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PR\ROK a ZOK\ZOK 2016\ZOK-04-29\33. Projekty spolufinancované z evropských fondů ke schválení financování\"/>
    </mc:Choice>
  </mc:AlternateContent>
  <bookViews>
    <workbookView xWindow="0" yWindow="0" windowWidth="25200" windowHeight="1216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List1!$A$1:$J$37</definedName>
  </definedNames>
  <calcPr calcId="152511"/>
</workbook>
</file>

<file path=xl/calcChain.xml><?xml version="1.0" encoding="utf-8"?>
<calcChain xmlns="http://schemas.openxmlformats.org/spreadsheetml/2006/main">
  <c r="I11" i="1" l="1"/>
  <c r="G11" i="1"/>
  <c r="E11" i="1"/>
  <c r="C11" i="1"/>
  <c r="D9" i="1"/>
  <c r="F9" i="1" s="1"/>
  <c r="H9" i="1" s="1"/>
  <c r="H11" i="1" s="1"/>
  <c r="F11" i="1" l="1"/>
  <c r="D11" i="1"/>
  <c r="F26" i="1"/>
  <c r="F27" i="1"/>
  <c r="F28" i="1"/>
  <c r="F29" i="1"/>
  <c r="F30" i="1"/>
  <c r="F25" i="1"/>
  <c r="D26" i="1"/>
  <c r="D27" i="1"/>
  <c r="D28" i="1"/>
  <c r="D29" i="1"/>
  <c r="D30" i="1"/>
  <c r="D25" i="1"/>
  <c r="H20" i="1"/>
  <c r="H19" i="1"/>
  <c r="I22" i="1" l="1"/>
  <c r="G22" i="1"/>
  <c r="F22" i="1"/>
  <c r="D22" i="1"/>
  <c r="C22" i="1"/>
  <c r="G31" i="1" l="1"/>
  <c r="C31" i="1"/>
  <c r="D34" i="1"/>
  <c r="D35" i="1" s="1"/>
  <c r="C35" i="1"/>
  <c r="E35" i="1"/>
  <c r="G35" i="1"/>
  <c r="I35" i="1"/>
  <c r="F34" i="1" l="1"/>
  <c r="H34" i="1" s="1"/>
  <c r="H35" i="1" s="1"/>
  <c r="I31" i="1"/>
  <c r="D31" i="1"/>
  <c r="F35" i="1"/>
  <c r="H21" i="1"/>
  <c r="H22" i="1" s="1"/>
  <c r="E21" i="1"/>
  <c r="E22" i="1" s="1"/>
  <c r="D15" i="1"/>
  <c r="E15" i="1" s="1"/>
  <c r="F15" i="1" s="1"/>
  <c r="I15" i="1" s="1"/>
  <c r="D14" i="1"/>
  <c r="E14" i="1" s="1"/>
  <c r="E31" i="1" l="1"/>
  <c r="E37" i="1" s="1"/>
  <c r="I16" i="1"/>
  <c r="I37" i="1" s="1"/>
  <c r="G16" i="1"/>
  <c r="G37" i="1" s="1"/>
  <c r="E16" i="1"/>
  <c r="C16" i="1"/>
  <c r="C37" i="1" s="1"/>
  <c r="F31" i="1" l="1"/>
  <c r="H31" i="1"/>
  <c r="F14" i="1" l="1"/>
  <c r="H14" i="1" s="1"/>
  <c r="D16" i="1"/>
  <c r="D37" i="1" s="1"/>
  <c r="H16" i="1" l="1"/>
  <c r="H37" i="1" s="1"/>
  <c r="F16" i="1"/>
  <c r="F37" i="1" s="1"/>
</calcChain>
</file>

<file path=xl/sharedStrings.xml><?xml version="1.0" encoding="utf-8"?>
<sst xmlns="http://schemas.openxmlformats.org/spreadsheetml/2006/main" count="68" uniqueCount="57">
  <si>
    <t>Název projektu</t>
  </si>
  <si>
    <t>Usnesení ROK</t>
  </si>
  <si>
    <t>1.</t>
  </si>
  <si>
    <t>Č.</t>
  </si>
  <si>
    <t>Celkové náklady projektu</t>
  </si>
  <si>
    <t>Celkové uznatelné náklady</t>
  </si>
  <si>
    <t>sl. 4 + 7</t>
  </si>
  <si>
    <t>sl. 5 + 6</t>
  </si>
  <si>
    <t>Celkové náklady OK</t>
  </si>
  <si>
    <t xml:space="preserve">Dotace 
</t>
  </si>
  <si>
    <t xml:space="preserve">Podíl OK
</t>
  </si>
  <si>
    <t xml:space="preserve">Celkem </t>
  </si>
  <si>
    <t>2.</t>
  </si>
  <si>
    <t>3.</t>
  </si>
  <si>
    <t>Celkové náklady PO</t>
  </si>
  <si>
    <t>4.</t>
  </si>
  <si>
    <t>5.</t>
  </si>
  <si>
    <t xml:space="preserve">Celkem za projekty </t>
  </si>
  <si>
    <t>Vzdělávání zaměstnanců Krajského úřadu Olomouckého kraje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</si>
  <si>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1</t>
    </r>
    <r>
      <rPr>
        <sz val="12"/>
        <rFont val="Arial"/>
        <family val="2"/>
        <charset val="238"/>
      </rPr>
      <t xml:space="preserve"> Zvyšování regionální mobility prostřednictvím připojení sekundárních a terciárních uzlů k infrastruktuře sítě TEN-T, včetně multimodálních uzlů ,</t>
    </r>
    <r>
      <rPr>
        <u/>
        <sz val="12"/>
        <rFont val="Arial"/>
        <family val="2"/>
        <charset val="238"/>
      </rPr>
      <t xml:space="preserve"> specifický cíl 1.1</t>
    </r>
    <r>
      <rPr>
        <sz val="12"/>
        <rFont val="Arial"/>
        <family val="2"/>
        <charset val="238"/>
      </rPr>
      <t xml:space="preserve"> Zvýšení regionální mobility prostřednictvím modernizace  a rozvoje sítí regionální silniční infrastruktury navazující na síť TEN-T)</t>
    </r>
  </si>
  <si>
    <t>II/446 Uničov - Strukov</t>
  </si>
  <si>
    <t>Zvýšení přeshraniční dostupnosti Písečná - Nysa</t>
  </si>
  <si>
    <r>
      <t xml:space="preserve">Celkem </t>
    </r>
    <r>
      <rPr>
        <sz val="12"/>
        <rFont val="Arial"/>
        <family val="2"/>
        <charset val="238"/>
      </rPr>
      <t>(kurz 27 Kč/EUR)</t>
    </r>
  </si>
  <si>
    <t>UR/92/11/2016</t>
  </si>
  <si>
    <t>UR/86/22/2016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</si>
  <si>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národního dotačního programu)</t>
    </r>
  </si>
  <si>
    <t>Aktualizace Územní energetické koncepce Olomouckého kraje</t>
  </si>
  <si>
    <r>
      <t xml:space="preserve">Most ev. Č. 644-007 Újezd u Mohelnice                                                     </t>
    </r>
    <r>
      <rPr>
        <sz val="12"/>
        <rFont val="Arial"/>
        <family val="2"/>
        <charset val="238"/>
      </rPr>
      <t>(Správa silnic Olomouckého kraje)</t>
    </r>
  </si>
  <si>
    <r>
      <t xml:space="preserve">Projekt podaný do programu EFEKT 2016 </t>
    </r>
    <r>
      <rPr>
        <sz val="12"/>
        <rFont val="Arial"/>
        <family val="2"/>
        <charset val="238"/>
      </rPr>
      <t>(národní dotační program Ministerstva průmyslu a obchodu ČR, Státní program na podporu úspor energie a využití obnovitelných zdrojů energie 2016, národní dotační program Ministerstva průmyslu a obchodu ČR)</t>
    </r>
  </si>
  <si>
    <t>UR/90/24/2016</t>
  </si>
  <si>
    <t>6.</t>
  </si>
  <si>
    <t>7.</t>
  </si>
  <si>
    <t>8.</t>
  </si>
  <si>
    <t>9.</t>
  </si>
  <si>
    <t>10.</t>
  </si>
  <si>
    <t>11.</t>
  </si>
  <si>
    <t>12.</t>
  </si>
  <si>
    <r>
      <t>Projekty podané do programu INTERREG V-A Česká republika - Polsko</t>
    </r>
    <r>
      <rPr>
        <sz val="12"/>
        <rFont val="Arial"/>
        <family val="2"/>
        <charset val="238"/>
      </rPr>
      <t xml:space="preserve"> (</t>
    </r>
    <r>
      <rPr>
        <u/>
        <sz val="12"/>
        <rFont val="Arial"/>
        <family val="2"/>
        <charset val="238"/>
      </rPr>
      <t xml:space="preserve">prioritní osa 2 </t>
    </r>
    <r>
      <rPr>
        <sz val="12"/>
        <rFont val="Arial"/>
        <family val="2"/>
        <charset val="238"/>
      </rPr>
      <t>Rozvoj potenciálu přírodních a kulturních zdrojů pro podporu zaměstnanosti,</t>
    </r>
    <r>
      <rPr>
        <u/>
        <sz val="12"/>
        <rFont val="Arial"/>
        <family val="2"/>
        <charset val="238"/>
      </rPr>
      <t xml:space="preserve"> investiční priorita 2.1 </t>
    </r>
    <r>
      <rPr>
        <sz val="12"/>
        <rFont val="Arial"/>
        <family val="2"/>
        <charset val="238"/>
      </rPr>
      <t>Podpora růstu podporujícího zaměstnanost rozvojem vnitřního potenciálu jako součásti územní strategie pro konkrétní oblasti, včetně přeměny upadajících průmyslových oblastí a zlepšení dostupnosti a rozvoje zvláštních přírodních a kulturních zdrojů)</t>
    </r>
  </si>
  <si>
    <r>
      <t xml:space="preserve">Projekty podané do Operačního programu životní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 5</t>
    </r>
    <r>
      <rPr>
        <sz val="12"/>
        <rFont val="Arial"/>
        <family val="2"/>
        <charset val="238"/>
      </rPr>
      <t xml:space="preserve"> Energetické úspory, </t>
    </r>
    <r>
      <rPr>
        <u/>
        <sz val="12"/>
        <rFont val="Arial"/>
        <family val="2"/>
        <charset val="238"/>
      </rPr>
      <t>specifický cíl 5.1</t>
    </r>
    <r>
      <rPr>
        <sz val="12"/>
        <rFont val="Arial"/>
        <family val="2"/>
        <charset val="238"/>
      </rPr>
      <t xml:space="preserve"> Snížit energetickou náročnost veřejných budov a zvýšit využití obnovitelných zdrojů energie)</t>
    </r>
  </si>
  <si>
    <t>REÚO - OU Lipová lázně</t>
  </si>
  <si>
    <t xml:space="preserve">ZZS OK - Výjezdové stanoviště Přerov - zateplení budovy </t>
  </si>
  <si>
    <t xml:space="preserve">ZZS OK - Výjezdové stanoviště Konice - zateplení budovy </t>
  </si>
  <si>
    <t>Realizace energeticky úsporných opatření - Gymnázium J. Blahoslava a SŠ pedagogická Přerov</t>
  </si>
  <si>
    <t>Realizace energeticky úsporných opatření - SŠ technická a zemědělská Mohelnice</t>
  </si>
  <si>
    <t>Realizace energeticky úsporných opatření - SOŠ lesnická Šternberk</t>
  </si>
  <si>
    <t>13.</t>
  </si>
  <si>
    <t>UR/92/37/2016</t>
  </si>
  <si>
    <t>Česko-polská Hřebenovka - východní část</t>
  </si>
  <si>
    <t>Mobilní průvodce Olomouckým krajem a Opolským vojvodstvím (E-turista)</t>
  </si>
  <si>
    <t>Neuznatelné náklady                        (hradí OK/PO)</t>
  </si>
  <si>
    <t>sl. 6 + 7</t>
  </si>
  <si>
    <t>14.</t>
  </si>
  <si>
    <t>UR/91/25/2016</t>
  </si>
  <si>
    <r>
      <t xml:space="preserve">Optimalizace a zvyšování erudice zaměstnanců ZZS OK a rozvoj metod kvality                                                                                </t>
    </r>
    <r>
      <rPr>
        <sz val="12"/>
        <rFont val="Arial"/>
        <family val="2"/>
        <charset val="238"/>
      </rPr>
      <t>(Zdravotnická záchranná služba Olomouckého kraje)</t>
    </r>
  </si>
  <si>
    <r>
      <t xml:space="preserve">Projekty podané do Operačního programu zaměstnanost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 xml:space="preserve">prioritní osy 4 </t>
    </r>
    <r>
      <rPr>
        <sz val="12"/>
        <rFont val="Arial"/>
        <family val="2"/>
        <charset val="238"/>
      </rPr>
      <t xml:space="preserve">Efektivní veřejná správa, </t>
    </r>
    <r>
      <rPr>
        <u/>
        <sz val="12"/>
        <rFont val="Arial"/>
        <family val="2"/>
        <charset val="238"/>
      </rPr>
      <t>investiční priority 4.1</t>
    </r>
    <r>
      <rPr>
        <sz val="12"/>
        <rFont val="Arial"/>
        <family val="2"/>
        <charset val="238"/>
      </rPr>
      <t xml:space="preserve"> Investice do institucionální kapacity a efektivnosti veřejné správy a veřejných služeb na celostátní, regionální a místní úrovni za účelem reforem, zlepšování právní úpravy a řádné správy )</t>
    </r>
  </si>
  <si>
    <t>UR/93/37/2016</t>
  </si>
  <si>
    <t>UR/93/13/2016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</si>
</sst>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0\ &quot;Kč&quot;"/>
  </numFmts>
  <fonts count="14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4" fontId="0" fillId="0" borderId="0" xfId="0" applyNumberFormat="1"/>
    <xf numFmtId="0" fontId="1" fillId="5" borderId="16" xfId="0" applyFont="1" applyFill="1" applyBorder="1" applyAlignment="1">
      <alignment horizontal="left" vertical="center" wrapText="1"/>
    </xf>
    <xf numFmtId="164" fontId="4" fillId="5" borderId="16" xfId="0" applyNumberFormat="1" applyFont="1" applyFill="1" applyBorder="1" applyAlignment="1">
      <alignment horizontal="right" vertical="center"/>
    </xf>
    <xf numFmtId="165" fontId="4" fillId="5" borderId="16" xfId="0" applyNumberFormat="1" applyFont="1" applyFill="1" applyBorder="1" applyAlignment="1">
      <alignment horizontal="right" vertical="center"/>
    </xf>
    <xf numFmtId="165" fontId="4" fillId="0" borderId="16" xfId="0" applyNumberFormat="1" applyFont="1" applyFill="1" applyBorder="1" applyAlignment="1">
      <alignment horizontal="right" vertical="center"/>
    </xf>
    <xf numFmtId="165" fontId="4" fillId="0" borderId="25" xfId="0" applyNumberFormat="1" applyFont="1" applyFill="1" applyBorder="1" applyAlignment="1">
      <alignment horizontal="right" vertical="center"/>
    </xf>
    <xf numFmtId="165" fontId="1" fillId="4" borderId="14" xfId="0" applyNumberFormat="1" applyFont="1" applyFill="1" applyBorder="1" applyAlignment="1">
      <alignment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25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23" xfId="0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5" fontId="12" fillId="0" borderId="16" xfId="0" applyNumberFormat="1" applyFont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165" fontId="4" fillId="5" borderId="27" xfId="0" applyNumberFormat="1" applyFont="1" applyFill="1" applyBorder="1" applyAlignment="1">
      <alignment horizontal="right" vertical="center"/>
    </xf>
    <xf numFmtId="165" fontId="4" fillId="0" borderId="27" xfId="0" applyNumberFormat="1" applyFont="1" applyFill="1" applyBorder="1" applyAlignment="1">
      <alignment horizontal="right" vertical="center"/>
    </xf>
    <xf numFmtId="165" fontId="12" fillId="0" borderId="27" xfId="0" applyNumberFormat="1" applyFont="1" applyBorder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41"/>
  <sheetViews>
    <sheetView tabSelected="1" view="pageLayout" topLeftCell="A27" zoomScale="90" zoomScaleNormal="80" zoomScaleSheetLayoutView="80" zoomScalePageLayoutView="90" workbookViewId="0">
      <selection activeCell="B39" sqref="B39"/>
    </sheetView>
  </sheetViews>
  <sheetFormatPr defaultRowHeight="12.75" x14ac:dyDescent="0.2"/>
  <cols>
    <col min="1" max="1" width="5.7109375" style="12" customWidth="1"/>
    <col min="2" max="2" width="64.7109375" style="2" customWidth="1"/>
    <col min="3" max="3" width="22.28515625" customWidth="1"/>
    <col min="4" max="4" width="20.42578125" customWidth="1"/>
    <col min="5" max="5" width="21" customWidth="1"/>
    <col min="6" max="6" width="20.42578125" customWidth="1"/>
    <col min="7" max="7" width="19" style="24" customWidth="1"/>
    <col min="8" max="8" width="19.85546875" customWidth="1"/>
    <col min="9" max="9" width="19.7109375" customWidth="1"/>
    <col min="10" max="10" width="21.42578125" style="1" customWidth="1"/>
  </cols>
  <sheetData>
    <row r="1" spans="1:109" ht="20.25" customHeight="1" x14ac:dyDescent="0.25">
      <c r="A1" s="59" t="s">
        <v>25</v>
      </c>
      <c r="B1" s="60"/>
      <c r="C1" s="60"/>
      <c r="D1" s="60"/>
      <c r="E1" s="60"/>
      <c r="F1" s="60"/>
      <c r="G1" s="60"/>
      <c r="H1" s="60"/>
      <c r="I1" s="60"/>
      <c r="J1" s="60"/>
    </row>
    <row r="2" spans="1:109" ht="15.75" customHeight="1" thickBot="1" x14ac:dyDescent="0.25">
      <c r="H2" s="9"/>
      <c r="I2" s="9"/>
    </row>
    <row r="3" spans="1:109" s="1" customFormat="1" ht="32.65" customHeight="1" x14ac:dyDescent="0.2">
      <c r="A3" s="72" t="s">
        <v>3</v>
      </c>
      <c r="B3" s="61" t="s">
        <v>0</v>
      </c>
      <c r="C3" s="63" t="s">
        <v>4</v>
      </c>
      <c r="D3" s="63" t="s">
        <v>5</v>
      </c>
      <c r="E3" s="63" t="s">
        <v>9</v>
      </c>
      <c r="F3" s="63" t="s">
        <v>10</v>
      </c>
      <c r="G3" s="65" t="s">
        <v>49</v>
      </c>
      <c r="H3" s="63" t="s">
        <v>8</v>
      </c>
      <c r="I3" s="63" t="s">
        <v>14</v>
      </c>
      <c r="J3" s="68" t="s">
        <v>1</v>
      </c>
    </row>
    <row r="4" spans="1:109" s="1" customFormat="1" ht="18.600000000000001" customHeight="1" x14ac:dyDescent="0.2">
      <c r="A4" s="73"/>
      <c r="B4" s="62"/>
      <c r="C4" s="64"/>
      <c r="D4" s="64"/>
      <c r="E4" s="64"/>
      <c r="F4" s="64"/>
      <c r="G4" s="66"/>
      <c r="H4" s="64"/>
      <c r="I4" s="64"/>
      <c r="J4" s="69"/>
    </row>
    <row r="5" spans="1:109" s="1" customFormat="1" ht="17.25" customHeight="1" thickBot="1" x14ac:dyDescent="0.25">
      <c r="A5" s="34"/>
      <c r="B5" s="33"/>
      <c r="C5" s="5" t="s">
        <v>6</v>
      </c>
      <c r="D5" s="5" t="s">
        <v>7</v>
      </c>
      <c r="E5" s="71"/>
      <c r="F5" s="71"/>
      <c r="G5" s="67"/>
      <c r="H5" s="5" t="s">
        <v>50</v>
      </c>
      <c r="I5" s="5" t="s">
        <v>50</v>
      </c>
      <c r="J5" s="70"/>
    </row>
    <row r="6" spans="1:109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16"/>
      <c r="J6" s="8">
        <v>9</v>
      </c>
    </row>
    <row r="7" spans="1:109" s="4" customFormat="1" ht="21.75" customHeight="1" thickBot="1" x14ac:dyDescent="0.25">
      <c r="A7" s="17"/>
      <c r="B7" s="18"/>
      <c r="C7" s="19"/>
      <c r="D7" s="19"/>
      <c r="E7" s="19"/>
      <c r="F7" s="19"/>
      <c r="G7" s="19"/>
      <c r="H7" s="19"/>
      <c r="I7" s="19"/>
      <c r="J7" s="2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</row>
    <row r="8" spans="1:109" s="4" customFormat="1" ht="40.5" customHeight="1" x14ac:dyDescent="0.2">
      <c r="A8" s="56" t="s">
        <v>54</v>
      </c>
      <c r="B8" s="57"/>
      <c r="C8" s="57"/>
      <c r="D8" s="57"/>
      <c r="E8" s="57"/>
      <c r="F8" s="57"/>
      <c r="G8" s="57"/>
      <c r="H8" s="57"/>
      <c r="I8" s="57"/>
      <c r="J8" s="58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</row>
    <row r="9" spans="1:109" s="4" customFormat="1" ht="40.5" customHeight="1" x14ac:dyDescent="0.2">
      <c r="A9" s="14" t="s">
        <v>2</v>
      </c>
      <c r="B9" s="42" t="s">
        <v>18</v>
      </c>
      <c r="C9" s="27">
        <v>2940000</v>
      </c>
      <c r="D9" s="28">
        <f>C9</f>
        <v>2940000</v>
      </c>
      <c r="E9" s="43">
        <v>2793000</v>
      </c>
      <c r="F9" s="27">
        <f>D9-E9</f>
        <v>147000</v>
      </c>
      <c r="G9" s="27">
        <v>0</v>
      </c>
      <c r="H9" s="28">
        <f>F9</f>
        <v>147000</v>
      </c>
      <c r="I9" s="28">
        <v>0</v>
      </c>
      <c r="J9" s="44" t="s">
        <v>55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</row>
    <row r="10" spans="1:109" s="4" customFormat="1" ht="48" customHeight="1" thickBot="1" x14ac:dyDescent="0.25">
      <c r="A10" s="45" t="s">
        <v>12</v>
      </c>
      <c r="B10" s="50" t="s">
        <v>53</v>
      </c>
      <c r="C10" s="46">
        <v>6116000</v>
      </c>
      <c r="D10" s="47">
        <v>6116000</v>
      </c>
      <c r="E10" s="48">
        <v>5810000</v>
      </c>
      <c r="F10" s="46">
        <v>306000</v>
      </c>
      <c r="G10" s="46">
        <v>0</v>
      </c>
      <c r="H10" s="47">
        <v>0</v>
      </c>
      <c r="I10" s="47">
        <v>306000</v>
      </c>
      <c r="J10" s="49" t="s">
        <v>52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s="4" customFormat="1" ht="21.75" customHeight="1" thickBot="1" x14ac:dyDescent="0.25">
      <c r="A11" s="54" t="s">
        <v>11</v>
      </c>
      <c r="B11" s="55"/>
      <c r="C11" s="30">
        <f t="shared" ref="C11:I11" si="0">SUM(C9:C10)</f>
        <v>9056000</v>
      </c>
      <c r="D11" s="30">
        <f t="shared" si="0"/>
        <v>9056000</v>
      </c>
      <c r="E11" s="30">
        <f t="shared" si="0"/>
        <v>8603000</v>
      </c>
      <c r="F11" s="30">
        <f t="shared" si="0"/>
        <v>453000</v>
      </c>
      <c r="G11" s="30">
        <f t="shared" si="0"/>
        <v>0</v>
      </c>
      <c r="H11" s="30">
        <f t="shared" si="0"/>
        <v>147000</v>
      </c>
      <c r="I11" s="30">
        <f t="shared" si="0"/>
        <v>306000</v>
      </c>
      <c r="J11" s="2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 s="23" customFormat="1" ht="21.75" customHeight="1" thickBot="1" x14ac:dyDescent="0.25">
      <c r="A12" s="17"/>
      <c r="B12" s="18"/>
      <c r="C12" s="19"/>
      <c r="D12" s="19"/>
      <c r="E12" s="19"/>
      <c r="F12" s="19"/>
      <c r="G12" s="19"/>
      <c r="H12" s="19"/>
      <c r="I12" s="19"/>
      <c r="J12" s="22"/>
    </row>
    <row r="13" spans="1:109" s="23" customFormat="1" ht="47.25" customHeight="1" x14ac:dyDescent="0.2">
      <c r="A13" s="51" t="s">
        <v>19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9" s="4" customFormat="1" ht="48" customHeight="1" x14ac:dyDescent="0.2">
      <c r="A14" s="14" t="s">
        <v>13</v>
      </c>
      <c r="B14" s="25" t="s">
        <v>20</v>
      </c>
      <c r="C14" s="27">
        <v>127550000</v>
      </c>
      <c r="D14" s="28">
        <f>C14-G14</f>
        <v>121954000</v>
      </c>
      <c r="E14" s="27">
        <f>D14*0.9</f>
        <v>109758600</v>
      </c>
      <c r="F14" s="27">
        <f>D14-E14</f>
        <v>12195400</v>
      </c>
      <c r="G14" s="27">
        <v>5596000</v>
      </c>
      <c r="H14" s="28">
        <f>F14+G14</f>
        <v>17791400</v>
      </c>
      <c r="I14" s="29">
        <v>0</v>
      </c>
      <c r="J14" s="20" t="s">
        <v>23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</row>
    <row r="15" spans="1:109" s="4" customFormat="1" ht="47.25" customHeight="1" thickBot="1" x14ac:dyDescent="0.25">
      <c r="A15" s="14" t="s">
        <v>15</v>
      </c>
      <c r="B15" s="25" t="s">
        <v>27</v>
      </c>
      <c r="C15" s="27">
        <v>7582000</v>
      </c>
      <c r="D15" s="28">
        <f>C15-G15</f>
        <v>5283000</v>
      </c>
      <c r="E15" s="27">
        <f>D15*0.9</f>
        <v>4754700</v>
      </c>
      <c r="F15" s="27">
        <f>D15-E15</f>
        <v>528300</v>
      </c>
      <c r="G15" s="27">
        <v>2299000</v>
      </c>
      <c r="H15" s="28">
        <v>0</v>
      </c>
      <c r="I15" s="29">
        <f>F15+G15</f>
        <v>2827300</v>
      </c>
      <c r="J15" s="20" t="s">
        <v>23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</row>
    <row r="16" spans="1:109" s="4" customFormat="1" ht="21" customHeight="1" thickBot="1" x14ac:dyDescent="0.25">
      <c r="A16" s="54" t="s">
        <v>11</v>
      </c>
      <c r="B16" s="55"/>
      <c r="C16" s="30">
        <f t="shared" ref="C16:I16" si="1">SUM(C14:C15)</f>
        <v>135132000</v>
      </c>
      <c r="D16" s="30">
        <f t="shared" si="1"/>
        <v>127237000</v>
      </c>
      <c r="E16" s="30">
        <f t="shared" si="1"/>
        <v>114513300</v>
      </c>
      <c r="F16" s="30">
        <f t="shared" si="1"/>
        <v>12723700</v>
      </c>
      <c r="G16" s="30">
        <f t="shared" si="1"/>
        <v>7895000</v>
      </c>
      <c r="H16" s="30">
        <f t="shared" si="1"/>
        <v>17791400</v>
      </c>
      <c r="I16" s="30">
        <f t="shared" si="1"/>
        <v>2827300</v>
      </c>
      <c r="J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</row>
    <row r="17" spans="1:109" ht="13.5" thickBot="1" x14ac:dyDescent="0.25">
      <c r="A17" s="36"/>
      <c r="B17" s="37"/>
      <c r="C17" s="38"/>
      <c r="D17" s="38"/>
      <c r="E17" s="38"/>
      <c r="F17" s="38"/>
      <c r="G17" s="39"/>
      <c r="H17" s="38"/>
      <c r="I17" s="38"/>
      <c r="J17" s="40"/>
    </row>
    <row r="18" spans="1:109" s="4" customFormat="1" ht="47.25" customHeight="1" x14ac:dyDescent="0.2">
      <c r="A18" s="56" t="s">
        <v>37</v>
      </c>
      <c r="B18" s="57"/>
      <c r="C18" s="57"/>
      <c r="D18" s="57"/>
      <c r="E18" s="57"/>
      <c r="F18" s="57"/>
      <c r="G18" s="57"/>
      <c r="H18" s="57"/>
      <c r="I18" s="57"/>
      <c r="J18" s="5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</row>
    <row r="19" spans="1:109" s="4" customFormat="1" ht="47.25" customHeight="1" x14ac:dyDescent="0.2">
      <c r="A19" s="41" t="s">
        <v>16</v>
      </c>
      <c r="B19" s="35" t="s">
        <v>47</v>
      </c>
      <c r="C19" s="26">
        <v>65750</v>
      </c>
      <c r="D19" s="31">
        <v>65750</v>
      </c>
      <c r="E19" s="26">
        <v>59175</v>
      </c>
      <c r="F19" s="26">
        <v>6575</v>
      </c>
      <c r="G19" s="26">
        <v>0</v>
      </c>
      <c r="H19" s="31">
        <f>F19</f>
        <v>6575</v>
      </c>
      <c r="I19" s="32">
        <v>0</v>
      </c>
      <c r="J19" s="20" t="s">
        <v>46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</row>
    <row r="20" spans="1:109" s="4" customFormat="1" ht="47.25" customHeight="1" x14ac:dyDescent="0.2">
      <c r="A20" s="14" t="s">
        <v>30</v>
      </c>
      <c r="B20" s="25" t="s">
        <v>48</v>
      </c>
      <c r="C20" s="26">
        <v>197521</v>
      </c>
      <c r="D20" s="26">
        <v>197521</v>
      </c>
      <c r="E20" s="31">
        <v>177769</v>
      </c>
      <c r="F20" s="26">
        <v>19752</v>
      </c>
      <c r="G20" s="26">
        <v>0</v>
      </c>
      <c r="H20" s="31">
        <f>F20</f>
        <v>19752</v>
      </c>
      <c r="I20" s="32">
        <v>0</v>
      </c>
      <c r="J20" s="20" t="s">
        <v>46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</row>
    <row r="21" spans="1:109" s="4" customFormat="1" ht="37.5" customHeight="1" thickBot="1" x14ac:dyDescent="0.25">
      <c r="A21" s="14" t="s">
        <v>31</v>
      </c>
      <c r="B21" s="25" t="s">
        <v>21</v>
      </c>
      <c r="C21" s="26">
        <v>1359577.29</v>
      </c>
      <c r="D21" s="31">
        <v>1329074.29</v>
      </c>
      <c r="E21" s="26">
        <f>1129713.15+66453.71</f>
        <v>1196166.8599999999</v>
      </c>
      <c r="F21" s="26">
        <v>132907.43</v>
      </c>
      <c r="G21" s="26">
        <v>30503</v>
      </c>
      <c r="H21" s="31">
        <f>F21+G21</f>
        <v>163410.43</v>
      </c>
      <c r="I21" s="32">
        <v>0</v>
      </c>
      <c r="J21" s="20" t="s">
        <v>24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</row>
    <row r="22" spans="1:109" s="4" customFormat="1" ht="21.75" customHeight="1" thickBot="1" x14ac:dyDescent="0.25">
      <c r="A22" s="54" t="s">
        <v>22</v>
      </c>
      <c r="B22" s="55"/>
      <c r="C22" s="30">
        <f t="shared" ref="C22:I22" si="2">SUM(C19:C21)*27</f>
        <v>43816903.829999998</v>
      </c>
      <c r="D22" s="30">
        <f t="shared" si="2"/>
        <v>42993322.829999998</v>
      </c>
      <c r="E22" s="30">
        <f t="shared" si="2"/>
        <v>38693993.219999999</v>
      </c>
      <c r="F22" s="30">
        <f t="shared" si="2"/>
        <v>4299329.6099999994</v>
      </c>
      <c r="G22" s="30">
        <f t="shared" si="2"/>
        <v>823581</v>
      </c>
      <c r="H22" s="30">
        <f t="shared" si="2"/>
        <v>5122910.6099999994</v>
      </c>
      <c r="I22" s="30">
        <f t="shared" si="2"/>
        <v>0</v>
      </c>
      <c r="J22" s="2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</row>
    <row r="23" spans="1:109" ht="20.25" customHeight="1" thickBot="1" x14ac:dyDescent="0.25">
      <c r="A23" s="36"/>
      <c r="B23" s="37"/>
      <c r="C23" s="38"/>
      <c r="D23" s="38"/>
      <c r="E23" s="38"/>
      <c r="F23" s="38"/>
      <c r="G23" s="39"/>
      <c r="H23" s="38"/>
      <c r="I23" s="38"/>
      <c r="J23" s="40"/>
    </row>
    <row r="24" spans="1:109" s="23" customFormat="1" ht="47.25" customHeight="1" x14ac:dyDescent="0.2">
      <c r="A24" s="51" t="s">
        <v>38</v>
      </c>
      <c r="B24" s="52"/>
      <c r="C24" s="52"/>
      <c r="D24" s="52"/>
      <c r="E24" s="52"/>
      <c r="F24" s="52"/>
      <c r="G24" s="52"/>
      <c r="H24" s="52"/>
      <c r="I24" s="52"/>
      <c r="J24" s="53"/>
    </row>
    <row r="25" spans="1:109" s="4" customFormat="1" ht="48" customHeight="1" x14ac:dyDescent="0.2">
      <c r="A25" s="14" t="s">
        <v>32</v>
      </c>
      <c r="B25" s="25" t="s">
        <v>39</v>
      </c>
      <c r="C25" s="27">
        <v>40709342</v>
      </c>
      <c r="D25" s="28">
        <f>C25</f>
        <v>40709342</v>
      </c>
      <c r="E25" s="27">
        <v>16283737</v>
      </c>
      <c r="F25" s="27">
        <f>H25</f>
        <v>24425605</v>
      </c>
      <c r="G25" s="27">
        <v>0</v>
      </c>
      <c r="H25" s="28">
        <v>24425605</v>
      </c>
      <c r="I25" s="29">
        <v>0</v>
      </c>
      <c r="J25" s="20" t="s">
        <v>56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</row>
    <row r="26" spans="1:109" s="4" customFormat="1" ht="48" customHeight="1" x14ac:dyDescent="0.2">
      <c r="A26" s="14" t="s">
        <v>33</v>
      </c>
      <c r="B26" s="25" t="s">
        <v>40</v>
      </c>
      <c r="C26" s="27">
        <v>3215083</v>
      </c>
      <c r="D26" s="28">
        <f t="shared" ref="D26:D30" si="3">C26</f>
        <v>3215083</v>
      </c>
      <c r="E26" s="27">
        <v>1286033</v>
      </c>
      <c r="F26" s="27">
        <f t="shared" ref="F26:F30" si="4">H26</f>
        <v>1929050</v>
      </c>
      <c r="G26" s="27">
        <v>0</v>
      </c>
      <c r="H26" s="28">
        <v>1929050</v>
      </c>
      <c r="I26" s="29">
        <v>0</v>
      </c>
      <c r="J26" s="20" t="s">
        <v>56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</row>
    <row r="27" spans="1:109" s="4" customFormat="1" ht="48" customHeight="1" x14ac:dyDescent="0.2">
      <c r="A27" s="14" t="s">
        <v>34</v>
      </c>
      <c r="B27" s="25" t="s">
        <v>41</v>
      </c>
      <c r="C27" s="27">
        <v>1282296</v>
      </c>
      <c r="D27" s="28">
        <f t="shared" si="3"/>
        <v>1282296</v>
      </c>
      <c r="E27" s="27">
        <v>512918</v>
      </c>
      <c r="F27" s="27">
        <f t="shared" si="4"/>
        <v>769378</v>
      </c>
      <c r="G27" s="27">
        <v>0</v>
      </c>
      <c r="H27" s="28">
        <v>769378</v>
      </c>
      <c r="I27" s="29">
        <v>0</v>
      </c>
      <c r="J27" s="20" t="s">
        <v>56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</row>
    <row r="28" spans="1:109" s="4" customFormat="1" ht="48" customHeight="1" x14ac:dyDescent="0.2">
      <c r="A28" s="14" t="s">
        <v>35</v>
      </c>
      <c r="B28" s="25" t="s">
        <v>42</v>
      </c>
      <c r="C28" s="27">
        <v>33772608</v>
      </c>
      <c r="D28" s="28">
        <f t="shared" si="3"/>
        <v>33772608</v>
      </c>
      <c r="E28" s="27">
        <v>13509043</v>
      </c>
      <c r="F28" s="27">
        <f t="shared" si="4"/>
        <v>20263565</v>
      </c>
      <c r="G28" s="27">
        <v>0</v>
      </c>
      <c r="H28" s="28">
        <v>20263565</v>
      </c>
      <c r="I28" s="29">
        <v>0</v>
      </c>
      <c r="J28" s="20" t="s">
        <v>56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</row>
    <row r="29" spans="1:109" s="4" customFormat="1" ht="48" customHeight="1" x14ac:dyDescent="0.2">
      <c r="A29" s="14" t="s">
        <v>36</v>
      </c>
      <c r="B29" s="25" t="s">
        <v>43</v>
      </c>
      <c r="C29" s="27">
        <v>34348991</v>
      </c>
      <c r="D29" s="28">
        <f t="shared" si="3"/>
        <v>34348991</v>
      </c>
      <c r="E29" s="27">
        <v>13739596</v>
      </c>
      <c r="F29" s="27">
        <f t="shared" si="4"/>
        <v>20609395</v>
      </c>
      <c r="G29" s="27">
        <v>0</v>
      </c>
      <c r="H29" s="28">
        <v>20609395</v>
      </c>
      <c r="I29" s="29">
        <v>0</v>
      </c>
      <c r="J29" s="20" t="s">
        <v>56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</row>
    <row r="30" spans="1:109" s="4" customFormat="1" ht="47.25" customHeight="1" thickBot="1" x14ac:dyDescent="0.25">
      <c r="A30" s="14" t="s">
        <v>45</v>
      </c>
      <c r="B30" s="25" t="s">
        <v>44</v>
      </c>
      <c r="C30" s="27">
        <v>7925500</v>
      </c>
      <c r="D30" s="28">
        <f t="shared" si="3"/>
        <v>7925500</v>
      </c>
      <c r="E30" s="27">
        <v>3170200</v>
      </c>
      <c r="F30" s="27">
        <f t="shared" si="4"/>
        <v>4755300</v>
      </c>
      <c r="G30" s="27">
        <v>0</v>
      </c>
      <c r="H30" s="28">
        <v>4755300</v>
      </c>
      <c r="I30" s="29">
        <v>0</v>
      </c>
      <c r="J30" s="20" t="s">
        <v>56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</row>
    <row r="31" spans="1:109" s="4" customFormat="1" ht="21" customHeight="1" thickBot="1" x14ac:dyDescent="0.25">
      <c r="A31" s="54" t="s">
        <v>11</v>
      </c>
      <c r="B31" s="55"/>
      <c r="C31" s="30">
        <f t="shared" ref="C31" si="5">SUM(C25:C30)</f>
        <v>121253820</v>
      </c>
      <c r="D31" s="30">
        <f t="shared" ref="D31" si="6">SUM(D25:D30)</f>
        <v>121253820</v>
      </c>
      <c r="E31" s="30">
        <f t="shared" ref="E31" si="7">SUM(E25:E30)</f>
        <v>48501527</v>
      </c>
      <c r="F31" s="30">
        <f t="shared" ref="F31" si="8">SUM(F25:F30)</f>
        <v>72752293</v>
      </c>
      <c r="G31" s="30">
        <f t="shared" ref="G31" si="9">SUM(G25:G30)</f>
        <v>0</v>
      </c>
      <c r="H31" s="30">
        <f t="shared" ref="H31" si="10">SUM(H25:H30)</f>
        <v>72752293</v>
      </c>
      <c r="I31" s="30">
        <f t="shared" ref="I31" si="11">SUM(I25:I30)</f>
        <v>0</v>
      </c>
      <c r="J31" s="2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</row>
    <row r="32" spans="1:109" ht="13.5" thickBot="1" x14ac:dyDescent="0.25">
      <c r="A32" s="36"/>
      <c r="B32" s="37"/>
      <c r="C32" s="38"/>
      <c r="D32" s="38"/>
      <c r="E32" s="38"/>
      <c r="F32" s="38"/>
      <c r="G32" s="39"/>
      <c r="H32" s="38"/>
      <c r="I32" s="38"/>
      <c r="J32" s="40"/>
    </row>
    <row r="33" spans="1:109" s="4" customFormat="1" ht="34.5" customHeight="1" x14ac:dyDescent="0.2">
      <c r="A33" s="56" t="s">
        <v>28</v>
      </c>
      <c r="B33" s="57"/>
      <c r="C33" s="57"/>
      <c r="D33" s="57"/>
      <c r="E33" s="57"/>
      <c r="F33" s="57"/>
      <c r="G33" s="57"/>
      <c r="H33" s="57"/>
      <c r="I33" s="57"/>
      <c r="J33" s="5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</row>
    <row r="34" spans="1:109" s="4" customFormat="1" ht="34.5" customHeight="1" thickBot="1" x14ac:dyDescent="0.25">
      <c r="A34" s="14" t="s">
        <v>51</v>
      </c>
      <c r="B34" s="25" t="s">
        <v>26</v>
      </c>
      <c r="C34" s="27">
        <v>1233467.5</v>
      </c>
      <c r="D34" s="28">
        <f>C34</f>
        <v>1233467.5</v>
      </c>
      <c r="E34" s="27">
        <v>616733.75</v>
      </c>
      <c r="F34" s="27">
        <f>D34-E34</f>
        <v>616733.75</v>
      </c>
      <c r="G34" s="27">
        <v>0</v>
      </c>
      <c r="H34" s="28">
        <f>F34</f>
        <v>616733.75</v>
      </c>
      <c r="I34" s="29">
        <v>0</v>
      </c>
      <c r="J34" s="20" t="s">
        <v>29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</row>
    <row r="35" spans="1:109" s="4" customFormat="1" ht="21" customHeight="1" thickBot="1" x14ac:dyDescent="0.25">
      <c r="A35" s="54" t="s">
        <v>11</v>
      </c>
      <c r="B35" s="55"/>
      <c r="C35" s="30">
        <f t="shared" ref="C35:I35" si="12">SUM(C34:C34)</f>
        <v>1233467.5</v>
      </c>
      <c r="D35" s="30">
        <f>SUM(D34:D34)</f>
        <v>1233467.5</v>
      </c>
      <c r="E35" s="30">
        <f t="shared" si="12"/>
        <v>616733.75</v>
      </c>
      <c r="F35" s="30">
        <f t="shared" si="12"/>
        <v>616733.75</v>
      </c>
      <c r="G35" s="30">
        <f t="shared" si="12"/>
        <v>0</v>
      </c>
      <c r="H35" s="30">
        <f t="shared" si="12"/>
        <v>616733.75</v>
      </c>
      <c r="I35" s="30">
        <f t="shared" si="12"/>
        <v>0</v>
      </c>
      <c r="J35" s="2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</row>
    <row r="36" spans="1:109" ht="13.5" thickBot="1" x14ac:dyDescent="0.25">
      <c r="A36" s="36"/>
      <c r="B36" s="37"/>
      <c r="C36" s="38"/>
      <c r="D36" s="38"/>
      <c r="E36" s="38"/>
      <c r="F36" s="38"/>
      <c r="G36" s="39"/>
      <c r="H36" s="38"/>
      <c r="I36" s="38"/>
      <c r="J36" s="40"/>
    </row>
    <row r="37" spans="1:109" s="4" customFormat="1" ht="34.5" customHeight="1" thickBot="1" x14ac:dyDescent="0.25">
      <c r="A37" s="54" t="s">
        <v>17</v>
      </c>
      <c r="B37" s="55"/>
      <c r="C37" s="15">
        <f t="shared" ref="C37:I37" si="13">C11+C16+C22+C31+C35</f>
        <v>310492191.32999998</v>
      </c>
      <c r="D37" s="15">
        <f t="shared" si="13"/>
        <v>301773610.32999998</v>
      </c>
      <c r="E37" s="15">
        <f t="shared" si="13"/>
        <v>210928553.97</v>
      </c>
      <c r="F37" s="15">
        <f t="shared" si="13"/>
        <v>90845056.359999999</v>
      </c>
      <c r="G37" s="15">
        <f t="shared" si="13"/>
        <v>8718581</v>
      </c>
      <c r="H37" s="15">
        <f t="shared" si="13"/>
        <v>96430337.359999999</v>
      </c>
      <c r="I37" s="15">
        <f t="shared" si="13"/>
        <v>3133300</v>
      </c>
      <c r="J37" s="2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</row>
    <row r="38" spans="1:109" x14ac:dyDescent="0.2">
      <c r="A38" s="13"/>
    </row>
    <row r="39" spans="1:109" x14ac:dyDescent="0.2">
      <c r="B39" s="11"/>
    </row>
    <row r="40" spans="1:109" x14ac:dyDescent="0.2">
      <c r="B40" s="10"/>
    </row>
    <row r="41" spans="1:109" x14ac:dyDescent="0.2">
      <c r="B41" s="10"/>
    </row>
  </sheetData>
  <mergeCells count="22">
    <mergeCell ref="A1:J1"/>
    <mergeCell ref="B3:B4"/>
    <mergeCell ref="C3:C4"/>
    <mergeCell ref="D3:D4"/>
    <mergeCell ref="G3:G5"/>
    <mergeCell ref="J3:J5"/>
    <mergeCell ref="E3:E5"/>
    <mergeCell ref="F3:F5"/>
    <mergeCell ref="A3:A4"/>
    <mergeCell ref="H3:H4"/>
    <mergeCell ref="I3:I4"/>
    <mergeCell ref="A13:J13"/>
    <mergeCell ref="A16:B16"/>
    <mergeCell ref="A37:B37"/>
    <mergeCell ref="A8:J8"/>
    <mergeCell ref="A11:B11"/>
    <mergeCell ref="A18:J18"/>
    <mergeCell ref="A22:B22"/>
    <mergeCell ref="A33:J33"/>
    <mergeCell ref="A35:B35"/>
    <mergeCell ref="A24:J24"/>
    <mergeCell ref="A31:B3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7" firstPageNumber="2" fitToHeight="0" orientation="landscape" useFirstPageNumber="1" r:id="rId1"/>
  <headerFooter scaleWithDoc="0" alignWithMargins="0">
    <oddHeader>&amp;LPříloha č.1</oddHeader>
    <oddFooter>&amp;L&amp;"Arial,Kurzíva"Zastupitelstvo Olomouckého kraje 29. 4. 2016
34. Projekty spolufinancované z evropských fondů ke schválení financování
Příloha č. 1 Podané žádosti o dotaci z EF&amp;R&amp;"Arial,Kurzíva"Strana &amp;P (celkem 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Poučová Radka</cp:lastModifiedBy>
  <cp:lastPrinted>2016-04-06T06:08:06Z</cp:lastPrinted>
  <dcterms:created xsi:type="dcterms:W3CDTF">2010-05-05T13:52:59Z</dcterms:created>
  <dcterms:modified xsi:type="dcterms:W3CDTF">2016-04-08T06:27:10Z</dcterms:modified>
</cp:coreProperties>
</file>