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7\Zastupitelstvo\ZOK 24.4.2017\"/>
    </mc:Choice>
  </mc:AlternateContent>
  <bookViews>
    <workbookView xWindow="0" yWindow="60" windowWidth="15195" windowHeight="9210"/>
  </bookViews>
  <sheets>
    <sheet name="Příloha č. 1" sheetId="1" r:id="rId1"/>
    <sheet name="Příloha č. 2" sheetId="9" r:id="rId2"/>
    <sheet name="Příloha  č. 3" sheetId="5" r:id="rId3"/>
  </sheets>
  <definedNames>
    <definedName name="_xlnm.Print_Area" localSheetId="0">'Příloha č. 1'!$A$1:$E$892</definedName>
    <definedName name="_xlnm.Print_Area" localSheetId="1">'Příloha č. 2'!$A$1:$E$112</definedName>
  </definedNames>
  <calcPr calcId="162913"/>
</workbook>
</file>

<file path=xl/calcChain.xml><?xml version="1.0" encoding="utf-8"?>
<calcChain xmlns="http://schemas.openxmlformats.org/spreadsheetml/2006/main">
  <c r="E891" i="1" l="1"/>
  <c r="E881" i="1"/>
  <c r="B51" i="5" l="1"/>
  <c r="C49" i="5"/>
  <c r="C51" i="5" s="1"/>
  <c r="B44" i="5"/>
  <c r="B46" i="5" s="1"/>
  <c r="B55" i="5" s="1"/>
  <c r="C43" i="5"/>
  <c r="C42" i="5"/>
  <c r="C40" i="5"/>
  <c r="C36" i="5"/>
  <c r="C33" i="5"/>
  <c r="C32" i="5"/>
  <c r="C30" i="5"/>
  <c r="C44" i="5" s="1"/>
  <c r="C46" i="5" s="1"/>
  <c r="C55" i="5" s="1"/>
  <c r="B27" i="5"/>
  <c r="B54" i="5" s="1"/>
  <c r="B25" i="5"/>
  <c r="C24" i="5"/>
  <c r="C22" i="5"/>
  <c r="C15" i="5"/>
  <c r="C12" i="5"/>
  <c r="C8" i="5"/>
  <c r="C7" i="5"/>
  <c r="C6" i="5"/>
  <c r="C25" i="5" s="1"/>
  <c r="C27" i="5" s="1"/>
  <c r="C54" i="5" s="1"/>
  <c r="E110" i="9"/>
  <c r="E111" i="9" s="1"/>
  <c r="E100" i="9"/>
  <c r="E101" i="9" s="1"/>
  <c r="E83" i="9"/>
  <c r="E76" i="9"/>
  <c r="E59" i="9"/>
  <c r="E49" i="9"/>
  <c r="E41" i="9"/>
  <c r="E42" i="9" s="1"/>
  <c r="E23" i="9"/>
  <c r="E16" i="9"/>
  <c r="E860" i="1"/>
  <c r="E839" i="1"/>
  <c r="E831" i="1"/>
  <c r="E811" i="1"/>
  <c r="E801" i="1"/>
  <c r="E776" i="1"/>
  <c r="E775" i="1"/>
  <c r="E777" i="1" s="1"/>
  <c r="E754" i="1"/>
  <c r="E720" i="1"/>
  <c r="E698" i="1"/>
  <c r="E669" i="1"/>
  <c r="E647" i="1"/>
  <c r="E612" i="1"/>
  <c r="E592" i="1"/>
  <c r="E591" i="1"/>
  <c r="E593" i="1" s="1"/>
  <c r="E571" i="1"/>
  <c r="E565" i="1"/>
  <c r="E545" i="1"/>
  <c r="E546" i="1" s="1"/>
  <c r="E538" i="1"/>
  <c r="E536" i="1"/>
  <c r="E534" i="1"/>
  <c r="E532" i="1"/>
  <c r="E529" i="1"/>
  <c r="E527" i="1"/>
  <c r="E503" i="1"/>
  <c r="E491" i="1"/>
  <c r="E487" i="1"/>
  <c r="E463" i="1"/>
  <c r="E440" i="1"/>
  <c r="E438" i="1"/>
  <c r="E441" i="1" s="1"/>
  <c r="E403" i="1"/>
  <c r="E383" i="1"/>
  <c r="E354" i="1"/>
  <c r="E346" i="1"/>
  <c r="E326" i="1"/>
  <c r="E319" i="1"/>
  <c r="E290" i="1"/>
  <c r="E295" i="1" s="1"/>
  <c r="E279" i="1"/>
  <c r="E260" i="1"/>
  <c r="E253" i="1"/>
  <c r="E234" i="1"/>
  <c r="E227" i="1"/>
  <c r="E199" i="1"/>
  <c r="E190" i="1"/>
  <c r="E189" i="1"/>
  <c r="E191" i="1" s="1"/>
  <c r="E171" i="1"/>
  <c r="E163" i="1"/>
  <c r="E162" i="1"/>
  <c r="E164" i="1" s="1"/>
  <c r="E142" i="1"/>
  <c r="E132" i="1"/>
  <c r="E111" i="1"/>
  <c r="E100" i="1"/>
  <c r="E80" i="1"/>
  <c r="E74" i="1"/>
  <c r="E75" i="1" s="1"/>
  <c r="E68" i="1"/>
  <c r="E40" i="1"/>
  <c r="E23" i="1"/>
  <c r="E16" i="1"/>
  <c r="E542" i="1" l="1"/>
  <c r="E507" i="1"/>
</calcChain>
</file>

<file path=xl/comments1.xml><?xml version="1.0" encoding="utf-8"?>
<comments xmlns="http://schemas.openxmlformats.org/spreadsheetml/2006/main">
  <authors>
    <author>Navrátilová Lenka</author>
  </authors>
  <commentList>
    <comment ref="C6" authorId="0" shapeId="0">
      <text>
        <r>
          <rPr>
            <b/>
            <sz val="10"/>
            <color indexed="81"/>
            <rFont val="Tahoma"/>
            <charset val="1"/>
          </rPr>
          <t xml:space="preserve">Navrátilová Lenka:
169-156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69+5
167+113
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7+190 poj š
34+52 poj z
48+1 poj
57+293 prominuté odvody a penále
70+47 poj š
71+211 poj š
99+49 dobropis inv
135+120 vratka osr
167+91
168+49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1+5775984
2+66000
46+1366
47+11208
62+10646
63+8204
64+3857
65+30
72-59
97+4594
104+8964
105+667
114+9429
115+172
117+898
123-215
125+420
137+73500
138+1517
139+188
143-27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4+689181
44+3000 s+z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60+147
126+480
</t>
        </r>
      </text>
    </comment>
    <comment ref="C15" authorId="0" shapeId="0">
      <text>
        <r>
          <rPr>
            <sz val="8"/>
            <color indexed="81"/>
            <rFont val="Tahoma"/>
            <family val="2"/>
            <charset val="238"/>
          </rPr>
          <t>Navrátilová Lenka:
31+112</t>
        </r>
        <r>
          <rPr>
            <b/>
            <sz val="10"/>
            <color indexed="81"/>
            <rFont val="Tahoma"/>
            <family val="2"/>
            <charset val="238"/>
          </rPr>
          <t xml:space="preserve">
61+3
127+5661
136+30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32+15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5+4972 š do inv
6+155 š do inv
51+126 s+z do rez
73+80 po na omp
129-1 š z rez
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3+4144
9+34906 (8115 76719)
66+173
67+6986
101+735
116+269
140+3191
142+3000
</t>
        </r>
      </text>
    </comment>
    <comment ref="C2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43+38 (+8115 1642)
45+1483 (+8115 34)
68+75
141+1353
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33+128
48+1 poj
57+293 prominuté odvody a penále
51+126 s+z do rez
69+5
73+80 po na omp
101+735
129-1 š z rez
135+120 vratka osr
166+9051
167+113
167+91
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7+190 poj š
34+52 poj z
70+47 poj š
71+211 poj š
169-156
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1+5775984
2+66000
46+1366
47+11208
62+10646
63+8204
64+3857
65+30
72-59
97+4594
104+8964
105+667
114+9429
115+172
117+898
123-215
125+420
137+73500
138+1517
139+188
143-27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4+689181
44+3000 s+z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
60+147
126+480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12+65706
31+112
61+3
127+5661
136+30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
32+15</t>
        </r>
      </text>
    </comment>
    <comment ref="C39" authorId="0" shapeId="0">
      <text>
        <r>
          <rPr>
            <b/>
            <sz val="10"/>
            <color indexed="81"/>
            <rFont val="Tahoma"/>
            <charset val="1"/>
          </rPr>
          <t>Navrátilová Lenka:
134+11000 Fond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3+4144
9+34906 (4116)
9+76719 (8115)
11+67
66+173
67+6986
116+269
140+3191
142+3000
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8+2555
10+3
30+21200
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5+4972 odvod š do inv
6+155 odvod š do inv
99+49 dobropis inv
168+49
</t>
        </r>
      </text>
    </comment>
    <comment ref="C43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
43+1680
45+1517
68+75
141+1353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8115, 8113, 8905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8+2555
9+76719 (OPZ 34906)
10+3
11+67
12+65706
30+21200
33+128
43+1642 (+FV 38)
45+34 (+FV 1483)
134+11000 Fond
166+9051
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</t>
        </r>
      </text>
    </comment>
  </commentList>
</comments>
</file>

<file path=xl/sharedStrings.xml><?xml version="1.0" encoding="utf-8"?>
<sst xmlns="http://schemas.openxmlformats.org/spreadsheetml/2006/main" count="732" uniqueCount="186">
  <si>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</si>
  <si>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</si>
  <si>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</si>
  <si>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</si>
  <si>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</si>
  <si>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</si>
  <si>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</si>
  <si>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</si>
  <si>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</si>
  <si>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</si>
  <si>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</si>
  <si>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</si>
  <si>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</si>
  <si>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</si>
  <si>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</si>
  <si>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</si>
  <si>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</si>
  <si>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</si>
  <si>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</si>
  <si>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</si>
  <si>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</si>
  <si>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</si>
  <si>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</si>
  <si>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</si>
  <si>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</si>
  <si>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</si>
  <si>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</si>
  <si>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</si>
  <si>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</si>
  <si>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Dotace do oblasti školství</t>
  </si>
  <si>
    <t>Dotace do oblasti sociální</t>
  </si>
  <si>
    <t>Zapojení finančního vypořádání</t>
  </si>
  <si>
    <t xml:space="preserve"> </t>
  </si>
  <si>
    <t>Daňové příjmy</t>
  </si>
  <si>
    <t>Dotace do oblasti životního prostředí a zemědělství, kotlíky</t>
  </si>
  <si>
    <t>Dotace pro Krajský úřad</t>
  </si>
  <si>
    <t>Neinvestiční přijaté transfery od obcí</t>
  </si>
  <si>
    <t>Ostatní investiční přijaté transfery ze SR</t>
  </si>
  <si>
    <t>OP VVV, OPZ</t>
  </si>
  <si>
    <t>Odbory</t>
  </si>
  <si>
    <t>Dotační programy, tituly</t>
  </si>
  <si>
    <t>Příspěvkové organizace</t>
  </si>
  <si>
    <t>Opravy, investice a projekty</t>
  </si>
  <si>
    <t xml:space="preserve">§ </t>
  </si>
  <si>
    <t>seskupení položek</t>
  </si>
  <si>
    <t>částka v Kč</t>
  </si>
  <si>
    <t>51 - Neinvestiční nákupy a související výdaje</t>
  </si>
  <si>
    <t>59 - Ostatní neinvestiční výdaje</t>
  </si>
  <si>
    <t>celkem</t>
  </si>
  <si>
    <t>druh rozpočtové změny: vnitřní rozpočtová změna - přesun mezi jednotlivými položkami, paragrafy v rámci odboru veřejných zakázek a investic</t>
  </si>
  <si>
    <t>Odbor veřejných zakázek a investic</t>
  </si>
  <si>
    <t>61 - Investiční nákupy a související výdaje</t>
  </si>
  <si>
    <t>druh rozpočtové změny: zapojení nových prostředků do rozpočtu</t>
  </si>
  <si>
    <t>poskytovatel: Ministerstvo financí</t>
  </si>
  <si>
    <t>Odbor ekonomický</t>
  </si>
  <si>
    <t>ORJ - 07</t>
  </si>
  <si>
    <t>UZ</t>
  </si>
  <si>
    <t>položka</t>
  </si>
  <si>
    <t>Odbor zdravotnictví</t>
  </si>
  <si>
    <t>ORJ - 14</t>
  </si>
  <si>
    <t>4111 - Neinvestiční přijaté transfery ze SR</t>
  </si>
  <si>
    <t>Odbor životního prostředí a zemědělství</t>
  </si>
  <si>
    <t>ORJ - 09</t>
  </si>
  <si>
    <t>poskytovatel: Ministerstvo školství, mládeže a tělovýchovy</t>
  </si>
  <si>
    <t>Odbor školství, sportu a kultury</t>
  </si>
  <si>
    <t>ORJ - 10</t>
  </si>
  <si>
    <t>4116 - Ostatní neinv. přijaté transfery ze SR</t>
  </si>
  <si>
    <t>Rozpis účelové dotace zabezpečí odbor školství, sportu a kultury</t>
  </si>
  <si>
    <t>Odbor školství, mládeže a tělovýchovy</t>
  </si>
  <si>
    <t>52 - Neinvestiční transfery soukromopr. subj.</t>
  </si>
  <si>
    <t>5336 - Neinvestiční dotace zřízeným PO</t>
  </si>
  <si>
    <t>53 - Neinvestiční transfery veřejnopráv. subj.</t>
  </si>
  <si>
    <t>Odbor strategického rozvoje kraje</t>
  </si>
  <si>
    <t>4116 - Ostatní neinv. přij. transf. ze SR</t>
  </si>
  <si>
    <t>4216 - Ostatní invest. přijaté transfery ze SR</t>
  </si>
  <si>
    <t>50 - Výdaje na platy, ost. platby za pr. práci a poj.</t>
  </si>
  <si>
    <t>Odbor podpory řízení příspěvkových organizací</t>
  </si>
  <si>
    <t>ORJ - 19</t>
  </si>
  <si>
    <t>5331 - Neinvestiční příspěvky zřízeným PO</t>
  </si>
  <si>
    <t>druh rozpočtové změny: snížení prostředků rozpočtu</t>
  </si>
  <si>
    <t>druh rozpočtové změny: vnitřní rozpočtová změna - přesun mezi jednotlivými položkami, paragrafy a odbory ekonomickým a sociálních věcí</t>
  </si>
  <si>
    <t>Odbor sociálních věcí</t>
  </si>
  <si>
    <t>ORJ - 11</t>
  </si>
  <si>
    <t>ORJ - 08</t>
  </si>
  <si>
    <t>druh rozpočtové změny: vnitřní rozpočtová změna - přesun mezi jednotlivými položkami, paragrafy a odbory ekonomickým a školství, sportu a kultury</t>
  </si>
  <si>
    <t>63 - Investiční transfery</t>
  </si>
  <si>
    <t>Odbor kancelář ředitele</t>
  </si>
  <si>
    <t>ORJ - 03</t>
  </si>
  <si>
    <t>druh rozpočtové změny: vnitřní rozpočtová změna - přesun mezi jednotlivými položkami, paragrafy v rámci odboru školství, sportu a kultury</t>
  </si>
  <si>
    <t>ORJ - 17</t>
  </si>
  <si>
    <t>ÚZ</t>
  </si>
  <si>
    <t>ORJ - 52</t>
  </si>
  <si>
    <t>druh rozpočtové změny: vnitřní rozpočtová změna - přesun mezi jednotlivými položkami, paragrafy v rámci odboru podpory řízení příspěvkových organizací</t>
  </si>
  <si>
    <t>6351 - Investiční transfery zřízeným PO</t>
  </si>
  <si>
    <t>Odbor tajemníka hejtmana</t>
  </si>
  <si>
    <t>ORJ - 18</t>
  </si>
  <si>
    <t>druh rozpočtové změny: vnitřní rozpočtová změna - přesun mezi jednotlivými položkami, paragrafy a odbory ekonomickým a kancelář ředitele</t>
  </si>
  <si>
    <t>2324 - Přijaté nekapitál. příspěvky a náhrady</t>
  </si>
  <si>
    <t>2229 - Ostatní přijaté vratky transferů</t>
  </si>
  <si>
    <t>druh rozpočtové změny: vnitřní rozpočtová změna - přesun mezi jednotlivými položkami, paragrafy v rámci odboru strategického rozvoje kraje</t>
  </si>
  <si>
    <t>8115 - Změna stavu krátkod. prostř. na BÚ</t>
  </si>
  <si>
    <t>Dotace do oblasti zdravotnictví</t>
  </si>
  <si>
    <t>OP VVV, OPZ, OPTP</t>
  </si>
  <si>
    <t xml:space="preserve"> -Rozpočtová změna 136/17</t>
  </si>
  <si>
    <t>důvod: neinvestiční dotace ze státního rozpočtu ČR na rok 2017 poskytnutá na základě rozhodnutí Ministerstva financí ČR č.j.: MF - 7687/2017/1201-2 ze dne 28.3.2017 ve výši        29 722,- Kč na náhradu škod vzniklých bobrem evropským na lesních porostech na pozemcích ve vlastnictví p. Jiřího Hlávky, Dub nad Moravou, za období od 1.7.2016 do 31.10.2016.</t>
  </si>
  <si>
    <t xml:space="preserve"> -Rozpočtová změna 137/17</t>
  </si>
  <si>
    <t>důvod: neinvestiční dotace ze státního rozpočtu ČR na rok 2017 poskytnutá na základě rozhodnutí Ministerstva školství, mládeže a tělovýchovy ČR č.j.: MŠMT-6979-12/2017 ze dne 28.3.2017 v celkové výši 73 500 000,- Kč pro soukromé školy a školská zařízení Olomouckého kraje na 2. čtvrtletí roku 2017.</t>
  </si>
  <si>
    <t xml:space="preserve"> -Rozpočtová změna 138/17</t>
  </si>
  <si>
    <t>důvod: neinvestiční dotace ze státního rozpočtu ČR na rok 2017 poskytnutá na základě rozhodnutí Ministerstva školství, mládeže a tělovýchovy ČR č.j.: 5186/2017 ze dne 28.3.2017 v celkové výši 1 517 261,- Kč na rozvojový program "Hodnocení žáků a škol podle výsledků v soutěžích v roce 2015/2016 - Excelence středních škol 2016“.</t>
  </si>
  <si>
    <t xml:space="preserve"> -Rozpočtová změna 139/17</t>
  </si>
  <si>
    <t>důvod: neinvestiční dotace ze státního rozpočtu ČR na rok 2017 poskytnutá na základě rozhodnutí Ministerstva školství, mládeže a tělovýchovy ČR č.j.: 2739-6/2017-2 ze dne 8.3.2017 v celkové výši 188 109,- Kč na program "Realizace aktivit v oblasti primární prevence rizikového chování na rok 2017“ na projekt "Podpora pedagogům při budování bezpečného klimatu ve školách Olomouckého kraje“ pro příspěvkovou organizaci Olomouckého kraje Pedagogicko-psychologická poradna a Speciálně pedagogické centrum Olomouckého kraje.</t>
  </si>
  <si>
    <t xml:space="preserve"> -Rozpočtová změna 140/17</t>
  </si>
  <si>
    <t>důvod: neinvestiční dotace ze státního rozpočtu ČR na rok 2017 poskytnutá na základě avíza Ministerstva školství, mládeže a tělovýchovy ČR č.j.: MŠMT-29991/2016-7 ze dne 28.3.2017 v celkové výši 3 191 456,- Kč na projekt "Spolupráce jako nástroj ve vzdělávání“ pro příspěvkovou organizaci Olomouckého kraje Gymnázium, Olomouc-Hejčín, v rámci Operačního programu Výzkum,vývoj a vzdělávání.</t>
  </si>
  <si>
    <t>6356 - Jiné investiční transfery zřízeným PO</t>
  </si>
  <si>
    <t xml:space="preserve"> -Rozpočtová změna 141/17</t>
  </si>
  <si>
    <t>důvod: odbor sociálních věcí požádal ekonomický odbor dne 30.3.2017 o provedení rozpočtové změny. Důvodem navrhované změny je zapojení finančních prostředků do rozpočtu Olomouckého kraje v celkové výši 1 352 656,38 Kč. Jedná se o zapojení finančních prostředků z finančního vypořádání za rok 2016, prostředky budou použity na finacování "Programu finanční podpory poskytování sociálních služeb v Olomuckém kraji - Podprogramu č. 2".</t>
  </si>
  <si>
    <t>2223 - Příjmy z FV min. let m. kraj. a obcemi</t>
  </si>
  <si>
    <t xml:space="preserve"> -Rozpočtová změna 142/17</t>
  </si>
  <si>
    <t>důvod: odbor strategického rozvoje kraje požádal ekonomický odbor dne 7.4.2017 o provedení rozpočtové změny. Důvodem navrhované změny je zapojení dotace z Ministerstva školství, mládeže a tělovýchovy ČR v celkové výši 3 000 000,- Kč. Finanční prostředky byly poukázány na účet Olomouckého kraje z Ministerstva školství, mládeže a tělovýchovy na projekt v oblasti rozvoje lidských zdrojů "Krajský akční plán rozvoje vzdělávání Olomouckého kraje" v rámci Operačního programu Výzkum,vývoj a vzdělávání.</t>
  </si>
  <si>
    <t>ORJ - 76</t>
  </si>
  <si>
    <t xml:space="preserve"> -Rozpočtová změna 143/17</t>
  </si>
  <si>
    <t>důvod: odbor školství, sportu a kultury požádal ekonomický odbor dne 28.3.2017 o provedení rozpočtové změny. Důvodem navrhované změny je snížení neinvestiční dotace ze státního rozpočtu ČR na rok 2017 poskytnuté na základě rozhodnutí Ministerstva školství, mládeže a tělovýchovy ČR č.j.: MSMT-738-12/2017-1 ze dne 8.2.2017 v celkové výši 4 593 864,- Kč na rozvojový program "Financování asistentů pedagoga pro děti, žáky a studenty se zdravotním postižením a pro děti, žáky a studenty se sociálním znevýhodněním na období leden - srpen 2017 - modul B“, nevyčerpané prostředky ve výši 27 168,- Kč budou vráceny na účet Ministerstva školství, mládeže a tělovýchovy.</t>
  </si>
  <si>
    <t xml:space="preserve"> -Rozpočtová změna 144/17</t>
  </si>
  <si>
    <t>důvod: odbor sociálních věcí požádal ekonomický odbor dne 30.3.2017 o provedení rozpočtové změny. Důvodem navrhované změny je převedení finančních prostředků z odboru sociálních věcí do rozpočtu odboru ekonomického ve výši 1 352 656,38 Kč. Finanční prostředky nebudou použity na poskytnutí dotací v rámci "Programu finanční podpory poskytování sociálních služeb v Olomouckém kraji - Podprogramu č. 2" a budou převedeny do rezervy Olomouckého kraje na individuální dotace.</t>
  </si>
  <si>
    <t xml:space="preserve"> -Rozpočtová změna 145/17</t>
  </si>
  <si>
    <t>důvod: odbor školství, sportu a kultury požádal ekonomický odbor dne 5.4.2017 o provedení rozpočtové změny. Důvodem navrhované změny je převedení finančních prostředků z odboru ekonomického na odbor školství, sportu a kultury v celkové výši              1 188 000,- Kč. Finanční prostředky budou použity na poskytnutí individuálních dotací v oblasti školství, sportu a kultury, na základě usnesení Rady Olomouckého kraje č. UR/13/36/2017 a UR/13/39/2017 ze dne 3.4.2017, prostředky budou čerpány z rezervy Olomouckého kraje na individuální dotace.</t>
  </si>
  <si>
    <t>54 - Neinvestiční transfery obyvatelstvu</t>
  </si>
  <si>
    <t xml:space="preserve"> -Rozpočtová změna 146/17</t>
  </si>
  <si>
    <t>důvod: odbor sociálních věcí požádal ekonomický odbor dne 5.4.2017 o provedení rozpočtové změny. Důvodem navrhované změny je převedení finančních prostředků z odboru ekonomického na odbor sociálních věcí ve výši 100 000,- Kč. Finanční prostředky budou použity na poskytnutí individuální dotace v sociální oblasti na základě usnesení Rady Olomouckého kraje č. UR/13/50/2017 ze dne 3.4.2017, prostředky budou čerpány z rezervy Olomouckého kraje na individuální dotace.</t>
  </si>
  <si>
    <t xml:space="preserve"> -Rozpočtová změna 147/17</t>
  </si>
  <si>
    <t>druh rozpočtové změny: vnitřní rozpočtová změna - přesun mezi jednotlivými položkami, paragrafy a odbory ekonomickým a tajemníka hejtmana</t>
  </si>
  <si>
    <t>důvod: odbor tajemníka hejtmana požádal ekonomický odbor dne 10.4.2017 o provedení rozpočtové změny. Důvodem navrhované změny je převedení finančních prostředků z odboru ekonomického na odbor tajemníka hejtmana v celkové výši 650 000,- Kč. Finanční prostředky budou použity na poskytnutí individuálních dotací v oblasti cestovního ruchu a vnějších vztahů na základě usnesení Rady Olomouckého kraje č. UR/13/9/2017 ze dne 3.4.2017, prostředky budou čerpány z rezervy Olomouckého kraje na individuální dotace.</t>
  </si>
  <si>
    <t xml:space="preserve"> -Rozpočtová změna 148/17</t>
  </si>
  <si>
    <t>druh rozpočtové změny: vnitřní rozpočtová změna - přesun mezi jednotlivými položkami, paragrafy v rámci odboru kancelář ředitele</t>
  </si>
  <si>
    <t>důvod: odbor kancelář ředitele požádal ekonomický odbor dne 3.4.2017 o provedení rozpočtové změny. Důvodem navrhované změny je přesun finančních prostředků v rámci odboru kancelář ředitele v celkové výši 280 000,- Kč. Finanční prostředky budou použity na zajištění cvičení a společná odborná zaměstnání složek Integrovaného záchranného systému a orgánů krizového řízení v Olomouckém kraji v roce 2017 a pořízení fotoaparátu pro potřeby oddělení krizového řízení.</t>
  </si>
  <si>
    <t xml:space="preserve"> -Rozpočtová změna 149/17</t>
  </si>
  <si>
    <t>důvod: odbor kancelář ředitele požádal ekonomický odbor dne 3.4.2017 o provedení rozpočtové změny. Důvodem navrhované změny je přesun finančních prostředků v rámci odboru kancelář ředitele v celkové výši 30 000,- Kč. Finanční prostředky budou použity na poskytnutí individuálních dotací v oblasti krizového řízení na základě usnesení Rady Olomouckého kraje č. UR/13/54/2017 ze dne 3.4.2017.</t>
  </si>
  <si>
    <t xml:space="preserve"> -Rozpočtová změna 150/17</t>
  </si>
  <si>
    <t>důvod: odbor kancelář ředitele požádal ekonomický odbor dne 3.4.2017 o provedení rozpočtové změny. Důvodem navrhované změny je přesun finančních prostředků v rámci odboru kancelář ředitele v celkové výši 7 074 100,- Kč. Finanční prostředky budou použity na poskytnutí dotací z "Programu na podporu JSDH 2017" v dotačním titulu "Dotace na pořízení, rekonstrukci a opravu požární techniky a nákup věcného vybavení jednotek sboru dobrovolných hasičů obcí Olomouckého kraje 2017" a "Dotace pro JSDH obcí Olomouckého kraje na nákup dopravních aut a zařízení 2017", na základě usnesení Rady Olomouckého kraje č. UR/13/51/2017 ze dne 3.4.2017, materiál je součástí programu jednání Zastupitelstva Olomouckého kraje dne 24.4.2017 (bod 44).</t>
  </si>
  <si>
    <t xml:space="preserve"> -Rozpočtová změna 151/17</t>
  </si>
  <si>
    <t>důvod: odbor kancelář ředitele požádal ekonomický odbor dne 3.4.2017 o provedení rozpočtové změny. Důvodem navrhované změny je přesun finančních prostředků v rámci odboru kancelář ředitele v celkové výši 1 390 000,- Kč. Finanční prostředky budou použity na poskytnutí finančních darů Hasičskému záchrannému sboru Olomouckého kraje na základě usnesení Rady Olomouckého kraje č. UR/13/53/2017 ze dne 3.4.2017, materiál je součástí programu jednání Zastupitelstva Olomouckého kraje dne 24.4.2017 (bod 46).</t>
  </si>
  <si>
    <t xml:space="preserve"> -Rozpočtová změna 152/17</t>
  </si>
  <si>
    <t>důvod: odbor strategického rozvoje kraje požádal ekonomický odbor dne 27.3.2017 o provedení rozpočtové změny. Důvodem navrhované změny je přesun finančních prostředků v rámci odboru strategického rozvoje kraje v celkové výši 20 190 113,- Kč. Finanční prostředky budou použity na poskytnutí dotací v rámci "Programu obnovy venkova pro rok 2017" v dotačním titulu "Podpora budování a obnovy infrastruktury obce" a "Podpora zpracování územně plánovací dokumentace", na základě usnesení Rady Olomouckého kraje č. UR/12/28/2017 ze dne 27.3.2017, materiál je součástí programu jednání Zastupitelstva Olomouckého kraje dne 24.4.2017 (bod 37).</t>
  </si>
  <si>
    <t xml:space="preserve"> -Rozpočtová změna 153/17</t>
  </si>
  <si>
    <t>důvod: odbor školství, sportu a kultury požádal ekonomický odbor dne 6.5.2017 o provedení rozpočtové změny. Důvodem navrhované změny je přesun finančních prostředků v rámci odboru školství, sportu a kultury v celkové výši 4 247 000,- Kč. Finanční prostředky budou použity na poskytnutí dotací z "Programu podpory kultury v Olomouckém kraji" v dotačním titulu "Podpora kulturních aktivit", na základě usnesení Rady Olomouckého kraje č. UR/12/41/2017 ze dne 27.3.2017.</t>
  </si>
  <si>
    <t xml:space="preserve"> -Rozpočtová změna 154/17</t>
  </si>
  <si>
    <t>důvod: odbor strategického rozvoje kraje požádal ekonomický odbor dne 28.3.2017 o provedení rozpočtové změny. Důvodem navrhované změny je přesun finančních prostředků v rámci odboru strategického rozvoje kraje ve výši 2 852,- Kč. Finanční prostředky budou použity na vrácení prominutého penále příjemci dotace v rámci globálního grantu "Podpora nabídky dalšího vzdělávání v Olomouckém kraji" v rámci Operačního programu Vzdělávání pro konkurenceschopnost.</t>
  </si>
  <si>
    <t>ORJ - 63</t>
  </si>
  <si>
    <t xml:space="preserve"> -Rozpočtová změna 155/17</t>
  </si>
  <si>
    <t>důvod: odbor veřejných zakázek a investic požádal ekonomický odbor dne 30.3.2017 o provedení rozpočtové změny. Důvodem navrhované změny je přesun finančních prostředků v rámci odboru veřejných zakázek a investic v celkové výši 355 633,- Kč. Finanční prostředky budou použity na financování projektů v oblasti sociální "Klíč - centrum sociálních služeb - Odstranění vlhkosti zdiva v suterénu", "Klíč - centrum sociálních služeb - Zateplení budovy chráněného bydlení Domov" a "Domov důchodců Prostějov - Modernizace sociálních zařízení".</t>
  </si>
  <si>
    <t xml:space="preserve"> -Rozpočtová změna 156/17</t>
  </si>
  <si>
    <t>důvod: odbor veřejných zakázek a investic požádal ekonomický odbor dne 27.3.2017 o provedení rozpočtové změny. Důvodem navrhované změny je přesun finančních prostředků v rámci odboru veřejných zakázek a investic ve výši 10 000,- Kč. Finanční prostředky budou použity na financování projektu v oblasti dopravy "Přerov - most u elektrárny event. Č. 04720-1".</t>
  </si>
  <si>
    <t xml:space="preserve"> -Rozpočtová změna 157/17</t>
  </si>
  <si>
    <t>důvod: odbor podpory řízení příspěvkových organizací požádal ekonomický odbor dne 6.4.2017 o provedení rozpočtové změny. Důvodem navrhované změny je přesun finančních prostředků v rámci odboru podpory řízení příspěvkových organizací v celkové výši 262 675,- Kč. Finanční prostředky budou použity na poskytnutí investičního a neinvestičního příspěvku pro příspěvkovou organizaci v oblasti školství Střední odborná škola, Šumperk, na akci "Odkup transformátoru a technickou i stavební úpravu stávající trafostanice", prostředky budou převedeny z rezervy odboru podpory řízení příspěvkových organizací, materiál je součástí programu jednání Rady Olomouckého kraje dne 18.4.2017 (bod 7.1).</t>
  </si>
  <si>
    <t xml:space="preserve"> -Rozpočtová změna 158/17</t>
  </si>
  <si>
    <t>důvod: odbor podpory řízení příspěvkových organizací požádal ekonomický odbor dne 6.4.2017 o provedení rozpočtové změny. Důvodem navrhované změny je přesun finančních prostředků v rámci odboru podpory řízení příspěvkových organizací ve výši            350 000,- Kč. Finanční prostředky budou použity na poskytnutí investičního příspěvku pro příspěvkovou organizaci v oblasti školství Střední škola, Základní škola, Mateřská škola a Dětský domov Zábřeh na akci "Zakoupení automobilu", prostředky budou převedeny z rezervy odboru podpory řízení příspěvkových organizací, materiál je součástí programu jednání Rady Olomouckého kraje dne 18.4.2017 (bod 7.1).</t>
  </si>
  <si>
    <t xml:space="preserve"> -Rozpočtová změna 159/17</t>
  </si>
  <si>
    <t>důvod: odbor podpory řízení příspěvkových organizací požádal ekonomický odbor dne 4.4.2017 o provedení rozpočtové změny. Důvodem navrhované změny je přesun finančních prostředků v rámci odboru podpory řízení příspěvkových organizací ve výši            120 000,- Kč. Finanční prostředky budou použity na poskytnutí neinvestičního příspěvku pro příspěvkovou organizaci v oblasti školství  Střední zdravotnická škola a Vyšší odborná škola zdravotnická Emanuela Pöttinga a Jazyková škola s právem státní jazykové zkoušky, Olomouc, na akci "Oprava střechy nad tělocvičnou školy", prostředky budou převedeny z rezervy odboru podpory řízení příspěvkových organizací, materiál je součástí programu jednání Rady Olomouckého kraje dne 18.4.2017 (bod 7.1).</t>
  </si>
  <si>
    <t xml:space="preserve"> -Rozpočtová změna 160/17</t>
  </si>
  <si>
    <t>důvod: odbor podpory řízení příspěvkových organizací požádal ekonomický odbor dne 3.4.2017 o provedení rozpočtové změny. Důvodem navrhované změny je přesun finančních prostředků v rámci odboru podpory řízení příspěvkových organizací ve výši               185 000,- Kč. Finanční prostředky budou použity na poskytnutí neinvestičního příspěvku pro příspěvkovou organizaci v oblasti sociální  Domov Štíty - Jedlí, na akci "Oprava výtahu Štíty", prostředky budou převedeny z rezervy odboru podpory řízení příspěvkových organizací, materiál je součástí programu jednání Rady Olomouckého kraje dne 18.4.2017 (bod 7.1).</t>
  </si>
  <si>
    <t xml:space="preserve"> -Rozpočtová změna 161/17</t>
  </si>
  <si>
    <t>důvod: odbor podpory řízení příspěvkových organizací požádal ekonomický odbor dne 28.3.2017 o provedení rozpočtové změny. Důvodem navrhované změny je přesun finančních prostředků v rámci odboru podpory řízení příspěvkových organizací v celkové výši 1 251 056,- Kč. Finanční prostředky budou použity na poskytnutí příspěvku na provoz, příspěvku na provoz - mzdové náklady, účelově určeného příspěvku na provoz a příspěvku na úhradu prokazatelné ztráty dopravcům pro příspěvkovou organizaci v oblasti dopravy Koordinátor Integrovaného dopravního systému Olomouckého kraje, prostředky budou převedeny z rezervy odboru podpory řízení příspěvkových organizací, materiál je součástí programu jednání Rady Olomouckého kraje dne 18.4.2017 (bod 7.1).</t>
  </si>
  <si>
    <t xml:space="preserve"> -Rozpočtová změna 162/17</t>
  </si>
  <si>
    <t>důvod: odbor podpory řízení příspěvkových organizací požádal ekonomický odbor dne 4.4.2017 o provedení rozpočtové změny. Důvodem navrhované změny je přesun finančních prostředků v rámci odboru podpory řízení příspěvkových organizací v celkové výši 4 240 000,- Kč. Finanční prostředky budou použity na poskytnutí příspěvku na provoz a příspěvku na provoz - mzdové náklady pro příspěvkové organizace v sociální oblasti, prostředky budou převedeny z rezervy odboru podpory řízení příspěvkových organizací, materiál je součástí programu jednání Rady Olomouckého kraje dne 18.4.2017 (bod 7.1).</t>
  </si>
  <si>
    <t xml:space="preserve"> -Rozpočtová změna 163/17</t>
  </si>
  <si>
    <t>poskytovatel: Ministerstvo zdravotnictví</t>
  </si>
  <si>
    <t>důvod: odbor zdravotnictví požádal ekonomický odbor dne 10.4.2017 o provedení rozpočtové změny. Důvodem navrhované změny je zapojení neinvestiční a investiční dotace ze státního rozpočtu ČR na rok 2017 v celkové výši 28 382 357,22 Kč na projekt "Komplexní program modernizace geriatrického oddělení OLÚ Moravský Beroun" v rámci "Programu česko - švýcarské spolupráce" pro příspěvkovou organizaci Olomouckého kraje Odborný léčebný ústav Paseka.</t>
  </si>
  <si>
    <t xml:space="preserve"> -Rozpočtová změna 164/17</t>
  </si>
  <si>
    <t>důvod: odbor kancelář ředitele požádal ekonomický odbor dne 11.4.2017 o provedení rozpočtové změny. Důvodem navrhované změny je převedení finančních prostředků z odboru ekonomického na odbor kancelář ředitele ve výši 57 000,- Kč. Finanční prostředky budou použity na dofinancování investiční akce "Pořízení cisternové automobilové stříkačky ve speciálním technickém provedení", na základě usnesení Rady Olomouckého kraje č. UR/11/15/2017 ze dne 6.3.2017, prostředky budou čerpány z rezervy Olomouckého kraje na investice.</t>
  </si>
  <si>
    <t xml:space="preserve"> -Rozpočtová změna 165/17</t>
  </si>
  <si>
    <t>důvod: odbor školství, sportu a kultury požádal ekonomický odbor dne 28.3.2017 o provedení rozpočtové změny. Důvodem navrhované změny je přesun finančních prostředků v rámci odboru školství, sportu a kultury ve výši 235 000,- Kč. Finanční prostředky z "Programu podpory kultury v Olomouckém kraji 2017" budou přesunuty do "Programu na podporu sportu v Olomouckém kraji v roce 2017 - dotačního titulu 2 Podpora sportovních akcí", na základě usnesení Rady Olomouckého kraje č. UR/12/42/2017 ze dne 27.3.2017.</t>
  </si>
  <si>
    <t xml:space="preserve"> -Rozpočtová změna 166/17</t>
  </si>
  <si>
    <t>důvod: odbor ekonomický požádal dne 10.4.2017 o provedení rozpočtové změny. Důvodem navrhované změny je zapojení finančních prostředků do rozpočtu Olomouckého kraje ve výši 9 051 099,42 Kč. Finanční prostředky budou zapojeny jako část použitelného zůstatku na bankovních účtech Olomouckého kraje za rok 2016 a budou použity na posílení rezervy Olomouckého kraje určené na schválené individuální dotace.</t>
  </si>
  <si>
    <t xml:space="preserve"> -Rozpočtová změna 167/17</t>
  </si>
  <si>
    <t>důvod: odbor veřejných zakázek a investic požádal ekonomický odbor dne 27.3.2017 o provedení rozpočtové změny. Důvodem navrhované změny je zapojení finančních prostředků do rozpočtu Olomouckého kraje v celkové výši 204 346,18 Kč. Finanční prostředky byly přijaty jako sankční platby za neplnění smluvních povinností u investičních akcí v oblasti sociální, dopravy a zdravotnictví, a budou použity k navýšení provozního rozpočtu na rok 2017.</t>
  </si>
  <si>
    <t>2212 - Sankční platby přijaté od jiných subjektů</t>
  </si>
  <si>
    <t>,</t>
  </si>
  <si>
    <t xml:space="preserve"> -Rozpočtová změna 168/17</t>
  </si>
  <si>
    <t>důvod: odbor veřejných zakázek a investic požádal ekonomický odbor dne 27.3.2017 o provedení rozpočtové změny. Důvodem navrhované změny je zapojení finančních prostředků do rozpočtu Olomouckého kraje ve výši 49 200,- Kč. Finanční prostředky byly přijaty jako dobropis k faktuře uhrazené v roce 2016 a budou použity na financování projektu v oblasti sociální "Domov u Třebůvky Loštice - rekonstrukce bytových jader".</t>
  </si>
  <si>
    <t xml:space="preserve"> -Rozpočtová změna 169/17</t>
  </si>
  <si>
    <t>důvod: odbor podpory řízení příspěvkových organizací požádal ekonomický odbor dne 7.4.2017 o provedení rozpočtové změny. Důvodem navrhované změny je snížení prostředků rozpočtu Olomouckého kraje v celkové výši 156 141,- Kč. Finanční prostředky jako příjmy z pronájmu budou sníženy u příspěvkových organizací v oblasti zdravotnictví Zdravotnická záchranná služba Olomouckého kraje a Odborný léčebný ústav Paseka na základě dodatků ke smlouvám.</t>
  </si>
  <si>
    <t>2132 - Příjmy z pronájmu ostat. nemov. a j. č.</t>
  </si>
  <si>
    <t xml:space="preserve"> -Rozpočtová změna 170/17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</si>
  <si>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</si>
  <si>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13.4.2017 o provedení rozpočtové změny. Důvodem navrhované změny je převedení finančních prostředků z odboru ekonomického na odbor strategického rozvoje kraje ve výši                     7 326 303,- Kč. Finanční prostředky budou použity na úhradu odvodu za porušení rozpočtové kázně u projektu v oblasti informačních technologií "Rozvoj služeb eGovernmentu v Olomouckém kraji", na základě rozhodnutí ze dne 11.4.2017 splatného do 15 kalendářních dní, a budou čerpány z rezervy na odvody v rámci porušení rozpočtové kázně.</t>
  </si>
  <si>
    <t>ORJ - 64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</si>
</sst>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000000"/>
    <numFmt numFmtId="166" formatCode="00000"/>
    <numFmt numFmtId="167" formatCode="00000000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sz val="9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16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7" fillId="0" borderId="0" xfId="1" applyFont="1" applyBorder="1"/>
    <xf numFmtId="0" fontId="6" fillId="0" borderId="0" xfId="1" applyFont="1"/>
    <xf numFmtId="0" fontId="16" fillId="0" borderId="0" xfId="0" applyFont="1"/>
    <xf numFmtId="0" fontId="9" fillId="0" borderId="0" xfId="0" applyFont="1"/>
    <xf numFmtId="0" fontId="18" fillId="0" borderId="0" xfId="0" applyFont="1" applyBorder="1" applyAlignment="1"/>
    <xf numFmtId="0" fontId="19" fillId="0" borderId="0" xfId="0" applyFont="1" applyFill="1"/>
    <xf numFmtId="0" fontId="2" fillId="0" borderId="0" xfId="0" applyFont="1" applyAlignment="1">
      <alignment horizontal="left"/>
    </xf>
    <xf numFmtId="0" fontId="5" fillId="0" borderId="0" xfId="0" applyFont="1" applyBorder="1"/>
    <xf numFmtId="0" fontId="20" fillId="0" borderId="0" xfId="0" applyFont="1" applyBorder="1"/>
    <xf numFmtId="0" fontId="21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left"/>
    </xf>
    <xf numFmtId="4" fontId="15" fillId="0" borderId="8" xfId="0" applyNumberFormat="1" applyFont="1" applyBorder="1" applyAlignment="1">
      <alignment horizontal="right" wrapText="1"/>
    </xf>
    <xf numFmtId="0" fontId="23" fillId="0" borderId="6" xfId="0" applyFont="1" applyBorder="1"/>
    <xf numFmtId="0" fontId="18" fillId="0" borderId="9" xfId="0" applyFont="1" applyBorder="1" applyAlignment="1"/>
    <xf numFmtId="4" fontId="18" fillId="0" borderId="6" xfId="0" applyNumberFormat="1" applyFont="1" applyBorder="1" applyAlignment="1"/>
    <xf numFmtId="0" fontId="9" fillId="0" borderId="0" xfId="0" applyFont="1" applyFill="1"/>
    <xf numFmtId="0" fontId="18" fillId="0" borderId="0" xfId="0" applyFont="1" applyFill="1" applyBorder="1" applyAlignment="1"/>
    <xf numFmtId="0" fontId="5" fillId="0" borderId="0" xfId="0" applyFont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20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19" fillId="0" borderId="0" xfId="0" applyFont="1"/>
    <xf numFmtId="0" fontId="22" fillId="0" borderId="10" xfId="0" applyFont="1" applyBorder="1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22" fillId="0" borderId="6" xfId="0" applyFont="1" applyBorder="1" applyAlignment="1">
      <alignment horizontal="center"/>
    </xf>
    <xf numFmtId="0" fontId="18" fillId="0" borderId="11" xfId="0" applyFont="1" applyBorder="1"/>
    <xf numFmtId="4" fontId="18" fillId="0" borderId="6" xfId="0" applyNumberFormat="1" applyFont="1" applyBorder="1"/>
    <xf numFmtId="164" fontId="5" fillId="0" borderId="6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5" fillId="0" borderId="7" xfId="0" applyFont="1" applyFill="1" applyBorder="1"/>
    <xf numFmtId="4" fontId="15" fillId="0" borderId="8" xfId="0" applyNumberFormat="1" applyFont="1" applyFill="1" applyBorder="1" applyAlignment="1">
      <alignment horizontal="right" wrapText="1"/>
    </xf>
    <xf numFmtId="166" fontId="5" fillId="0" borderId="6" xfId="0" applyNumberFormat="1" applyFont="1" applyBorder="1" applyAlignment="1">
      <alignment horizontal="center"/>
    </xf>
    <xf numFmtId="0" fontId="16" fillId="0" borderId="0" xfId="0" applyFont="1" applyFill="1"/>
    <xf numFmtId="0" fontId="0" fillId="0" borderId="0" xfId="0" applyFill="1"/>
    <xf numFmtId="0" fontId="22" fillId="0" borderId="9" xfId="0" applyFont="1" applyBorder="1" applyAlignment="1">
      <alignment horizontal="center"/>
    </xf>
    <xf numFmtId="0" fontId="23" fillId="0" borderId="6" xfId="0" applyFont="1" applyFill="1" applyBorder="1"/>
    <xf numFmtId="0" fontId="18" fillId="0" borderId="11" xfId="0" applyFont="1" applyFill="1" applyBorder="1"/>
    <xf numFmtId="4" fontId="18" fillId="0" borderId="6" xfId="0" applyNumberFormat="1" applyFont="1" applyFill="1" applyBorder="1"/>
    <xf numFmtId="0" fontId="7" fillId="0" borderId="0" xfId="0" applyFont="1" applyFill="1" applyAlignment="1">
      <alignment horizontal="justify" vertical="top" wrapText="1"/>
    </xf>
    <xf numFmtId="0" fontId="21" fillId="0" borderId="0" xfId="0" applyFont="1" applyFill="1" applyAlignment="1">
      <alignment horizontal="right"/>
    </xf>
    <xf numFmtId="0" fontId="22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18" fillId="0" borderId="9" xfId="0" applyFont="1" applyFill="1" applyBorder="1" applyAlignment="1"/>
    <xf numFmtId="4" fontId="18" fillId="0" borderId="6" xfId="0" applyNumberFormat="1" applyFont="1" applyFill="1" applyBorder="1" applyAlignment="1"/>
    <xf numFmtId="0" fontId="24" fillId="0" borderId="0" xfId="0" applyFont="1"/>
    <xf numFmtId="5" fontId="18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8" xfId="0" applyFont="1" applyFill="1" applyBorder="1" applyAlignment="1">
      <alignment horizontal="center"/>
    </xf>
    <xf numFmtId="0" fontId="15" fillId="0" borderId="6" xfId="0" applyFont="1" applyBorder="1" applyAlignment="1"/>
    <xf numFmtId="0" fontId="23" fillId="0" borderId="0" xfId="0" applyFont="1" applyFill="1" applyBorder="1"/>
    <xf numFmtId="4" fontId="18" fillId="0" borderId="0" xfId="0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5" fillId="0" borderId="6" xfId="0" applyFont="1" applyFill="1" applyBorder="1" applyAlignment="1"/>
    <xf numFmtId="166" fontId="5" fillId="0" borderId="0" xfId="0" applyNumberFormat="1" applyFont="1" applyFill="1" applyBorder="1" applyAlignment="1">
      <alignment horizontal="center"/>
    </xf>
    <xf numFmtId="167" fontId="0" fillId="0" borderId="6" xfId="0" applyNumberFormat="1" applyFon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0" fontId="17" fillId="0" borderId="0" xfId="0" applyFont="1" applyAlignment="1"/>
    <xf numFmtId="167" fontId="5" fillId="0" borderId="6" xfId="0" applyNumberFormat="1" applyFont="1" applyBorder="1" applyAlignment="1">
      <alignment horizontal="center"/>
    </xf>
    <xf numFmtId="0" fontId="22" fillId="0" borderId="7" xfId="0" applyFont="1" applyFill="1" applyBorder="1" applyAlignment="1">
      <alignment horizontal="left"/>
    </xf>
    <xf numFmtId="4" fontId="15" fillId="0" borderId="6" xfId="0" applyNumberFormat="1" applyFont="1" applyBorder="1" applyAlignment="1">
      <alignment wrapText="1"/>
    </xf>
    <xf numFmtId="0" fontId="22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center"/>
    </xf>
    <xf numFmtId="0" fontId="15" fillId="0" borderId="9" xfId="0" applyFont="1" applyBorder="1" applyAlignment="1"/>
    <xf numFmtId="0" fontId="15" fillId="0" borderId="7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166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/>
    <xf numFmtId="0" fontId="0" fillId="0" borderId="6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" fontId="15" fillId="0" borderId="6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justify" vertical="top" wrapText="1"/>
    </xf>
    <xf numFmtId="0" fontId="23" fillId="0" borderId="0" xfId="0" applyFont="1" applyBorder="1"/>
    <xf numFmtId="4" fontId="18" fillId="0" borderId="0" xfId="0" applyNumberFormat="1" applyFont="1" applyBorder="1" applyAlignment="1"/>
    <xf numFmtId="4" fontId="15" fillId="0" borderId="6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justify" vertical="top" wrapText="1"/>
    </xf>
    <xf numFmtId="0" fontId="17" fillId="0" borderId="0" xfId="0" applyFont="1" applyFill="1" applyAlignment="1">
      <alignment horizontal="justify" vertical="top" wrapText="1"/>
    </xf>
    <xf numFmtId="164" fontId="0" fillId="0" borderId="6" xfId="0" applyNumberFormat="1" applyFont="1" applyFill="1" applyBorder="1" applyAlignment="1">
      <alignment horizontal="center"/>
    </xf>
    <xf numFmtId="0" fontId="15" fillId="0" borderId="9" xfId="0" applyFont="1" applyFill="1" applyBorder="1"/>
    <xf numFmtId="2" fontId="18" fillId="0" borderId="0" xfId="0" applyNumberFormat="1" applyFont="1" applyBorder="1" applyAlignment="1"/>
    <xf numFmtId="0" fontId="5" fillId="3" borderId="0" xfId="0" applyFont="1" applyFill="1" applyBorder="1" applyAlignment="1">
      <alignment horizontal="center"/>
    </xf>
    <xf numFmtId="4" fontId="5" fillId="3" borderId="0" xfId="0" applyNumberFormat="1" applyFont="1" applyFill="1" applyBorder="1"/>
    <xf numFmtId="4" fontId="5" fillId="3" borderId="0" xfId="0" applyNumberFormat="1" applyFont="1" applyFill="1" applyBorder="1" applyAlignment="1">
      <alignment horizontal="right"/>
    </xf>
    <xf numFmtId="4" fontId="15" fillId="0" borderId="6" xfId="0" applyNumberFormat="1" applyFont="1" applyBorder="1" applyAlignment="1">
      <alignment horizontal="right" wrapText="1"/>
    </xf>
    <xf numFmtId="0" fontId="18" fillId="0" borderId="6" xfId="0" applyFont="1" applyBorder="1" applyAlignment="1"/>
    <xf numFmtId="0" fontId="22" fillId="0" borderId="11" xfId="0" applyFont="1" applyFill="1" applyBorder="1" applyAlignment="1">
      <alignment horizontal="left"/>
    </xf>
    <xf numFmtId="0" fontId="5" fillId="0" borderId="0" xfId="0" applyFont="1" applyFill="1" applyBorder="1"/>
    <xf numFmtId="0" fontId="22" fillId="0" borderId="9" xfId="0" applyFont="1" applyBorder="1" applyAlignment="1">
      <alignment horizontal="left"/>
    </xf>
    <xf numFmtId="0" fontId="18" fillId="0" borderId="6" xfId="0" applyFont="1" applyBorder="1"/>
    <xf numFmtId="0" fontId="17" fillId="0" borderId="0" xfId="0" applyFont="1" applyFill="1" applyAlignment="1">
      <alignment horizontal="justify" vertical="top" wrapText="1"/>
    </xf>
    <xf numFmtId="49" fontId="17" fillId="0" borderId="0" xfId="0" applyNumberFormat="1" applyFont="1" applyAlignment="1">
      <alignment horizontal="justify" wrapText="1"/>
    </xf>
    <xf numFmtId="49" fontId="17" fillId="0" borderId="0" xfId="0" applyNumberFormat="1" applyFont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49" fontId="17" fillId="0" borderId="0" xfId="0" applyNumberFormat="1" applyFont="1" applyAlignment="1">
      <alignment horizontal="left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9550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4000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52" name="Text Box 2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53" name="Text Box 2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54" name="Text Box 2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55" name="Text Box 2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56" name="Text Box 2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57" name="Text Box 2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58" name="Text Box 2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59" name="Text Box 2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60" name="Text Box 2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61" name="Text Box 2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62" name="Text Box 2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63" name="Text Box 2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64" name="Text Box 2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65" name="Text Box 2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66" name="Text Box 2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67" name="Text Box 2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68" name="Text Box 2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69" name="Text Box 2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70" name="Text Box 2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71" name="Text Box 2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72" name="Text Box 2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73" name="Text Box 2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74" name="Text Box 2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75" name="Text Box 2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76" name="Text Box 2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77" name="Text Box 2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78" name="Text Box 2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79" name="Text Box 2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80" name="Text Box 2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81" name="Text Box 2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82" name="Text Box 2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83" name="Text Box 2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84" name="Text Box 2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85" name="Text Box 2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86" name="Text Box 2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87" name="Text Box 2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88" name="Text Box 2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89" name="Text Box 2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90" name="Text Box 2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91" name="Text Box 2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92" name="Text Box 2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93" name="Text Box 2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94" name="Text Box 2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95" name="Text Box 2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96" name="Text Box 2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97" name="Text Box 2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98" name="Text Box 2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4999" name="Text Box 2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00" name="Text Box 2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01" name="Text Box 2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02" name="Text Box 2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03" name="Text Box 2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04" name="Text Box 2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05" name="Text Box 2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06" name="Text Box 2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07" name="Text Box 2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08" name="Text Box 2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09" name="Text Box 2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10" name="Text Box 2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11" name="Text Box 2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12" name="Text Box 2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13" name="Text Box 2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14" name="Text Box 2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15" name="Text Box 2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16" name="Text Box 2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17" name="Text Box 2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18" name="Text Box 2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19" name="Text Box 2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20" name="Text Box 2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21" name="Text Box 2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22" name="Text Box 2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23" name="Text Box 2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24" name="Text Box 2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25" name="Text Box 2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26" name="Text Box 2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27" name="Text Box 2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28" name="Text Box 2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29" name="Text Box 2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30" name="Text Box 2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31" name="Text Box 2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32" name="Text Box 2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33" name="Text Box 2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34" name="Text Box 2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35" name="Text Box 2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36" name="Text Box 2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37" name="Text Box 2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38" name="Text Box 2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39" name="Text Box 2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40" name="Text Box 2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41" name="Text Box 2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42" name="Text Box 2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43" name="Text Box 2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44" name="Text Box 2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45" name="Text Box 2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46" name="Text Box 2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47" name="Text Box 2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48" name="Text Box 2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49" name="Text Box 2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50" name="Text Box 2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51" name="Text Box 2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52" name="Text Box 2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53" name="Text Box 2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54" name="Text Box 2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55" name="Text Box 2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56" name="Text Box 2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57" name="Text Box 2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58" name="Text Box 2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59" name="Text Box 2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60" name="Text Box 2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61" name="Text Box 2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62" name="Text Box 2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63" name="Text Box 2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64" name="Text Box 2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65" name="Text Box 2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66" name="Text Box 2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67" name="Text Box 2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68" name="Text Box 2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69" name="Text Box 2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70" name="Text Box 2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71" name="Text Box 2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72" name="Text Box 2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73" name="Text Box 2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74" name="Text Box 2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75" name="Text Box 2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76" name="Text Box 2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77" name="Text Box 2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78" name="Text Box 2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79" name="Text Box 2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80" name="Text Box 2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81" name="Text Box 2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82" name="Text Box 2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83" name="Text Box 2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84" name="Text Box 2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85" name="Text Box 2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86" name="Text Box 2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87" name="Text Box 2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88" name="Text Box 2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89" name="Text Box 2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90" name="Text Box 2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91" name="Text Box 2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92" name="Text Box 2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93" name="Text Box 2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94" name="Text Box 2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95" name="Text Box 2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96" name="Text Box 2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97" name="Text Box 2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98" name="Text Box 2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099" name="Text Box 2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00" name="Text Box 2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01" name="Text Box 2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02" name="Text Box 2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03" name="Text Box 2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04" name="Text Box 2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05" name="Text Box 2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06" name="Text Box 2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07" name="Text Box 2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08" name="Text Box 2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09" name="Text Box 2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10" name="Text Box 2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11" name="Text Box 2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12" name="Text Box 2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13" name="Text Box 2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14" name="Text Box 2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15" name="Text Box 2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16" name="Text Box 2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17" name="Text Box 2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18" name="Text Box 2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19" name="Text Box 2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20" name="Text Box 2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21" name="Text Box 2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22" name="Text Box 2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23" name="Text Box 2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24" name="Text Box 2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25" name="Text Box 2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26" name="Text Box 2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27" name="Text Box 2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28" name="Text Box 2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29" name="Text Box 2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30" name="Text Box 2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31" name="Text Box 2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32" name="Text Box 2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33" name="Text Box 2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34" name="Text Box 2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35" name="Text Box 2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36" name="Text Box 2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37" name="Text Box 2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38" name="Text Box 2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39" name="Text Box 2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40" name="Text Box 2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41" name="Text Box 2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42" name="Text Box 2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43" name="Text Box 2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44" name="Text Box 2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45" name="Text Box 2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46" name="Text Box 2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47" name="Text Box 2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48" name="Text Box 2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49" name="Text Box 2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50" name="Text Box 2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51" name="Text Box 2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52" name="Text Box 2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53" name="Text Box 2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54" name="Text Box 2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55" name="Text Box 2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56" name="Text Box 2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57" name="Text Box 2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58" name="Text Box 2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59" name="Text Box 2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60" name="Text Box 2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61" name="Text Box 2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62" name="Text Box 2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63" name="Text Box 2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64" name="Text Box 2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65" name="Text Box 2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66" name="Text Box 2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67" name="Text Box 2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68" name="Text Box 2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69" name="Text Box 2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70" name="Text Box 2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71" name="Text Box 2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72" name="Text Box 2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73" name="Text Box 2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74" name="Text Box 2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75" name="Text Box 2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76" name="Text Box 2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77" name="Text Box 2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78" name="Text Box 2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79" name="Text Box 2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80" name="Text Box 2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81" name="Text Box 2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82" name="Text Box 2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83" name="Text Box 2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84" name="Text Box 2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85" name="Text Box 2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86" name="Text Box 2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87" name="Text Box 2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88" name="Text Box 2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89" name="Text Box 2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90" name="Text Box 2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91" name="Text Box 2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92" name="Text Box 2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93" name="Text Box 2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94" name="Text Box 2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95" name="Text Box 2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96" name="Text Box 2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97" name="Text Box 2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98" name="Text Box 2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199" name="Text Box 2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00" name="Text Box 2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01" name="Text Box 2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02" name="Text Box 2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03" name="Text Box 2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04" name="Text Box 2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05" name="Text Box 2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06" name="Text Box 2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07" name="Text Box 2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08" name="Text Box 2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09" name="Text Box 2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10" name="Text Box 2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11" name="Text Box 2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12" name="Text Box 2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13" name="Text Box 2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14" name="Text Box 2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15" name="Text Box 2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16" name="Text Box 2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17" name="Text Box 2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18" name="Text Box 2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19" name="Text Box 2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20" name="Text Box 2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21" name="Text Box 2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22" name="Text Box 2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23" name="Text Box 2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24" name="Text Box 2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25" name="Text Box 2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26" name="Text Box 2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27" name="Text Box 2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28" name="Text Box 2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29" name="Text Box 2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30" name="Text Box 2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31" name="Text Box 2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32" name="Text Box 2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33" name="Text Box 2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34" name="Text Box 2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35" name="Text Box 2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36" name="Text Box 2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37" name="Text Box 2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38" name="Text Box 2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39" name="Text Box 2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40" name="Text Box 2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41" name="Text Box 2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42" name="Text Box 2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43" name="Text Box 2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44" name="Text Box 2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45" name="Text Box 2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46" name="Text Box 2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47" name="Text Box 2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48" name="Text Box 2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49" name="Text Box 2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50" name="Text Box 2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51" name="Text Box 2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52" name="Text Box 2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53" name="Text Box 2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54" name="Text Box 2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55" name="Text Box 2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56" name="Text Box 2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57" name="Text Box 2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58" name="Text Box 2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59" name="Text Box 2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60" name="Text Box 2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61" name="Text Box 2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62" name="Text Box 2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63" name="Text Box 2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64" name="Text Box 2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65" name="Text Box 2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66" name="Text Box 2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67" name="Text Box 2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68" name="Text Box 2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69" name="Text Box 2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70" name="Text Box 2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71" name="Text Box 2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72" name="Text Box 2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73" name="Text Box 2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74" name="Text Box 2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75" name="Text Box 2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76" name="Text Box 2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77" name="Text Box 2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78" name="Text Box 2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79" name="Text Box 2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80" name="Text Box 2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81" name="Text Box 2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82" name="Text Box 2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83" name="Text Box 2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84" name="Text Box 2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85" name="Text Box 2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86" name="Text Box 2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87" name="Text Box 2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88" name="Text Box 2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89" name="Text Box 2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90" name="Text Box 2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91" name="Text Box 2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92" name="Text Box 2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93" name="Text Box 2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94" name="Text Box 2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95" name="Text Box 2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96" name="Text Box 2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97" name="Text Box 2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98" name="Text Box 2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299" name="Text Box 2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00" name="Text Box 2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01" name="Text Box 2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02" name="Text Box 2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03" name="Text Box 2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04" name="Text Box 2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05" name="Text Box 2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06" name="Text Box 2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07" name="Text Box 2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08" name="Text Box 2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09" name="Text Box 2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10" name="Text Box 2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11" name="Text Box 2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12" name="Text Box 2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13" name="Text Box 2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14" name="Text Box 2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15" name="Text Box 2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16" name="Text Box 2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17" name="Text Box 2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18" name="Text Box 2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19" name="Text Box 2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20" name="Text Box 2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21" name="Text Box 2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22" name="Text Box 2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23" name="Text Box 2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24" name="Text Box 3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25" name="Text Box 3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26" name="Text Box 3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27" name="Text Box 3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28" name="Text Box 3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29" name="Text Box 3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30" name="Text Box 3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31" name="Text Box 3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32" name="Text Box 3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33" name="Text Box 3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34" name="Text Box 3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35" name="Text Box 3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36" name="Text Box 3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37" name="Text Box 3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38" name="Text Box 3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39" name="Text Box 3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40" name="Text Box 3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41" name="Text Box 3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42" name="Text Box 3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43" name="Text Box 3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44" name="Text Box 3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45" name="Text Box 3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46" name="Text Box 3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47" name="Text Box 3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48" name="Text Box 3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49" name="Text Box 3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50" name="Text Box 3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51" name="Text Box 3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52" name="Text Box 3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53" name="Text Box 3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54" name="Text Box 3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55" name="Text Box 3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56" name="Text Box 3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57" name="Text Box 3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58" name="Text Box 3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59" name="Text Box 3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60" name="Text Box 3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61" name="Text Box 3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62" name="Text Box 3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63" name="Text Box 3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64" name="Text Box 3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65" name="Text Box 3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66" name="Text Box 3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67" name="Text Box 3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68" name="Text Box 3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69" name="Text Box 3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70" name="Text Box 3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71" name="Text Box 3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72" name="Text Box 3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73" name="Text Box 3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74" name="Text Box 3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75" name="Text Box 3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76" name="Text Box 3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77" name="Text Box 3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78" name="Text Box 3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79" name="Text Box 3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80" name="Text Box 3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81" name="Text Box 3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82" name="Text Box 3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83" name="Text Box 3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84" name="Text Box 3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85" name="Text Box 3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86" name="Text Box 3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87" name="Text Box 3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88" name="Text Box 3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89" name="Text Box 3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90" name="Text Box 3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91" name="Text Box 3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92" name="Text Box 3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93" name="Text Box 3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94" name="Text Box 3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95" name="Text Box 3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96" name="Text Box 3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97" name="Text Box 3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98" name="Text Box 3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399" name="Text Box 3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00" name="Text Box 3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01" name="Text Box 3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02" name="Text Box 3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03" name="Text Box 3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04" name="Text Box 3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05" name="Text Box 3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06" name="Text Box 3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07" name="Text Box 3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08" name="Text Box 3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09" name="Text Box 3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10" name="Text Box 3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11" name="Text Box 3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12" name="Text Box 3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13" name="Text Box 3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14" name="Text Box 3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15" name="Text Box 3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16" name="Text Box 3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17" name="Text Box 3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18" name="Text Box 3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19" name="Text Box 3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20" name="Text Box 3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21" name="Text Box 3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22" name="Text Box 3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23" name="Text Box 3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24" name="Text Box 3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25" name="Text Box 3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26" name="Text Box 3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27" name="Text Box 3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28" name="Text Box 3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29" name="Text Box 3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30" name="Text Box 3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31" name="Text Box 3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32" name="Text Box 3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33" name="Text Box 3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34" name="Text Box 3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35" name="Text Box 3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36" name="Text Box 3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37" name="Text Box 3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38" name="Text Box 3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39" name="Text Box 3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40" name="Text Box 3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41" name="Text Box 3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42" name="Text Box 3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43" name="Text Box 3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44" name="Text Box 3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45" name="Text Box 3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46" name="Text Box 3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47" name="Text Box 3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48" name="Text Box 3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49" name="Text Box 3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50" name="Text Box 3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51" name="Text Box 3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52" name="Text Box 3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53" name="Text Box 3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54" name="Text Box 3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55" name="Text Box 3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56" name="Text Box 3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57" name="Text Box 3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58" name="Text Box 3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59" name="Text Box 3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60" name="Text Box 3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61" name="Text Box 3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62" name="Text Box 3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63" name="Text Box 3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64" name="Text Box 3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65" name="Text Box 3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66" name="Text Box 3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67" name="Text Box 3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68" name="Text Box 3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69" name="Text Box 3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70" name="Text Box 3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71" name="Text Box 3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72" name="Text Box 3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73" name="Text Box 3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74" name="Text Box 3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75" name="Text Box 3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76" name="Text Box 3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77" name="Text Box 3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78" name="Text Box 3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79" name="Text Box 3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80" name="Text Box 3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81" name="Text Box 3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82" name="Text Box 3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83" name="Text Box 3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84" name="Text Box 3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85" name="Text Box 3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86" name="Text Box 3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87" name="Text Box 3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88" name="Text Box 3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89" name="Text Box 3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90" name="Text Box 3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91" name="Text Box 3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92" name="Text Box 3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93" name="Text Box 3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94" name="Text Box 3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95" name="Text Box 3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96" name="Text Box 3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97" name="Text Box 3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98" name="Text Box 3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499" name="Text Box 3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00" name="Text Box 3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01" name="Text Box 3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02" name="Text Box 3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03" name="Text Box 3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04" name="Text Box 3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05" name="Text Box 3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06" name="Text Box 3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07" name="Text Box 3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08" name="Text Box 3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09" name="Text Box 3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10" name="Text Box 3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11" name="Text Box 3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12" name="Text Box 3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13" name="Text Box 3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14" name="Text Box 3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15" name="Text Box 3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16" name="Text Box 3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17" name="Text Box 3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18" name="Text Box 3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19" name="Text Box 3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20" name="Text Box 3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21" name="Text Box 3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22" name="Text Box 3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23" name="Text Box 3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24" name="Text Box 3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25" name="Text Box 3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26" name="Text Box 3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27" name="Text Box 3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28" name="Text Box 3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29" name="Text Box 3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30" name="Text Box 3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31" name="Text Box 3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32" name="Text Box 3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33" name="Text Box 3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34" name="Text Box 3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35" name="Text Box 3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36" name="Text Box 3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37" name="Text Box 3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38" name="Text Box 3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39" name="Text Box 3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40" name="Text Box 3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41" name="Text Box 3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42" name="Text Box 3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43" name="Text Box 3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44" name="Text Box 3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45" name="Text Box 3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46" name="Text Box 3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47" name="Text Box 3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48" name="Text Box 3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49" name="Text Box 3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50" name="Text Box 3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51" name="Text Box 3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52" name="Text Box 3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53" name="Text Box 3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54" name="Text Box 3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55" name="Text Box 3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56" name="Text Box 3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57" name="Text Box 3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58" name="Text Box 3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59" name="Text Box 3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60" name="Text Box 3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61" name="Text Box 3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62" name="Text Box 3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63" name="Text Box 3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64" name="Text Box 3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65" name="Text Box 3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66" name="Text Box 3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67" name="Text Box 3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68" name="Text Box 3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69" name="Text Box 3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70" name="Text Box 3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71" name="Text Box 3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72" name="Text Box 3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73" name="Text Box 3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74" name="Text Box 3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75" name="Text Box 3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76" name="Text Box 3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77" name="Text Box 3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78" name="Text Box 3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79" name="Text Box 3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80" name="Text Box 3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81" name="Text Box 3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82" name="Text Box 3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83" name="Text Box 3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84" name="Text Box 3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85" name="Text Box 3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86" name="Text Box 3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87" name="Text Box 3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88" name="Text Box 3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89" name="Text Box 3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90" name="Text Box 3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91" name="Text Box 3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92" name="Text Box 3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93" name="Text Box 3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94" name="Text Box 3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95" name="Text Box 3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96" name="Text Box 3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97" name="Text Box 3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98" name="Text Box 3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599" name="Text Box 3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00" name="Text Box 3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01" name="Text Box 3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02" name="Text Box 3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03" name="Text Box 3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04" name="Text Box 3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05" name="Text Box 3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06" name="Text Box 3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07" name="Text Box 3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08" name="Text Box 3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09" name="Text Box 3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10" name="Text Box 3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11" name="Text Box 3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12" name="Text Box 3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13" name="Text Box 3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14" name="Text Box 3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15" name="Text Box 3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16" name="Text Box 3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17" name="Text Box 3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18" name="Text Box 3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19" name="Text Box 3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20" name="Text Box 3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21" name="Text Box 3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22" name="Text Box 3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23" name="Text Box 3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24" name="Text Box 3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25" name="Text Box 3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26" name="Text Box 3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27" name="Text Box 3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28" name="Text Box 3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29" name="Text Box 3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30" name="Text Box 3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31" name="Text Box 3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32" name="Text Box 3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33" name="Text Box 3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34" name="Text Box 3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35" name="Text Box 3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36" name="Text Box 3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37" name="Text Box 3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38" name="Text Box 3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39" name="Text Box 3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40" name="Text Box 3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41" name="Text Box 3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42" name="Text Box 3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43" name="Text Box 3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44" name="Text Box 3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45" name="Text Box 3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46" name="Text Box 3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47" name="Text Box 3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48" name="Text Box 3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49" name="Text Box 3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50" name="Text Box 3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51" name="Text Box 3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52" name="Text Box 3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53" name="Text Box 3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54" name="Text Box 3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55" name="Text Box 3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56" name="Text Box 3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57" name="Text Box 3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58" name="Text Box 3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59" name="Text Box 3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60" name="Text Box 3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61" name="Text Box 3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62" name="Text Box 3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63" name="Text Box 3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64" name="Text Box 3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65" name="Text Box 3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66" name="Text Box 3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67" name="Text Box 3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68" name="Text Box 3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69" name="Text Box 3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70" name="Text Box 3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71" name="Text Box 3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72" name="Text Box 3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73" name="Text Box 3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74" name="Text Box 3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75" name="Text Box 3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76" name="Text Box 3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77" name="Text Box 3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78" name="Text Box 3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79" name="Text Box 3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80" name="Text Box 3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81" name="Text Box 3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82" name="Text Box 3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83" name="Text Box 3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84" name="Text Box 3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85" name="Text Box 3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86" name="Text Box 3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87" name="Text Box 3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88" name="Text Box 3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89" name="Text Box 3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90" name="Text Box 3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91" name="Text Box 3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92" name="Text Box 3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93" name="Text Box 3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94" name="Text Box 3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95" name="Text Box 3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96" name="Text Box 3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97" name="Text Box 3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98" name="Text Box 3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699" name="Text Box 3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00" name="Text Box 3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01" name="Text Box 3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02" name="Text Box 3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03" name="Text Box 3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04" name="Text Box 3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05" name="Text Box 3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06" name="Text Box 3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07" name="Text Box 3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08" name="Text Box 3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09" name="Text Box 3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10" name="Text Box 3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11" name="Text Box 3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12" name="Text Box 3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13" name="Text Box 3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14" name="Text Box 3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15" name="Text Box 3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16" name="Text Box 3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17" name="Text Box 3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18" name="Text Box 3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19" name="Text Box 3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20" name="Text Box 3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21" name="Text Box 3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22" name="Text Box 3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23" name="Text Box 3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24" name="Text Box 3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25" name="Text Box 3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26" name="Text Box 3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27" name="Text Box 3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28" name="Text Box 3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29" name="Text Box 3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30" name="Text Box 3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31" name="Text Box 3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32" name="Text Box 3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33" name="Text Box 3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34" name="Text Box 3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35" name="Text Box 3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36" name="Text Box 3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37" name="Text Box 3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38" name="Text Box 3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39" name="Text Box 3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40" name="Text Box 3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41" name="Text Box 3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42" name="Text Box 3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43" name="Text Box 3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44" name="Text Box 3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45" name="Text Box 3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46" name="Text Box 3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47" name="Text Box 3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48" name="Text Box 3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49" name="Text Box 3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50" name="Text Box 3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51" name="Text Box 3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52" name="Text Box 3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53" name="Text Box 3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54" name="Text Box 3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55" name="Text Box 3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56" name="Text Box 3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57" name="Text Box 3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58" name="Text Box 3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59" name="Text Box 3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60" name="Text Box 3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61" name="Text Box 3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62" name="Text Box 3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63" name="Text Box 3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64" name="Text Box 3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65" name="Text Box 3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66" name="Text Box 3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67" name="Text Box 3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68" name="Text Box 3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69" name="Text Box 3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70" name="Text Box 3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71" name="Text Box 3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72" name="Text Box 3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73" name="Text Box 3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74" name="Text Box 3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75" name="Text Box 3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76" name="Text Box 3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77" name="Text Box 3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78" name="Text Box 3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79" name="Text Box 3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80" name="Text Box 3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81" name="Text Box 3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82" name="Text Box 3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83" name="Text Box 3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84" name="Text Box 3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85" name="Text Box 3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86" name="Text Box 3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87" name="Text Box 3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88" name="Text Box 3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89" name="Text Box 3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90" name="Text Box 3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91" name="Text Box 3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92" name="Text Box 3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93" name="Text Box 3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94" name="Text Box 3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95" name="Text Box 3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96" name="Text Box 3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97" name="Text Box 3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98" name="Text Box 3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799" name="Text Box 3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00" name="Text Box 3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01" name="Text Box 3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02" name="Text Box 3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03" name="Text Box 3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04" name="Text Box 3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05" name="Text Box 3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06" name="Text Box 3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07" name="Text Box 3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08" name="Text Box 3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09" name="Text Box 3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10" name="Text Box 3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11" name="Text Box 3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12" name="Text Box 3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13" name="Text Box 3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14" name="Text Box 3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15" name="Text Box 3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16" name="Text Box 3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17" name="Text Box 3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18" name="Text Box 3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19" name="Text Box 3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20" name="Text Box 3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21" name="Text Box 3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22" name="Text Box 3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23" name="Text Box 3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24" name="Text Box 3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25" name="Text Box 3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26" name="Text Box 3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27" name="Text Box 3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28" name="Text Box 3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29" name="Text Box 3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30" name="Text Box 3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31" name="Text Box 3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32" name="Text Box 3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33" name="Text Box 3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34" name="Text Box 3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35" name="Text Box 3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36" name="Text Box 3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37" name="Text Box 3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38" name="Text Box 3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39" name="Text Box 3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40" name="Text Box 3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41" name="Text Box 3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42" name="Text Box 3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43" name="Text Box 3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44" name="Text Box 3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45" name="Text Box 3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46" name="Text Box 3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47" name="Text Box 3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48" name="Text Box 3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49" name="Text Box 3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50" name="Text Box 3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51" name="Text Box 3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52" name="Text Box 3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53" name="Text Box 3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54" name="Text Box 3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55" name="Text Box 3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56" name="Text Box 3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57" name="Text Box 3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58" name="Text Box 3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59" name="Text Box 3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60" name="Text Box 3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61" name="Text Box 3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62" name="Text Box 3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63" name="Text Box 3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64" name="Text Box 3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65" name="Text Box 3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66" name="Text Box 3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67" name="Text Box 3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68" name="Text Box 3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69" name="Text Box 3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70" name="Text Box 3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71" name="Text Box 3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72" name="Text Box 3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73" name="Text Box 3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74" name="Text Box 3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75" name="Text Box 3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76" name="Text Box 3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77" name="Text Box 3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78" name="Text Box 3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79" name="Text Box 3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80" name="Text Box 3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81" name="Text Box 3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82" name="Text Box 3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83" name="Text Box 3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84" name="Text Box 3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85" name="Text Box 3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86" name="Text Box 3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87" name="Text Box 3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88" name="Text Box 3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89" name="Text Box 3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90" name="Text Box 3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91" name="Text Box 3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92" name="Text Box 3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93" name="Text Box 3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94" name="Text Box 3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95" name="Text Box 3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96" name="Text Box 3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97" name="Text Box 3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98" name="Text Box 3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899" name="Text Box 3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00" name="Text Box 3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01" name="Text Box 3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02" name="Text Box 3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03" name="Text Box 3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04" name="Text Box 3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05" name="Text Box 3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06" name="Text Box 3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07" name="Text Box 3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08" name="Text Box 3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09" name="Text Box 3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10" name="Text Box 3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11" name="Text Box 3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12" name="Text Box 3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13" name="Text Box 3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14" name="Text Box 3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15" name="Text Box 3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16" name="Text Box 3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17" name="Text Box 3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18" name="Text Box 3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19" name="Text Box 3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20" name="Text Box 3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21" name="Text Box 3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22" name="Text Box 3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23" name="Text Box 3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24" name="Text Box 3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25" name="Text Box 3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26" name="Text Box 3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27" name="Text Box 3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28" name="Text Box 3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29" name="Text Box 3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30" name="Text Box 3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31" name="Text Box 3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32" name="Text Box 3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33" name="Text Box 3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34" name="Text Box 3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35" name="Text Box 3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36" name="Text Box 3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37" name="Text Box 3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38" name="Text Box 3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39" name="Text Box 3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40" name="Text Box 3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41" name="Text Box 3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42" name="Text Box 3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43" name="Text Box 3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44" name="Text Box 3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45" name="Text Box 3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46" name="Text Box 3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47" name="Text Box 3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48" name="Text Box 3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49" name="Text Box 3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50" name="Text Box 3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51" name="Text Box 3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52" name="Text Box 3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53" name="Text Box 3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54" name="Text Box 3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55" name="Text Box 3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56" name="Text Box 3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57" name="Text Box 3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58" name="Text Box 3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59" name="Text Box 3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60" name="Text Box 3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61" name="Text Box 3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62" name="Text Box 3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63" name="Text Box 3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64" name="Text Box 3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65" name="Text Box 3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66" name="Text Box 3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67" name="Text Box 3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68" name="Text Box 3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69" name="Text Box 3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70" name="Text Box 3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71" name="Text Box 3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72" name="Text Box 3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73" name="Text Box 3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74" name="Text Box 3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75" name="Text Box 3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76" name="Text Box 3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77" name="Text Box 3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78" name="Text Box 3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79" name="Text Box 3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80" name="Text Box 3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81" name="Text Box 3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82" name="Text Box 3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83" name="Text Box 3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84" name="Text Box 3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85" name="Text Box 3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86" name="Text Box 3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87" name="Text Box 3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88" name="Text Box 3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89" name="Text Box 3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90" name="Text Box 3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91" name="Text Box 3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92" name="Text Box 3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93" name="Text Box 3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94" name="Text Box 3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95" name="Text Box 3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96" name="Text Box 3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97" name="Text Box 3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98" name="Text Box 3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5999" name="Text Box 3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00" name="Text Box 3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01" name="Text Box 3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02" name="Text Box 3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03" name="Text Box 3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04" name="Text Box 3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05" name="Text Box 3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06" name="Text Box 3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07" name="Text Box 3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08" name="Text Box 3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09" name="Text Box 3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10" name="Text Box 3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11" name="Text Box 3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12" name="Text Box 3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13" name="Text Box 3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14" name="Text Box 3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15" name="Text Box 3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16" name="Text Box 3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17" name="Text Box 3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18" name="Text Box 3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19" name="Text Box 3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20" name="Text Box 3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21" name="Text Box 3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22" name="Text Box 3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23" name="Text Box 3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24" name="Text Box 3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25" name="Text Box 3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26" name="Text Box 3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27" name="Text Box 3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28" name="Text Box 3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29" name="Text Box 3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30" name="Text Box 3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31" name="Text Box 3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32" name="Text Box 3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33" name="Text Box 3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34" name="Text Box 3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35" name="Text Box 3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36" name="Text Box 3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37" name="Text Box 3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38" name="Text Box 3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39" name="Text Box 3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40" name="Text Box 3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41" name="Text Box 3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42" name="Text Box 3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43" name="Text Box 3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44" name="Text Box 3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45" name="Text Box 3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46" name="Text Box 3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47" name="Text Box 3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48" name="Text Box 3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49" name="Text Box 3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50" name="Text Box 3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51" name="Text Box 3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52" name="Text Box 3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53" name="Text Box 3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54" name="Text Box 3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55" name="Text Box 3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56" name="Text Box 3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57" name="Text Box 3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58" name="Text Box 3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59" name="Text Box 3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60" name="Text Box 3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61" name="Text Box 3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62" name="Text Box 3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63" name="Text Box 3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64" name="Text Box 3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65" name="Text Box 3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66" name="Text Box 3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67" name="Text Box 3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68" name="Text Box 3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69" name="Text Box 3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70" name="Text Box 3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71" name="Text Box 3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72" name="Text Box 3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73" name="Text Box 3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74" name="Text Box 3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75" name="Text Box 3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76" name="Text Box 3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77" name="Text Box 3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78" name="Text Box 3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79" name="Text Box 3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80" name="Text Box 3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81" name="Text Box 3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82" name="Text Box 3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83" name="Text Box 3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84" name="Text Box 3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85" name="Text Box 3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86" name="Text Box 3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87" name="Text Box 3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88" name="Text Box 3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89" name="Text Box 3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90" name="Text Box 3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91" name="Text Box 3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92" name="Text Box 3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93" name="Text Box 3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94" name="Text Box 3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95" name="Text Box 3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96" name="Text Box 3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97" name="Text Box 3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98" name="Text Box 3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099" name="Text Box 3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00" name="Text Box 3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01" name="Text Box 3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02" name="Text Box 3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03" name="Text Box 3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04" name="Text Box 3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05" name="Text Box 3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06" name="Text Box 3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07" name="Text Box 3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08" name="Text Box 3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09" name="Text Box 3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10" name="Text Box 3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11" name="Text Box 3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12" name="Text Box 3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13" name="Text Box 3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14" name="Text Box 3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15" name="Text Box 3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16" name="Text Box 3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17" name="Text Box 3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18" name="Text Box 3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19" name="Text Box 3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20" name="Text Box 3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21" name="Text Box 3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22" name="Text Box 3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23" name="Text Box 3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24" name="Text Box 3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25" name="Text Box 3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26" name="Text Box 3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27" name="Text Box 3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28" name="Text Box 3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29" name="Text Box 3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30" name="Text Box 3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31" name="Text Box 3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32" name="Text Box 3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33" name="Text Box 3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34" name="Text Box 3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35" name="Text Box 3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36" name="Text Box 3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37" name="Text Box 3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38" name="Text Box 3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39" name="Text Box 3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40" name="Text Box 3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41" name="Text Box 3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42" name="Text Box 3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43" name="Text Box 3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44" name="Text Box 3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45" name="Text Box 3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46" name="Text Box 3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47" name="Text Box 3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48" name="Text Box 3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49" name="Text Box 3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50" name="Text Box 3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51" name="Text Box 3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52" name="Text Box 3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53" name="Text Box 3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54" name="Text Box 3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55" name="Text Box 3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56" name="Text Box 3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57" name="Text Box 3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58" name="Text Box 3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59" name="Text Box 3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60" name="Text Box 3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61" name="Text Box 3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62" name="Text Box 3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63" name="Text Box 3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64" name="Text Box 3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65" name="Text Box 3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66" name="Text Box 3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67" name="Text Box 3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68" name="Text Box 3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69" name="Text Box 3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70" name="Text Box 3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71" name="Text Box 3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72" name="Text Box 3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73" name="Text Box 3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74" name="Text Box 3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75" name="Text Box 3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76" name="Text Box 3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77" name="Text Box 3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78" name="Text Box 3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79" name="Text Box 3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80" name="Text Box 3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81" name="Text Box 3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82" name="Text Box 3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83" name="Text Box 3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84" name="Text Box 3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85" name="Text Box 3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86" name="Text Box 3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87" name="Text Box 3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88" name="Text Box 3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89" name="Text Box 3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90" name="Text Box 3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91" name="Text Box 3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92" name="Text Box 3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93" name="Text Box 3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94" name="Text Box 3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95" name="Text Box 3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96" name="Text Box 3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97" name="Text Box 3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98" name="Text Box 3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199" name="Text Box 3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00" name="Text Box 3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01" name="Text Box 3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02" name="Text Box 3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03" name="Text Box 3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04" name="Text Box 3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05" name="Text Box 3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06" name="Text Box 3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07" name="Text Box 3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08" name="Text Box 3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09" name="Text Box 3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10" name="Text Box 3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11" name="Text Box 3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12" name="Text Box 3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13" name="Text Box 3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14" name="Text Box 3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15" name="Text Box 3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16" name="Text Box 3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17" name="Text Box 3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18" name="Text Box 3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19" name="Text Box 3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20" name="Text Box 3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21" name="Text Box 3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22" name="Text Box 3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23" name="Text Box 3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24" name="Text Box 3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25" name="Text Box 3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26" name="Text Box 3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27" name="Text Box 3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28" name="Text Box 3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29" name="Text Box 3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30" name="Text Box 3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31" name="Text Box 3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32" name="Text Box 3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33" name="Text Box 3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34" name="Text Box 3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35" name="Text Box 3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36" name="Text Box 3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37" name="Text Box 3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38" name="Text Box 3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39" name="Text Box 3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40" name="Text Box 3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41" name="Text Box 3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42" name="Text Box 3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43" name="Text Box 3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44" name="Text Box 3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45" name="Text Box 3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46" name="Text Box 3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47" name="Text Box 3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48" name="Text Box 3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49" name="Text Box 3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50" name="Text Box 3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51" name="Text Box 3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52" name="Text Box 3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53" name="Text Box 3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54" name="Text Box 3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55" name="Text Box 3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56" name="Text Box 3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57" name="Text Box 3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58" name="Text Box 3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59" name="Text Box 3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60" name="Text Box 3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61" name="Text Box 3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62" name="Text Box 3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63" name="Text Box 3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64" name="Text Box 3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65" name="Text Box 3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66" name="Text Box 3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67" name="Text Box 3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68" name="Text Box 3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69" name="Text Box 3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70" name="Text Box 3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71" name="Text Box 3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72" name="Text Box 3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73" name="Text Box 3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74" name="Text Box 3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75" name="Text Box 3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76" name="Text Box 3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77" name="Text Box 3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78" name="Text Box 3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79" name="Text Box 3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80" name="Text Box 3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81" name="Text Box 3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82" name="Text Box 3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83" name="Text Box 3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84" name="Text Box 3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85" name="Text Box 3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86" name="Text Box 3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87" name="Text Box 3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88" name="Text Box 3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89" name="Text Box 3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90" name="Text Box 3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91" name="Text Box 3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92" name="Text Box 3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93" name="Text Box 3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94" name="Text Box 3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95" name="Text Box 3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96" name="Text Box 3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97" name="Text Box 3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98" name="Text Box 3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299" name="Text Box 3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00" name="Text Box 3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01" name="Text Box 3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02" name="Text Box 3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03" name="Text Box 3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04" name="Text Box 3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05" name="Text Box 3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06" name="Text Box 3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07" name="Text Box 3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08" name="Text Box 3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09" name="Text Box 3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10" name="Text Box 3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11" name="Text Box 3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12" name="Text Box 3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13" name="Text Box 3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14" name="Text Box 3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15" name="Text Box 3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16" name="Text Box 3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17" name="Text Box 3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18" name="Text Box 3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19" name="Text Box 3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20" name="Text Box 3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21" name="Text Box 3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22" name="Text Box 3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23" name="Text Box 3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24" name="Text Box 4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25" name="Text Box 4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26" name="Text Box 4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27" name="Text Box 4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28" name="Text Box 4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29" name="Text Box 4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30" name="Text Box 4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31" name="Text Box 4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32" name="Text Box 4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33" name="Text Box 4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34" name="Text Box 4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35" name="Text Box 4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36" name="Text Box 4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37" name="Text Box 4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38" name="Text Box 4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39" name="Text Box 4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40" name="Text Box 4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41" name="Text Box 4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42" name="Text Box 4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43" name="Text Box 4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44" name="Text Box 4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45" name="Text Box 4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46" name="Text Box 4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47" name="Text Box 4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48" name="Text Box 4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49" name="Text Box 4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50" name="Text Box 4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51" name="Text Box 4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52" name="Text Box 4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53" name="Text Box 4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54" name="Text Box 4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55" name="Text Box 4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56" name="Text Box 4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57" name="Text Box 4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58" name="Text Box 4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59" name="Text Box 4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60" name="Text Box 4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61" name="Text Box 4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62" name="Text Box 4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63" name="Text Box 4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64" name="Text Box 4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65" name="Text Box 4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66" name="Text Box 4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67" name="Text Box 4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68" name="Text Box 4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69" name="Text Box 4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70" name="Text Box 4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71" name="Text Box 4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72" name="Text Box 4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73" name="Text Box 4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74" name="Text Box 4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75" name="Text Box 4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76" name="Text Box 4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77" name="Text Box 4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78" name="Text Box 4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79" name="Text Box 4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80" name="Text Box 4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81" name="Text Box 4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82" name="Text Box 4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83" name="Text Box 4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84" name="Text Box 4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85" name="Text Box 4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86" name="Text Box 4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87" name="Text Box 4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88" name="Text Box 4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89" name="Text Box 4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90" name="Text Box 4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91" name="Text Box 4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92" name="Text Box 4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93" name="Text Box 4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94" name="Text Box 4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95" name="Text Box 4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96" name="Text Box 4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97" name="Text Box 4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98" name="Text Box 4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399" name="Text Box 4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00" name="Text Box 4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01" name="Text Box 4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02" name="Text Box 4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03" name="Text Box 4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04" name="Text Box 4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05" name="Text Box 4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06" name="Text Box 4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07" name="Text Box 4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08" name="Text Box 4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09" name="Text Box 4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10" name="Text Box 4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11" name="Text Box 4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12" name="Text Box 4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13" name="Text Box 4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14" name="Text Box 4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15" name="Text Box 4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16" name="Text Box 4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17" name="Text Box 4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18" name="Text Box 4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19" name="Text Box 4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20" name="Text Box 4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21" name="Text Box 4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22" name="Text Box 4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23" name="Text Box 4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24" name="Text Box 4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25" name="Text Box 4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26" name="Text Box 4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27" name="Text Box 4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28" name="Text Box 4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29" name="Text Box 4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30" name="Text Box 4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31" name="Text Box 4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32" name="Text Box 4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33" name="Text Box 4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34" name="Text Box 4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35" name="Text Box 4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36" name="Text Box 4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37" name="Text Box 4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38" name="Text Box 4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39" name="Text Box 4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40" name="Text Box 4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41" name="Text Box 4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42" name="Text Box 4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43" name="Text Box 4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44" name="Text Box 4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45" name="Text Box 4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46" name="Text Box 4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47" name="Text Box 4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48" name="Text Box 4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49" name="Text Box 4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50" name="Text Box 4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51" name="Text Box 4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52" name="Text Box 4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53" name="Text Box 4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54" name="Text Box 4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55" name="Text Box 4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56" name="Text Box 4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57" name="Text Box 4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58" name="Text Box 4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59" name="Text Box 4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60" name="Text Box 4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61" name="Text Box 4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62" name="Text Box 4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63" name="Text Box 4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64" name="Text Box 4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65" name="Text Box 4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66" name="Text Box 4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67" name="Text Box 4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68" name="Text Box 4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69" name="Text Box 4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70" name="Text Box 4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71" name="Text Box 4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72" name="Text Box 4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73" name="Text Box 4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74" name="Text Box 4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75" name="Text Box 4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76" name="Text Box 4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77" name="Text Box 4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78" name="Text Box 4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79" name="Text Box 4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80" name="Text Box 4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81" name="Text Box 4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82" name="Text Box 4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83" name="Text Box 4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84" name="Text Box 4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85" name="Text Box 4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86" name="Text Box 4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87" name="Text Box 4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88" name="Text Box 4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89" name="Text Box 4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90" name="Text Box 4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91" name="Text Box 4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92" name="Text Box 4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93" name="Text Box 4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94" name="Text Box 4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95" name="Text Box 4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96" name="Text Box 4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97" name="Text Box 4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98" name="Text Box 4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499" name="Text Box 4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00" name="Text Box 4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01" name="Text Box 4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02" name="Text Box 4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03" name="Text Box 4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04" name="Text Box 4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05" name="Text Box 4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06" name="Text Box 4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07" name="Text Box 4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08" name="Text Box 4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09" name="Text Box 4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10" name="Text Box 4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11" name="Text Box 4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12" name="Text Box 4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13" name="Text Box 4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14" name="Text Box 4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15" name="Text Box 4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16" name="Text Box 4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17" name="Text Box 4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18" name="Text Box 4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19" name="Text Box 4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20" name="Text Box 4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21" name="Text Box 4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22" name="Text Box 4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23" name="Text Box 4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24" name="Text Box 4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25" name="Text Box 4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26" name="Text Box 4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27" name="Text Box 4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28" name="Text Box 4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29" name="Text Box 4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30" name="Text Box 4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31" name="Text Box 4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32" name="Text Box 4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33" name="Text Box 4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34" name="Text Box 4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35" name="Text Box 4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36" name="Text Box 4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37" name="Text Box 4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38" name="Text Box 4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39" name="Text Box 4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40" name="Text Box 4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41" name="Text Box 4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42" name="Text Box 4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43" name="Text Box 4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44" name="Text Box 4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45" name="Text Box 4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46" name="Text Box 4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47" name="Text Box 4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48" name="Text Box 4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49" name="Text Box 4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50" name="Text Box 4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51" name="Text Box 4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52" name="Text Box 4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53" name="Text Box 4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54" name="Text Box 4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55" name="Text Box 4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56" name="Text Box 4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57" name="Text Box 4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58" name="Text Box 4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59" name="Text Box 4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60" name="Text Box 4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61" name="Text Box 4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62" name="Text Box 4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63" name="Text Box 4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64" name="Text Box 4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65" name="Text Box 4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66" name="Text Box 4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67" name="Text Box 4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68" name="Text Box 4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69" name="Text Box 4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70" name="Text Box 4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71" name="Text Box 4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72" name="Text Box 4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73" name="Text Box 4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74" name="Text Box 4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75" name="Text Box 4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76" name="Text Box 4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77" name="Text Box 4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78" name="Text Box 4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79" name="Text Box 4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80" name="Text Box 4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81" name="Text Box 4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82" name="Text Box 4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83" name="Text Box 4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84" name="Text Box 4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85" name="Text Box 4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86" name="Text Box 4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87" name="Text Box 4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88" name="Text Box 4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89" name="Text Box 4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90" name="Text Box 4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91" name="Text Box 4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92" name="Text Box 4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93" name="Text Box 4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94" name="Text Box 4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95" name="Text Box 4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96" name="Text Box 4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97" name="Text Box 4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98" name="Text Box 4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599" name="Text Box 4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00" name="Text Box 4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01" name="Text Box 4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02" name="Text Box 4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03" name="Text Box 4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04" name="Text Box 4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05" name="Text Box 4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06" name="Text Box 4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07" name="Text Box 4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08" name="Text Box 4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09" name="Text Box 4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10" name="Text Box 4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11" name="Text Box 4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12" name="Text Box 4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13" name="Text Box 4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14" name="Text Box 4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15" name="Text Box 4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16" name="Text Box 4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17" name="Text Box 4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18" name="Text Box 4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19" name="Text Box 4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20" name="Text Box 4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21" name="Text Box 4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22" name="Text Box 4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23" name="Text Box 4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24" name="Text Box 4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25" name="Text Box 4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26" name="Text Box 4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27" name="Text Box 4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28" name="Text Box 4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29" name="Text Box 4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30" name="Text Box 4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31" name="Text Box 4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32" name="Text Box 4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33" name="Text Box 4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34" name="Text Box 4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35" name="Text Box 4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36" name="Text Box 4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37" name="Text Box 4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38" name="Text Box 4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39" name="Text Box 4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40" name="Text Box 4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41" name="Text Box 4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42" name="Text Box 4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43" name="Text Box 4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44" name="Text Box 4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45" name="Text Box 4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46" name="Text Box 4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47" name="Text Box 4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48" name="Text Box 4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49" name="Text Box 4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50" name="Text Box 4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51" name="Text Box 4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52" name="Text Box 4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53" name="Text Box 4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54" name="Text Box 4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55" name="Text Box 4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56" name="Text Box 4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57" name="Text Box 4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58" name="Text Box 4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59" name="Text Box 4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60" name="Text Box 4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61" name="Text Box 4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62" name="Text Box 4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63" name="Text Box 4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64" name="Text Box 4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65" name="Text Box 4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66" name="Text Box 4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67" name="Text Box 4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68" name="Text Box 4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69" name="Text Box 4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70" name="Text Box 4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71" name="Text Box 4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72" name="Text Box 4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73" name="Text Box 4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74" name="Text Box 4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75" name="Text Box 4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76" name="Text Box 4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77" name="Text Box 4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78" name="Text Box 4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79" name="Text Box 4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80" name="Text Box 4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81" name="Text Box 4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82" name="Text Box 4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83" name="Text Box 4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84" name="Text Box 4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85" name="Text Box 4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86" name="Text Box 4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87" name="Text Box 4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88" name="Text Box 4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89" name="Text Box 4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90" name="Text Box 4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91" name="Text Box 4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92" name="Text Box 4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93" name="Text Box 4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94" name="Text Box 4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95" name="Text Box 4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96" name="Text Box 4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97" name="Text Box 4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98" name="Text Box 4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699" name="Text Box 4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00" name="Text Box 4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01" name="Text Box 4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02" name="Text Box 4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03" name="Text Box 4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04" name="Text Box 4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05" name="Text Box 4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06" name="Text Box 4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07" name="Text Box 4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08" name="Text Box 4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09" name="Text Box 4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10" name="Text Box 4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11" name="Text Box 4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12" name="Text Box 4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13" name="Text Box 4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14" name="Text Box 4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15" name="Text Box 4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16" name="Text Box 4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17" name="Text Box 4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18" name="Text Box 4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19" name="Text Box 4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20" name="Text Box 4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21" name="Text Box 4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22" name="Text Box 4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23" name="Text Box 4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24" name="Text Box 4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25" name="Text Box 4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26" name="Text Box 4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27" name="Text Box 4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28" name="Text Box 4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29" name="Text Box 4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30" name="Text Box 4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31" name="Text Box 4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32" name="Text Box 4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33" name="Text Box 4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34" name="Text Box 4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35" name="Text Box 4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36" name="Text Box 4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37" name="Text Box 4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38" name="Text Box 4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39" name="Text Box 4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40" name="Text Box 4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41" name="Text Box 4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42" name="Text Box 4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43" name="Text Box 4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44" name="Text Box 4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45" name="Text Box 4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46" name="Text Box 4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47" name="Text Box 4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48" name="Text Box 4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49" name="Text Box 4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50" name="Text Box 4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51" name="Text Box 4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52" name="Text Box 4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53" name="Text Box 4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54" name="Text Box 4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55" name="Text Box 4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56" name="Text Box 4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57" name="Text Box 4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58" name="Text Box 4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59" name="Text Box 4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60" name="Text Box 4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61" name="Text Box 4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62" name="Text Box 4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63" name="Text Box 4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64" name="Text Box 4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65" name="Text Box 4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66" name="Text Box 4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67" name="Text Box 4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68" name="Text Box 4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69" name="Text Box 4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70" name="Text Box 4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71" name="Text Box 4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72" name="Text Box 4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73" name="Text Box 4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74" name="Text Box 4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75" name="Text Box 4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76" name="Text Box 4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77" name="Text Box 4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78" name="Text Box 4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79" name="Text Box 4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80" name="Text Box 4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81" name="Text Box 4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82" name="Text Box 4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83" name="Text Box 4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84" name="Text Box 4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85" name="Text Box 4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86" name="Text Box 4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87" name="Text Box 4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88" name="Text Box 4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89" name="Text Box 4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90" name="Text Box 4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91" name="Text Box 4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92" name="Text Box 4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93" name="Text Box 4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94" name="Text Box 4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95" name="Text Box 4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96" name="Text Box 4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97" name="Text Box 4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98" name="Text Box 4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799" name="Text Box 4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00" name="Text Box 4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01" name="Text Box 4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02" name="Text Box 4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03" name="Text Box 4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04" name="Text Box 4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05" name="Text Box 4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06" name="Text Box 4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07" name="Text Box 4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08" name="Text Box 4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09" name="Text Box 4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10" name="Text Box 4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11" name="Text Box 4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12" name="Text Box 4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13" name="Text Box 4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14" name="Text Box 4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15" name="Text Box 4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16" name="Text Box 4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17" name="Text Box 4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18" name="Text Box 4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19" name="Text Box 4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20" name="Text Box 4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21" name="Text Box 4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22" name="Text Box 4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23" name="Text Box 4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24" name="Text Box 4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25" name="Text Box 4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26" name="Text Box 4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27" name="Text Box 4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28" name="Text Box 4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29" name="Text Box 4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30" name="Text Box 4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31" name="Text Box 4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32" name="Text Box 4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33" name="Text Box 4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34" name="Text Box 4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35" name="Text Box 4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36" name="Text Box 4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37" name="Text Box 4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38" name="Text Box 4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39" name="Text Box 4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40" name="Text Box 4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41" name="Text Box 4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42" name="Text Box 4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43" name="Text Box 4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44" name="Text Box 4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45" name="Text Box 4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46" name="Text Box 4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47" name="Text Box 4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48" name="Text Box 4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49" name="Text Box 4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50" name="Text Box 4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51" name="Text Box 4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52" name="Text Box 4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53" name="Text Box 4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54" name="Text Box 4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55" name="Text Box 4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56" name="Text Box 4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57" name="Text Box 4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58" name="Text Box 4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59" name="Text Box 4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60" name="Text Box 4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61" name="Text Box 4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62" name="Text Box 4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63" name="Text Box 4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64" name="Text Box 4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65" name="Text Box 4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66" name="Text Box 4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67" name="Text Box 4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68" name="Text Box 4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69" name="Text Box 4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70" name="Text Box 4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71" name="Text Box 4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72" name="Text Box 4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73" name="Text Box 4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74" name="Text Box 4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75" name="Text Box 4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76" name="Text Box 4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77" name="Text Box 4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78" name="Text Box 4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79" name="Text Box 4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80" name="Text Box 4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81" name="Text Box 4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82" name="Text Box 4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83" name="Text Box 4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84" name="Text Box 4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85" name="Text Box 4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86" name="Text Box 4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87" name="Text Box 4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88" name="Text Box 4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89" name="Text Box 4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90" name="Text Box 4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91" name="Text Box 4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92" name="Text Box 4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93" name="Text Box 4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94" name="Text Box 4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95" name="Text Box 4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96" name="Text Box 4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97" name="Text Box 4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98" name="Text Box 4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899" name="Text Box 4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00" name="Text Box 4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01" name="Text Box 4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02" name="Text Box 4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03" name="Text Box 4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04" name="Text Box 4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05" name="Text Box 4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06" name="Text Box 4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07" name="Text Box 4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08" name="Text Box 4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09" name="Text Box 4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10" name="Text Box 4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11" name="Text Box 4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12" name="Text Box 4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13" name="Text Box 4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14" name="Text Box 4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15" name="Text Box 4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16" name="Text Box 4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17" name="Text Box 4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18" name="Text Box 4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19" name="Text Box 4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20" name="Text Box 4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21" name="Text Box 4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22" name="Text Box 4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23" name="Text Box 4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24" name="Text Box 4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25" name="Text Box 4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26" name="Text Box 4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27" name="Text Box 4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28" name="Text Box 4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29" name="Text Box 4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30" name="Text Box 4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31" name="Text Box 4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32" name="Text Box 4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33" name="Text Box 4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34" name="Text Box 4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35" name="Text Box 4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36" name="Text Box 4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37" name="Text Box 4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38" name="Text Box 4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39" name="Text Box 4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40" name="Text Box 4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41" name="Text Box 4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42" name="Text Box 4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43" name="Text Box 4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44" name="Text Box 4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45" name="Text Box 4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46" name="Text Box 4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47" name="Text Box 4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48" name="Text Box 4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49" name="Text Box 4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50" name="Text Box 4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51" name="Text Box 4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52" name="Text Box 4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53" name="Text Box 4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54" name="Text Box 4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55" name="Text Box 4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56" name="Text Box 4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57" name="Text Box 4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58" name="Text Box 4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59" name="Text Box 4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60" name="Text Box 4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61" name="Text Box 4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62" name="Text Box 4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63" name="Text Box 4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64" name="Text Box 4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65" name="Text Box 4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66" name="Text Box 4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67" name="Text Box 4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68" name="Text Box 4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69" name="Text Box 4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70" name="Text Box 4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71" name="Text Box 4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72" name="Text Box 4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73" name="Text Box 4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74" name="Text Box 4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75" name="Text Box 4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76" name="Text Box 4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77" name="Text Box 4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78" name="Text Box 4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79" name="Text Box 4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80" name="Text Box 4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81" name="Text Box 4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82" name="Text Box 4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83" name="Text Box 4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84" name="Text Box 4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85" name="Text Box 4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86" name="Text Box 4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87" name="Text Box 4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88" name="Text Box 4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89" name="Text Box 4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90" name="Text Box 4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91" name="Text Box 4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92" name="Text Box 4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93" name="Text Box 4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94" name="Text Box 4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95" name="Text Box 4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96" name="Text Box 4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97" name="Text Box 4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98" name="Text Box 4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6999" name="Text Box 4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00" name="Text Box 4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01" name="Text Box 4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02" name="Text Box 4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03" name="Text Box 4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04" name="Text Box 4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05" name="Text Box 4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06" name="Text Box 4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07" name="Text Box 4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08" name="Text Box 4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09" name="Text Box 4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10" name="Text Box 4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11" name="Text Box 4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12" name="Text Box 4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13" name="Text Box 4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14" name="Text Box 4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15" name="Text Box 4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16" name="Text Box 4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17" name="Text Box 4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18" name="Text Box 4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19" name="Text Box 4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20" name="Text Box 4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21" name="Text Box 4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22" name="Text Box 4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23" name="Text Box 4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24" name="Text Box 4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25" name="Text Box 4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26" name="Text Box 4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27" name="Text Box 4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28" name="Text Box 4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29" name="Text Box 4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30" name="Text Box 4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31" name="Text Box 4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32" name="Text Box 4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33" name="Text Box 4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34" name="Text Box 4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35" name="Text Box 4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36" name="Text Box 4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37" name="Text Box 4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38" name="Text Box 4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39" name="Text Box 4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40" name="Text Box 4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41" name="Text Box 4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42" name="Text Box 4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43" name="Text Box 4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44" name="Text Box 4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45" name="Text Box 4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46" name="Text Box 4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47" name="Text Box 4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48" name="Text Box 4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49" name="Text Box 4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50" name="Text Box 4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51" name="Text Box 4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52" name="Text Box 4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53" name="Text Box 4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54" name="Text Box 4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55" name="Text Box 4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56" name="Text Box 4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57" name="Text Box 4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58" name="Text Box 4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59" name="Text Box 4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60" name="Text Box 4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61" name="Text Box 4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62" name="Text Box 4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63" name="Text Box 4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64" name="Text Box 4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65" name="Text Box 4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66" name="Text Box 4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67" name="Text Box 4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68" name="Text Box 4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69" name="Text Box 4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70" name="Text Box 4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71" name="Text Box 4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72" name="Text Box 4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73" name="Text Box 4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74" name="Text Box 4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75" name="Text Box 4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76" name="Text Box 4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77" name="Text Box 4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78" name="Text Box 4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79" name="Text Box 4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80" name="Text Box 4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81" name="Text Box 4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82" name="Text Box 4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83" name="Text Box 4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84" name="Text Box 4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85" name="Text Box 4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86" name="Text Box 4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87" name="Text Box 4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88" name="Text Box 4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89" name="Text Box 4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90" name="Text Box 4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91" name="Text Box 4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92" name="Text Box 4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93" name="Text Box 4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94" name="Text Box 4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95" name="Text Box 4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96" name="Text Box 4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97" name="Text Box 4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98" name="Text Box 4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099" name="Text Box 4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00" name="Text Box 4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01" name="Text Box 4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02" name="Text Box 4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03" name="Text Box 4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04" name="Text Box 4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05" name="Text Box 4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06" name="Text Box 4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07" name="Text Box 4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08" name="Text Box 4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09" name="Text Box 4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10" name="Text Box 4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11" name="Text Box 4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12" name="Text Box 4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13" name="Text Box 4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14" name="Text Box 4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15" name="Text Box 4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16" name="Text Box 4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17" name="Text Box 4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18" name="Text Box 4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19" name="Text Box 4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20" name="Text Box 4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21" name="Text Box 4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22" name="Text Box 4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23" name="Text Box 4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24" name="Text Box 4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25" name="Text Box 4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26" name="Text Box 4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27" name="Text Box 4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28" name="Text Box 4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29" name="Text Box 4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30" name="Text Box 4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31" name="Text Box 4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32" name="Text Box 4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33" name="Text Box 4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34" name="Text Box 4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35" name="Text Box 4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36" name="Text Box 4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37" name="Text Box 4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38" name="Text Box 4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39" name="Text Box 4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40" name="Text Box 4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41" name="Text Box 4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42" name="Text Box 4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43" name="Text Box 4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44" name="Text Box 4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45" name="Text Box 4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46" name="Text Box 4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47" name="Text Box 4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48" name="Text Box 4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49" name="Text Box 4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50" name="Text Box 4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51" name="Text Box 4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52" name="Text Box 4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53" name="Text Box 4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54" name="Text Box 4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55" name="Text Box 4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56" name="Text Box 4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57" name="Text Box 4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58" name="Text Box 4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59" name="Text Box 4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60" name="Text Box 4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61" name="Text Box 4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62" name="Text Box 4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63" name="Text Box 4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64" name="Text Box 4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65" name="Text Box 4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66" name="Text Box 4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67" name="Text Box 4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68" name="Text Box 4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69" name="Text Box 4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70" name="Text Box 4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71" name="Text Box 4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72" name="Text Box 4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73" name="Text Box 4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74" name="Text Box 4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75" name="Text Box 4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76" name="Text Box 4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77" name="Text Box 4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78" name="Text Box 4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79" name="Text Box 4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80" name="Text Box 4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81" name="Text Box 4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82" name="Text Box 4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83" name="Text Box 4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84" name="Text Box 4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85" name="Text Box 4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86" name="Text Box 4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87" name="Text Box 4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88" name="Text Box 4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89" name="Text Box 4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90" name="Text Box 4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91" name="Text Box 4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92" name="Text Box 4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93" name="Text Box 4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94" name="Text Box 4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95" name="Text Box 4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96" name="Text Box 4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97" name="Text Box 4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98" name="Text Box 4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199" name="Text Box 4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00" name="Text Box 4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01" name="Text Box 4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02" name="Text Box 4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03" name="Text Box 4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04" name="Text Box 4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05" name="Text Box 4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06" name="Text Box 4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07" name="Text Box 4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08" name="Text Box 4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09" name="Text Box 4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10" name="Text Box 4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11" name="Text Box 4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12" name="Text Box 4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13" name="Text Box 4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14" name="Text Box 4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15" name="Text Box 4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16" name="Text Box 4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17" name="Text Box 4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18" name="Text Box 4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19" name="Text Box 4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20" name="Text Box 4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21" name="Text Box 4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22" name="Text Box 4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23" name="Text Box 4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24" name="Text Box 4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25" name="Text Box 4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26" name="Text Box 4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27" name="Text Box 4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28" name="Text Box 4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29" name="Text Box 4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30" name="Text Box 4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31" name="Text Box 4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32" name="Text Box 4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33" name="Text Box 4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34" name="Text Box 4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35" name="Text Box 4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36" name="Text Box 4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37" name="Text Box 4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38" name="Text Box 4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39" name="Text Box 4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40" name="Text Box 4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41" name="Text Box 4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42" name="Text Box 4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43" name="Text Box 4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44" name="Text Box 4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45" name="Text Box 4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46" name="Text Box 4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47" name="Text Box 4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48" name="Text Box 4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49" name="Text Box 4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50" name="Text Box 4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51" name="Text Box 4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52" name="Text Box 4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53" name="Text Box 4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54" name="Text Box 4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55" name="Text Box 4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56" name="Text Box 4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57" name="Text Box 4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58" name="Text Box 4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59" name="Text Box 4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60" name="Text Box 4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61" name="Text Box 4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62" name="Text Box 4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63" name="Text Box 4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64" name="Text Box 4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65" name="Text Box 4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66" name="Text Box 4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67" name="Text Box 4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68" name="Text Box 4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69" name="Text Box 4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70" name="Text Box 4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71" name="Text Box 4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72" name="Text Box 4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73" name="Text Box 4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74" name="Text Box 4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75" name="Text Box 4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76" name="Text Box 4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77" name="Text Box 4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78" name="Text Box 4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79" name="Text Box 4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80" name="Text Box 4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81" name="Text Box 4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82" name="Text Box 4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83" name="Text Box 4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84" name="Text Box 4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85" name="Text Box 4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86" name="Text Box 4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87" name="Text Box 4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88" name="Text Box 4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89" name="Text Box 4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90" name="Text Box 4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91" name="Text Box 4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92" name="Text Box 4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93" name="Text Box 4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94" name="Text Box 4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95" name="Text Box 4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96" name="Text Box 4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97" name="Text Box 4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98" name="Text Box 4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299" name="Text Box 4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00" name="Text Box 4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01" name="Text Box 4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02" name="Text Box 4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03" name="Text Box 4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04" name="Text Box 4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05" name="Text Box 4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06" name="Text Box 4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07" name="Text Box 4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08" name="Text Box 4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09" name="Text Box 4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10" name="Text Box 4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11" name="Text Box 4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12" name="Text Box 4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13" name="Text Box 4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14" name="Text Box 4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15" name="Text Box 4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16" name="Text Box 4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17" name="Text Box 4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18" name="Text Box 4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19" name="Text Box 4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20" name="Text Box 4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21" name="Text Box 4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22" name="Text Box 4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23" name="Text Box 4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24" name="Text Box 5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25" name="Text Box 5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26" name="Text Box 5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27" name="Text Box 5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28" name="Text Box 5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29" name="Text Box 5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30" name="Text Box 5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31" name="Text Box 5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32" name="Text Box 5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33" name="Text Box 5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34" name="Text Box 5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35" name="Text Box 5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36" name="Text Box 5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37" name="Text Box 5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38" name="Text Box 5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39" name="Text Box 5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40" name="Text Box 5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41" name="Text Box 5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42" name="Text Box 5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43" name="Text Box 5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44" name="Text Box 5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45" name="Text Box 5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46" name="Text Box 5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47" name="Text Box 5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48" name="Text Box 5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49" name="Text Box 5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50" name="Text Box 5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51" name="Text Box 5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52" name="Text Box 5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53" name="Text Box 5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54" name="Text Box 5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55" name="Text Box 5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56" name="Text Box 5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57" name="Text Box 5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58" name="Text Box 5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59" name="Text Box 5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60" name="Text Box 5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61" name="Text Box 5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62" name="Text Box 5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63" name="Text Box 5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64" name="Text Box 5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65" name="Text Box 5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66" name="Text Box 5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67" name="Text Box 5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68" name="Text Box 5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69" name="Text Box 5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70" name="Text Box 5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71" name="Text Box 5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72" name="Text Box 5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73" name="Text Box 5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74" name="Text Box 5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75" name="Text Box 5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76" name="Text Box 5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77" name="Text Box 5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78" name="Text Box 5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79" name="Text Box 5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80" name="Text Box 5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81" name="Text Box 5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82" name="Text Box 5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83" name="Text Box 5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84" name="Text Box 5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85" name="Text Box 5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86" name="Text Box 5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87" name="Text Box 5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88" name="Text Box 5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89" name="Text Box 5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90" name="Text Box 5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91" name="Text Box 5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92" name="Text Box 5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93" name="Text Box 5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94" name="Text Box 5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95" name="Text Box 5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96" name="Text Box 5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97" name="Text Box 5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98" name="Text Box 5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399" name="Text Box 5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00" name="Text Box 5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01" name="Text Box 5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02" name="Text Box 5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03" name="Text Box 5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04" name="Text Box 5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05" name="Text Box 5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06" name="Text Box 5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07" name="Text Box 5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08" name="Text Box 5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09" name="Text Box 5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10" name="Text Box 5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11" name="Text Box 5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12" name="Text Box 5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13" name="Text Box 5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14" name="Text Box 5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15" name="Text Box 5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16" name="Text Box 5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17" name="Text Box 5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18" name="Text Box 5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19" name="Text Box 5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20" name="Text Box 5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21" name="Text Box 5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22" name="Text Box 5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23" name="Text Box 5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24" name="Text Box 5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25" name="Text Box 5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26" name="Text Box 5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27" name="Text Box 5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28" name="Text Box 5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29" name="Text Box 5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30" name="Text Box 5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31" name="Text Box 5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32" name="Text Box 5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33" name="Text Box 5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34" name="Text Box 5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35" name="Text Box 5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36" name="Text Box 5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37" name="Text Box 5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38" name="Text Box 5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39" name="Text Box 5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40" name="Text Box 5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41" name="Text Box 5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42" name="Text Box 5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43" name="Text Box 5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44" name="Text Box 5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45" name="Text Box 5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46" name="Text Box 5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47" name="Text Box 5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48" name="Text Box 5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49" name="Text Box 5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50" name="Text Box 5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51" name="Text Box 5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52" name="Text Box 5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53" name="Text Box 5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54" name="Text Box 5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55" name="Text Box 5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56" name="Text Box 5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57" name="Text Box 5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58" name="Text Box 5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59" name="Text Box 5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60" name="Text Box 5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61" name="Text Box 5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62" name="Text Box 5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63" name="Text Box 5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64" name="Text Box 5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65" name="Text Box 5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66" name="Text Box 5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67" name="Text Box 5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68" name="Text Box 5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69" name="Text Box 5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70" name="Text Box 5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71" name="Text Box 5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72" name="Text Box 5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73" name="Text Box 5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74" name="Text Box 5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75" name="Text Box 5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76" name="Text Box 5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77" name="Text Box 5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78" name="Text Box 5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79" name="Text Box 5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80" name="Text Box 5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81" name="Text Box 5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82" name="Text Box 5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83" name="Text Box 5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84" name="Text Box 5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85" name="Text Box 5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86" name="Text Box 5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87" name="Text Box 5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88" name="Text Box 5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89" name="Text Box 5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90" name="Text Box 5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91" name="Text Box 5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92" name="Text Box 5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93" name="Text Box 5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94" name="Text Box 5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95" name="Text Box 5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96" name="Text Box 5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97" name="Text Box 5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98" name="Text Box 5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499" name="Text Box 5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00" name="Text Box 5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01" name="Text Box 5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02" name="Text Box 5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03" name="Text Box 5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04" name="Text Box 5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05" name="Text Box 5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06" name="Text Box 5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07" name="Text Box 5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08" name="Text Box 5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09" name="Text Box 5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10" name="Text Box 5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11" name="Text Box 5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12" name="Text Box 5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13" name="Text Box 5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14" name="Text Box 5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15" name="Text Box 5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16" name="Text Box 5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17" name="Text Box 5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18" name="Text Box 5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19" name="Text Box 5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20" name="Text Box 5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21" name="Text Box 5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22" name="Text Box 5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23" name="Text Box 5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24" name="Text Box 5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25" name="Text Box 5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26" name="Text Box 5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27" name="Text Box 5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28" name="Text Box 5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29" name="Text Box 5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30" name="Text Box 5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31" name="Text Box 5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32" name="Text Box 5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33" name="Text Box 5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34" name="Text Box 5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35" name="Text Box 5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36" name="Text Box 5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37" name="Text Box 5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38" name="Text Box 5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39" name="Text Box 5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40" name="Text Box 5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41" name="Text Box 5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42" name="Text Box 5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43" name="Text Box 5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44" name="Text Box 5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45" name="Text Box 5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46" name="Text Box 5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47" name="Text Box 5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48" name="Text Box 5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49" name="Text Box 5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50" name="Text Box 5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51" name="Text Box 5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52" name="Text Box 5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53" name="Text Box 5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54" name="Text Box 5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55" name="Text Box 5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56" name="Text Box 5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57" name="Text Box 5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58" name="Text Box 5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59" name="Text Box 5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60" name="Text Box 5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61" name="Text Box 5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62" name="Text Box 5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63" name="Text Box 5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64" name="Text Box 5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65" name="Text Box 5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66" name="Text Box 5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67" name="Text Box 5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68" name="Text Box 5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69" name="Text Box 5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70" name="Text Box 5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71" name="Text Box 5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72" name="Text Box 5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73" name="Text Box 5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74" name="Text Box 5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75" name="Text Box 5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76" name="Text Box 5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77" name="Text Box 5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78" name="Text Box 5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79" name="Text Box 5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80" name="Text Box 5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81" name="Text Box 5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82" name="Text Box 5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83" name="Text Box 5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84" name="Text Box 5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85" name="Text Box 5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86" name="Text Box 5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87" name="Text Box 5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88" name="Text Box 5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89" name="Text Box 5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90" name="Text Box 5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91" name="Text Box 5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92" name="Text Box 5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93" name="Text Box 5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94" name="Text Box 5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95" name="Text Box 5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96" name="Text Box 5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97" name="Text Box 5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98" name="Text Box 5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599" name="Text Box 5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00" name="Text Box 5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01" name="Text Box 5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02" name="Text Box 5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03" name="Text Box 5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04" name="Text Box 5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05" name="Text Box 5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06" name="Text Box 5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07" name="Text Box 5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08" name="Text Box 5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09" name="Text Box 5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10" name="Text Box 5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11" name="Text Box 5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12" name="Text Box 5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13" name="Text Box 5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14" name="Text Box 5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15" name="Text Box 5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16" name="Text Box 5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17" name="Text Box 5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18" name="Text Box 5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19" name="Text Box 5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20" name="Text Box 5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21" name="Text Box 5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22" name="Text Box 5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23" name="Text Box 5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24" name="Text Box 5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25" name="Text Box 5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26" name="Text Box 5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27" name="Text Box 5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28" name="Text Box 5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29" name="Text Box 5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30" name="Text Box 5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31" name="Text Box 5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32" name="Text Box 5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33" name="Text Box 5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34" name="Text Box 5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35" name="Text Box 5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36" name="Text Box 5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37" name="Text Box 5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38" name="Text Box 5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39" name="Text Box 5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40" name="Text Box 5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41" name="Text Box 5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42" name="Text Box 5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43" name="Text Box 5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44" name="Text Box 5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45" name="Text Box 5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46" name="Text Box 5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47" name="Text Box 5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48" name="Text Box 5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49" name="Text Box 5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50" name="Text Box 5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51" name="Text Box 5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52" name="Text Box 5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53" name="Text Box 5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54" name="Text Box 5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55" name="Text Box 5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56" name="Text Box 5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57" name="Text Box 5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58" name="Text Box 5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59" name="Text Box 5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60" name="Text Box 5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61" name="Text Box 5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62" name="Text Box 5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63" name="Text Box 5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64" name="Text Box 5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65" name="Text Box 5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66" name="Text Box 5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67" name="Text Box 5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68" name="Text Box 5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69" name="Text Box 5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70" name="Text Box 5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71" name="Text Box 5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72" name="Text Box 5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73" name="Text Box 5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74" name="Text Box 5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75" name="Text Box 5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76" name="Text Box 5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77" name="Text Box 5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78" name="Text Box 5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79" name="Text Box 5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80" name="Text Box 5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81" name="Text Box 5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82" name="Text Box 5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83" name="Text Box 5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84" name="Text Box 5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85" name="Text Box 5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86" name="Text Box 5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87" name="Text Box 5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88" name="Text Box 5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89" name="Text Box 5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90" name="Text Box 5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91" name="Text Box 5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92" name="Text Box 5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93" name="Text Box 5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94" name="Text Box 5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95" name="Text Box 5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96" name="Text Box 5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97" name="Text Box 5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98" name="Text Box 5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699" name="Text Box 5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00" name="Text Box 5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01" name="Text Box 5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02" name="Text Box 5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03" name="Text Box 5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04" name="Text Box 5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05" name="Text Box 5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06" name="Text Box 5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07" name="Text Box 5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08" name="Text Box 5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09" name="Text Box 5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10" name="Text Box 5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11" name="Text Box 5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12" name="Text Box 5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13" name="Text Box 5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14" name="Text Box 5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15" name="Text Box 5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16" name="Text Box 5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17" name="Text Box 5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18" name="Text Box 5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19" name="Text Box 5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20" name="Text Box 5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21" name="Text Box 5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22" name="Text Box 5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23" name="Text Box 5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24" name="Text Box 5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25" name="Text Box 5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26" name="Text Box 5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27" name="Text Box 5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28" name="Text Box 5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29" name="Text Box 5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30" name="Text Box 5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863</xdr:row>
      <xdr:rowOff>0</xdr:rowOff>
    </xdr:from>
    <xdr:to>
      <xdr:col>4</xdr:col>
      <xdr:colOff>85725</xdr:colOff>
      <xdr:row>864</xdr:row>
      <xdr:rowOff>19049</xdr:rowOff>
    </xdr:to>
    <xdr:sp macro="" textlink="">
      <xdr:nvSpPr>
        <xdr:cNvPr id="7731" name="Text Box 5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3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3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3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3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3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3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3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3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4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4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4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4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4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4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4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4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4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4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5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5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5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5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5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5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5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5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5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5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6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6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6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6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6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6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6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6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6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6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7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7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7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862</xdr:row>
      <xdr:rowOff>0</xdr:rowOff>
    </xdr:from>
    <xdr:to>
      <xdr:col>4</xdr:col>
      <xdr:colOff>85725</xdr:colOff>
      <xdr:row>863</xdr:row>
      <xdr:rowOff>19051</xdr:rowOff>
    </xdr:to>
    <xdr:sp macro="" textlink="">
      <xdr:nvSpPr>
        <xdr:cNvPr id="777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24" name="Text Box 377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25" name="Text Box 378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26" name="Text Box 379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27" name="Text Box 380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28" name="Text Box 381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29" name="Text Box 382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30" name="Text Box 383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31" name="Text Box 384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32" name="Text Box 385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33" name="Text Box 386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34" name="Text Box 387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85725</xdr:colOff>
      <xdr:row>28</xdr:row>
      <xdr:rowOff>171449</xdr:rowOff>
    </xdr:to>
    <xdr:sp macro="" textlink="">
      <xdr:nvSpPr>
        <xdr:cNvPr id="35" name="Text Box 388"/>
        <xdr:cNvSpPr txBox="1">
          <a:spLocks noChangeArrowheads="1"/>
        </xdr:cNvSpPr>
      </xdr:nvSpPr>
      <xdr:spPr bwMode="auto">
        <a:xfrm>
          <a:off x="4667250" y="5334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36" name="Text Box 389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37" name="Text Box 390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38" name="Text Box 391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39" name="Text Box 392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40" name="Text Box 393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41" name="Text Box 394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42" name="Text Box 395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43" name="Text Box 396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44" name="Text Box 397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29</xdr:row>
      <xdr:rowOff>163831</xdr:rowOff>
    </xdr:to>
    <xdr:sp macro="" textlink="">
      <xdr:nvSpPr>
        <xdr:cNvPr id="45" name="Text Box 398"/>
        <xdr:cNvSpPr txBox="1">
          <a:spLocks noChangeArrowheads="1"/>
        </xdr:cNvSpPr>
      </xdr:nvSpPr>
      <xdr:spPr bwMode="auto">
        <a:xfrm>
          <a:off x="4667250" y="5524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56" name="Text Box 1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61" name="Text Box 1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62" name="Text Box 1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63" name="Text Box 1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64" name="Text Box 1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66" name="Text Box 2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67" name="Text Box 2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68" name="Text Box 2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69" name="Text Box 2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70" name="Text Box 2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71" name="Text Box 2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72" name="Text Box 2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73" name="Text Box 2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74" name="Text Box 2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75" name="Text Box 3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78" name="Text Box 3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79" name="Text Box 3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80" name="Text Box 3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81" name="Text Box 3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82" name="Text Box 3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83" name="Text Box 3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84" name="Text Box 3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85" name="Text Box 4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86" name="Text Box 4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87" name="Text Box 4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88" name="Text Box 4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89" name="Text Box 4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90" name="Text Box 4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91" name="Text Box 4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92" name="Text Box 11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93" name="Text Box 11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94" name="Text Box 11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95" name="Text Box 12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96" name="Text Box 12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97" name="Text Box 12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98" name="Text Box 12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99" name="Text Box 12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00" name="Text Box 12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01" name="Text Box 12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02" name="Text Box 12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03" name="Text Box 12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13" name="Text Box 1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14" name="Text Box 1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16" name="Text Box 1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17" name="Text Box 1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19" name="Text Box 1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20" name="Text Box 1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21" name="Text Box 1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23" name="Text Box 2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24" name="Text Box 2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25" name="Text Box 2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26" name="Text Box 2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27" name="Text Box 2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28" name="Text Box 2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29" name="Text Box 2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30" name="Text Box 2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31" name="Text Box 2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32" name="Text Box 2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33" name="Text Box 3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34" name="Text Box 3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35" name="Text Box 3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36" name="Text Box 3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37" name="Text Box 3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38" name="Text Box 3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39" name="Text Box 3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40" name="Text Box 3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41" name="Text Box 3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42" name="Text Box 3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43" name="Text Box 4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44" name="Text Box 4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45" name="Text Box 4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46" name="Text Box 4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47" name="Text Box 4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48" name="Text Box 4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49" name="Text Box 4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50" name="Text Box 11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51" name="Text Box 11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52" name="Text Box 11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53" name="Text Box 12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54" name="Text Box 12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55" name="Text Box 12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56" name="Text Box 12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57" name="Text Box 12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58" name="Text Box 12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59" name="Text Box 12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60" name="Text Box 12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61" name="Text Box 12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02" name="Text Box 4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03" name="Text Box 4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04" name="Text Box 4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05" name="Text Box 4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06" name="Text Box 4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07" name="Text Box 4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08" name="Text Box 47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09" name="Text Box 48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10" name="Text Box 49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11" name="Text Box 50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12" name="Text Box 51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13" name="Text Box 52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14" name="Text Box 53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15" name="Text Box 54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16" name="Text Box 55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17" name="Text Box 56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18" name="Text Box 57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19" name="Text Box 58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20" name="Text Box 59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21" name="Text Box 60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22" name="Text Box 61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23" name="Text Box 62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25" name="Text Box 64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26" name="Text Box 65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27" name="Text Box 66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28" name="Text Box 67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29" name="Text Box 68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30" name="Text Box 69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31" name="Text Box 70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32" name="Text Box 71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33" name="Text Box 72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34" name="Text Box 73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35" name="Text Box 74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36" name="Text Box 75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37" name="Text Box 76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38" name="Text Box 77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39" name="Text Box 78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0" name="Text Box 79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1" name="Text Box 80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2" name="Text Box 81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3" name="Text Box 82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4" name="Text Box 83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5" name="Text Box 84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6" name="Text Box 85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7" name="Text Box 86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8" name="Text Box 87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9" name="Text Box 88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50" name="Text Box 11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51" name="Text Box 11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52" name="Text Box 11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53" name="Text Box 12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54" name="Text Box 12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55" name="Text Box 12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56" name="Text Box 12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57" name="Text Box 12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58" name="Text Box 12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59" name="Text Box 12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60" name="Text Box 12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61" name="Text Box 12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66" name="Text Box 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67" name="Text Box 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68" name="Text Box 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69" name="Text Box 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70" name="Text Box 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71" name="Text Box 1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72" name="Text Box 1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73" name="Text Box 1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74" name="Text Box 1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75" name="Text Box 1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76" name="Text Box 1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77" name="Text Box 1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78" name="Text Box 1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79" name="Text Box 1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80" name="Text Box 1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82" name="Text Box 2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83" name="Text Box 2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84" name="Text Box 2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85" name="Text Box 2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86" name="Text Box 2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87" name="Text Box 2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88" name="Text Box 2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89" name="Text Box 2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90" name="Text Box 2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91" name="Text Box 3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92" name="Text Box 3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93" name="Text Box 3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94" name="Text Box 3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95" name="Text Box 3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96" name="Text Box 3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97" name="Text Box 3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98" name="Text Box 3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299" name="Text Box 3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00" name="Text Box 3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01" name="Text Box 4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02" name="Text Box 4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03" name="Text Box 4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04" name="Text Box 4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05" name="Text Box 4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06" name="Text Box 4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07" name="Text Box 4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08" name="Text Box 47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09" name="Text Box 48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10" name="Text Box 49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11" name="Text Box 50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12" name="Text Box 51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13" name="Text Box 52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14" name="Text Box 53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15" name="Text Box 54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16" name="Text Box 55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17" name="Text Box 56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18" name="Text Box 57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19" name="Text Box 58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20" name="Text Box 59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21" name="Text Box 60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22" name="Text Box 61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23" name="Text Box 62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25" name="Text Box 64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26" name="Text Box 65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27" name="Text Box 66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28" name="Text Box 67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29" name="Text Box 68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30" name="Text Box 69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31" name="Text Box 70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32" name="Text Box 71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33" name="Text Box 72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34" name="Text Box 73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35" name="Text Box 74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36" name="Text Box 75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37" name="Text Box 76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38" name="Text Box 77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39" name="Text Box 78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40" name="Text Box 79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41" name="Text Box 80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42" name="Text Box 81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43" name="Text Box 82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44" name="Text Box 83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45" name="Text Box 84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46" name="Text Box 85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47" name="Text Box 86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48" name="Text Box 87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349" name="Text Box 88"/>
        <xdr:cNvSpPr txBox="1">
          <a:spLocks noChangeArrowheads="1"/>
        </xdr:cNvSpPr>
      </xdr:nvSpPr>
      <xdr:spPr bwMode="auto">
        <a:xfrm>
          <a:off x="466725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50" name="Text Box 11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51" name="Text Box 11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52" name="Text Box 119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53" name="Text Box 120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54" name="Text Box 121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55" name="Text Box 122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56" name="Text Box 123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57" name="Text Box 124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58" name="Text Box 125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59" name="Text Box 126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60" name="Text Box 127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8"/>
    <xdr:sp macro="" textlink="">
      <xdr:nvSpPr>
        <xdr:cNvPr id="361" name="Text Box 128"/>
        <xdr:cNvSpPr txBox="1">
          <a:spLocks noChangeArrowheads="1"/>
        </xdr:cNvSpPr>
      </xdr:nvSpPr>
      <xdr:spPr bwMode="auto">
        <a:xfrm>
          <a:off x="4667250" y="1638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6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8" max="8" width="12.28515625" bestFit="1" customWidth="1"/>
  </cols>
  <sheetData>
    <row r="1" spans="1:5" ht="15" customHeight="1" x14ac:dyDescent="0.25">
      <c r="A1" s="38" t="s">
        <v>103</v>
      </c>
    </row>
    <row r="2" spans="1:5" ht="15" customHeight="1" x14ac:dyDescent="0.2">
      <c r="A2" s="158" t="s">
        <v>52</v>
      </c>
      <c r="B2" s="158"/>
      <c r="C2" s="158"/>
      <c r="D2" s="158"/>
      <c r="E2" s="158"/>
    </row>
    <row r="3" spans="1:5" ht="15" customHeight="1" x14ac:dyDescent="0.2">
      <c r="A3" s="158" t="s">
        <v>53</v>
      </c>
      <c r="B3" s="158"/>
      <c r="C3" s="158"/>
      <c r="D3" s="158"/>
      <c r="E3" s="158"/>
    </row>
    <row r="4" spans="1:5" ht="15" customHeight="1" x14ac:dyDescent="0.2">
      <c r="A4" s="157" t="s">
        <v>104</v>
      </c>
      <c r="B4" s="157"/>
      <c r="C4" s="157"/>
      <c r="D4" s="157"/>
      <c r="E4" s="157"/>
    </row>
    <row r="5" spans="1:5" ht="15" customHeight="1" x14ac:dyDescent="0.2">
      <c r="A5" s="157"/>
      <c r="B5" s="157"/>
      <c r="C5" s="157"/>
      <c r="D5" s="157"/>
      <c r="E5" s="157"/>
    </row>
    <row r="6" spans="1:5" ht="15" customHeight="1" x14ac:dyDescent="0.2">
      <c r="A6" s="157"/>
      <c r="B6" s="157"/>
      <c r="C6" s="157"/>
      <c r="D6" s="157"/>
      <c r="E6" s="157"/>
    </row>
    <row r="7" spans="1:5" ht="15" customHeight="1" x14ac:dyDescent="0.2">
      <c r="A7" s="157"/>
      <c r="B7" s="157"/>
      <c r="C7" s="157"/>
      <c r="D7" s="157"/>
      <c r="E7" s="157"/>
    </row>
    <row r="8" spans="1:5" ht="15" customHeight="1" x14ac:dyDescent="0.2">
      <c r="A8" s="157"/>
      <c r="B8" s="157"/>
      <c r="C8" s="157"/>
      <c r="D8" s="157"/>
      <c r="E8" s="157"/>
    </row>
    <row r="9" spans="1:5" ht="15" customHeight="1" x14ac:dyDescent="0.2">
      <c r="A9" s="157"/>
      <c r="B9" s="157"/>
      <c r="C9" s="157"/>
      <c r="D9" s="157"/>
      <c r="E9" s="157"/>
    </row>
    <row r="10" spans="1:5" ht="15" customHeight="1" x14ac:dyDescent="0.2">
      <c r="A10" s="143"/>
      <c r="B10" s="143"/>
      <c r="C10" s="143"/>
      <c r="D10" s="143"/>
      <c r="E10" s="143"/>
    </row>
    <row r="11" spans="1:5" ht="15" customHeight="1" x14ac:dyDescent="0.25">
      <c r="A11" s="57" t="s">
        <v>1</v>
      </c>
      <c r="B11" s="58"/>
      <c r="C11" s="58"/>
      <c r="D11" s="58"/>
      <c r="E11" s="58"/>
    </row>
    <row r="12" spans="1:5" ht="15" customHeight="1" x14ac:dyDescent="0.2">
      <c r="A12" s="67" t="s">
        <v>54</v>
      </c>
      <c r="B12" s="58"/>
      <c r="C12" s="58"/>
      <c r="D12" s="58"/>
      <c r="E12" s="60" t="s">
        <v>55</v>
      </c>
    </row>
    <row r="13" spans="1:5" ht="15" customHeight="1" x14ac:dyDescent="0.25">
      <c r="A13" s="59"/>
      <c r="B13" s="39"/>
      <c r="C13" s="40"/>
      <c r="D13" s="40"/>
      <c r="E13" s="45"/>
    </row>
    <row r="14" spans="1:5" ht="15" customHeight="1" x14ac:dyDescent="0.2">
      <c r="B14" s="47" t="s">
        <v>56</v>
      </c>
      <c r="C14" s="47" t="s">
        <v>43</v>
      </c>
      <c r="D14" s="48" t="s">
        <v>57</v>
      </c>
      <c r="E14" s="64" t="s">
        <v>45</v>
      </c>
    </row>
    <row r="15" spans="1:5" ht="15" customHeight="1" x14ac:dyDescent="0.2">
      <c r="B15" s="75">
        <v>98278</v>
      </c>
      <c r="C15" s="76"/>
      <c r="D15" s="77" t="s">
        <v>60</v>
      </c>
      <c r="E15" s="78">
        <v>29722</v>
      </c>
    </row>
    <row r="16" spans="1:5" ht="15" customHeight="1" x14ac:dyDescent="0.2">
      <c r="B16" s="79"/>
      <c r="C16" s="54" t="s">
        <v>48</v>
      </c>
      <c r="D16" s="55"/>
      <c r="E16" s="56">
        <f>SUM(E15:E15)</f>
        <v>29722</v>
      </c>
    </row>
    <row r="17" spans="1:5" ht="15" customHeight="1" x14ac:dyDescent="0.25">
      <c r="A17" s="80"/>
      <c r="B17" s="81"/>
      <c r="C17" s="81"/>
      <c r="D17" s="81"/>
      <c r="E17" s="81"/>
    </row>
    <row r="18" spans="1:5" ht="15" customHeight="1" x14ac:dyDescent="0.25">
      <c r="A18" s="57" t="s">
        <v>17</v>
      </c>
      <c r="B18" s="58"/>
      <c r="C18" s="58"/>
    </row>
    <row r="19" spans="1:5" ht="15" customHeight="1" x14ac:dyDescent="0.2">
      <c r="A19" s="67" t="s">
        <v>61</v>
      </c>
      <c r="B19" s="40"/>
      <c r="C19" s="40"/>
      <c r="D19" s="40"/>
      <c r="E19" s="42" t="s">
        <v>62</v>
      </c>
    </row>
    <row r="20" spans="1:5" ht="15" customHeight="1" x14ac:dyDescent="0.2">
      <c r="A20" s="61"/>
      <c r="B20" s="62"/>
      <c r="C20" s="58"/>
      <c r="D20" s="81"/>
      <c r="E20" s="63"/>
    </row>
    <row r="21" spans="1:5" ht="15" customHeight="1" x14ac:dyDescent="0.2">
      <c r="C21" s="49" t="s">
        <v>43</v>
      </c>
      <c r="D21" s="82" t="s">
        <v>44</v>
      </c>
      <c r="E21" s="64" t="s">
        <v>45</v>
      </c>
    </row>
    <row r="22" spans="1:5" ht="15" customHeight="1" x14ac:dyDescent="0.2">
      <c r="C22" s="51">
        <v>3769</v>
      </c>
      <c r="D22" s="52" t="s">
        <v>46</v>
      </c>
      <c r="E22" s="78">
        <v>29722</v>
      </c>
    </row>
    <row r="23" spans="1:5" ht="15" customHeight="1" x14ac:dyDescent="0.2">
      <c r="C23" s="83" t="s">
        <v>48</v>
      </c>
      <c r="D23" s="84"/>
      <c r="E23" s="85">
        <f>SUM(E22:E22)</f>
        <v>29722</v>
      </c>
    </row>
    <row r="24" spans="1:5" ht="15" customHeight="1" x14ac:dyDescent="0.2"/>
    <row r="25" spans="1:5" ht="15" customHeight="1" x14ac:dyDescent="0.2"/>
    <row r="26" spans="1:5" ht="15" customHeight="1" x14ac:dyDescent="0.25">
      <c r="A26" s="38" t="s">
        <v>105</v>
      </c>
    </row>
    <row r="27" spans="1:5" ht="15" customHeight="1" x14ac:dyDescent="0.2">
      <c r="A27" s="158" t="s">
        <v>52</v>
      </c>
      <c r="B27" s="158"/>
      <c r="C27" s="158"/>
      <c r="D27" s="158"/>
      <c r="E27" s="158"/>
    </row>
    <row r="28" spans="1:5" ht="15" customHeight="1" x14ac:dyDescent="0.2">
      <c r="A28" s="158" t="s">
        <v>63</v>
      </c>
      <c r="B28" s="158"/>
      <c r="C28" s="158"/>
      <c r="D28" s="158"/>
      <c r="E28" s="158"/>
    </row>
    <row r="29" spans="1:5" ht="15" customHeight="1" x14ac:dyDescent="0.2">
      <c r="A29" s="157" t="s">
        <v>106</v>
      </c>
      <c r="B29" s="157"/>
      <c r="C29" s="157"/>
      <c r="D29" s="157"/>
      <c r="E29" s="157"/>
    </row>
    <row r="30" spans="1:5" ht="15" customHeight="1" x14ac:dyDescent="0.2">
      <c r="A30" s="157"/>
      <c r="B30" s="157"/>
      <c r="C30" s="157"/>
      <c r="D30" s="157"/>
      <c r="E30" s="157"/>
    </row>
    <row r="31" spans="1:5" ht="15" customHeight="1" x14ac:dyDescent="0.2">
      <c r="A31" s="157"/>
      <c r="B31" s="157"/>
      <c r="C31" s="157"/>
      <c r="D31" s="157"/>
      <c r="E31" s="157"/>
    </row>
    <row r="32" spans="1:5" ht="15" customHeight="1" x14ac:dyDescent="0.2">
      <c r="A32" s="157"/>
      <c r="B32" s="157"/>
      <c r="C32" s="157"/>
      <c r="D32" s="157"/>
      <c r="E32" s="157"/>
    </row>
    <row r="33" spans="1:5" ht="15" customHeight="1" x14ac:dyDescent="0.2">
      <c r="A33" s="157"/>
      <c r="B33" s="157"/>
      <c r="C33" s="157"/>
      <c r="D33" s="157"/>
      <c r="E33" s="157"/>
    </row>
    <row r="34" spans="1:5" ht="15" customHeight="1" x14ac:dyDescent="0.2">
      <c r="A34" s="86"/>
      <c r="B34" s="86"/>
      <c r="C34" s="86"/>
      <c r="D34" s="86"/>
      <c r="E34" s="86"/>
    </row>
    <row r="35" spans="1:5" ht="15" customHeight="1" x14ac:dyDescent="0.25">
      <c r="A35" s="57" t="s">
        <v>1</v>
      </c>
      <c r="B35" s="58"/>
      <c r="C35" s="58"/>
      <c r="D35" s="58"/>
      <c r="E35" s="58"/>
    </row>
    <row r="36" spans="1:5" ht="15" customHeight="1" x14ac:dyDescent="0.2">
      <c r="A36" s="41" t="s">
        <v>64</v>
      </c>
      <c r="B36" s="58"/>
      <c r="C36" s="58"/>
      <c r="D36" s="58"/>
      <c r="E36" s="60" t="s">
        <v>65</v>
      </c>
    </row>
    <row r="37" spans="1:5" ht="15" customHeight="1" x14ac:dyDescent="0.25">
      <c r="A37" s="61"/>
      <c r="B37" s="57"/>
      <c r="C37" s="58"/>
      <c r="D37" s="58"/>
      <c r="E37" s="87"/>
    </row>
    <row r="38" spans="1:5" ht="15" customHeight="1" x14ac:dyDescent="0.2">
      <c r="B38" s="49" t="s">
        <v>56</v>
      </c>
      <c r="C38" s="49" t="s">
        <v>43</v>
      </c>
      <c r="D38" s="88" t="s">
        <v>57</v>
      </c>
      <c r="E38" s="47" t="s">
        <v>45</v>
      </c>
    </row>
    <row r="39" spans="1:5" ht="15" customHeight="1" x14ac:dyDescent="0.2">
      <c r="B39" s="89">
        <v>33155</v>
      </c>
      <c r="C39" s="76"/>
      <c r="D39" s="77" t="s">
        <v>66</v>
      </c>
      <c r="E39" s="78">
        <v>73500000</v>
      </c>
    </row>
    <row r="40" spans="1:5" ht="15" customHeight="1" x14ac:dyDescent="0.2">
      <c r="B40" s="90"/>
      <c r="C40" s="83" t="s">
        <v>48</v>
      </c>
      <c r="D40" s="91"/>
      <c r="E40" s="92">
        <f>SUM(E39:E39)</f>
        <v>73500000</v>
      </c>
    </row>
    <row r="41" spans="1:5" ht="15" customHeight="1" x14ac:dyDescent="0.25">
      <c r="A41" s="80"/>
      <c r="B41" s="81"/>
      <c r="C41" s="81"/>
      <c r="D41" s="81"/>
      <c r="E41" s="81"/>
    </row>
    <row r="42" spans="1:5" ht="15" customHeight="1" x14ac:dyDescent="0.25">
      <c r="A42" s="39" t="s">
        <v>17</v>
      </c>
      <c r="B42" s="40"/>
      <c r="C42" s="40"/>
      <c r="D42" s="40"/>
      <c r="E42" s="59"/>
    </row>
    <row r="43" spans="1:5" ht="15" customHeight="1" x14ac:dyDescent="0.2">
      <c r="A43" s="41" t="s">
        <v>64</v>
      </c>
      <c r="B43" s="40"/>
      <c r="C43" s="40"/>
      <c r="D43" s="40"/>
      <c r="E43" s="60" t="s">
        <v>65</v>
      </c>
    </row>
    <row r="44" spans="1:5" ht="15" customHeight="1" x14ac:dyDescent="0.2"/>
    <row r="45" spans="1:5" ht="15" customHeight="1" x14ac:dyDescent="0.2">
      <c r="A45" s="93" t="s">
        <v>67</v>
      </c>
      <c r="E45" s="94">
        <v>73500000</v>
      </c>
    </row>
    <row r="46" spans="1:5" ht="15" customHeight="1" x14ac:dyDescent="0.2"/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8" t="s">
        <v>107</v>
      </c>
    </row>
    <row r="55" spans="1:5" ht="15" customHeight="1" x14ac:dyDescent="0.2">
      <c r="A55" s="158" t="s">
        <v>52</v>
      </c>
      <c r="B55" s="158"/>
      <c r="C55" s="158"/>
      <c r="D55" s="158"/>
      <c r="E55" s="158"/>
    </row>
    <row r="56" spans="1:5" ht="15" customHeight="1" x14ac:dyDescent="0.2">
      <c r="A56" s="158" t="s">
        <v>63</v>
      </c>
      <c r="B56" s="158"/>
      <c r="C56" s="158"/>
      <c r="D56" s="158"/>
      <c r="E56" s="158"/>
    </row>
    <row r="57" spans="1:5" ht="15" customHeight="1" x14ac:dyDescent="0.2">
      <c r="A57" s="157" t="s">
        <v>108</v>
      </c>
      <c r="B57" s="157"/>
      <c r="C57" s="157"/>
      <c r="D57" s="157"/>
      <c r="E57" s="157"/>
    </row>
    <row r="58" spans="1:5" ht="15" customHeight="1" x14ac:dyDescent="0.2">
      <c r="A58" s="157"/>
      <c r="B58" s="157"/>
      <c r="C58" s="157"/>
      <c r="D58" s="157"/>
      <c r="E58" s="157"/>
    </row>
    <row r="59" spans="1:5" ht="15" customHeight="1" x14ac:dyDescent="0.2">
      <c r="A59" s="157"/>
      <c r="B59" s="157"/>
      <c r="C59" s="157"/>
      <c r="D59" s="157"/>
      <c r="E59" s="157"/>
    </row>
    <row r="60" spans="1:5" ht="15" customHeight="1" x14ac:dyDescent="0.2">
      <c r="A60" s="157"/>
      <c r="B60" s="157"/>
      <c r="C60" s="157"/>
      <c r="D60" s="157"/>
      <c r="E60" s="157"/>
    </row>
    <row r="61" spans="1:5" ht="15" customHeight="1" x14ac:dyDescent="0.2">
      <c r="A61" s="157"/>
      <c r="B61" s="157"/>
      <c r="C61" s="157"/>
      <c r="D61" s="157"/>
      <c r="E61" s="157"/>
    </row>
    <row r="62" spans="1:5" ht="15" customHeight="1" x14ac:dyDescent="0.2">
      <c r="A62" s="86"/>
      <c r="B62" s="86"/>
      <c r="C62" s="86"/>
      <c r="D62" s="86"/>
      <c r="E62" s="86"/>
    </row>
    <row r="63" spans="1:5" ht="15" customHeight="1" x14ac:dyDescent="0.25">
      <c r="A63" s="57" t="s">
        <v>1</v>
      </c>
      <c r="B63" s="58"/>
      <c r="C63" s="58"/>
      <c r="D63" s="58"/>
      <c r="E63" s="58"/>
    </row>
    <row r="64" spans="1:5" ht="15" customHeight="1" x14ac:dyDescent="0.2">
      <c r="A64" s="41" t="s">
        <v>68</v>
      </c>
      <c r="B64" s="58"/>
      <c r="C64" s="58"/>
      <c r="D64" s="58"/>
      <c r="E64" s="60" t="s">
        <v>65</v>
      </c>
    </row>
    <row r="65" spans="1:5" ht="15" customHeight="1" x14ac:dyDescent="0.25">
      <c r="A65" s="99"/>
      <c r="B65" s="57"/>
      <c r="C65" s="58"/>
      <c r="D65" s="58"/>
      <c r="E65" s="87"/>
    </row>
    <row r="66" spans="1:5" ht="15" customHeight="1" x14ac:dyDescent="0.2">
      <c r="B66" s="49" t="s">
        <v>56</v>
      </c>
      <c r="C66" s="49" t="s">
        <v>43</v>
      </c>
      <c r="D66" s="88" t="s">
        <v>57</v>
      </c>
      <c r="E66" s="49" t="s">
        <v>45</v>
      </c>
    </row>
    <row r="67" spans="1:5" ht="15" customHeight="1" x14ac:dyDescent="0.2">
      <c r="B67" s="145">
        <v>33038</v>
      </c>
      <c r="C67" s="100"/>
      <c r="D67" s="77" t="s">
        <v>66</v>
      </c>
      <c r="E67" s="78">
        <v>1517261</v>
      </c>
    </row>
    <row r="68" spans="1:5" ht="15" customHeight="1" x14ac:dyDescent="0.2">
      <c r="B68" s="109"/>
      <c r="C68" s="83" t="s">
        <v>48</v>
      </c>
      <c r="D68" s="91"/>
      <c r="E68" s="92">
        <f>SUM(E67:E67)</f>
        <v>1517261</v>
      </c>
    </row>
    <row r="69" spans="1:5" ht="15" customHeight="1" x14ac:dyDescent="0.25">
      <c r="A69" s="80"/>
      <c r="B69" s="81"/>
      <c r="C69" s="81"/>
      <c r="D69" s="81"/>
      <c r="E69" s="81"/>
    </row>
    <row r="70" spans="1:5" ht="15" customHeight="1" x14ac:dyDescent="0.25">
      <c r="A70" s="57" t="s">
        <v>17</v>
      </c>
      <c r="B70" s="58"/>
      <c r="C70" s="58"/>
      <c r="D70" s="58"/>
      <c r="E70" s="99"/>
    </row>
    <row r="71" spans="1:5" ht="15" customHeight="1" x14ac:dyDescent="0.2">
      <c r="A71" s="41" t="s">
        <v>68</v>
      </c>
      <c r="B71" s="58"/>
      <c r="C71" s="58"/>
      <c r="D71" s="58"/>
      <c r="E71" s="60" t="s">
        <v>65</v>
      </c>
    </row>
    <row r="72" spans="1:5" ht="15" customHeight="1" x14ac:dyDescent="0.25">
      <c r="A72" s="99"/>
      <c r="B72" s="57"/>
      <c r="C72" s="58"/>
      <c r="D72" s="58"/>
      <c r="E72" s="87"/>
    </row>
    <row r="73" spans="1:5" ht="15" customHeight="1" x14ac:dyDescent="0.2">
      <c r="B73" s="49" t="s">
        <v>56</v>
      </c>
      <c r="C73" s="49" t="s">
        <v>43</v>
      </c>
      <c r="D73" s="88" t="s">
        <v>57</v>
      </c>
      <c r="E73" s="49" t="s">
        <v>45</v>
      </c>
    </row>
    <row r="74" spans="1:5" ht="15" customHeight="1" x14ac:dyDescent="0.2">
      <c r="B74" s="145">
        <v>33038</v>
      </c>
      <c r="C74" s="100"/>
      <c r="D74" s="101" t="s">
        <v>70</v>
      </c>
      <c r="E74" s="78">
        <f>1149100+281791+22531</f>
        <v>1453422</v>
      </c>
    </row>
    <row r="75" spans="1:5" ht="15" customHeight="1" x14ac:dyDescent="0.2">
      <c r="B75" s="109"/>
      <c r="C75" s="83" t="s">
        <v>48</v>
      </c>
      <c r="D75" s="91"/>
      <c r="E75" s="92">
        <f>SUM(E74:E74)</f>
        <v>1453422</v>
      </c>
    </row>
    <row r="76" spans="1:5" ht="15" customHeight="1" x14ac:dyDescent="0.2"/>
    <row r="77" spans="1:5" ht="15" customHeight="1" x14ac:dyDescent="0.2">
      <c r="C77" s="47" t="s">
        <v>43</v>
      </c>
      <c r="D77" s="48" t="s">
        <v>44</v>
      </c>
      <c r="E77" s="64" t="s">
        <v>45</v>
      </c>
    </row>
    <row r="78" spans="1:5" ht="15" customHeight="1" x14ac:dyDescent="0.2">
      <c r="C78" s="130">
        <v>3121</v>
      </c>
      <c r="D78" s="106" t="s">
        <v>71</v>
      </c>
      <c r="E78" s="113">
        <v>52573</v>
      </c>
    </row>
    <row r="79" spans="1:5" ht="15" customHeight="1" x14ac:dyDescent="0.2">
      <c r="C79" s="130">
        <v>3122</v>
      </c>
      <c r="D79" s="114" t="s">
        <v>69</v>
      </c>
      <c r="E79" s="113">
        <v>11266</v>
      </c>
    </row>
    <row r="80" spans="1:5" ht="15" customHeight="1" x14ac:dyDescent="0.2">
      <c r="C80" s="54" t="s">
        <v>48</v>
      </c>
      <c r="D80" s="55"/>
      <c r="E80" s="56">
        <f>SUM(E78:E79)</f>
        <v>63839</v>
      </c>
    </row>
    <row r="81" spans="1:5" ht="15" customHeight="1" x14ac:dyDescent="0.2"/>
    <row r="82" spans="1:5" ht="15" customHeight="1" x14ac:dyDescent="0.2"/>
    <row r="83" spans="1:5" ht="15" customHeight="1" x14ac:dyDescent="0.25">
      <c r="A83" s="38" t="s">
        <v>109</v>
      </c>
    </row>
    <row r="84" spans="1:5" ht="15" customHeight="1" x14ac:dyDescent="0.2">
      <c r="A84" s="158" t="s">
        <v>52</v>
      </c>
      <c r="B84" s="158"/>
      <c r="C84" s="158"/>
      <c r="D84" s="158"/>
      <c r="E84" s="158"/>
    </row>
    <row r="85" spans="1:5" ht="15" customHeight="1" x14ac:dyDescent="0.2">
      <c r="A85" s="158" t="s">
        <v>63</v>
      </c>
      <c r="B85" s="158"/>
      <c r="C85" s="158"/>
      <c r="D85" s="158"/>
      <c r="E85" s="158"/>
    </row>
    <row r="86" spans="1:5" ht="15" customHeight="1" x14ac:dyDescent="0.2">
      <c r="A86" s="157" t="s">
        <v>110</v>
      </c>
      <c r="B86" s="157"/>
      <c r="C86" s="157"/>
      <c r="D86" s="157"/>
      <c r="E86" s="157"/>
    </row>
    <row r="87" spans="1:5" ht="15" customHeight="1" x14ac:dyDescent="0.2">
      <c r="A87" s="157"/>
      <c r="B87" s="157"/>
      <c r="C87" s="157"/>
      <c r="D87" s="157"/>
      <c r="E87" s="157"/>
    </row>
    <row r="88" spans="1:5" ht="15" customHeight="1" x14ac:dyDescent="0.2">
      <c r="A88" s="157"/>
      <c r="B88" s="157"/>
      <c r="C88" s="157"/>
      <c r="D88" s="157"/>
      <c r="E88" s="157"/>
    </row>
    <row r="89" spans="1:5" ht="15" customHeight="1" x14ac:dyDescent="0.2">
      <c r="A89" s="157"/>
      <c r="B89" s="157"/>
      <c r="C89" s="157"/>
      <c r="D89" s="157"/>
      <c r="E89" s="157"/>
    </row>
    <row r="90" spans="1:5" ht="15" customHeight="1" x14ac:dyDescent="0.2">
      <c r="A90" s="157"/>
      <c r="B90" s="157"/>
      <c r="C90" s="157"/>
      <c r="D90" s="157"/>
      <c r="E90" s="157"/>
    </row>
    <row r="91" spans="1:5" ht="15" customHeight="1" x14ac:dyDescent="0.2">
      <c r="A91" s="157"/>
      <c r="B91" s="157"/>
      <c r="C91" s="157"/>
      <c r="D91" s="157"/>
      <c r="E91" s="157"/>
    </row>
    <row r="92" spans="1:5" ht="15" customHeight="1" x14ac:dyDescent="0.2">
      <c r="A92" s="157"/>
      <c r="B92" s="157"/>
      <c r="C92" s="157"/>
      <c r="D92" s="157"/>
      <c r="E92" s="157"/>
    </row>
    <row r="93" spans="1:5" ht="15" customHeight="1" x14ac:dyDescent="0.2">
      <c r="A93" s="157"/>
      <c r="B93" s="157"/>
      <c r="C93" s="157"/>
      <c r="D93" s="157"/>
      <c r="E93" s="157"/>
    </row>
    <row r="94" spans="1:5" ht="15" customHeight="1" x14ac:dyDescent="0.2">
      <c r="A94" s="139"/>
      <c r="B94" s="139"/>
      <c r="C94" s="139"/>
      <c r="D94" s="139"/>
      <c r="E94" s="139"/>
    </row>
    <row r="95" spans="1:5" ht="15" customHeight="1" x14ac:dyDescent="0.25">
      <c r="A95" s="57" t="s">
        <v>1</v>
      </c>
      <c r="B95" s="58"/>
      <c r="C95" s="58"/>
      <c r="D95" s="58"/>
      <c r="E95" s="58"/>
    </row>
    <row r="96" spans="1:5" ht="15" customHeight="1" x14ac:dyDescent="0.2">
      <c r="A96" s="41" t="s">
        <v>68</v>
      </c>
      <c r="B96" s="58"/>
      <c r="C96" s="58"/>
      <c r="D96" s="58"/>
      <c r="E96" s="60" t="s">
        <v>65</v>
      </c>
    </row>
    <row r="97" spans="1:5" ht="15" customHeight="1" x14ac:dyDescent="0.25">
      <c r="A97" s="61"/>
      <c r="B97" s="57"/>
      <c r="C97" s="58"/>
      <c r="D97" s="58"/>
      <c r="E97" s="87"/>
    </row>
    <row r="98" spans="1:5" ht="15" customHeight="1" x14ac:dyDescent="0.2">
      <c r="A98" s="59"/>
      <c r="B98" s="49" t="s">
        <v>56</v>
      </c>
      <c r="C98" s="49" t="s">
        <v>43</v>
      </c>
      <c r="D98" s="88" t="s">
        <v>57</v>
      </c>
      <c r="E98" s="49" t="s">
        <v>45</v>
      </c>
    </row>
    <row r="99" spans="1:5" ht="15" customHeight="1" x14ac:dyDescent="0.2">
      <c r="A99" s="59"/>
      <c r="B99" s="89">
        <v>33122</v>
      </c>
      <c r="C99" s="76"/>
      <c r="D99" s="77" t="s">
        <v>66</v>
      </c>
      <c r="E99" s="78">
        <v>188109</v>
      </c>
    </row>
    <row r="100" spans="1:5" ht="15" customHeight="1" x14ac:dyDescent="0.2">
      <c r="A100" s="59"/>
      <c r="B100" s="90"/>
      <c r="C100" s="83" t="s">
        <v>48</v>
      </c>
      <c r="D100" s="91"/>
      <c r="E100" s="92">
        <f>SUM(E99:E99)</f>
        <v>188109</v>
      </c>
    </row>
    <row r="101" spans="1:5" ht="15" customHeight="1" x14ac:dyDescent="0.25">
      <c r="A101" s="80"/>
      <c r="B101" s="61"/>
      <c r="C101" s="61"/>
      <c r="D101" s="61"/>
      <c r="E101" s="61"/>
    </row>
    <row r="102" spans="1:5" ht="15" customHeight="1" x14ac:dyDescent="0.25">
      <c r="A102" s="80"/>
      <c r="B102" s="61"/>
      <c r="C102" s="61"/>
      <c r="D102" s="61"/>
      <c r="E102" s="61"/>
    </row>
    <row r="103" spans="1:5" ht="15" customHeight="1" x14ac:dyDescent="0.25">
      <c r="A103" s="80"/>
      <c r="B103" s="61"/>
      <c r="C103" s="61"/>
      <c r="D103" s="61"/>
      <c r="E103" s="61"/>
    </row>
    <row r="104" spans="1:5" ht="15" customHeight="1" x14ac:dyDescent="0.25">
      <c r="A104" s="80"/>
      <c r="B104" s="61"/>
      <c r="C104" s="61"/>
      <c r="D104" s="61"/>
      <c r="E104" s="61"/>
    </row>
    <row r="105" spans="1:5" ht="15" customHeight="1" x14ac:dyDescent="0.25">
      <c r="A105" s="80"/>
      <c r="B105" s="61"/>
      <c r="C105" s="61"/>
      <c r="D105" s="61"/>
      <c r="E105" s="61"/>
    </row>
    <row r="106" spans="1:5" ht="15" customHeight="1" x14ac:dyDescent="0.25">
      <c r="A106" s="57" t="s">
        <v>17</v>
      </c>
      <c r="B106" s="58"/>
      <c r="C106" s="58"/>
      <c r="D106" s="58"/>
      <c r="E106" s="61"/>
    </row>
    <row r="107" spans="1:5" ht="15" customHeight="1" x14ac:dyDescent="0.2">
      <c r="A107" s="41" t="s">
        <v>68</v>
      </c>
      <c r="B107" s="58"/>
      <c r="C107" s="58"/>
      <c r="D107" s="58"/>
      <c r="E107" s="60" t="s">
        <v>65</v>
      </c>
    </row>
    <row r="108" spans="1:5" ht="15" customHeight="1" x14ac:dyDescent="0.2">
      <c r="A108" s="59"/>
      <c r="B108" s="107"/>
      <c r="C108" s="102"/>
      <c r="D108" s="58"/>
      <c r="E108" s="103"/>
    </row>
    <row r="109" spans="1:5" ht="15" customHeight="1" x14ac:dyDescent="0.2">
      <c r="A109" s="59"/>
      <c r="B109" s="49" t="s">
        <v>56</v>
      </c>
      <c r="C109" s="49" t="s">
        <v>43</v>
      </c>
      <c r="D109" s="88" t="s">
        <v>57</v>
      </c>
      <c r="E109" s="49" t="s">
        <v>45</v>
      </c>
    </row>
    <row r="110" spans="1:5" ht="15" customHeight="1" x14ac:dyDescent="0.2">
      <c r="B110" s="89">
        <v>33122</v>
      </c>
      <c r="C110" s="76"/>
      <c r="D110" s="77" t="s">
        <v>70</v>
      </c>
      <c r="E110" s="78">
        <v>188109</v>
      </c>
    </row>
    <row r="111" spans="1:5" ht="15" customHeight="1" x14ac:dyDescent="0.2">
      <c r="B111" s="90"/>
      <c r="C111" s="83" t="s">
        <v>48</v>
      </c>
      <c r="D111" s="91"/>
      <c r="E111" s="92">
        <f>SUM(E110:E110)</f>
        <v>188109</v>
      </c>
    </row>
    <row r="112" spans="1:5" ht="15" customHeight="1" x14ac:dyDescent="0.2"/>
    <row r="113" spans="1:5" ht="15" customHeight="1" x14ac:dyDescent="0.2"/>
    <row r="114" spans="1:5" ht="15" customHeight="1" x14ac:dyDescent="0.25">
      <c r="A114" s="38" t="s">
        <v>111</v>
      </c>
    </row>
    <row r="115" spans="1:5" ht="15" customHeight="1" x14ac:dyDescent="0.2">
      <c r="A115" s="158" t="s">
        <v>52</v>
      </c>
      <c r="B115" s="158"/>
      <c r="C115" s="158"/>
      <c r="D115" s="158"/>
      <c r="E115" s="158"/>
    </row>
    <row r="116" spans="1:5" ht="15" customHeight="1" x14ac:dyDescent="0.2">
      <c r="A116" s="158" t="s">
        <v>63</v>
      </c>
      <c r="B116" s="158"/>
      <c r="C116" s="158"/>
      <c r="D116" s="158"/>
      <c r="E116" s="158"/>
    </row>
    <row r="117" spans="1:5" ht="15" customHeight="1" x14ac:dyDescent="0.2">
      <c r="A117" s="157" t="s">
        <v>112</v>
      </c>
      <c r="B117" s="157"/>
      <c r="C117" s="157"/>
      <c r="D117" s="157"/>
      <c r="E117" s="157"/>
    </row>
    <row r="118" spans="1:5" ht="15" customHeight="1" x14ac:dyDescent="0.2">
      <c r="A118" s="157"/>
      <c r="B118" s="157"/>
      <c r="C118" s="157"/>
      <c r="D118" s="157"/>
      <c r="E118" s="157"/>
    </row>
    <row r="119" spans="1:5" ht="15" customHeight="1" x14ac:dyDescent="0.2">
      <c r="A119" s="157"/>
      <c r="B119" s="157"/>
      <c r="C119" s="157"/>
      <c r="D119" s="157"/>
      <c r="E119" s="157"/>
    </row>
    <row r="120" spans="1:5" ht="15" customHeight="1" x14ac:dyDescent="0.2">
      <c r="A120" s="157"/>
      <c r="B120" s="157"/>
      <c r="C120" s="157"/>
      <c r="D120" s="157"/>
      <c r="E120" s="157"/>
    </row>
    <row r="121" spans="1:5" ht="15" customHeight="1" x14ac:dyDescent="0.2">
      <c r="A121" s="157"/>
      <c r="B121" s="157"/>
      <c r="C121" s="157"/>
      <c r="D121" s="157"/>
      <c r="E121" s="157"/>
    </row>
    <row r="122" spans="1:5" ht="15" customHeight="1" x14ac:dyDescent="0.2">
      <c r="A122" s="157"/>
      <c r="B122" s="157"/>
      <c r="C122" s="157"/>
      <c r="D122" s="157"/>
      <c r="E122" s="157"/>
    </row>
    <row r="123" spans="1:5" ht="15" customHeight="1" x14ac:dyDescent="0.2">
      <c r="A123" s="86"/>
      <c r="B123" s="86"/>
      <c r="C123" s="86"/>
      <c r="D123" s="86"/>
      <c r="E123" s="86"/>
    </row>
    <row r="124" spans="1:5" ht="15" customHeight="1" x14ac:dyDescent="0.25">
      <c r="A124" s="57" t="s">
        <v>1</v>
      </c>
      <c r="B124" s="58"/>
      <c r="C124" s="58"/>
      <c r="D124" s="58"/>
      <c r="E124" s="58"/>
    </row>
    <row r="125" spans="1:5" ht="15" customHeight="1" x14ac:dyDescent="0.2">
      <c r="A125" s="41" t="s">
        <v>64</v>
      </c>
      <c r="B125" s="40"/>
      <c r="C125" s="40"/>
      <c r="D125" s="40"/>
      <c r="E125" s="42" t="s">
        <v>65</v>
      </c>
    </row>
    <row r="126" spans="1:5" ht="15" customHeight="1" x14ac:dyDescent="0.25">
      <c r="A126" s="99"/>
      <c r="B126" s="57"/>
      <c r="C126" s="58"/>
      <c r="D126" s="58"/>
      <c r="E126" s="87"/>
    </row>
    <row r="127" spans="1:5" ht="15" customHeight="1" x14ac:dyDescent="0.2">
      <c r="B127" s="49" t="s">
        <v>56</v>
      </c>
      <c r="C127" s="49" t="s">
        <v>43</v>
      </c>
      <c r="D127" s="88" t="s">
        <v>57</v>
      </c>
      <c r="E127" s="49" t="s">
        <v>45</v>
      </c>
    </row>
    <row r="128" spans="1:5" ht="15" customHeight="1" x14ac:dyDescent="0.2">
      <c r="B128" s="108">
        <v>103533063</v>
      </c>
      <c r="C128" s="100"/>
      <c r="D128" s="77" t="s">
        <v>66</v>
      </c>
      <c r="E128" s="78">
        <v>2665987.6</v>
      </c>
    </row>
    <row r="129" spans="1:5" ht="15" customHeight="1" x14ac:dyDescent="0.2">
      <c r="B129" s="108">
        <v>103133063</v>
      </c>
      <c r="C129" s="100"/>
      <c r="D129" s="77" t="s">
        <v>66</v>
      </c>
      <c r="E129" s="78">
        <v>470468.4</v>
      </c>
    </row>
    <row r="130" spans="1:5" ht="15" customHeight="1" x14ac:dyDescent="0.2">
      <c r="B130" s="108">
        <v>103533982</v>
      </c>
      <c r="C130" s="100"/>
      <c r="D130" s="146" t="s">
        <v>74</v>
      </c>
      <c r="E130" s="78">
        <v>46750</v>
      </c>
    </row>
    <row r="131" spans="1:5" ht="15" customHeight="1" x14ac:dyDescent="0.2">
      <c r="B131" s="108">
        <v>103133982</v>
      </c>
      <c r="C131" s="100"/>
      <c r="D131" s="146" t="s">
        <v>74</v>
      </c>
      <c r="E131" s="78">
        <v>8250</v>
      </c>
    </row>
    <row r="132" spans="1:5" ht="15" customHeight="1" x14ac:dyDescent="0.2">
      <c r="B132" s="109"/>
      <c r="C132" s="83" t="s">
        <v>48</v>
      </c>
      <c r="D132" s="91"/>
      <c r="E132" s="92">
        <f>SUM(E128:E131)</f>
        <v>3191456</v>
      </c>
    </row>
    <row r="133" spans="1:5" ht="15" customHeight="1" x14ac:dyDescent="0.25">
      <c r="A133" s="80"/>
      <c r="B133" s="81"/>
      <c r="C133" s="81"/>
      <c r="D133" s="81"/>
      <c r="E133" s="81"/>
    </row>
    <row r="134" spans="1:5" ht="15" customHeight="1" x14ac:dyDescent="0.25">
      <c r="A134" s="57" t="s">
        <v>17</v>
      </c>
      <c r="B134" s="58"/>
      <c r="C134" s="58"/>
      <c r="D134" s="58"/>
      <c r="E134" s="99"/>
    </row>
    <row r="135" spans="1:5" ht="15" customHeight="1" x14ac:dyDescent="0.2">
      <c r="A135" s="41" t="s">
        <v>64</v>
      </c>
      <c r="B135" s="40"/>
      <c r="C135" s="40"/>
      <c r="D135" s="40"/>
      <c r="E135" s="42" t="s">
        <v>65</v>
      </c>
    </row>
    <row r="136" spans="1:5" ht="15" customHeight="1" x14ac:dyDescent="0.25">
      <c r="A136" s="99"/>
      <c r="B136" s="57"/>
      <c r="C136" s="58"/>
      <c r="D136" s="58"/>
      <c r="E136" s="87"/>
    </row>
    <row r="137" spans="1:5" ht="15" customHeight="1" x14ac:dyDescent="0.2">
      <c r="B137" s="49" t="s">
        <v>56</v>
      </c>
      <c r="C137" s="49" t="s">
        <v>43</v>
      </c>
      <c r="D137" s="88" t="s">
        <v>57</v>
      </c>
      <c r="E137" s="49" t="s">
        <v>45</v>
      </c>
    </row>
    <row r="138" spans="1:5" ht="15" customHeight="1" x14ac:dyDescent="0.2">
      <c r="B138" s="108">
        <v>103533063</v>
      </c>
      <c r="C138" s="100"/>
      <c r="D138" s="101" t="s">
        <v>70</v>
      </c>
      <c r="E138" s="78">
        <v>2665987.6</v>
      </c>
    </row>
    <row r="139" spans="1:5" ht="15" customHeight="1" x14ac:dyDescent="0.2">
      <c r="B139" s="108">
        <v>103133063</v>
      </c>
      <c r="C139" s="100"/>
      <c r="D139" s="101" t="s">
        <v>70</v>
      </c>
      <c r="E139" s="78">
        <v>470468.4</v>
      </c>
    </row>
    <row r="140" spans="1:5" ht="15" customHeight="1" x14ac:dyDescent="0.2">
      <c r="B140" s="108">
        <v>103533982</v>
      </c>
      <c r="C140" s="100"/>
      <c r="D140" s="122" t="s">
        <v>113</v>
      </c>
      <c r="E140" s="78">
        <v>46750</v>
      </c>
    </row>
    <row r="141" spans="1:5" ht="15" customHeight="1" x14ac:dyDescent="0.2">
      <c r="B141" s="108">
        <v>103133982</v>
      </c>
      <c r="C141" s="100"/>
      <c r="D141" s="122" t="s">
        <v>113</v>
      </c>
      <c r="E141" s="78">
        <v>8250</v>
      </c>
    </row>
    <row r="142" spans="1:5" ht="15" customHeight="1" x14ac:dyDescent="0.2">
      <c r="B142" s="109"/>
      <c r="C142" s="83" t="s">
        <v>48</v>
      </c>
      <c r="D142" s="91"/>
      <c r="E142" s="92">
        <f>SUM(E138:E141)</f>
        <v>3191456</v>
      </c>
    </row>
    <row r="143" spans="1:5" ht="15" customHeight="1" x14ac:dyDescent="0.2"/>
    <row r="144" spans="1:5" ht="15" customHeight="1" x14ac:dyDescent="0.2"/>
    <row r="145" spans="1:5" ht="15" customHeight="1" x14ac:dyDescent="0.25">
      <c r="A145" s="38" t="s">
        <v>114</v>
      </c>
    </row>
    <row r="146" spans="1:5" ht="15" customHeight="1" x14ac:dyDescent="0.2">
      <c r="A146" s="158" t="s">
        <v>52</v>
      </c>
      <c r="B146" s="158"/>
      <c r="C146" s="158"/>
      <c r="D146" s="158"/>
      <c r="E146" s="158"/>
    </row>
    <row r="147" spans="1:5" ht="15" customHeight="1" x14ac:dyDescent="0.2">
      <c r="A147" s="160" t="s">
        <v>115</v>
      </c>
      <c r="B147" s="160"/>
      <c r="C147" s="160"/>
      <c r="D147" s="160"/>
      <c r="E147" s="160"/>
    </row>
    <row r="148" spans="1:5" ht="15" customHeight="1" x14ac:dyDescent="0.2">
      <c r="A148" s="160"/>
      <c r="B148" s="160"/>
      <c r="C148" s="160"/>
      <c r="D148" s="160"/>
      <c r="E148" s="160"/>
    </row>
    <row r="149" spans="1:5" ht="15" customHeight="1" x14ac:dyDescent="0.2">
      <c r="A149" s="160"/>
      <c r="B149" s="160"/>
      <c r="C149" s="160"/>
      <c r="D149" s="160"/>
      <c r="E149" s="160"/>
    </row>
    <row r="150" spans="1:5" ht="15" customHeight="1" x14ac:dyDescent="0.2">
      <c r="A150" s="160"/>
      <c r="B150" s="160"/>
      <c r="C150" s="160"/>
      <c r="D150" s="160"/>
      <c r="E150" s="160"/>
    </row>
    <row r="151" spans="1:5" ht="15" customHeight="1" x14ac:dyDescent="0.2">
      <c r="A151" s="160"/>
      <c r="B151" s="160"/>
      <c r="C151" s="160"/>
      <c r="D151" s="160"/>
      <c r="E151" s="160"/>
    </row>
    <row r="152" spans="1:5" ht="15" customHeight="1" x14ac:dyDescent="0.2">
      <c r="A152" s="160"/>
      <c r="B152" s="160"/>
      <c r="C152" s="160"/>
      <c r="D152" s="160"/>
      <c r="E152" s="160"/>
    </row>
    <row r="153" spans="1:5" ht="15" customHeight="1" x14ac:dyDescent="0.2">
      <c r="A153" s="160"/>
      <c r="B153" s="160"/>
      <c r="C153" s="160"/>
      <c r="D153" s="160"/>
      <c r="E153" s="160"/>
    </row>
    <row r="154" spans="1:5" ht="15" customHeight="1" x14ac:dyDescent="0.2">
      <c r="A154" s="66"/>
      <c r="B154" s="66"/>
      <c r="C154" s="66"/>
      <c r="D154" s="66"/>
      <c r="E154" s="66"/>
    </row>
    <row r="155" spans="1:5" ht="15" customHeight="1" x14ac:dyDescent="0.2">
      <c r="A155" s="66"/>
      <c r="B155" s="66"/>
      <c r="C155" s="66"/>
      <c r="D155" s="66"/>
      <c r="E155" s="66"/>
    </row>
    <row r="156" spans="1:5" ht="15" customHeight="1" x14ac:dyDescent="0.2">
      <c r="A156" s="66"/>
      <c r="B156" s="66"/>
      <c r="C156" s="66"/>
      <c r="D156" s="66"/>
      <c r="E156" s="66"/>
    </row>
    <row r="157" spans="1:5" ht="15" customHeight="1" x14ac:dyDescent="0.2">
      <c r="A157" s="66"/>
      <c r="B157" s="66"/>
      <c r="C157" s="66"/>
      <c r="D157" s="66"/>
      <c r="E157" s="66"/>
    </row>
    <row r="158" spans="1:5" ht="15" customHeight="1" x14ac:dyDescent="0.25">
      <c r="A158" s="39" t="s">
        <v>1</v>
      </c>
      <c r="B158" s="40"/>
      <c r="C158" s="40"/>
      <c r="D158" s="40"/>
      <c r="E158" s="40"/>
    </row>
    <row r="159" spans="1:5" ht="15" customHeight="1" x14ac:dyDescent="0.2">
      <c r="A159" s="67" t="s">
        <v>81</v>
      </c>
      <c r="B159" s="69"/>
      <c r="C159" s="69"/>
      <c r="D159" s="69"/>
      <c r="E159" s="69" t="s">
        <v>82</v>
      </c>
    </row>
    <row r="160" spans="1:5" ht="15" customHeight="1" x14ac:dyDescent="0.25">
      <c r="B160" s="39"/>
      <c r="C160" s="40"/>
      <c r="D160" s="40"/>
      <c r="E160" s="45"/>
    </row>
    <row r="161" spans="1:5" ht="15" customHeight="1" x14ac:dyDescent="0.2">
      <c r="A161" s="46"/>
      <c r="B161" s="46"/>
      <c r="C161" s="47" t="s">
        <v>43</v>
      </c>
      <c r="D161" s="48" t="s">
        <v>57</v>
      </c>
      <c r="E161" s="49" t="s">
        <v>45</v>
      </c>
    </row>
    <row r="162" spans="1:5" ht="15" customHeight="1" x14ac:dyDescent="0.2">
      <c r="A162" s="105"/>
      <c r="B162" s="119"/>
      <c r="C162" s="51">
        <v>6402</v>
      </c>
      <c r="D162" s="114" t="s">
        <v>116</v>
      </c>
      <c r="E162" s="78">
        <f>203933.1+288183</f>
        <v>492116.1</v>
      </c>
    </row>
    <row r="163" spans="1:5" ht="15" customHeight="1" x14ac:dyDescent="0.2">
      <c r="A163" s="105"/>
      <c r="B163" s="119"/>
      <c r="C163" s="51">
        <v>6402</v>
      </c>
      <c r="D163" s="114" t="s">
        <v>98</v>
      </c>
      <c r="E163" s="78">
        <f>196500+59911.91+108676+136926+66861+26231.37+29000+236434</f>
        <v>860540.28</v>
      </c>
    </row>
    <row r="164" spans="1:5" ht="15" customHeight="1" x14ac:dyDescent="0.2">
      <c r="A164" s="105"/>
      <c r="B164" s="119"/>
      <c r="C164" s="83" t="s">
        <v>48</v>
      </c>
      <c r="D164" s="91"/>
      <c r="E164" s="92">
        <f>SUM(E162:E163)</f>
        <v>1352656.38</v>
      </c>
    </row>
    <row r="165" spans="1:5" ht="15" customHeight="1" x14ac:dyDescent="0.2">
      <c r="A165" s="61"/>
      <c r="B165" s="61"/>
      <c r="C165" s="61"/>
      <c r="D165" s="61"/>
      <c r="E165" s="61"/>
    </row>
    <row r="166" spans="1:5" ht="15" customHeight="1" x14ac:dyDescent="0.25">
      <c r="A166" s="39" t="s">
        <v>17</v>
      </c>
      <c r="B166" s="40"/>
      <c r="C166" s="40"/>
      <c r="D166" s="40"/>
      <c r="E166" s="59"/>
    </row>
    <row r="167" spans="1:5" ht="15" customHeight="1" x14ac:dyDescent="0.2">
      <c r="A167" s="67" t="s">
        <v>81</v>
      </c>
      <c r="B167" s="69"/>
      <c r="C167" s="69"/>
      <c r="D167" s="69"/>
      <c r="E167" s="69" t="s">
        <v>82</v>
      </c>
    </row>
    <row r="168" spans="1:5" ht="15" customHeight="1" x14ac:dyDescent="0.2">
      <c r="A168" s="59"/>
      <c r="B168" s="129"/>
      <c r="C168" s="40"/>
      <c r="E168" s="71"/>
    </row>
    <row r="169" spans="1:5" ht="15" customHeight="1" x14ac:dyDescent="0.2">
      <c r="B169" s="46"/>
      <c r="C169" s="47" t="s">
        <v>43</v>
      </c>
      <c r="D169" s="72" t="s">
        <v>44</v>
      </c>
      <c r="E169" s="64" t="s">
        <v>45</v>
      </c>
    </row>
    <row r="170" spans="1:5" ht="15" customHeight="1" x14ac:dyDescent="0.2">
      <c r="B170" s="105"/>
      <c r="C170" s="65">
        <v>4349</v>
      </c>
      <c r="D170" s="114" t="s">
        <v>69</v>
      </c>
      <c r="E170" s="78">
        <v>1352656.38</v>
      </c>
    </row>
    <row r="171" spans="1:5" ht="15" customHeight="1" x14ac:dyDescent="0.2">
      <c r="B171" s="107"/>
      <c r="C171" s="83" t="s">
        <v>48</v>
      </c>
      <c r="D171" s="91"/>
      <c r="E171" s="92">
        <f>SUM(E170:E170)</f>
        <v>1352656.38</v>
      </c>
    </row>
    <row r="172" spans="1:5" ht="15" customHeight="1" x14ac:dyDescent="0.2"/>
    <row r="173" spans="1:5" ht="15" customHeight="1" x14ac:dyDescent="0.2"/>
    <row r="174" spans="1:5" ht="15" customHeight="1" x14ac:dyDescent="0.25">
      <c r="A174" s="38" t="s">
        <v>117</v>
      </c>
    </row>
    <row r="175" spans="1:5" ht="15" customHeight="1" x14ac:dyDescent="0.2">
      <c r="A175" s="161" t="s">
        <v>52</v>
      </c>
      <c r="B175" s="161"/>
      <c r="C175" s="161"/>
      <c r="D175" s="161"/>
      <c r="E175" s="161"/>
    </row>
    <row r="176" spans="1:5" ht="15" customHeight="1" x14ac:dyDescent="0.2">
      <c r="A176" s="158" t="s">
        <v>63</v>
      </c>
      <c r="B176" s="158"/>
      <c r="C176" s="158"/>
      <c r="D176" s="158"/>
      <c r="E176" s="158"/>
    </row>
    <row r="177" spans="1:5" ht="15" customHeight="1" x14ac:dyDescent="0.2">
      <c r="A177" s="157" t="s">
        <v>118</v>
      </c>
      <c r="B177" s="157"/>
      <c r="C177" s="157"/>
      <c r="D177" s="157"/>
      <c r="E177" s="157"/>
    </row>
    <row r="178" spans="1:5" ht="15" customHeight="1" x14ac:dyDescent="0.2">
      <c r="A178" s="157"/>
      <c r="B178" s="157"/>
      <c r="C178" s="157"/>
      <c r="D178" s="157"/>
      <c r="E178" s="157"/>
    </row>
    <row r="179" spans="1:5" ht="15" customHeight="1" x14ac:dyDescent="0.2">
      <c r="A179" s="157"/>
      <c r="B179" s="157"/>
      <c r="C179" s="157"/>
      <c r="D179" s="157"/>
      <c r="E179" s="157"/>
    </row>
    <row r="180" spans="1:5" ht="15" customHeight="1" x14ac:dyDescent="0.2">
      <c r="A180" s="157"/>
      <c r="B180" s="157"/>
      <c r="C180" s="157"/>
      <c r="D180" s="157"/>
      <c r="E180" s="157"/>
    </row>
    <row r="181" spans="1:5" ht="15" customHeight="1" x14ac:dyDescent="0.2">
      <c r="A181" s="157"/>
      <c r="B181" s="157"/>
      <c r="C181" s="157"/>
      <c r="D181" s="157"/>
      <c r="E181" s="157"/>
    </row>
    <row r="182" spans="1:5" ht="15" customHeight="1" x14ac:dyDescent="0.2">
      <c r="A182" s="157"/>
      <c r="B182" s="157"/>
      <c r="C182" s="157"/>
      <c r="D182" s="157"/>
      <c r="E182" s="157"/>
    </row>
    <row r="183" spans="1:5" ht="15" customHeight="1" x14ac:dyDescent="0.2">
      <c r="A183" s="157"/>
      <c r="B183" s="157"/>
      <c r="C183" s="157"/>
      <c r="D183" s="157"/>
      <c r="E183" s="157"/>
    </row>
    <row r="184" spans="1:5" ht="15" customHeight="1" x14ac:dyDescent="0.2"/>
    <row r="185" spans="1:5" ht="15" customHeight="1" x14ac:dyDescent="0.25">
      <c r="A185" s="57" t="s">
        <v>1</v>
      </c>
      <c r="B185" s="40"/>
      <c r="C185" s="40"/>
      <c r="D185" s="40"/>
      <c r="E185" s="40"/>
    </row>
    <row r="186" spans="1:5" ht="15" customHeight="1" x14ac:dyDescent="0.2">
      <c r="A186" s="41" t="s">
        <v>72</v>
      </c>
      <c r="B186" s="40"/>
      <c r="C186" s="40"/>
      <c r="D186" s="40"/>
      <c r="E186" s="42" t="s">
        <v>119</v>
      </c>
    </row>
    <row r="187" spans="1:5" ht="15" customHeight="1" x14ac:dyDescent="0.25">
      <c r="A187" s="39"/>
      <c r="B187" s="59"/>
      <c r="C187" s="40"/>
      <c r="D187" s="40"/>
      <c r="E187" s="45"/>
    </row>
    <row r="188" spans="1:5" ht="15" customHeight="1" x14ac:dyDescent="0.2">
      <c r="B188" s="47" t="s">
        <v>56</v>
      </c>
      <c r="C188" s="47" t="s">
        <v>43</v>
      </c>
      <c r="D188" s="48" t="s">
        <v>57</v>
      </c>
      <c r="E188" s="49" t="s">
        <v>45</v>
      </c>
    </row>
    <row r="189" spans="1:5" ht="15" customHeight="1" x14ac:dyDescent="0.2">
      <c r="B189" s="111">
        <v>103533063</v>
      </c>
      <c r="C189" s="65"/>
      <c r="D189" s="112" t="s">
        <v>73</v>
      </c>
      <c r="E189" s="113">
        <f>1789473.68+894736.85</f>
        <v>2684210.5299999998</v>
      </c>
    </row>
    <row r="190" spans="1:5" ht="15" customHeight="1" x14ac:dyDescent="0.2">
      <c r="B190" s="111">
        <v>103133063</v>
      </c>
      <c r="C190" s="65"/>
      <c r="D190" s="112" t="s">
        <v>73</v>
      </c>
      <c r="E190" s="113">
        <f>210526.32+105263.15</f>
        <v>315789.46999999997</v>
      </c>
    </row>
    <row r="191" spans="1:5" ht="15" customHeight="1" x14ac:dyDescent="0.2">
      <c r="B191" s="115"/>
      <c r="C191" s="54" t="s">
        <v>48</v>
      </c>
      <c r="D191" s="55"/>
      <c r="E191" s="56">
        <f>SUM(E189:E190)</f>
        <v>3000000</v>
      </c>
    </row>
    <row r="192" spans="1:5" ht="15" customHeight="1" x14ac:dyDescent="0.2"/>
    <row r="193" spans="1:5" ht="15" customHeight="1" x14ac:dyDescent="0.25">
      <c r="A193" s="39" t="s">
        <v>17</v>
      </c>
      <c r="B193" s="40"/>
      <c r="C193" s="40"/>
      <c r="D193" s="40"/>
      <c r="E193" s="40"/>
    </row>
    <row r="194" spans="1:5" ht="15" customHeight="1" x14ac:dyDescent="0.2">
      <c r="A194" s="41" t="s">
        <v>72</v>
      </c>
      <c r="B194" s="40"/>
      <c r="C194" s="40"/>
      <c r="D194" s="40"/>
      <c r="E194" s="42" t="s">
        <v>119</v>
      </c>
    </row>
    <row r="195" spans="1:5" ht="15" customHeight="1" x14ac:dyDescent="0.25">
      <c r="A195" s="39"/>
      <c r="B195" s="59"/>
      <c r="C195" s="40"/>
      <c r="D195" s="40"/>
      <c r="E195" s="45"/>
    </row>
    <row r="196" spans="1:5" ht="15" customHeight="1" x14ac:dyDescent="0.2">
      <c r="A196" s="116"/>
      <c r="B196" s="46"/>
      <c r="C196" s="47" t="s">
        <v>43</v>
      </c>
      <c r="D196" s="48" t="s">
        <v>44</v>
      </c>
      <c r="E196" s="49" t="s">
        <v>45</v>
      </c>
    </row>
    <row r="197" spans="1:5" ht="15" customHeight="1" x14ac:dyDescent="0.2">
      <c r="A197" s="117"/>
      <c r="B197" s="96"/>
      <c r="C197" s="65">
        <v>3299</v>
      </c>
      <c r="D197" s="52" t="s">
        <v>75</v>
      </c>
      <c r="E197" s="113">
        <v>2000000</v>
      </c>
    </row>
    <row r="198" spans="1:5" ht="15" customHeight="1" x14ac:dyDescent="0.2">
      <c r="A198" s="117"/>
      <c r="B198" s="96"/>
      <c r="C198" s="65">
        <v>3299</v>
      </c>
      <c r="D198" s="52" t="s">
        <v>46</v>
      </c>
      <c r="E198" s="113">
        <v>1000000</v>
      </c>
    </row>
    <row r="199" spans="1:5" ht="15" customHeight="1" x14ac:dyDescent="0.2">
      <c r="A199" s="98"/>
      <c r="B199" s="118"/>
      <c r="C199" s="54" t="s">
        <v>48</v>
      </c>
      <c r="D199" s="55"/>
      <c r="E199" s="56">
        <f>SUM(E197:E198)</f>
        <v>3000000</v>
      </c>
    </row>
    <row r="200" spans="1:5" ht="15" customHeight="1" x14ac:dyDescent="0.2"/>
    <row r="201" spans="1:5" ht="15" customHeight="1" x14ac:dyDescent="0.2"/>
    <row r="202" spans="1:5" ht="15" customHeight="1" x14ac:dyDescent="0.2"/>
    <row r="203" spans="1:5" ht="15" customHeight="1" x14ac:dyDescent="0.2"/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38" t="s">
        <v>120</v>
      </c>
    </row>
    <row r="211" spans="1:5" ht="15" customHeight="1" x14ac:dyDescent="0.2">
      <c r="A211" s="158" t="s">
        <v>79</v>
      </c>
      <c r="B211" s="158"/>
      <c r="C211" s="158"/>
      <c r="D211" s="158"/>
      <c r="E211" s="158"/>
    </row>
    <row r="212" spans="1:5" ht="15" customHeight="1" x14ac:dyDescent="0.2">
      <c r="A212" s="157" t="s">
        <v>121</v>
      </c>
      <c r="B212" s="157"/>
      <c r="C212" s="157"/>
      <c r="D212" s="157"/>
      <c r="E212" s="157"/>
    </row>
    <row r="213" spans="1:5" ht="15" customHeight="1" x14ac:dyDescent="0.2">
      <c r="A213" s="157"/>
      <c r="B213" s="157"/>
      <c r="C213" s="157"/>
      <c r="D213" s="157"/>
      <c r="E213" s="157"/>
    </row>
    <row r="214" spans="1:5" ht="15" customHeight="1" x14ac:dyDescent="0.2">
      <c r="A214" s="157"/>
      <c r="B214" s="157"/>
      <c r="C214" s="157"/>
      <c r="D214" s="157"/>
      <c r="E214" s="157"/>
    </row>
    <row r="215" spans="1:5" ht="15" customHeight="1" x14ac:dyDescent="0.2">
      <c r="A215" s="157"/>
      <c r="B215" s="157"/>
      <c r="C215" s="157"/>
      <c r="D215" s="157"/>
      <c r="E215" s="157"/>
    </row>
    <row r="216" spans="1:5" ht="15" customHeight="1" x14ac:dyDescent="0.2">
      <c r="A216" s="157"/>
      <c r="B216" s="157"/>
      <c r="C216" s="157"/>
      <c r="D216" s="157"/>
      <c r="E216" s="157"/>
    </row>
    <row r="217" spans="1:5" ht="15" customHeight="1" x14ac:dyDescent="0.2">
      <c r="A217" s="157"/>
      <c r="B217" s="157"/>
      <c r="C217" s="157"/>
      <c r="D217" s="157"/>
      <c r="E217" s="157"/>
    </row>
    <row r="218" spans="1:5" ht="15" customHeight="1" x14ac:dyDescent="0.2">
      <c r="A218" s="157"/>
      <c r="B218" s="157"/>
      <c r="C218" s="157"/>
      <c r="D218" s="157"/>
      <c r="E218" s="157"/>
    </row>
    <row r="219" spans="1:5" ht="15" customHeight="1" x14ac:dyDescent="0.2">
      <c r="A219" s="157"/>
      <c r="B219" s="157"/>
      <c r="C219" s="157"/>
      <c r="D219" s="157"/>
      <c r="E219" s="157"/>
    </row>
    <row r="220" spans="1:5" ht="15" customHeight="1" x14ac:dyDescent="0.2">
      <c r="A220" s="157"/>
      <c r="B220" s="157"/>
      <c r="C220" s="157"/>
      <c r="D220" s="157"/>
      <c r="E220" s="157"/>
    </row>
    <row r="221" spans="1:5" ht="15" customHeight="1" x14ac:dyDescent="0.2"/>
    <row r="222" spans="1:5" ht="15" customHeight="1" x14ac:dyDescent="0.25">
      <c r="A222" s="57" t="s">
        <v>1</v>
      </c>
      <c r="B222" s="58"/>
      <c r="C222" s="58"/>
      <c r="D222" s="58"/>
      <c r="E222" s="58"/>
    </row>
    <row r="223" spans="1:5" ht="15" customHeight="1" x14ac:dyDescent="0.2">
      <c r="A223" s="41" t="s">
        <v>64</v>
      </c>
      <c r="B223" s="58"/>
      <c r="C223" s="58"/>
      <c r="D223" s="58"/>
      <c r="E223" s="60" t="s">
        <v>65</v>
      </c>
    </row>
    <row r="224" spans="1:5" ht="15" customHeight="1" x14ac:dyDescent="0.25">
      <c r="A224" s="61"/>
      <c r="B224" s="57"/>
      <c r="C224" s="58"/>
      <c r="D224" s="58"/>
      <c r="E224" s="87"/>
    </row>
    <row r="225" spans="1:5" ht="15" customHeight="1" x14ac:dyDescent="0.2">
      <c r="A225" s="59"/>
      <c r="B225" s="49" t="s">
        <v>56</v>
      </c>
      <c r="C225" s="49" t="s">
        <v>43</v>
      </c>
      <c r="D225" s="88" t="s">
        <v>57</v>
      </c>
      <c r="E225" s="49" t="s">
        <v>45</v>
      </c>
    </row>
    <row r="226" spans="1:5" ht="15" customHeight="1" x14ac:dyDescent="0.2">
      <c r="A226" s="59"/>
      <c r="B226" s="89">
        <v>33457</v>
      </c>
      <c r="C226" s="76"/>
      <c r="D226" s="77" t="s">
        <v>66</v>
      </c>
      <c r="E226" s="78">
        <v>-27168</v>
      </c>
    </row>
    <row r="227" spans="1:5" ht="15" customHeight="1" x14ac:dyDescent="0.2">
      <c r="A227" s="59"/>
      <c r="B227" s="90"/>
      <c r="C227" s="83" t="s">
        <v>48</v>
      </c>
      <c r="D227" s="91"/>
      <c r="E227" s="92">
        <f>SUM(E226:E226)</f>
        <v>-27168</v>
      </c>
    </row>
    <row r="228" spans="1:5" ht="15" customHeight="1" x14ac:dyDescent="0.2">
      <c r="A228" s="59"/>
      <c r="B228" s="107"/>
      <c r="C228" s="102"/>
      <c r="D228" s="58"/>
      <c r="E228" s="103"/>
    </row>
    <row r="229" spans="1:5" ht="15" customHeight="1" x14ac:dyDescent="0.25">
      <c r="A229" s="57" t="s">
        <v>17</v>
      </c>
      <c r="B229" s="58"/>
      <c r="C229" s="58"/>
      <c r="D229" s="58"/>
      <c r="E229" s="61"/>
    </row>
    <row r="230" spans="1:5" ht="15" customHeight="1" x14ac:dyDescent="0.2">
      <c r="A230" s="41" t="s">
        <v>64</v>
      </c>
      <c r="B230" s="58"/>
      <c r="C230" s="58"/>
      <c r="D230" s="58"/>
      <c r="E230" s="60" t="s">
        <v>65</v>
      </c>
    </row>
    <row r="231" spans="1:5" ht="15" customHeight="1" x14ac:dyDescent="0.2">
      <c r="A231" s="59"/>
      <c r="B231" s="59"/>
      <c r="C231" s="59"/>
      <c r="D231" s="59"/>
      <c r="E231" s="59"/>
    </row>
    <row r="232" spans="1:5" ht="15" customHeight="1" x14ac:dyDescent="0.2">
      <c r="A232" s="59"/>
      <c r="B232" s="135"/>
      <c r="C232" s="49" t="s">
        <v>43</v>
      </c>
      <c r="D232" s="48" t="s">
        <v>44</v>
      </c>
      <c r="E232" s="49" t="s">
        <v>45</v>
      </c>
    </row>
    <row r="233" spans="1:5" ht="15" customHeight="1" x14ac:dyDescent="0.2">
      <c r="A233" s="59"/>
      <c r="B233" s="136"/>
      <c r="C233" s="76">
        <v>3113</v>
      </c>
      <c r="D233" s="106" t="s">
        <v>71</v>
      </c>
      <c r="E233" s="78">
        <v>-27168</v>
      </c>
    </row>
    <row r="234" spans="1:5" ht="15" customHeight="1" x14ac:dyDescent="0.2">
      <c r="A234" s="59"/>
      <c r="B234" s="137"/>
      <c r="C234" s="83" t="s">
        <v>48</v>
      </c>
      <c r="D234" s="91"/>
      <c r="E234" s="92">
        <f>SUM(E233:E233)</f>
        <v>-27168</v>
      </c>
    </row>
    <row r="235" spans="1:5" ht="15" customHeight="1" x14ac:dyDescent="0.2">
      <c r="A235" s="59"/>
      <c r="B235" s="107"/>
      <c r="C235" s="102"/>
      <c r="D235" s="58"/>
      <c r="E235" s="103"/>
    </row>
    <row r="236" spans="1:5" ht="15" customHeight="1" x14ac:dyDescent="0.2"/>
    <row r="237" spans="1:5" ht="15" customHeight="1" x14ac:dyDescent="0.25">
      <c r="A237" s="38" t="s">
        <v>122</v>
      </c>
    </row>
    <row r="238" spans="1:5" ht="15" customHeight="1" x14ac:dyDescent="0.2">
      <c r="A238" s="159" t="s">
        <v>80</v>
      </c>
      <c r="B238" s="159"/>
      <c r="C238" s="159"/>
      <c r="D238" s="159"/>
      <c r="E238" s="159"/>
    </row>
    <row r="239" spans="1:5" ht="15" customHeight="1" x14ac:dyDescent="0.2">
      <c r="A239" s="159"/>
      <c r="B239" s="159"/>
      <c r="C239" s="159"/>
      <c r="D239" s="159"/>
      <c r="E239" s="159"/>
    </row>
    <row r="240" spans="1:5" ht="15" customHeight="1" x14ac:dyDescent="0.2">
      <c r="A240" s="157" t="s">
        <v>123</v>
      </c>
      <c r="B240" s="157"/>
      <c r="C240" s="157"/>
      <c r="D240" s="157"/>
      <c r="E240" s="157"/>
    </row>
    <row r="241" spans="1:5" ht="15" customHeight="1" x14ac:dyDescent="0.2">
      <c r="A241" s="157"/>
      <c r="B241" s="157"/>
      <c r="C241" s="157"/>
      <c r="D241" s="157"/>
      <c r="E241" s="157"/>
    </row>
    <row r="242" spans="1:5" ht="15" customHeight="1" x14ac:dyDescent="0.2">
      <c r="A242" s="157"/>
      <c r="B242" s="157"/>
      <c r="C242" s="157"/>
      <c r="D242" s="157"/>
      <c r="E242" s="157"/>
    </row>
    <row r="243" spans="1:5" ht="15" customHeight="1" x14ac:dyDescent="0.2">
      <c r="A243" s="157"/>
      <c r="B243" s="157"/>
      <c r="C243" s="157"/>
      <c r="D243" s="157"/>
      <c r="E243" s="157"/>
    </row>
    <row r="244" spans="1:5" ht="15" customHeight="1" x14ac:dyDescent="0.2">
      <c r="A244" s="157"/>
      <c r="B244" s="157"/>
      <c r="C244" s="157"/>
      <c r="D244" s="157"/>
      <c r="E244" s="157"/>
    </row>
    <row r="245" spans="1:5" ht="15" customHeight="1" x14ac:dyDescent="0.2">
      <c r="A245" s="157"/>
      <c r="B245" s="157"/>
      <c r="C245" s="157"/>
      <c r="D245" s="157"/>
      <c r="E245" s="157"/>
    </row>
    <row r="246" spans="1:5" ht="15" customHeight="1" x14ac:dyDescent="0.2">
      <c r="A246" s="157"/>
      <c r="B246" s="157"/>
      <c r="C246" s="157"/>
      <c r="D246" s="157"/>
      <c r="E246" s="157"/>
    </row>
    <row r="247" spans="1:5" ht="15" customHeight="1" x14ac:dyDescent="0.2">
      <c r="A247" s="144"/>
      <c r="B247" s="144"/>
      <c r="C247" s="144"/>
      <c r="D247" s="144"/>
      <c r="E247" s="144"/>
    </row>
    <row r="248" spans="1:5" ht="15" customHeight="1" x14ac:dyDescent="0.25">
      <c r="A248" s="39" t="s">
        <v>17</v>
      </c>
      <c r="B248" s="40"/>
      <c r="C248" s="40"/>
      <c r="D248" s="40"/>
      <c r="E248" s="59"/>
    </row>
    <row r="249" spans="1:5" ht="15" customHeight="1" x14ac:dyDescent="0.2">
      <c r="A249" s="67" t="s">
        <v>81</v>
      </c>
      <c r="B249" s="128"/>
      <c r="C249" s="59"/>
      <c r="D249" s="59"/>
      <c r="E249" s="59" t="s">
        <v>82</v>
      </c>
    </row>
    <row r="250" spans="1:5" ht="15" customHeight="1" x14ac:dyDescent="0.2">
      <c r="A250" s="67"/>
      <c r="B250" s="59"/>
      <c r="C250" s="40"/>
      <c r="D250" s="40"/>
      <c r="E250" s="45"/>
    </row>
    <row r="251" spans="1:5" ht="15" customHeight="1" x14ac:dyDescent="0.2">
      <c r="A251" s="46"/>
      <c r="B251" s="46"/>
      <c r="C251" s="47" t="s">
        <v>43</v>
      </c>
      <c r="D251" s="121" t="s">
        <v>44</v>
      </c>
      <c r="E251" s="64" t="s">
        <v>45</v>
      </c>
    </row>
    <row r="252" spans="1:5" ht="15" customHeight="1" x14ac:dyDescent="0.2">
      <c r="A252" s="46"/>
      <c r="B252" s="46"/>
      <c r="C252" s="51">
        <v>4349</v>
      </c>
      <c r="D252" s="52" t="s">
        <v>69</v>
      </c>
      <c r="E252" s="97">
        <v>-1352656.38</v>
      </c>
    </row>
    <row r="253" spans="1:5" ht="15" customHeight="1" x14ac:dyDescent="0.2">
      <c r="A253" s="98"/>
      <c r="B253" s="98"/>
      <c r="C253" s="54" t="s">
        <v>48</v>
      </c>
      <c r="D253" s="55"/>
      <c r="E253" s="56">
        <f>SUM(E252:E252)</f>
        <v>-1352656.38</v>
      </c>
    </row>
    <row r="254" spans="1:5" ht="15" customHeight="1" x14ac:dyDescent="0.2"/>
    <row r="255" spans="1:5" ht="15" customHeight="1" x14ac:dyDescent="0.25">
      <c r="A255" s="39" t="s">
        <v>17</v>
      </c>
      <c r="B255" s="40"/>
      <c r="C255" s="40"/>
      <c r="D255" s="40"/>
      <c r="E255" s="40"/>
    </row>
    <row r="256" spans="1:5" ht="15" customHeight="1" x14ac:dyDescent="0.2">
      <c r="A256" s="67" t="s">
        <v>54</v>
      </c>
      <c r="B256" s="40"/>
      <c r="C256" s="40"/>
      <c r="D256" s="40"/>
      <c r="E256" s="42" t="s">
        <v>55</v>
      </c>
    </row>
    <row r="257" spans="1:5" ht="15" customHeight="1" x14ac:dyDescent="0.25">
      <c r="A257" s="39"/>
      <c r="B257" s="59"/>
      <c r="C257" s="40"/>
      <c r="D257" s="40"/>
      <c r="E257" s="45"/>
    </row>
    <row r="258" spans="1:5" ht="15" customHeight="1" x14ac:dyDescent="0.2">
      <c r="A258" s="46"/>
      <c r="B258" s="46"/>
      <c r="C258" s="47" t="s">
        <v>43</v>
      </c>
      <c r="D258" s="121" t="s">
        <v>44</v>
      </c>
      <c r="E258" s="64" t="s">
        <v>45</v>
      </c>
    </row>
    <row r="259" spans="1:5" ht="15" customHeight="1" x14ac:dyDescent="0.2">
      <c r="A259" s="95"/>
      <c r="B259" s="96"/>
      <c r="C259" s="131">
        <v>6409</v>
      </c>
      <c r="D259" s="114" t="s">
        <v>69</v>
      </c>
      <c r="E259" s="132">
        <v>1352656.38</v>
      </c>
    </row>
    <row r="260" spans="1:5" ht="15" customHeight="1" x14ac:dyDescent="0.2">
      <c r="A260" s="124"/>
      <c r="B260" s="133"/>
      <c r="C260" s="54" t="s">
        <v>48</v>
      </c>
      <c r="D260" s="55"/>
      <c r="E260" s="56">
        <f>E259</f>
        <v>1352656.38</v>
      </c>
    </row>
    <row r="261" spans="1:5" ht="15" customHeight="1" x14ac:dyDescent="0.2"/>
    <row r="262" spans="1:5" ht="15" customHeight="1" x14ac:dyDescent="0.25">
      <c r="A262" s="38" t="s">
        <v>124</v>
      </c>
    </row>
    <row r="263" spans="1:5" ht="15" customHeight="1" x14ac:dyDescent="0.2">
      <c r="A263" s="159" t="s">
        <v>84</v>
      </c>
      <c r="B263" s="159"/>
      <c r="C263" s="159"/>
      <c r="D263" s="159"/>
      <c r="E263" s="159"/>
    </row>
    <row r="264" spans="1:5" ht="15" customHeight="1" x14ac:dyDescent="0.2">
      <c r="A264" s="159"/>
      <c r="B264" s="159"/>
      <c r="C264" s="159"/>
      <c r="D264" s="159"/>
      <c r="E264" s="159"/>
    </row>
    <row r="265" spans="1:5" ht="15" customHeight="1" x14ac:dyDescent="0.2">
      <c r="A265" s="157" t="s">
        <v>125</v>
      </c>
      <c r="B265" s="157"/>
      <c r="C265" s="157"/>
      <c r="D265" s="157"/>
      <c r="E265" s="157"/>
    </row>
    <row r="266" spans="1:5" ht="15" customHeight="1" x14ac:dyDescent="0.2">
      <c r="A266" s="157"/>
      <c r="B266" s="157"/>
      <c r="C266" s="157"/>
      <c r="D266" s="157"/>
      <c r="E266" s="157"/>
    </row>
    <row r="267" spans="1:5" ht="15" customHeight="1" x14ac:dyDescent="0.2">
      <c r="A267" s="157"/>
      <c r="B267" s="157"/>
      <c r="C267" s="157"/>
      <c r="D267" s="157"/>
      <c r="E267" s="157"/>
    </row>
    <row r="268" spans="1:5" ht="15" customHeight="1" x14ac:dyDescent="0.2">
      <c r="A268" s="157"/>
      <c r="B268" s="157"/>
      <c r="C268" s="157"/>
      <c r="D268" s="157"/>
      <c r="E268" s="157"/>
    </row>
    <row r="269" spans="1:5" ht="15" customHeight="1" x14ac:dyDescent="0.2">
      <c r="A269" s="157"/>
      <c r="B269" s="157"/>
      <c r="C269" s="157"/>
      <c r="D269" s="157"/>
      <c r="E269" s="157"/>
    </row>
    <row r="270" spans="1:5" ht="15" customHeight="1" x14ac:dyDescent="0.2">
      <c r="A270" s="157"/>
      <c r="B270" s="157"/>
      <c r="C270" s="157"/>
      <c r="D270" s="157"/>
      <c r="E270" s="157"/>
    </row>
    <row r="271" spans="1:5" ht="15" customHeight="1" x14ac:dyDescent="0.2">
      <c r="A271" s="157"/>
      <c r="B271" s="157"/>
      <c r="C271" s="157"/>
      <c r="D271" s="157"/>
      <c r="E271" s="157"/>
    </row>
    <row r="272" spans="1:5" ht="15" customHeight="1" x14ac:dyDescent="0.2">
      <c r="A272" s="157"/>
      <c r="B272" s="157"/>
      <c r="C272" s="157"/>
      <c r="D272" s="157"/>
      <c r="E272" s="157"/>
    </row>
    <row r="273" spans="1:5" ht="15" customHeight="1" x14ac:dyDescent="0.2">
      <c r="A273" s="144"/>
      <c r="B273" s="144"/>
      <c r="C273" s="144"/>
      <c r="D273" s="144"/>
      <c r="E273" s="144"/>
    </row>
    <row r="274" spans="1:5" ht="15" customHeight="1" x14ac:dyDescent="0.25">
      <c r="A274" s="39" t="s">
        <v>17</v>
      </c>
      <c r="B274" s="40"/>
      <c r="C274" s="40"/>
      <c r="D274" s="40"/>
      <c r="E274" s="40"/>
    </row>
    <row r="275" spans="1:5" ht="15" customHeight="1" x14ac:dyDescent="0.2">
      <c r="A275" s="67" t="s">
        <v>54</v>
      </c>
      <c r="B275" s="40"/>
      <c r="C275" s="40"/>
      <c r="D275" s="40"/>
      <c r="E275" s="42" t="s">
        <v>55</v>
      </c>
    </row>
    <row r="276" spans="1:5" ht="15" customHeight="1" x14ac:dyDescent="0.25">
      <c r="A276" s="39"/>
      <c r="B276" s="59"/>
      <c r="C276" s="40"/>
      <c r="D276" s="40"/>
      <c r="E276" s="45"/>
    </row>
    <row r="277" spans="1:5" ht="15" customHeight="1" x14ac:dyDescent="0.2">
      <c r="A277" s="46"/>
      <c r="B277" s="46"/>
      <c r="C277" s="47" t="s">
        <v>43</v>
      </c>
      <c r="D277" s="121" t="s">
        <v>44</v>
      </c>
      <c r="E277" s="64" t="s">
        <v>45</v>
      </c>
    </row>
    <row r="278" spans="1:5" ht="15" customHeight="1" x14ac:dyDescent="0.2">
      <c r="A278" s="95"/>
      <c r="B278" s="96"/>
      <c r="C278" s="131">
        <v>6409</v>
      </c>
      <c r="D278" s="52" t="s">
        <v>69</v>
      </c>
      <c r="E278" s="132">
        <v>-1188000</v>
      </c>
    </row>
    <row r="279" spans="1:5" ht="15" customHeight="1" x14ac:dyDescent="0.2">
      <c r="A279" s="124"/>
      <c r="B279" s="133"/>
      <c r="C279" s="54" t="s">
        <v>48</v>
      </c>
      <c r="D279" s="55"/>
      <c r="E279" s="56">
        <f>E278</f>
        <v>-1188000</v>
      </c>
    </row>
    <row r="280" spans="1:5" ht="15" customHeight="1" x14ac:dyDescent="0.2"/>
    <row r="281" spans="1:5" ht="15" customHeight="1" x14ac:dyDescent="0.25">
      <c r="A281" s="39" t="s">
        <v>17</v>
      </c>
      <c r="B281" s="40"/>
      <c r="C281" s="40"/>
      <c r="D281" s="40"/>
      <c r="E281" s="59"/>
    </row>
    <row r="282" spans="1:5" ht="15" customHeight="1" x14ac:dyDescent="0.2">
      <c r="A282" s="41" t="s">
        <v>64</v>
      </c>
      <c r="B282" s="40"/>
      <c r="C282" s="40"/>
      <c r="D282" s="40"/>
      <c r="E282" s="42" t="s">
        <v>65</v>
      </c>
    </row>
    <row r="283" spans="1:5" ht="15" customHeight="1" x14ac:dyDescent="0.2">
      <c r="A283" s="67"/>
      <c r="B283" s="59"/>
      <c r="C283" s="40"/>
      <c r="D283" s="40"/>
      <c r="E283" s="45"/>
    </row>
    <row r="284" spans="1:5" ht="15" customHeight="1" x14ac:dyDescent="0.2">
      <c r="A284" s="46"/>
      <c r="B284" s="46"/>
      <c r="C284" s="47" t="s">
        <v>43</v>
      </c>
      <c r="D284" s="121" t="s">
        <v>44</v>
      </c>
      <c r="E284" s="64" t="s">
        <v>45</v>
      </c>
    </row>
    <row r="285" spans="1:5" ht="15" customHeight="1" x14ac:dyDescent="0.2">
      <c r="A285" s="46"/>
      <c r="B285" s="46"/>
      <c r="C285" s="51">
        <v>3231</v>
      </c>
      <c r="D285" s="52" t="s">
        <v>69</v>
      </c>
      <c r="E285" s="97">
        <v>20000</v>
      </c>
    </row>
    <row r="286" spans="1:5" ht="15" customHeight="1" x14ac:dyDescent="0.2">
      <c r="A286" s="46"/>
      <c r="B286" s="46"/>
      <c r="C286" s="51">
        <v>3299</v>
      </c>
      <c r="D286" s="52" t="s">
        <v>69</v>
      </c>
      <c r="E286" s="97">
        <v>40000</v>
      </c>
    </row>
    <row r="287" spans="1:5" ht="15" customHeight="1" x14ac:dyDescent="0.2">
      <c r="A287" s="46"/>
      <c r="B287" s="46"/>
      <c r="C287" s="51">
        <v>3311</v>
      </c>
      <c r="D287" s="52" t="s">
        <v>69</v>
      </c>
      <c r="E287" s="97">
        <v>10000</v>
      </c>
    </row>
    <row r="288" spans="1:5" ht="15" customHeight="1" x14ac:dyDescent="0.2">
      <c r="A288" s="46"/>
      <c r="B288" s="46"/>
      <c r="C288" s="51">
        <v>3316</v>
      </c>
      <c r="D288" s="52" t="s">
        <v>69</v>
      </c>
      <c r="E288" s="97">
        <v>25000</v>
      </c>
    </row>
    <row r="289" spans="1:5" ht="15" customHeight="1" x14ac:dyDescent="0.2">
      <c r="A289" s="46"/>
      <c r="B289" s="46"/>
      <c r="C289" s="51">
        <v>3319</v>
      </c>
      <c r="D289" s="52" t="s">
        <v>69</v>
      </c>
      <c r="E289" s="97">
        <v>240000</v>
      </c>
    </row>
    <row r="290" spans="1:5" ht="15" customHeight="1" x14ac:dyDescent="0.2">
      <c r="A290" s="46"/>
      <c r="B290" s="46"/>
      <c r="C290" s="51">
        <v>3419</v>
      </c>
      <c r="D290" s="52" t="s">
        <v>69</v>
      </c>
      <c r="E290" s="97">
        <f>20000+155000</f>
        <v>175000</v>
      </c>
    </row>
    <row r="291" spans="1:5" ht="15" customHeight="1" x14ac:dyDescent="0.2">
      <c r="A291" s="46"/>
      <c r="B291" s="46"/>
      <c r="C291" s="51">
        <v>3419</v>
      </c>
      <c r="D291" s="52" t="s">
        <v>126</v>
      </c>
      <c r="E291" s="97">
        <v>348000</v>
      </c>
    </row>
    <row r="292" spans="1:5" ht="15" customHeight="1" x14ac:dyDescent="0.2">
      <c r="A292" s="46"/>
      <c r="B292" s="46"/>
      <c r="C292" s="51">
        <v>3419</v>
      </c>
      <c r="D292" s="52" t="s">
        <v>85</v>
      </c>
      <c r="E292" s="97">
        <v>220000</v>
      </c>
    </row>
    <row r="293" spans="1:5" ht="15" customHeight="1" x14ac:dyDescent="0.2">
      <c r="A293" s="46"/>
      <c r="B293" s="46"/>
      <c r="C293" s="51">
        <v>3429</v>
      </c>
      <c r="D293" s="52" t="s">
        <v>69</v>
      </c>
      <c r="E293" s="97">
        <v>100000</v>
      </c>
    </row>
    <row r="294" spans="1:5" ht="15" customHeight="1" x14ac:dyDescent="0.2">
      <c r="A294" s="46"/>
      <c r="B294" s="46"/>
      <c r="C294" s="51">
        <v>3543</v>
      </c>
      <c r="D294" s="52" t="s">
        <v>126</v>
      </c>
      <c r="E294" s="97">
        <v>10000</v>
      </c>
    </row>
    <row r="295" spans="1:5" ht="15" customHeight="1" x14ac:dyDescent="0.2">
      <c r="A295" s="98"/>
      <c r="B295" s="98"/>
      <c r="C295" s="54" t="s">
        <v>48</v>
      </c>
      <c r="D295" s="55"/>
      <c r="E295" s="56">
        <f>SUM(E285:E294)</f>
        <v>1188000</v>
      </c>
    </row>
    <row r="296" spans="1:5" ht="15" customHeight="1" x14ac:dyDescent="0.2"/>
    <row r="297" spans="1:5" ht="15" customHeight="1" x14ac:dyDescent="0.2"/>
    <row r="298" spans="1:5" ht="15" customHeight="1" x14ac:dyDescent="0.25">
      <c r="A298" s="38" t="s">
        <v>127</v>
      </c>
    </row>
    <row r="299" spans="1:5" ht="15" customHeight="1" x14ac:dyDescent="0.2">
      <c r="A299" s="159" t="s">
        <v>80</v>
      </c>
      <c r="B299" s="159"/>
      <c r="C299" s="159"/>
      <c r="D299" s="159"/>
      <c r="E299" s="159"/>
    </row>
    <row r="300" spans="1:5" ht="15" customHeight="1" x14ac:dyDescent="0.2">
      <c r="A300" s="159"/>
      <c r="B300" s="159"/>
      <c r="C300" s="159"/>
      <c r="D300" s="159"/>
      <c r="E300" s="159"/>
    </row>
    <row r="301" spans="1:5" ht="15" customHeight="1" x14ac:dyDescent="0.2">
      <c r="A301" s="157" t="s">
        <v>128</v>
      </c>
      <c r="B301" s="157"/>
      <c r="C301" s="157"/>
      <c r="D301" s="157"/>
      <c r="E301" s="157"/>
    </row>
    <row r="302" spans="1:5" ht="15" customHeight="1" x14ac:dyDescent="0.2">
      <c r="A302" s="157"/>
      <c r="B302" s="157"/>
      <c r="C302" s="157"/>
      <c r="D302" s="157"/>
      <c r="E302" s="157"/>
    </row>
    <row r="303" spans="1:5" ht="15" customHeight="1" x14ac:dyDescent="0.2">
      <c r="A303" s="157"/>
      <c r="B303" s="157"/>
      <c r="C303" s="157"/>
      <c r="D303" s="157"/>
      <c r="E303" s="157"/>
    </row>
    <row r="304" spans="1:5" ht="15" customHeight="1" x14ac:dyDescent="0.2">
      <c r="A304" s="157"/>
      <c r="B304" s="157"/>
      <c r="C304" s="157"/>
      <c r="D304" s="157"/>
      <c r="E304" s="157"/>
    </row>
    <row r="305" spans="1:5" ht="15" customHeight="1" x14ac:dyDescent="0.2">
      <c r="A305" s="157"/>
      <c r="B305" s="157"/>
      <c r="C305" s="157"/>
      <c r="D305" s="157"/>
      <c r="E305" s="157"/>
    </row>
    <row r="306" spans="1:5" ht="15" customHeight="1" x14ac:dyDescent="0.2">
      <c r="A306" s="157"/>
      <c r="B306" s="157"/>
      <c r="C306" s="157"/>
      <c r="D306" s="157"/>
      <c r="E306" s="157"/>
    </row>
    <row r="307" spans="1:5" ht="15" customHeight="1" x14ac:dyDescent="0.2">
      <c r="A307" s="157"/>
      <c r="B307" s="157"/>
      <c r="C307" s="157"/>
      <c r="D307" s="157"/>
      <c r="E307" s="157"/>
    </row>
    <row r="308" spans="1:5" ht="15" customHeight="1" x14ac:dyDescent="0.2">
      <c r="A308" s="144"/>
      <c r="B308" s="144"/>
      <c r="C308" s="144"/>
      <c r="D308" s="144"/>
      <c r="E308" s="144"/>
    </row>
    <row r="309" spans="1:5" ht="15" customHeight="1" x14ac:dyDescent="0.2">
      <c r="A309" s="144"/>
      <c r="B309" s="144"/>
      <c r="C309" s="144"/>
      <c r="D309" s="144"/>
      <c r="E309" s="144"/>
    </row>
    <row r="310" spans="1:5" ht="15" customHeight="1" x14ac:dyDescent="0.2">
      <c r="A310" s="144"/>
      <c r="B310" s="144"/>
      <c r="C310" s="144"/>
      <c r="D310" s="144"/>
      <c r="E310" s="144"/>
    </row>
    <row r="311" spans="1:5" ht="15" customHeight="1" x14ac:dyDescent="0.2">
      <c r="A311" s="144"/>
      <c r="B311" s="144"/>
      <c r="C311" s="144"/>
      <c r="D311" s="144"/>
      <c r="E311" s="144"/>
    </row>
    <row r="312" spans="1:5" ht="15" customHeight="1" x14ac:dyDescent="0.2">
      <c r="A312" s="144"/>
      <c r="B312" s="144"/>
      <c r="C312" s="144"/>
      <c r="D312" s="144"/>
      <c r="E312" s="144"/>
    </row>
    <row r="313" spans="1:5" ht="15" customHeight="1" x14ac:dyDescent="0.2">
      <c r="A313" s="144"/>
      <c r="B313" s="144"/>
      <c r="C313" s="144"/>
      <c r="D313" s="144"/>
      <c r="E313" s="144"/>
    </row>
    <row r="314" spans="1:5" ht="15" customHeight="1" x14ac:dyDescent="0.25">
      <c r="A314" s="39" t="s">
        <v>17</v>
      </c>
      <c r="B314" s="40"/>
      <c r="C314" s="40"/>
      <c r="D314" s="40"/>
      <c r="E314" s="40"/>
    </row>
    <row r="315" spans="1:5" ht="15" customHeight="1" x14ac:dyDescent="0.2">
      <c r="A315" s="67" t="s">
        <v>54</v>
      </c>
      <c r="B315" s="40"/>
      <c r="C315" s="40"/>
      <c r="D315" s="40"/>
      <c r="E315" s="42" t="s">
        <v>55</v>
      </c>
    </row>
    <row r="316" spans="1:5" ht="15" customHeight="1" x14ac:dyDescent="0.25">
      <c r="A316" s="39"/>
      <c r="B316" s="59"/>
      <c r="C316" s="40"/>
      <c r="D316" s="40"/>
      <c r="E316" s="45"/>
    </row>
    <row r="317" spans="1:5" ht="15" customHeight="1" x14ac:dyDescent="0.2">
      <c r="A317" s="46"/>
      <c r="B317" s="46"/>
      <c r="C317" s="47" t="s">
        <v>43</v>
      </c>
      <c r="D317" s="121" t="s">
        <v>44</v>
      </c>
      <c r="E317" s="64" t="s">
        <v>45</v>
      </c>
    </row>
    <row r="318" spans="1:5" ht="15" customHeight="1" x14ac:dyDescent="0.2">
      <c r="A318" s="95"/>
      <c r="B318" s="96"/>
      <c r="C318" s="131">
        <v>6409</v>
      </c>
      <c r="D318" s="52" t="s">
        <v>69</v>
      </c>
      <c r="E318" s="132">
        <v>-100000</v>
      </c>
    </row>
    <row r="319" spans="1:5" ht="15" customHeight="1" x14ac:dyDescent="0.2">
      <c r="A319" s="124"/>
      <c r="B319" s="133"/>
      <c r="C319" s="54" t="s">
        <v>48</v>
      </c>
      <c r="D319" s="55"/>
      <c r="E319" s="56">
        <f>E318</f>
        <v>-100000</v>
      </c>
    </row>
    <row r="320" spans="1:5" ht="15" customHeight="1" x14ac:dyDescent="0.2"/>
    <row r="321" spans="1:5" ht="15" customHeight="1" x14ac:dyDescent="0.25">
      <c r="A321" s="39" t="s">
        <v>17</v>
      </c>
      <c r="B321" s="40"/>
      <c r="C321" s="40"/>
      <c r="D321" s="40"/>
      <c r="E321" s="59"/>
    </row>
    <row r="322" spans="1:5" ht="15" customHeight="1" x14ac:dyDescent="0.2">
      <c r="A322" s="67" t="s">
        <v>81</v>
      </c>
      <c r="B322" s="128"/>
      <c r="C322" s="59"/>
      <c r="D322" s="59"/>
      <c r="E322" s="59" t="s">
        <v>82</v>
      </c>
    </row>
    <row r="323" spans="1:5" ht="15" customHeight="1" x14ac:dyDescent="0.2">
      <c r="A323" s="67"/>
      <c r="B323" s="59"/>
      <c r="C323" s="40"/>
      <c r="D323" s="40"/>
      <c r="E323" s="45"/>
    </row>
    <row r="324" spans="1:5" ht="15" customHeight="1" x14ac:dyDescent="0.2">
      <c r="A324" s="46"/>
      <c r="B324" s="46"/>
      <c r="C324" s="47" t="s">
        <v>43</v>
      </c>
      <c r="D324" s="121" t="s">
        <v>44</v>
      </c>
      <c r="E324" s="64" t="s">
        <v>45</v>
      </c>
    </row>
    <row r="325" spans="1:5" ht="15" customHeight="1" x14ac:dyDescent="0.2">
      <c r="A325" s="46"/>
      <c r="B325" s="46"/>
      <c r="C325" s="51">
        <v>4399</v>
      </c>
      <c r="D325" s="52" t="s">
        <v>69</v>
      </c>
      <c r="E325" s="97">
        <v>100000</v>
      </c>
    </row>
    <row r="326" spans="1:5" ht="15" customHeight="1" x14ac:dyDescent="0.2">
      <c r="A326" s="98"/>
      <c r="B326" s="98"/>
      <c r="C326" s="54" t="s">
        <v>48</v>
      </c>
      <c r="D326" s="55"/>
      <c r="E326" s="56">
        <f>SUM(E325:E325)</f>
        <v>100000</v>
      </c>
    </row>
    <row r="327" spans="1:5" ht="15" customHeight="1" x14ac:dyDescent="0.2"/>
    <row r="328" spans="1:5" ht="15" customHeight="1" x14ac:dyDescent="0.2"/>
    <row r="329" spans="1:5" ht="15" customHeight="1" x14ac:dyDescent="0.25">
      <c r="A329" s="38" t="s">
        <v>129</v>
      </c>
    </row>
    <row r="330" spans="1:5" ht="15" customHeight="1" x14ac:dyDescent="0.2">
      <c r="A330" s="159" t="s">
        <v>130</v>
      </c>
      <c r="B330" s="159"/>
      <c r="C330" s="159"/>
      <c r="D330" s="159"/>
      <c r="E330" s="159"/>
    </row>
    <row r="331" spans="1:5" ht="15" customHeight="1" x14ac:dyDescent="0.2">
      <c r="A331" s="159"/>
      <c r="B331" s="159"/>
      <c r="C331" s="159"/>
      <c r="D331" s="159"/>
      <c r="E331" s="159"/>
    </row>
    <row r="332" spans="1:5" ht="15" customHeight="1" x14ac:dyDescent="0.2">
      <c r="A332" s="157" t="s">
        <v>131</v>
      </c>
      <c r="B332" s="157"/>
      <c r="C332" s="157"/>
      <c r="D332" s="157"/>
      <c r="E332" s="157"/>
    </row>
    <row r="333" spans="1:5" ht="15" customHeight="1" x14ac:dyDescent="0.2">
      <c r="A333" s="157"/>
      <c r="B333" s="157"/>
      <c r="C333" s="157"/>
      <c r="D333" s="157"/>
      <c r="E333" s="157"/>
    </row>
    <row r="334" spans="1:5" ht="15" customHeight="1" x14ac:dyDescent="0.2">
      <c r="A334" s="157"/>
      <c r="B334" s="157"/>
      <c r="C334" s="157"/>
      <c r="D334" s="157"/>
      <c r="E334" s="157"/>
    </row>
    <row r="335" spans="1:5" ht="15" customHeight="1" x14ac:dyDescent="0.2">
      <c r="A335" s="157"/>
      <c r="B335" s="157"/>
      <c r="C335" s="157"/>
      <c r="D335" s="157"/>
      <c r="E335" s="157"/>
    </row>
    <row r="336" spans="1:5" ht="15" customHeight="1" x14ac:dyDescent="0.2">
      <c r="A336" s="157"/>
      <c r="B336" s="157"/>
      <c r="C336" s="157"/>
      <c r="D336" s="157"/>
      <c r="E336" s="157"/>
    </row>
    <row r="337" spans="1:5" ht="15" customHeight="1" x14ac:dyDescent="0.2">
      <c r="A337" s="157"/>
      <c r="B337" s="157"/>
      <c r="C337" s="157"/>
      <c r="D337" s="157"/>
      <c r="E337" s="157"/>
    </row>
    <row r="338" spans="1:5" ht="15" customHeight="1" x14ac:dyDescent="0.2">
      <c r="A338" s="157"/>
      <c r="B338" s="157"/>
      <c r="C338" s="157"/>
      <c r="D338" s="157"/>
      <c r="E338" s="157"/>
    </row>
    <row r="339" spans="1:5" ht="15" customHeight="1" x14ac:dyDescent="0.2">
      <c r="A339" s="157"/>
      <c r="B339" s="157"/>
      <c r="C339" s="157"/>
      <c r="D339" s="157"/>
      <c r="E339" s="157"/>
    </row>
    <row r="340" spans="1:5" ht="15" customHeight="1" x14ac:dyDescent="0.2">
      <c r="A340" s="144"/>
      <c r="B340" s="144"/>
      <c r="C340" s="144"/>
      <c r="D340" s="144"/>
      <c r="E340" s="144"/>
    </row>
    <row r="341" spans="1:5" ht="15" customHeight="1" x14ac:dyDescent="0.25">
      <c r="A341" s="39" t="s">
        <v>17</v>
      </c>
      <c r="B341" s="40"/>
      <c r="C341" s="40"/>
      <c r="D341" s="40"/>
      <c r="E341" s="40"/>
    </row>
    <row r="342" spans="1:5" ht="15" customHeight="1" x14ac:dyDescent="0.2">
      <c r="A342" s="67" t="s">
        <v>54</v>
      </c>
      <c r="B342" s="40"/>
      <c r="C342" s="40"/>
      <c r="D342" s="40"/>
      <c r="E342" s="42" t="s">
        <v>55</v>
      </c>
    </row>
    <row r="343" spans="1:5" ht="15" customHeight="1" x14ac:dyDescent="0.25">
      <c r="A343" s="39"/>
      <c r="B343" s="59"/>
      <c r="C343" s="40"/>
      <c r="D343" s="40"/>
      <c r="E343" s="45"/>
    </row>
    <row r="344" spans="1:5" ht="15" customHeight="1" x14ac:dyDescent="0.2">
      <c r="A344" s="46"/>
      <c r="B344" s="46"/>
      <c r="C344" s="47" t="s">
        <v>43</v>
      </c>
      <c r="D344" s="121" t="s">
        <v>44</v>
      </c>
      <c r="E344" s="64" t="s">
        <v>45</v>
      </c>
    </row>
    <row r="345" spans="1:5" ht="15" customHeight="1" x14ac:dyDescent="0.2">
      <c r="A345" s="95"/>
      <c r="B345" s="96"/>
      <c r="C345" s="131">
        <v>6409</v>
      </c>
      <c r="D345" s="52" t="s">
        <v>69</v>
      </c>
      <c r="E345" s="132">
        <v>-650000</v>
      </c>
    </row>
    <row r="346" spans="1:5" ht="15" customHeight="1" x14ac:dyDescent="0.2">
      <c r="A346" s="124"/>
      <c r="B346" s="133"/>
      <c r="C346" s="54" t="s">
        <v>48</v>
      </c>
      <c r="D346" s="55"/>
      <c r="E346" s="56">
        <f>E345</f>
        <v>-650000</v>
      </c>
    </row>
    <row r="347" spans="1:5" ht="15" customHeight="1" x14ac:dyDescent="0.2"/>
    <row r="348" spans="1:5" ht="15" customHeight="1" x14ac:dyDescent="0.25">
      <c r="A348" s="39" t="s">
        <v>17</v>
      </c>
      <c r="B348" s="40"/>
      <c r="C348" s="40"/>
      <c r="D348" s="40"/>
      <c r="E348" s="59"/>
    </row>
    <row r="349" spans="1:5" ht="15" customHeight="1" x14ac:dyDescent="0.2">
      <c r="A349" s="41" t="s">
        <v>94</v>
      </c>
      <c r="B349" s="58"/>
      <c r="C349" s="58"/>
      <c r="D349" s="58"/>
      <c r="E349" s="60" t="s">
        <v>95</v>
      </c>
    </row>
    <row r="350" spans="1:5" ht="15" customHeight="1" x14ac:dyDescent="0.2">
      <c r="A350" s="67"/>
      <c r="B350" s="59"/>
      <c r="C350" s="40"/>
      <c r="D350" s="40"/>
      <c r="E350" s="45"/>
    </row>
    <row r="351" spans="1:5" ht="15" customHeight="1" x14ac:dyDescent="0.2">
      <c r="A351" s="46"/>
      <c r="B351" s="46"/>
      <c r="C351" s="47" t="s">
        <v>43</v>
      </c>
      <c r="D351" s="121" t="s">
        <v>44</v>
      </c>
      <c r="E351" s="64" t="s">
        <v>45</v>
      </c>
    </row>
    <row r="352" spans="1:5" ht="15" customHeight="1" x14ac:dyDescent="0.2">
      <c r="A352" s="46"/>
      <c r="B352" s="46"/>
      <c r="C352" s="51">
        <v>2143</v>
      </c>
      <c r="D352" s="52" t="s">
        <v>69</v>
      </c>
      <c r="E352" s="97">
        <v>430000</v>
      </c>
    </row>
    <row r="353" spans="1:5" ht="15" customHeight="1" x14ac:dyDescent="0.2">
      <c r="A353" s="46"/>
      <c r="B353" s="46"/>
      <c r="C353" s="51">
        <v>2143</v>
      </c>
      <c r="D353" s="52" t="s">
        <v>85</v>
      </c>
      <c r="E353" s="97">
        <v>220000</v>
      </c>
    </row>
    <row r="354" spans="1:5" ht="15" customHeight="1" x14ac:dyDescent="0.2">
      <c r="A354" s="98"/>
      <c r="B354" s="98"/>
      <c r="C354" s="54" t="s">
        <v>48</v>
      </c>
      <c r="D354" s="55"/>
      <c r="E354" s="56">
        <f>SUM(E352:E353)</f>
        <v>650000</v>
      </c>
    </row>
    <row r="355" spans="1:5" ht="15" customHeight="1" x14ac:dyDescent="0.2"/>
    <row r="356" spans="1:5" ht="15" customHeight="1" x14ac:dyDescent="0.2"/>
    <row r="357" spans="1:5" ht="15" customHeight="1" x14ac:dyDescent="0.2"/>
    <row r="358" spans="1:5" ht="15" customHeight="1" x14ac:dyDescent="0.2"/>
    <row r="359" spans="1:5" ht="15" customHeight="1" x14ac:dyDescent="0.2"/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38" t="s">
        <v>132</v>
      </c>
    </row>
    <row r="367" spans="1:5" ht="15" customHeight="1" x14ac:dyDescent="0.2">
      <c r="A367" s="159" t="s">
        <v>133</v>
      </c>
      <c r="B367" s="159"/>
      <c r="C367" s="159"/>
      <c r="D367" s="159"/>
      <c r="E367" s="159"/>
    </row>
    <row r="368" spans="1:5" ht="15" customHeight="1" x14ac:dyDescent="0.2">
      <c r="A368" s="159"/>
      <c r="B368" s="159"/>
      <c r="C368" s="159"/>
      <c r="D368" s="159"/>
      <c r="E368" s="159"/>
    </row>
    <row r="369" spans="1:5" ht="15" customHeight="1" x14ac:dyDescent="0.2">
      <c r="A369" s="157" t="s">
        <v>134</v>
      </c>
      <c r="B369" s="157"/>
      <c r="C369" s="157"/>
      <c r="D369" s="157"/>
      <c r="E369" s="157"/>
    </row>
    <row r="370" spans="1:5" ht="15" customHeight="1" x14ac:dyDescent="0.2">
      <c r="A370" s="157"/>
      <c r="B370" s="157"/>
      <c r="C370" s="157"/>
      <c r="D370" s="157"/>
      <c r="E370" s="157"/>
    </row>
    <row r="371" spans="1:5" ht="15" customHeight="1" x14ac:dyDescent="0.2">
      <c r="A371" s="157"/>
      <c r="B371" s="157"/>
      <c r="C371" s="157"/>
      <c r="D371" s="157"/>
      <c r="E371" s="157"/>
    </row>
    <row r="372" spans="1:5" ht="15" customHeight="1" x14ac:dyDescent="0.2">
      <c r="A372" s="157"/>
      <c r="B372" s="157"/>
      <c r="C372" s="157"/>
      <c r="D372" s="157"/>
      <c r="E372" s="157"/>
    </row>
    <row r="373" spans="1:5" ht="15" customHeight="1" x14ac:dyDescent="0.2">
      <c r="A373" s="157"/>
      <c r="B373" s="157"/>
      <c r="C373" s="157"/>
      <c r="D373" s="157"/>
      <c r="E373" s="157"/>
    </row>
    <row r="374" spans="1:5" ht="15" customHeight="1" x14ac:dyDescent="0.2">
      <c r="A374" s="157"/>
      <c r="B374" s="157"/>
      <c r="C374" s="157"/>
      <c r="D374" s="157"/>
      <c r="E374" s="157"/>
    </row>
    <row r="375" spans="1:5" ht="15" customHeight="1" x14ac:dyDescent="0.2">
      <c r="A375" s="157"/>
      <c r="B375" s="157"/>
      <c r="C375" s="157"/>
      <c r="D375" s="157"/>
      <c r="E375" s="157"/>
    </row>
    <row r="376" spans="1:5" ht="15" customHeight="1" x14ac:dyDescent="0.2">
      <c r="A376" s="40"/>
      <c r="B376" s="43"/>
      <c r="C376" s="140"/>
      <c r="D376" s="40"/>
      <c r="E376" s="147"/>
    </row>
    <row r="377" spans="1:5" ht="15" customHeight="1" x14ac:dyDescent="0.25">
      <c r="A377" s="39" t="s">
        <v>17</v>
      </c>
      <c r="B377" s="40"/>
      <c r="C377" s="40"/>
      <c r="D377" s="40"/>
      <c r="E377" s="59"/>
    </row>
    <row r="378" spans="1:5" ht="15" customHeight="1" x14ac:dyDescent="0.2">
      <c r="A378" s="67" t="s">
        <v>86</v>
      </c>
      <c r="B378" s="40"/>
      <c r="C378" s="40"/>
      <c r="D378" s="40"/>
      <c r="E378" s="42" t="s">
        <v>87</v>
      </c>
    </row>
    <row r="379" spans="1:5" ht="15" customHeight="1" x14ac:dyDescent="0.2">
      <c r="A379" s="67"/>
      <c r="B379" s="59"/>
      <c r="C379" s="40"/>
      <c r="D379" s="40"/>
      <c r="E379" s="45"/>
    </row>
    <row r="380" spans="1:5" ht="15" customHeight="1" x14ac:dyDescent="0.2">
      <c r="A380" s="46"/>
      <c r="B380" s="46"/>
      <c r="C380" s="47" t="s">
        <v>43</v>
      </c>
      <c r="D380" s="121" t="s">
        <v>44</v>
      </c>
      <c r="E380" s="49" t="s">
        <v>45</v>
      </c>
    </row>
    <row r="381" spans="1:5" ht="15" customHeight="1" x14ac:dyDescent="0.2">
      <c r="A381" s="95"/>
      <c r="B381" s="96"/>
      <c r="C381" s="65">
        <v>5273</v>
      </c>
      <c r="D381" s="52" t="s">
        <v>47</v>
      </c>
      <c r="E381" s="113">
        <v>-280000</v>
      </c>
    </row>
    <row r="382" spans="1:5" ht="15" customHeight="1" x14ac:dyDescent="0.2">
      <c r="A382" s="95"/>
      <c r="B382" s="96"/>
      <c r="C382" s="65">
        <v>5273</v>
      </c>
      <c r="D382" s="52" t="s">
        <v>46</v>
      </c>
      <c r="E382" s="113">
        <v>280000</v>
      </c>
    </row>
    <row r="383" spans="1:5" ht="15" customHeight="1" x14ac:dyDescent="0.2">
      <c r="A383" s="98"/>
      <c r="B383" s="98"/>
      <c r="C383" s="54" t="s">
        <v>48</v>
      </c>
      <c r="D383" s="106"/>
      <c r="E383" s="56">
        <f>SUM(E381:E382)</f>
        <v>0</v>
      </c>
    </row>
    <row r="384" spans="1:5" ht="15" customHeight="1" x14ac:dyDescent="0.2"/>
    <row r="385" spans="1:5" ht="15" customHeight="1" x14ac:dyDescent="0.2"/>
    <row r="386" spans="1:5" ht="15" customHeight="1" x14ac:dyDescent="0.25">
      <c r="A386" s="38" t="s">
        <v>135</v>
      </c>
    </row>
    <row r="387" spans="1:5" ht="15" customHeight="1" x14ac:dyDescent="0.2">
      <c r="A387" s="159" t="s">
        <v>133</v>
      </c>
      <c r="B387" s="159"/>
      <c r="C387" s="159"/>
      <c r="D387" s="159"/>
      <c r="E387" s="159"/>
    </row>
    <row r="388" spans="1:5" ht="15" customHeight="1" x14ac:dyDescent="0.2">
      <c r="A388" s="159"/>
      <c r="B388" s="159"/>
      <c r="C388" s="159"/>
      <c r="D388" s="159"/>
      <c r="E388" s="159"/>
    </row>
    <row r="389" spans="1:5" ht="15" customHeight="1" x14ac:dyDescent="0.2">
      <c r="A389" s="157" t="s">
        <v>136</v>
      </c>
      <c r="B389" s="157"/>
      <c r="C389" s="157"/>
      <c r="D389" s="157"/>
      <c r="E389" s="157"/>
    </row>
    <row r="390" spans="1:5" ht="15" customHeight="1" x14ac:dyDescent="0.2">
      <c r="A390" s="157"/>
      <c r="B390" s="157"/>
      <c r="C390" s="157"/>
      <c r="D390" s="157"/>
      <c r="E390" s="157"/>
    </row>
    <row r="391" spans="1:5" ht="15" customHeight="1" x14ac:dyDescent="0.2">
      <c r="A391" s="157"/>
      <c r="B391" s="157"/>
      <c r="C391" s="157"/>
      <c r="D391" s="157"/>
      <c r="E391" s="157"/>
    </row>
    <row r="392" spans="1:5" ht="15" customHeight="1" x14ac:dyDescent="0.2">
      <c r="A392" s="157"/>
      <c r="B392" s="157"/>
      <c r="C392" s="157"/>
      <c r="D392" s="157"/>
      <c r="E392" s="157"/>
    </row>
    <row r="393" spans="1:5" ht="15" customHeight="1" x14ac:dyDescent="0.2">
      <c r="A393" s="157"/>
      <c r="B393" s="157"/>
      <c r="C393" s="157"/>
      <c r="D393" s="157"/>
      <c r="E393" s="157"/>
    </row>
    <row r="394" spans="1:5" ht="15" customHeight="1" x14ac:dyDescent="0.2">
      <c r="A394" s="157"/>
      <c r="B394" s="157"/>
      <c r="C394" s="157"/>
      <c r="D394" s="157"/>
      <c r="E394" s="157"/>
    </row>
    <row r="395" spans="1:5" ht="15" customHeight="1" x14ac:dyDescent="0.2">
      <c r="A395" s="40"/>
      <c r="B395" s="43"/>
      <c r="C395" s="140"/>
      <c r="D395" s="40"/>
      <c r="E395" s="147"/>
    </row>
    <row r="396" spans="1:5" ht="15" customHeight="1" x14ac:dyDescent="0.25">
      <c r="A396" s="39" t="s">
        <v>17</v>
      </c>
      <c r="B396" s="40"/>
      <c r="C396" s="40"/>
      <c r="D396" s="40"/>
      <c r="E396" s="59"/>
    </row>
    <row r="397" spans="1:5" ht="15" customHeight="1" x14ac:dyDescent="0.2">
      <c r="A397" s="67" t="s">
        <v>86</v>
      </c>
      <c r="B397" s="40"/>
      <c r="C397" s="40"/>
      <c r="D397" s="40"/>
      <c r="E397" s="42" t="s">
        <v>87</v>
      </c>
    </row>
    <row r="398" spans="1:5" ht="15" customHeight="1" x14ac:dyDescent="0.2">
      <c r="A398" s="67"/>
      <c r="B398" s="59"/>
      <c r="C398" s="40"/>
      <c r="D398" s="40"/>
      <c r="E398" s="45"/>
    </row>
    <row r="399" spans="1:5" ht="15" customHeight="1" x14ac:dyDescent="0.2">
      <c r="A399" s="46"/>
      <c r="B399" s="46"/>
      <c r="C399" s="47" t="s">
        <v>43</v>
      </c>
      <c r="D399" s="121" t="s">
        <v>44</v>
      </c>
      <c r="E399" s="49" t="s">
        <v>45</v>
      </c>
    </row>
    <row r="400" spans="1:5" ht="15" customHeight="1" x14ac:dyDescent="0.2">
      <c r="A400" s="95"/>
      <c r="B400" s="96"/>
      <c r="C400" s="65">
        <v>5273</v>
      </c>
      <c r="D400" s="52" t="s">
        <v>47</v>
      </c>
      <c r="E400" s="113">
        <v>-30000</v>
      </c>
    </row>
    <row r="401" spans="1:5" ht="15" customHeight="1" x14ac:dyDescent="0.2">
      <c r="A401" s="95"/>
      <c r="B401" s="96"/>
      <c r="C401" s="65">
        <v>3900</v>
      </c>
      <c r="D401" s="52" t="s">
        <v>69</v>
      </c>
      <c r="E401" s="113">
        <v>20000</v>
      </c>
    </row>
    <row r="402" spans="1:5" ht="15" customHeight="1" x14ac:dyDescent="0.2">
      <c r="A402" s="95"/>
      <c r="B402" s="96"/>
      <c r="C402" s="65">
        <v>5512</v>
      </c>
      <c r="D402" s="52" t="s">
        <v>126</v>
      </c>
      <c r="E402" s="113">
        <v>10000</v>
      </c>
    </row>
    <row r="403" spans="1:5" ht="15" customHeight="1" x14ac:dyDescent="0.2">
      <c r="A403" s="98"/>
      <c r="B403" s="98"/>
      <c r="C403" s="54" t="s">
        <v>48</v>
      </c>
      <c r="D403" s="106"/>
      <c r="E403" s="56">
        <f>SUM(E400:E402)</f>
        <v>0</v>
      </c>
    </row>
    <row r="404" spans="1:5" ht="15" customHeight="1" x14ac:dyDescent="0.2"/>
    <row r="405" spans="1:5" ht="15" customHeight="1" x14ac:dyDescent="0.2"/>
    <row r="406" spans="1:5" ht="15" customHeight="1" x14ac:dyDescent="0.2"/>
    <row r="407" spans="1:5" ht="15" customHeight="1" x14ac:dyDescent="0.2"/>
    <row r="408" spans="1:5" ht="15" customHeight="1" x14ac:dyDescent="0.2"/>
    <row r="409" spans="1:5" ht="15" customHeight="1" x14ac:dyDescent="0.2"/>
    <row r="410" spans="1:5" ht="15" customHeight="1" x14ac:dyDescent="0.2"/>
    <row r="411" spans="1:5" ht="15" customHeight="1" x14ac:dyDescent="0.2"/>
    <row r="412" spans="1:5" ht="15" customHeight="1" x14ac:dyDescent="0.2"/>
    <row r="413" spans="1:5" ht="15" customHeight="1" x14ac:dyDescent="0.2"/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38" t="s">
        <v>137</v>
      </c>
    </row>
    <row r="419" spans="1:5" ht="15" customHeight="1" x14ac:dyDescent="0.2">
      <c r="A419" s="159" t="s">
        <v>133</v>
      </c>
      <c r="B419" s="159"/>
      <c r="C419" s="159"/>
      <c r="D419" s="159"/>
      <c r="E419" s="159"/>
    </row>
    <row r="420" spans="1:5" ht="15" customHeight="1" x14ac:dyDescent="0.2">
      <c r="A420" s="159"/>
      <c r="B420" s="159"/>
      <c r="C420" s="159"/>
      <c r="D420" s="159"/>
      <c r="E420" s="159"/>
    </row>
    <row r="421" spans="1:5" ht="15" customHeight="1" x14ac:dyDescent="0.2">
      <c r="A421" s="157" t="s">
        <v>138</v>
      </c>
      <c r="B421" s="157"/>
      <c r="C421" s="157"/>
      <c r="D421" s="157"/>
      <c r="E421" s="157"/>
    </row>
    <row r="422" spans="1:5" ht="15" customHeight="1" x14ac:dyDescent="0.2">
      <c r="A422" s="157"/>
      <c r="B422" s="157"/>
      <c r="C422" s="157"/>
      <c r="D422" s="157"/>
      <c r="E422" s="157"/>
    </row>
    <row r="423" spans="1:5" ht="15" customHeight="1" x14ac:dyDescent="0.2">
      <c r="A423" s="157"/>
      <c r="B423" s="157"/>
      <c r="C423" s="157"/>
      <c r="D423" s="157"/>
      <c r="E423" s="157"/>
    </row>
    <row r="424" spans="1:5" ht="15" customHeight="1" x14ac:dyDescent="0.2">
      <c r="A424" s="157"/>
      <c r="B424" s="157"/>
      <c r="C424" s="157"/>
      <c r="D424" s="157"/>
      <c r="E424" s="157"/>
    </row>
    <row r="425" spans="1:5" ht="15" customHeight="1" x14ac:dyDescent="0.2">
      <c r="A425" s="157"/>
      <c r="B425" s="157"/>
      <c r="C425" s="157"/>
      <c r="D425" s="157"/>
      <c r="E425" s="157"/>
    </row>
    <row r="426" spans="1:5" ht="15" customHeight="1" x14ac:dyDescent="0.2">
      <c r="A426" s="157"/>
      <c r="B426" s="157"/>
      <c r="C426" s="157"/>
      <c r="D426" s="157"/>
      <c r="E426" s="157"/>
    </row>
    <row r="427" spans="1:5" ht="15" customHeight="1" x14ac:dyDescent="0.2">
      <c r="A427" s="157"/>
      <c r="B427" s="157"/>
      <c r="C427" s="157"/>
      <c r="D427" s="157"/>
      <c r="E427" s="157"/>
    </row>
    <row r="428" spans="1:5" ht="15" customHeight="1" x14ac:dyDescent="0.2">
      <c r="A428" s="157"/>
      <c r="B428" s="157"/>
      <c r="C428" s="157"/>
      <c r="D428" s="157"/>
      <c r="E428" s="157"/>
    </row>
    <row r="429" spans="1:5" ht="15" customHeight="1" x14ac:dyDescent="0.2">
      <c r="A429" s="157"/>
      <c r="B429" s="157"/>
      <c r="C429" s="157"/>
      <c r="D429" s="157"/>
      <c r="E429" s="157"/>
    </row>
    <row r="430" spans="1:5" ht="15" customHeight="1" x14ac:dyDescent="0.2">
      <c r="A430" s="157"/>
      <c r="B430" s="157"/>
      <c r="C430" s="157"/>
      <c r="D430" s="157"/>
      <c r="E430" s="157"/>
    </row>
    <row r="431" spans="1:5" ht="15" customHeight="1" x14ac:dyDescent="0.2">
      <c r="A431" s="40"/>
      <c r="B431" s="43"/>
      <c r="C431" s="140"/>
      <c r="D431" s="40"/>
      <c r="E431" s="147"/>
    </row>
    <row r="432" spans="1:5" ht="15" customHeight="1" x14ac:dyDescent="0.25">
      <c r="A432" s="39" t="s">
        <v>17</v>
      </c>
      <c r="B432" s="40"/>
      <c r="C432" s="40"/>
      <c r="D432" s="40"/>
      <c r="E432" s="59"/>
    </row>
    <row r="433" spans="1:5" ht="15" customHeight="1" x14ac:dyDescent="0.2">
      <c r="A433" s="67" t="s">
        <v>86</v>
      </c>
      <c r="B433" s="40"/>
      <c r="C433" s="40"/>
      <c r="D433" s="40"/>
      <c r="E433" s="42" t="s">
        <v>87</v>
      </c>
    </row>
    <row r="434" spans="1:5" ht="15" customHeight="1" x14ac:dyDescent="0.2">
      <c r="A434" s="67"/>
      <c r="B434" s="59"/>
      <c r="C434" s="40"/>
      <c r="D434" s="40"/>
      <c r="E434" s="45"/>
    </row>
    <row r="435" spans="1:5" ht="15" customHeight="1" x14ac:dyDescent="0.2">
      <c r="A435" s="46"/>
      <c r="B435" s="46"/>
      <c r="C435" s="47" t="s">
        <v>43</v>
      </c>
      <c r="D435" s="121" t="s">
        <v>44</v>
      </c>
      <c r="E435" s="49" t="s">
        <v>45</v>
      </c>
    </row>
    <row r="436" spans="1:5" ht="15" customHeight="1" x14ac:dyDescent="0.2">
      <c r="A436" s="95"/>
      <c r="B436" s="96"/>
      <c r="C436" s="65">
        <v>5273</v>
      </c>
      <c r="D436" s="52" t="s">
        <v>47</v>
      </c>
      <c r="E436" s="113">
        <v>-74100</v>
      </c>
    </row>
    <row r="437" spans="1:5" ht="15" customHeight="1" x14ac:dyDescent="0.2">
      <c r="A437" s="95"/>
      <c r="B437" s="96"/>
      <c r="C437" s="65">
        <v>5512</v>
      </c>
      <c r="D437" s="106" t="s">
        <v>71</v>
      </c>
      <c r="E437" s="113">
        <v>-5000000</v>
      </c>
    </row>
    <row r="438" spans="1:5" ht="15" customHeight="1" x14ac:dyDescent="0.2">
      <c r="A438" s="95"/>
      <c r="B438" s="96"/>
      <c r="C438" s="65">
        <v>5512</v>
      </c>
      <c r="D438" s="52" t="s">
        <v>85</v>
      </c>
      <c r="E438" s="113">
        <f>-700000-1300000</f>
        <v>-2000000</v>
      </c>
    </row>
    <row r="439" spans="1:5" ht="15" customHeight="1" x14ac:dyDescent="0.2">
      <c r="A439" s="95"/>
      <c r="B439" s="96"/>
      <c r="C439" s="65">
        <v>5512</v>
      </c>
      <c r="D439" s="106" t="s">
        <v>71</v>
      </c>
      <c r="E439" s="113">
        <v>3897800</v>
      </c>
    </row>
    <row r="440" spans="1:5" ht="15" customHeight="1" x14ac:dyDescent="0.2">
      <c r="A440" s="95"/>
      <c r="B440" s="96"/>
      <c r="C440" s="65">
        <v>5512</v>
      </c>
      <c r="D440" s="52" t="s">
        <v>85</v>
      </c>
      <c r="E440" s="113">
        <f>1876300+1300000</f>
        <v>3176300</v>
      </c>
    </row>
    <row r="441" spans="1:5" ht="15" customHeight="1" x14ac:dyDescent="0.2">
      <c r="A441" s="98"/>
      <c r="B441" s="98"/>
      <c r="C441" s="54" t="s">
        <v>48</v>
      </c>
      <c r="D441" s="106"/>
      <c r="E441" s="56">
        <f>SUM(E436:E440)</f>
        <v>0</v>
      </c>
    </row>
    <row r="442" spans="1:5" ht="15" customHeight="1" x14ac:dyDescent="0.2"/>
    <row r="443" spans="1:5" ht="15" customHeight="1" x14ac:dyDescent="0.2"/>
    <row r="444" spans="1:5" ht="15" customHeight="1" x14ac:dyDescent="0.25">
      <c r="A444" s="38" t="s">
        <v>139</v>
      </c>
    </row>
    <row r="445" spans="1:5" ht="15" customHeight="1" x14ac:dyDescent="0.2">
      <c r="A445" s="159" t="s">
        <v>133</v>
      </c>
      <c r="B445" s="159"/>
      <c r="C445" s="159"/>
      <c r="D445" s="159"/>
      <c r="E445" s="159"/>
    </row>
    <row r="446" spans="1:5" ht="15" customHeight="1" x14ac:dyDescent="0.2">
      <c r="A446" s="159"/>
      <c r="B446" s="159"/>
      <c r="C446" s="159"/>
      <c r="D446" s="159"/>
      <c r="E446" s="159"/>
    </row>
    <row r="447" spans="1:5" ht="15" customHeight="1" x14ac:dyDescent="0.2">
      <c r="A447" s="157" t="s">
        <v>140</v>
      </c>
      <c r="B447" s="157"/>
      <c r="C447" s="157"/>
      <c r="D447" s="157"/>
      <c r="E447" s="157"/>
    </row>
    <row r="448" spans="1:5" ht="15" customHeight="1" x14ac:dyDescent="0.2">
      <c r="A448" s="157"/>
      <c r="B448" s="157"/>
      <c r="C448" s="157"/>
      <c r="D448" s="157"/>
      <c r="E448" s="157"/>
    </row>
    <row r="449" spans="1:5" ht="15" customHeight="1" x14ac:dyDescent="0.2">
      <c r="A449" s="157"/>
      <c r="B449" s="157"/>
      <c r="C449" s="157"/>
      <c r="D449" s="157"/>
      <c r="E449" s="157"/>
    </row>
    <row r="450" spans="1:5" ht="15" customHeight="1" x14ac:dyDescent="0.2">
      <c r="A450" s="157"/>
      <c r="B450" s="157"/>
      <c r="C450" s="157"/>
      <c r="D450" s="157"/>
      <c r="E450" s="157"/>
    </row>
    <row r="451" spans="1:5" ht="15" customHeight="1" x14ac:dyDescent="0.2">
      <c r="A451" s="157"/>
      <c r="B451" s="157"/>
      <c r="C451" s="157"/>
      <c r="D451" s="157"/>
      <c r="E451" s="157"/>
    </row>
    <row r="452" spans="1:5" ht="15" customHeight="1" x14ac:dyDescent="0.2">
      <c r="A452" s="157"/>
      <c r="B452" s="157"/>
      <c r="C452" s="157"/>
      <c r="D452" s="157"/>
      <c r="E452" s="157"/>
    </row>
    <row r="453" spans="1:5" ht="15" customHeight="1" x14ac:dyDescent="0.2">
      <c r="A453" s="157"/>
      <c r="B453" s="157"/>
      <c r="C453" s="157"/>
      <c r="D453" s="157"/>
      <c r="E453" s="157"/>
    </row>
    <row r="454" spans="1:5" ht="15" customHeight="1" x14ac:dyDescent="0.2">
      <c r="A454" s="157"/>
      <c r="B454" s="157"/>
      <c r="C454" s="157"/>
      <c r="D454" s="157"/>
      <c r="E454" s="157"/>
    </row>
    <row r="455" spans="1:5" ht="15" customHeight="1" x14ac:dyDescent="0.2">
      <c r="A455" s="40"/>
      <c r="B455" s="43"/>
      <c r="C455" s="140"/>
      <c r="D455" s="40"/>
      <c r="E455" s="147"/>
    </row>
    <row r="456" spans="1:5" ht="15" customHeight="1" x14ac:dyDescent="0.25">
      <c r="A456" s="39" t="s">
        <v>17</v>
      </c>
      <c r="B456" s="40"/>
      <c r="C456" s="40"/>
      <c r="D456" s="40"/>
      <c r="E456" s="59"/>
    </row>
    <row r="457" spans="1:5" ht="15" customHeight="1" x14ac:dyDescent="0.2">
      <c r="A457" s="67" t="s">
        <v>86</v>
      </c>
      <c r="B457" s="40"/>
      <c r="C457" s="40"/>
      <c r="D457" s="40"/>
      <c r="E457" s="42" t="s">
        <v>87</v>
      </c>
    </row>
    <row r="458" spans="1:5" ht="15" customHeight="1" x14ac:dyDescent="0.2">
      <c r="A458" s="67"/>
      <c r="B458" s="59"/>
      <c r="C458" s="40"/>
      <c r="D458" s="40"/>
      <c r="E458" s="45"/>
    </row>
    <row r="459" spans="1:5" ht="15" customHeight="1" x14ac:dyDescent="0.2">
      <c r="A459" s="46"/>
      <c r="B459" s="46"/>
      <c r="C459" s="47" t="s">
        <v>43</v>
      </c>
      <c r="D459" s="121" t="s">
        <v>44</v>
      </c>
      <c r="E459" s="49" t="s">
        <v>45</v>
      </c>
    </row>
    <row r="460" spans="1:5" ht="15" customHeight="1" x14ac:dyDescent="0.2">
      <c r="A460" s="95"/>
      <c r="B460" s="96"/>
      <c r="C460" s="65">
        <v>5273</v>
      </c>
      <c r="D460" s="52" t="s">
        <v>47</v>
      </c>
      <c r="E460" s="113">
        <v>-1390000</v>
      </c>
    </row>
    <row r="461" spans="1:5" ht="15" customHeight="1" x14ac:dyDescent="0.2">
      <c r="A461" s="95"/>
      <c r="B461" s="96"/>
      <c r="C461" s="65">
        <v>5511</v>
      </c>
      <c r="D461" s="106" t="s">
        <v>71</v>
      </c>
      <c r="E461" s="113">
        <v>1140000</v>
      </c>
    </row>
    <row r="462" spans="1:5" ht="15" customHeight="1" x14ac:dyDescent="0.2">
      <c r="A462" s="95"/>
      <c r="B462" s="96"/>
      <c r="C462" s="65">
        <v>5511</v>
      </c>
      <c r="D462" s="52" t="s">
        <v>85</v>
      </c>
      <c r="E462" s="113">
        <v>250000</v>
      </c>
    </row>
    <row r="463" spans="1:5" ht="15" customHeight="1" x14ac:dyDescent="0.2">
      <c r="A463" s="98"/>
      <c r="B463" s="98"/>
      <c r="C463" s="54" t="s">
        <v>48</v>
      </c>
      <c r="D463" s="106"/>
      <c r="E463" s="56">
        <f>SUM(E460:E462)</f>
        <v>0</v>
      </c>
    </row>
    <row r="464" spans="1:5" ht="15" customHeight="1" x14ac:dyDescent="0.2"/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38" t="s">
        <v>141</v>
      </c>
    </row>
    <row r="471" spans="1:5" ht="15" customHeight="1" x14ac:dyDescent="0.2">
      <c r="A471" s="159" t="s">
        <v>99</v>
      </c>
      <c r="B471" s="159"/>
      <c r="C471" s="159"/>
      <c r="D471" s="159"/>
      <c r="E471" s="159"/>
    </row>
    <row r="472" spans="1:5" ht="15" customHeight="1" x14ac:dyDescent="0.2">
      <c r="A472" s="159"/>
      <c r="B472" s="159"/>
      <c r="C472" s="159"/>
      <c r="D472" s="159"/>
      <c r="E472" s="159"/>
    </row>
    <row r="473" spans="1:5" ht="15" customHeight="1" x14ac:dyDescent="0.2">
      <c r="A473" s="160" t="s">
        <v>142</v>
      </c>
      <c r="B473" s="160"/>
      <c r="C473" s="160"/>
      <c r="D473" s="160"/>
      <c r="E473" s="160"/>
    </row>
    <row r="474" spans="1:5" ht="15" customHeight="1" x14ac:dyDescent="0.2">
      <c r="A474" s="160"/>
      <c r="B474" s="160"/>
      <c r="C474" s="160"/>
      <c r="D474" s="160"/>
      <c r="E474" s="160"/>
    </row>
    <row r="475" spans="1:5" ht="15" customHeight="1" x14ac:dyDescent="0.2">
      <c r="A475" s="160"/>
      <c r="B475" s="160"/>
      <c r="C475" s="160"/>
      <c r="D475" s="160"/>
      <c r="E475" s="160"/>
    </row>
    <row r="476" spans="1:5" ht="15" customHeight="1" x14ac:dyDescent="0.2">
      <c r="A476" s="160"/>
      <c r="B476" s="160"/>
      <c r="C476" s="160"/>
      <c r="D476" s="160"/>
      <c r="E476" s="160"/>
    </row>
    <row r="477" spans="1:5" ht="15" customHeight="1" x14ac:dyDescent="0.2">
      <c r="A477" s="160"/>
      <c r="B477" s="160"/>
      <c r="C477" s="160"/>
      <c r="D477" s="160"/>
      <c r="E477" s="160"/>
    </row>
    <row r="478" spans="1:5" ht="15" customHeight="1" x14ac:dyDescent="0.2">
      <c r="A478" s="160"/>
      <c r="B478" s="160"/>
      <c r="C478" s="160"/>
      <c r="D478" s="160"/>
      <c r="E478" s="160"/>
    </row>
    <row r="479" spans="1:5" ht="15" customHeight="1" x14ac:dyDescent="0.2">
      <c r="A479" s="160"/>
      <c r="B479" s="160"/>
      <c r="C479" s="160"/>
      <c r="D479" s="160"/>
      <c r="E479" s="160"/>
    </row>
    <row r="480" spans="1:5" ht="15" customHeight="1" x14ac:dyDescent="0.2">
      <c r="A480" s="160"/>
      <c r="B480" s="160"/>
      <c r="C480" s="160"/>
      <c r="D480" s="160"/>
      <c r="E480" s="160"/>
    </row>
    <row r="481" spans="1:9" ht="15" customHeight="1" x14ac:dyDescent="0.2">
      <c r="A481" s="160"/>
      <c r="B481" s="160"/>
      <c r="C481" s="160"/>
      <c r="D481" s="160"/>
      <c r="E481" s="160"/>
    </row>
    <row r="482" spans="1:9" ht="15" customHeight="1" x14ac:dyDescent="0.25">
      <c r="A482" s="38"/>
    </row>
    <row r="483" spans="1:9" ht="15" customHeight="1" x14ac:dyDescent="0.25">
      <c r="A483" s="57" t="s">
        <v>17</v>
      </c>
      <c r="B483" s="40"/>
      <c r="C483" s="40"/>
      <c r="D483" s="40"/>
      <c r="E483" s="40"/>
    </row>
    <row r="484" spans="1:9" ht="15" customHeight="1" x14ac:dyDescent="0.2">
      <c r="A484" s="110" t="s">
        <v>72</v>
      </c>
      <c r="B484" s="40"/>
      <c r="C484" s="40"/>
      <c r="D484" s="40"/>
      <c r="E484" s="42" t="s">
        <v>83</v>
      </c>
    </row>
    <row r="485" spans="1:9" ht="15" customHeight="1" x14ac:dyDescent="0.25">
      <c r="A485" s="39"/>
      <c r="B485" s="59"/>
      <c r="C485" s="40"/>
      <c r="D485" s="40"/>
      <c r="E485" s="45"/>
    </row>
    <row r="486" spans="1:9" ht="15" customHeight="1" x14ac:dyDescent="0.2">
      <c r="A486" s="116"/>
      <c r="B486" s="46"/>
      <c r="C486" s="47" t="s">
        <v>43</v>
      </c>
      <c r="D486" s="48" t="s">
        <v>44</v>
      </c>
      <c r="E486" s="64" t="s">
        <v>45</v>
      </c>
    </row>
    <row r="487" spans="1:9" ht="15" customHeight="1" x14ac:dyDescent="0.2">
      <c r="A487" s="116"/>
      <c r="B487" s="46"/>
      <c r="C487" s="65">
        <v>3639</v>
      </c>
      <c r="D487" s="106" t="s">
        <v>71</v>
      </c>
      <c r="E487" s="113">
        <f>-19343133-546980-300000</f>
        <v>-20190113</v>
      </c>
    </row>
    <row r="488" spans="1:9" ht="15" customHeight="1" x14ac:dyDescent="0.2">
      <c r="A488" s="117"/>
      <c r="B488" s="96"/>
      <c r="C488" s="65">
        <v>2212</v>
      </c>
      <c r="D488" s="106" t="s">
        <v>71</v>
      </c>
      <c r="E488" s="113">
        <v>1980000</v>
      </c>
      <c r="G488" s="148"/>
      <c r="H488" s="149"/>
      <c r="I488" s="118"/>
    </row>
    <row r="489" spans="1:9" ht="15" customHeight="1" x14ac:dyDescent="0.2">
      <c r="A489" s="117"/>
      <c r="B489" s="96"/>
      <c r="C489" s="65">
        <v>2212</v>
      </c>
      <c r="D489" s="52" t="s">
        <v>85</v>
      </c>
      <c r="E489" s="113">
        <v>900000</v>
      </c>
      <c r="G489" s="148"/>
      <c r="H489" s="149"/>
      <c r="I489" s="118"/>
    </row>
    <row r="490" spans="1:9" ht="15" customHeight="1" x14ac:dyDescent="0.2">
      <c r="A490" s="117"/>
      <c r="B490" s="96"/>
      <c r="C490" s="65">
        <v>2219</v>
      </c>
      <c r="D490" s="106" t="s">
        <v>71</v>
      </c>
      <c r="E490" s="113">
        <v>1191006</v>
      </c>
      <c r="G490" s="148"/>
      <c r="H490" s="149"/>
      <c r="I490" s="118"/>
    </row>
    <row r="491" spans="1:9" ht="15" customHeight="1" x14ac:dyDescent="0.2">
      <c r="A491" s="117"/>
      <c r="B491" s="96"/>
      <c r="C491" s="65">
        <v>2219</v>
      </c>
      <c r="D491" s="52" t="s">
        <v>85</v>
      </c>
      <c r="E491" s="113">
        <f>2655213+300000</f>
        <v>2955213</v>
      </c>
      <c r="G491" s="148"/>
      <c r="H491" s="149"/>
      <c r="I491" s="118"/>
    </row>
    <row r="492" spans="1:9" ht="15" customHeight="1" x14ac:dyDescent="0.2">
      <c r="A492" s="117"/>
      <c r="B492" s="96"/>
      <c r="C492" s="65">
        <v>3111</v>
      </c>
      <c r="D492" s="106" t="s">
        <v>71</v>
      </c>
      <c r="E492" s="113">
        <v>297500</v>
      </c>
      <c r="G492" s="148"/>
      <c r="H492" s="149"/>
      <c r="I492" s="118"/>
    </row>
    <row r="493" spans="1:9" ht="15" customHeight="1" x14ac:dyDescent="0.2">
      <c r="A493" s="117"/>
      <c r="B493" s="96"/>
      <c r="C493" s="65">
        <v>3113</v>
      </c>
      <c r="D493" s="106" t="s">
        <v>71</v>
      </c>
      <c r="E493" s="113">
        <v>700000</v>
      </c>
      <c r="G493" s="148"/>
      <c r="H493" s="149"/>
      <c r="I493" s="118"/>
    </row>
    <row r="494" spans="1:9" ht="15" customHeight="1" x14ac:dyDescent="0.2">
      <c r="A494" s="117"/>
      <c r="B494" s="96"/>
      <c r="C494" s="65">
        <v>3113</v>
      </c>
      <c r="D494" s="52" t="s">
        <v>85</v>
      </c>
      <c r="E494" s="113">
        <v>300000</v>
      </c>
      <c r="G494" s="148"/>
      <c r="H494" s="149"/>
      <c r="I494" s="118"/>
    </row>
    <row r="495" spans="1:9" ht="15" customHeight="1" x14ac:dyDescent="0.2">
      <c r="A495" s="117"/>
      <c r="B495" s="96"/>
      <c r="C495" s="65">
        <v>3319</v>
      </c>
      <c r="D495" s="106" t="s">
        <v>71</v>
      </c>
      <c r="E495" s="113">
        <v>1200000</v>
      </c>
      <c r="G495" s="148"/>
      <c r="H495" s="149"/>
      <c r="I495" s="118"/>
    </row>
    <row r="496" spans="1:9" ht="15" customHeight="1" x14ac:dyDescent="0.2">
      <c r="A496" s="117"/>
      <c r="B496" s="96"/>
      <c r="C496" s="65">
        <v>3319</v>
      </c>
      <c r="D496" s="52" t="s">
        <v>85</v>
      </c>
      <c r="E496" s="113">
        <v>946424</v>
      </c>
      <c r="G496" s="148"/>
      <c r="H496" s="149"/>
      <c r="I496" s="118"/>
    </row>
    <row r="497" spans="1:9" ht="15" customHeight="1" x14ac:dyDescent="0.2">
      <c r="A497" s="117"/>
      <c r="B497" s="96"/>
      <c r="C497" s="65">
        <v>3326</v>
      </c>
      <c r="D497" s="106" t="s">
        <v>71</v>
      </c>
      <c r="E497" s="113">
        <v>724900</v>
      </c>
      <c r="G497" s="148"/>
      <c r="H497" s="149"/>
      <c r="I497" s="118"/>
    </row>
    <row r="498" spans="1:9" ht="15" customHeight="1" x14ac:dyDescent="0.2">
      <c r="A498" s="117"/>
      <c r="B498" s="96"/>
      <c r="C498" s="65">
        <v>3326</v>
      </c>
      <c r="D498" s="52" t="s">
        <v>85</v>
      </c>
      <c r="E498" s="113">
        <v>300000</v>
      </c>
      <c r="G498" s="148"/>
      <c r="H498" s="149"/>
      <c r="I498" s="118"/>
    </row>
    <row r="499" spans="1:9" ht="15" customHeight="1" x14ac:dyDescent="0.2">
      <c r="A499" s="117"/>
      <c r="B499" s="96"/>
      <c r="C499" s="65">
        <v>3412</v>
      </c>
      <c r="D499" s="106" t="s">
        <v>71</v>
      </c>
      <c r="E499" s="113">
        <v>310000</v>
      </c>
      <c r="G499" s="148"/>
      <c r="H499" s="149"/>
      <c r="I499" s="118"/>
    </row>
    <row r="500" spans="1:9" ht="15" customHeight="1" x14ac:dyDescent="0.2">
      <c r="A500" s="117"/>
      <c r="B500" s="96"/>
      <c r="C500" s="65">
        <v>3412</v>
      </c>
      <c r="D500" s="52" t="s">
        <v>85</v>
      </c>
      <c r="E500" s="113">
        <v>895500</v>
      </c>
      <c r="G500" s="148"/>
      <c r="H500" s="149"/>
      <c r="I500" s="118"/>
    </row>
    <row r="501" spans="1:9" ht="15" customHeight="1" x14ac:dyDescent="0.2">
      <c r="A501" s="117"/>
      <c r="B501" s="96"/>
      <c r="C501" s="65">
        <v>3631</v>
      </c>
      <c r="D501" s="106" t="s">
        <v>71</v>
      </c>
      <c r="E501" s="113">
        <v>890000</v>
      </c>
      <c r="G501" s="148"/>
      <c r="H501" s="149"/>
      <c r="I501" s="118"/>
    </row>
    <row r="502" spans="1:9" ht="15" customHeight="1" x14ac:dyDescent="0.2">
      <c r="A502" s="117"/>
      <c r="B502" s="96"/>
      <c r="C502" s="65">
        <v>3631</v>
      </c>
      <c r="D502" s="52" t="s">
        <v>85</v>
      </c>
      <c r="E502" s="113">
        <v>1440000</v>
      </c>
      <c r="G502" s="148"/>
      <c r="H502" s="150"/>
      <c r="I502" s="118"/>
    </row>
    <row r="503" spans="1:9" ht="15" customHeight="1" x14ac:dyDescent="0.2">
      <c r="A503" s="117"/>
      <c r="B503" s="96"/>
      <c r="C503" s="65">
        <v>3635</v>
      </c>
      <c r="D503" s="52" t="s">
        <v>85</v>
      </c>
      <c r="E503" s="113">
        <f>396980+150000</f>
        <v>546980</v>
      </c>
      <c r="G503" s="148"/>
      <c r="H503" s="149"/>
      <c r="I503" s="118"/>
    </row>
    <row r="504" spans="1:9" ht="15" customHeight="1" x14ac:dyDescent="0.2">
      <c r="A504" s="117"/>
      <c r="B504" s="96"/>
      <c r="C504" s="65">
        <v>3636</v>
      </c>
      <c r="D504" s="106" t="s">
        <v>71</v>
      </c>
      <c r="E504" s="113">
        <v>2388000</v>
      </c>
      <c r="G504" s="148"/>
      <c r="H504" s="150"/>
      <c r="I504" s="118"/>
    </row>
    <row r="505" spans="1:9" ht="15" customHeight="1" x14ac:dyDescent="0.2">
      <c r="A505" s="117"/>
      <c r="B505" s="96"/>
      <c r="C505" s="65">
        <v>3636</v>
      </c>
      <c r="D505" s="52" t="s">
        <v>85</v>
      </c>
      <c r="E505" s="113">
        <v>1385118</v>
      </c>
      <c r="G505" s="148"/>
      <c r="H505" s="150"/>
      <c r="I505" s="118"/>
    </row>
    <row r="506" spans="1:9" ht="15" customHeight="1" x14ac:dyDescent="0.2">
      <c r="A506" s="117"/>
      <c r="B506" s="96"/>
      <c r="C506" s="65">
        <v>5519</v>
      </c>
      <c r="D506" s="106" t="s">
        <v>71</v>
      </c>
      <c r="E506" s="113">
        <v>839472</v>
      </c>
      <c r="G506" s="148"/>
      <c r="H506" s="149"/>
      <c r="I506" s="118"/>
    </row>
    <row r="507" spans="1:9" ht="15" customHeight="1" x14ac:dyDescent="0.2">
      <c r="A507" s="98"/>
      <c r="B507" s="98"/>
      <c r="C507" s="54" t="s">
        <v>48</v>
      </c>
      <c r="D507" s="55"/>
      <c r="E507" s="56">
        <f>SUM(E487:E506)</f>
        <v>0</v>
      </c>
      <c r="G507" s="118"/>
      <c r="H507" s="118"/>
      <c r="I507" s="118"/>
    </row>
    <row r="508" spans="1:9" ht="15" customHeight="1" x14ac:dyDescent="0.2">
      <c r="G508" s="118"/>
      <c r="H508" s="118"/>
      <c r="I508" s="118"/>
    </row>
    <row r="509" spans="1:9" ht="15" customHeight="1" x14ac:dyDescent="0.2"/>
    <row r="510" spans="1:9" ht="15" customHeight="1" x14ac:dyDescent="0.25">
      <c r="A510" s="38" t="s">
        <v>143</v>
      </c>
    </row>
    <row r="511" spans="1:9" ht="15" customHeight="1" x14ac:dyDescent="0.2">
      <c r="A511" s="159" t="s">
        <v>88</v>
      </c>
      <c r="B511" s="159"/>
      <c r="C511" s="159"/>
      <c r="D511" s="159"/>
      <c r="E511" s="159"/>
    </row>
    <row r="512" spans="1:9" ht="15" customHeight="1" x14ac:dyDescent="0.2">
      <c r="A512" s="159"/>
      <c r="B512" s="159"/>
      <c r="C512" s="159"/>
      <c r="D512" s="159"/>
      <c r="E512" s="159"/>
    </row>
    <row r="513" spans="1:5" ht="15" customHeight="1" x14ac:dyDescent="0.2">
      <c r="A513" s="157" t="s">
        <v>144</v>
      </c>
      <c r="B513" s="157"/>
      <c r="C513" s="157"/>
      <c r="D513" s="157"/>
      <c r="E513" s="157"/>
    </row>
    <row r="514" spans="1:5" ht="15" customHeight="1" x14ac:dyDescent="0.2">
      <c r="A514" s="157"/>
      <c r="B514" s="157"/>
      <c r="C514" s="157"/>
      <c r="D514" s="157"/>
      <c r="E514" s="157"/>
    </row>
    <row r="515" spans="1:5" ht="15" customHeight="1" x14ac:dyDescent="0.2">
      <c r="A515" s="157"/>
      <c r="B515" s="157"/>
      <c r="C515" s="157"/>
      <c r="D515" s="157"/>
      <c r="E515" s="157"/>
    </row>
    <row r="516" spans="1:5" ht="15" customHeight="1" x14ac:dyDescent="0.2">
      <c r="A516" s="157"/>
      <c r="B516" s="157"/>
      <c r="C516" s="157"/>
      <c r="D516" s="157"/>
      <c r="E516" s="157"/>
    </row>
    <row r="517" spans="1:5" ht="15" customHeight="1" x14ac:dyDescent="0.2">
      <c r="A517" s="157"/>
      <c r="B517" s="157"/>
      <c r="C517" s="157"/>
      <c r="D517" s="157"/>
      <c r="E517" s="157"/>
    </row>
    <row r="518" spans="1:5" ht="15" customHeight="1" x14ac:dyDescent="0.2">
      <c r="A518" s="157"/>
      <c r="B518" s="157"/>
      <c r="C518" s="157"/>
      <c r="D518" s="157"/>
      <c r="E518" s="157"/>
    </row>
    <row r="519" spans="1:5" ht="15" customHeight="1" x14ac:dyDescent="0.2">
      <c r="A519" s="157"/>
      <c r="B519" s="157"/>
      <c r="C519" s="157"/>
      <c r="D519" s="157"/>
      <c r="E519" s="157"/>
    </row>
    <row r="520" spans="1:5" ht="15" customHeight="1" x14ac:dyDescent="0.2"/>
    <row r="521" spans="1:5" ht="15" customHeight="1" x14ac:dyDescent="0.2"/>
    <row r="522" spans="1:5" ht="15" customHeight="1" x14ac:dyDescent="0.25">
      <c r="A522" s="39" t="s">
        <v>17</v>
      </c>
      <c r="B522" s="40"/>
      <c r="C522" s="40"/>
      <c r="D522" s="40"/>
      <c r="E522" s="59"/>
    </row>
    <row r="523" spans="1:5" ht="15" customHeight="1" x14ac:dyDescent="0.2">
      <c r="A523" s="41" t="s">
        <v>64</v>
      </c>
      <c r="B523" s="40"/>
      <c r="C523" s="40"/>
      <c r="D523" s="40"/>
      <c r="E523" s="42" t="s">
        <v>65</v>
      </c>
    </row>
    <row r="524" spans="1:5" ht="15" customHeight="1" x14ac:dyDescent="0.2">
      <c r="A524" s="67"/>
      <c r="B524" s="59"/>
      <c r="C524" s="40"/>
      <c r="D524" s="40"/>
      <c r="E524" s="45"/>
    </row>
    <row r="525" spans="1:5" ht="15" customHeight="1" x14ac:dyDescent="0.2">
      <c r="A525" s="46"/>
      <c r="B525" s="46"/>
      <c r="C525" s="47" t="s">
        <v>43</v>
      </c>
      <c r="D525" s="121" t="s">
        <v>44</v>
      </c>
      <c r="E525" s="64" t="s">
        <v>45</v>
      </c>
    </row>
    <row r="526" spans="1:5" ht="15" customHeight="1" x14ac:dyDescent="0.2">
      <c r="A526" s="46"/>
      <c r="B526" s="46"/>
      <c r="C526" s="51">
        <v>3319</v>
      </c>
      <c r="D526" s="52" t="s">
        <v>69</v>
      </c>
      <c r="E526" s="97">
        <v>-4247000</v>
      </c>
    </row>
    <row r="527" spans="1:5" ht="15" customHeight="1" x14ac:dyDescent="0.2">
      <c r="A527" s="46"/>
      <c r="B527" s="46"/>
      <c r="C527" s="51">
        <v>3311</v>
      </c>
      <c r="D527" s="52" t="s">
        <v>69</v>
      </c>
      <c r="E527" s="97">
        <f>135000+50000+725000+140000</f>
        <v>1050000</v>
      </c>
    </row>
    <row r="528" spans="1:5" ht="15" customHeight="1" x14ac:dyDescent="0.2">
      <c r="A528" s="46"/>
      <c r="B528" s="46"/>
      <c r="C528" s="51">
        <v>3311</v>
      </c>
      <c r="D528" s="106" t="s">
        <v>71</v>
      </c>
      <c r="E528" s="97">
        <v>30000</v>
      </c>
    </row>
    <row r="529" spans="1:5" ht="15" customHeight="1" x14ac:dyDescent="0.2">
      <c r="A529" s="46"/>
      <c r="B529" s="46"/>
      <c r="C529" s="51">
        <v>3312</v>
      </c>
      <c r="D529" s="52" t="s">
        <v>69</v>
      </c>
      <c r="E529" s="97">
        <f>172000+90000+10000+805000</f>
        <v>1077000</v>
      </c>
    </row>
    <row r="530" spans="1:5" ht="15" customHeight="1" x14ac:dyDescent="0.2">
      <c r="A530" s="46"/>
      <c r="B530" s="46"/>
      <c r="C530" s="51">
        <v>3312</v>
      </c>
      <c r="D530" s="106" t="s">
        <v>71</v>
      </c>
      <c r="E530" s="97">
        <v>20000</v>
      </c>
    </row>
    <row r="531" spans="1:5" ht="15" customHeight="1" x14ac:dyDescent="0.2">
      <c r="A531" s="46"/>
      <c r="B531" s="46"/>
      <c r="C531" s="51">
        <v>3312</v>
      </c>
      <c r="D531" s="52" t="s">
        <v>126</v>
      </c>
      <c r="E531" s="97">
        <v>60000</v>
      </c>
    </row>
    <row r="532" spans="1:5" ht="15" customHeight="1" x14ac:dyDescent="0.2">
      <c r="A532" s="46"/>
      <c r="B532" s="46"/>
      <c r="C532" s="51">
        <v>3313</v>
      </c>
      <c r="D532" s="52" t="s">
        <v>69</v>
      </c>
      <c r="E532" s="97">
        <f>200000+15000</f>
        <v>215000</v>
      </c>
    </row>
    <row r="533" spans="1:5" ht="15" customHeight="1" x14ac:dyDescent="0.2">
      <c r="A533" s="46"/>
      <c r="B533" s="46"/>
      <c r="C533" s="51">
        <v>3313</v>
      </c>
      <c r="D533" s="52" t="s">
        <v>126</v>
      </c>
      <c r="E533" s="97">
        <v>50000</v>
      </c>
    </row>
    <row r="534" spans="1:5" ht="15" customHeight="1" x14ac:dyDescent="0.2">
      <c r="A534" s="46"/>
      <c r="B534" s="46"/>
      <c r="C534" s="51">
        <v>3315</v>
      </c>
      <c r="D534" s="52" t="s">
        <v>69</v>
      </c>
      <c r="E534" s="97">
        <f>160000+65000</f>
        <v>225000</v>
      </c>
    </row>
    <row r="535" spans="1:5" ht="15" customHeight="1" x14ac:dyDescent="0.2">
      <c r="A535" s="46"/>
      <c r="B535" s="46"/>
      <c r="C535" s="51">
        <v>3315</v>
      </c>
      <c r="D535" s="52" t="s">
        <v>126</v>
      </c>
      <c r="E535" s="97">
        <v>45000</v>
      </c>
    </row>
    <row r="536" spans="1:5" ht="15" customHeight="1" x14ac:dyDescent="0.2">
      <c r="A536" s="46"/>
      <c r="B536" s="46"/>
      <c r="C536" s="51">
        <v>3316</v>
      </c>
      <c r="D536" s="52" t="s">
        <v>69</v>
      </c>
      <c r="E536" s="97">
        <f>170000+60000+170000+30000</f>
        <v>430000</v>
      </c>
    </row>
    <row r="537" spans="1:5" ht="15" customHeight="1" x14ac:dyDescent="0.2">
      <c r="A537" s="46"/>
      <c r="B537" s="46"/>
      <c r="C537" s="51">
        <v>3316</v>
      </c>
      <c r="D537" s="52" t="s">
        <v>126</v>
      </c>
      <c r="E537" s="97">
        <v>140000</v>
      </c>
    </row>
    <row r="538" spans="1:5" ht="15" customHeight="1" x14ac:dyDescent="0.2">
      <c r="A538" s="46"/>
      <c r="B538" s="46"/>
      <c r="C538" s="51">
        <v>3317</v>
      </c>
      <c r="D538" s="52" t="s">
        <v>69</v>
      </c>
      <c r="E538" s="97">
        <f>50000+60000+130000</f>
        <v>240000</v>
      </c>
    </row>
    <row r="539" spans="1:5" ht="15" customHeight="1" x14ac:dyDescent="0.2">
      <c r="A539" s="46"/>
      <c r="B539" s="46"/>
      <c r="C539" s="51">
        <v>3317</v>
      </c>
      <c r="D539" s="52" t="s">
        <v>126</v>
      </c>
      <c r="E539" s="97">
        <v>50000</v>
      </c>
    </row>
    <row r="540" spans="1:5" ht="15" customHeight="1" x14ac:dyDescent="0.2">
      <c r="A540" s="46"/>
      <c r="B540" s="46"/>
      <c r="C540" s="51">
        <v>3319</v>
      </c>
      <c r="D540" s="52" t="s">
        <v>126</v>
      </c>
      <c r="E540" s="97">
        <v>125000</v>
      </c>
    </row>
    <row r="541" spans="1:5" ht="15" customHeight="1" x14ac:dyDescent="0.2">
      <c r="A541" s="46"/>
      <c r="B541" s="46"/>
      <c r="C541" s="51">
        <v>3399</v>
      </c>
      <c r="D541" s="52" t="s">
        <v>69</v>
      </c>
      <c r="E541" s="97">
        <v>190000</v>
      </c>
    </row>
    <row r="542" spans="1:5" ht="15" customHeight="1" x14ac:dyDescent="0.2">
      <c r="A542" s="98"/>
      <c r="B542" s="98"/>
      <c r="C542" s="54" t="s">
        <v>48</v>
      </c>
      <c r="D542" s="55"/>
      <c r="E542" s="56">
        <f>SUM(E526:E541)</f>
        <v>-300000</v>
      </c>
    </row>
    <row r="543" spans="1:5" ht="15" customHeight="1" x14ac:dyDescent="0.2"/>
    <row r="544" spans="1:5" ht="15" customHeight="1" x14ac:dyDescent="0.2">
      <c r="B544" s="49" t="s">
        <v>56</v>
      </c>
      <c r="C544" s="47" t="s">
        <v>43</v>
      </c>
      <c r="D544" s="123" t="s">
        <v>57</v>
      </c>
      <c r="E544" s="64" t="s">
        <v>45</v>
      </c>
    </row>
    <row r="545" spans="1:5" ht="15" customHeight="1" x14ac:dyDescent="0.2">
      <c r="B545" s="75">
        <v>555</v>
      </c>
      <c r="C545" s="51"/>
      <c r="D545" s="101" t="s">
        <v>78</v>
      </c>
      <c r="E545" s="113">
        <f>90000+40000+170000</f>
        <v>300000</v>
      </c>
    </row>
    <row r="546" spans="1:5" ht="15" customHeight="1" x14ac:dyDescent="0.2">
      <c r="B546" s="125"/>
      <c r="C546" s="54" t="s">
        <v>48</v>
      </c>
      <c r="D546" s="73"/>
      <c r="E546" s="74">
        <f>SUM(E545:E545)</f>
        <v>300000</v>
      </c>
    </row>
    <row r="547" spans="1:5" ht="15" customHeight="1" x14ac:dyDescent="0.2"/>
    <row r="548" spans="1:5" ht="15" customHeight="1" x14ac:dyDescent="0.2"/>
    <row r="549" spans="1:5" ht="15" customHeight="1" x14ac:dyDescent="0.25">
      <c r="A549" s="38" t="s">
        <v>145</v>
      </c>
    </row>
    <row r="550" spans="1:5" ht="15" customHeight="1" x14ac:dyDescent="0.2">
      <c r="A550" s="159" t="s">
        <v>99</v>
      </c>
      <c r="B550" s="159"/>
      <c r="C550" s="159"/>
      <c r="D550" s="159"/>
      <c r="E550" s="159"/>
    </row>
    <row r="551" spans="1:5" ht="15" customHeight="1" x14ac:dyDescent="0.2">
      <c r="A551" s="159"/>
      <c r="B551" s="159"/>
      <c r="C551" s="159"/>
      <c r="D551" s="159"/>
      <c r="E551" s="159"/>
    </row>
    <row r="552" spans="1:5" ht="15" customHeight="1" x14ac:dyDescent="0.2">
      <c r="A552" s="160" t="s">
        <v>146</v>
      </c>
      <c r="B552" s="160"/>
      <c r="C552" s="160"/>
      <c r="D552" s="160"/>
      <c r="E552" s="160"/>
    </row>
    <row r="553" spans="1:5" ht="15" customHeight="1" x14ac:dyDescent="0.2">
      <c r="A553" s="160"/>
      <c r="B553" s="160"/>
      <c r="C553" s="160"/>
      <c r="D553" s="160"/>
      <c r="E553" s="160"/>
    </row>
    <row r="554" spans="1:5" ht="15" customHeight="1" x14ac:dyDescent="0.2">
      <c r="A554" s="160"/>
      <c r="B554" s="160"/>
      <c r="C554" s="160"/>
      <c r="D554" s="160"/>
      <c r="E554" s="160"/>
    </row>
    <row r="555" spans="1:5" ht="15" customHeight="1" x14ac:dyDescent="0.2">
      <c r="A555" s="160"/>
      <c r="B555" s="160"/>
      <c r="C555" s="160"/>
      <c r="D555" s="160"/>
      <c r="E555" s="160"/>
    </row>
    <row r="556" spans="1:5" ht="15" customHeight="1" x14ac:dyDescent="0.2">
      <c r="A556" s="160"/>
      <c r="B556" s="160"/>
      <c r="C556" s="160"/>
      <c r="D556" s="160"/>
      <c r="E556" s="160"/>
    </row>
    <row r="557" spans="1:5" ht="15" customHeight="1" x14ac:dyDescent="0.2">
      <c r="A557" s="160"/>
      <c r="B557" s="160"/>
      <c r="C557" s="160"/>
      <c r="D557" s="160"/>
      <c r="E557" s="160"/>
    </row>
    <row r="558" spans="1:5" ht="15" customHeight="1" x14ac:dyDescent="0.2">
      <c r="A558" s="160"/>
      <c r="B558" s="160"/>
      <c r="C558" s="160"/>
      <c r="D558" s="160"/>
      <c r="E558" s="160"/>
    </row>
    <row r="559" spans="1:5" ht="15" customHeight="1" x14ac:dyDescent="0.2"/>
    <row r="560" spans="1:5" ht="15" customHeight="1" x14ac:dyDescent="0.25">
      <c r="A560" s="39" t="s">
        <v>17</v>
      </c>
      <c r="B560" s="40"/>
      <c r="C560" s="40"/>
      <c r="D560" s="40"/>
      <c r="E560" s="40"/>
    </row>
    <row r="561" spans="1:5" ht="15" customHeight="1" x14ac:dyDescent="0.2">
      <c r="A561" s="110" t="s">
        <v>72</v>
      </c>
      <c r="B561" s="40"/>
      <c r="C561" s="40"/>
      <c r="D561" s="40"/>
      <c r="E561" s="42" t="s">
        <v>83</v>
      </c>
    </row>
    <row r="562" spans="1:5" ht="15" customHeight="1" x14ac:dyDescent="0.2">
      <c r="A562" s="43"/>
      <c r="B562" s="44"/>
      <c r="C562" s="40"/>
      <c r="D562" s="40"/>
      <c r="E562" s="45"/>
    </row>
    <row r="563" spans="1:5" ht="15" customHeight="1" x14ac:dyDescent="0.2">
      <c r="A563" s="46"/>
      <c r="B563" s="46"/>
      <c r="C563" s="47" t="s">
        <v>43</v>
      </c>
      <c r="D563" s="48" t="s">
        <v>44</v>
      </c>
      <c r="E563" s="49" t="s">
        <v>45</v>
      </c>
    </row>
    <row r="564" spans="1:5" ht="15" customHeight="1" x14ac:dyDescent="0.2">
      <c r="A564" s="105"/>
      <c r="B564" s="133"/>
      <c r="C564" s="51">
        <v>3639</v>
      </c>
      <c r="D564" s="52" t="s">
        <v>46</v>
      </c>
      <c r="E564" s="78">
        <v>-2852</v>
      </c>
    </row>
    <row r="565" spans="1:5" ht="15" customHeight="1" x14ac:dyDescent="0.2">
      <c r="C565" s="54" t="s">
        <v>48</v>
      </c>
      <c r="D565" s="55"/>
      <c r="E565" s="56">
        <f>SUM(E564:E564)</f>
        <v>-2852</v>
      </c>
    </row>
    <row r="566" spans="1:5" ht="15" customHeight="1" x14ac:dyDescent="0.2">
      <c r="C566" s="140"/>
      <c r="D566" s="40"/>
      <c r="E566" s="141"/>
    </row>
    <row r="567" spans="1:5" ht="15" customHeight="1" x14ac:dyDescent="0.2">
      <c r="A567" s="110" t="s">
        <v>72</v>
      </c>
      <c r="B567" s="40"/>
      <c r="C567" s="40"/>
      <c r="D567" s="40"/>
      <c r="E567" s="42" t="s">
        <v>147</v>
      </c>
    </row>
    <row r="568" spans="1:5" ht="15" customHeight="1" x14ac:dyDescent="0.2">
      <c r="A568" s="59"/>
      <c r="B568" s="129"/>
      <c r="C568" s="40"/>
      <c r="E568" s="71"/>
    </row>
    <row r="569" spans="1:5" ht="15" customHeight="1" x14ac:dyDescent="0.2">
      <c r="A569" s="46"/>
      <c r="B569" s="46"/>
      <c r="C569" s="47" t="s">
        <v>43</v>
      </c>
      <c r="D569" s="47" t="s">
        <v>44</v>
      </c>
      <c r="E569" s="64" t="s">
        <v>45</v>
      </c>
    </row>
    <row r="570" spans="1:5" ht="15" customHeight="1" x14ac:dyDescent="0.2">
      <c r="A570" s="117"/>
      <c r="B570" s="119"/>
      <c r="C570" s="65">
        <v>3299</v>
      </c>
      <c r="D570" s="52" t="s">
        <v>47</v>
      </c>
      <c r="E570" s="151">
        <v>2852</v>
      </c>
    </row>
    <row r="571" spans="1:5" ht="15" customHeight="1" x14ac:dyDescent="0.2">
      <c r="A571" s="118"/>
      <c r="B571" s="127"/>
      <c r="C571" s="54" t="s">
        <v>48</v>
      </c>
      <c r="D571" s="152"/>
      <c r="E571" s="56">
        <f>SUM(E570:E570)</f>
        <v>2852</v>
      </c>
    </row>
    <row r="572" spans="1:5" ht="15" customHeight="1" x14ac:dyDescent="0.2"/>
    <row r="573" spans="1:5" ht="15" customHeight="1" x14ac:dyDescent="0.2"/>
    <row r="574" spans="1:5" ht="15" customHeight="1" x14ac:dyDescent="0.25">
      <c r="A574" s="38" t="s">
        <v>148</v>
      </c>
    </row>
    <row r="575" spans="1:5" ht="15" customHeight="1" x14ac:dyDescent="0.2">
      <c r="A575" s="159" t="s">
        <v>49</v>
      </c>
      <c r="B575" s="159"/>
      <c r="C575" s="159"/>
      <c r="D575" s="159"/>
      <c r="E575" s="159"/>
    </row>
    <row r="576" spans="1:5" ht="15" customHeight="1" x14ac:dyDescent="0.2">
      <c r="A576" s="159"/>
      <c r="B576" s="159"/>
      <c r="C576" s="159"/>
      <c r="D576" s="159"/>
      <c r="E576" s="159"/>
    </row>
    <row r="577" spans="1:5" ht="15" customHeight="1" x14ac:dyDescent="0.2">
      <c r="A577" s="160" t="s">
        <v>149</v>
      </c>
      <c r="B577" s="160"/>
      <c r="C577" s="160"/>
      <c r="D577" s="160"/>
      <c r="E577" s="160"/>
    </row>
    <row r="578" spans="1:5" ht="15" customHeight="1" x14ac:dyDescent="0.2">
      <c r="A578" s="160"/>
      <c r="B578" s="160"/>
      <c r="C578" s="160"/>
      <c r="D578" s="160"/>
      <c r="E578" s="160"/>
    </row>
    <row r="579" spans="1:5" ht="15" customHeight="1" x14ac:dyDescent="0.2">
      <c r="A579" s="160"/>
      <c r="B579" s="160"/>
      <c r="C579" s="160"/>
      <c r="D579" s="160"/>
      <c r="E579" s="160"/>
    </row>
    <row r="580" spans="1:5" ht="15" customHeight="1" x14ac:dyDescent="0.2">
      <c r="A580" s="160"/>
      <c r="B580" s="160"/>
      <c r="C580" s="160"/>
      <c r="D580" s="160"/>
      <c r="E580" s="160"/>
    </row>
    <row r="581" spans="1:5" ht="15" customHeight="1" x14ac:dyDescent="0.2">
      <c r="A581" s="160"/>
      <c r="B581" s="160"/>
      <c r="C581" s="160"/>
      <c r="D581" s="160"/>
      <c r="E581" s="160"/>
    </row>
    <row r="582" spans="1:5" ht="15" customHeight="1" x14ac:dyDescent="0.2">
      <c r="A582" s="160"/>
      <c r="B582" s="160"/>
      <c r="C582" s="160"/>
      <c r="D582" s="160"/>
      <c r="E582" s="160"/>
    </row>
    <row r="583" spans="1:5" ht="15" customHeight="1" x14ac:dyDescent="0.2">
      <c r="A583" s="160"/>
      <c r="B583" s="160"/>
      <c r="C583" s="160"/>
      <c r="D583" s="160"/>
      <c r="E583" s="160"/>
    </row>
    <row r="584" spans="1:5" ht="15" customHeight="1" x14ac:dyDescent="0.2">
      <c r="A584" s="160"/>
      <c r="B584" s="160"/>
      <c r="C584" s="160"/>
      <c r="D584" s="160"/>
      <c r="E584" s="160"/>
    </row>
    <row r="585" spans="1:5" ht="15" customHeight="1" x14ac:dyDescent="0.2">
      <c r="A585" s="143"/>
      <c r="B585" s="143"/>
      <c r="C585" s="143"/>
      <c r="D585" s="143"/>
      <c r="E585" s="143"/>
    </row>
    <row r="586" spans="1:5" ht="15" customHeight="1" x14ac:dyDescent="0.25">
      <c r="A586" s="39" t="s">
        <v>17</v>
      </c>
      <c r="B586" s="40"/>
      <c r="C586" s="40"/>
      <c r="D586" s="40"/>
      <c r="E586" s="40"/>
    </row>
    <row r="587" spans="1:5" ht="15" customHeight="1" x14ac:dyDescent="0.2">
      <c r="A587" s="41" t="s">
        <v>50</v>
      </c>
      <c r="B587" s="40"/>
      <c r="C587" s="40"/>
      <c r="D587" s="40"/>
      <c r="E587" s="42" t="s">
        <v>89</v>
      </c>
    </row>
    <row r="588" spans="1:5" ht="15" customHeight="1" x14ac:dyDescent="0.2">
      <c r="A588" s="43"/>
      <c r="B588" s="44"/>
      <c r="C588" s="40"/>
      <c r="D588" s="40"/>
      <c r="E588" s="45"/>
    </row>
    <row r="589" spans="1:5" ht="15" customHeight="1" x14ac:dyDescent="0.25">
      <c r="A589" s="38"/>
      <c r="B589" s="47" t="s">
        <v>90</v>
      </c>
      <c r="C589" s="47" t="s">
        <v>43</v>
      </c>
      <c r="D589" s="48" t="s">
        <v>44</v>
      </c>
      <c r="E589" s="49" t="s">
        <v>45</v>
      </c>
    </row>
    <row r="590" spans="1:5" ht="15" customHeight="1" x14ac:dyDescent="0.25">
      <c r="A590" s="38"/>
      <c r="B590" s="134">
        <v>11</v>
      </c>
      <c r="C590" s="51"/>
      <c r="D590" s="52" t="s">
        <v>46</v>
      </c>
      <c r="E590" s="53">
        <v>-0.5</v>
      </c>
    </row>
    <row r="591" spans="1:5" ht="15" customHeight="1" x14ac:dyDescent="0.25">
      <c r="A591" s="38"/>
      <c r="B591" s="134">
        <v>11</v>
      </c>
      <c r="C591" s="51"/>
      <c r="D591" s="52" t="s">
        <v>51</v>
      </c>
      <c r="E591" s="53">
        <f>-204692.5-150940</f>
        <v>-355632.5</v>
      </c>
    </row>
    <row r="592" spans="1:5" ht="15" customHeight="1" x14ac:dyDescent="0.25">
      <c r="A592" s="38"/>
      <c r="B592" s="134">
        <v>11</v>
      </c>
      <c r="C592" s="51"/>
      <c r="D592" s="101" t="s">
        <v>46</v>
      </c>
      <c r="E592" s="53">
        <f>152497+52196+30000+120940</f>
        <v>355633</v>
      </c>
    </row>
    <row r="593" spans="1:5" ht="15" customHeight="1" x14ac:dyDescent="0.25">
      <c r="A593" s="38"/>
      <c r="B593" s="134"/>
      <c r="C593" s="54" t="s">
        <v>48</v>
      </c>
      <c r="D593" s="55"/>
      <c r="E593" s="56">
        <f>SUM(E590:E592)</f>
        <v>0</v>
      </c>
    </row>
    <row r="594" spans="1:5" ht="15" customHeight="1" x14ac:dyDescent="0.2"/>
    <row r="595" spans="1:5" ht="15" customHeight="1" x14ac:dyDescent="0.2"/>
    <row r="596" spans="1:5" ht="15" customHeight="1" x14ac:dyDescent="0.25">
      <c r="A596" s="38" t="s">
        <v>150</v>
      </c>
    </row>
    <row r="597" spans="1:5" ht="15" customHeight="1" x14ac:dyDescent="0.2">
      <c r="A597" s="159" t="s">
        <v>49</v>
      </c>
      <c r="B597" s="159"/>
      <c r="C597" s="159"/>
      <c r="D597" s="159"/>
      <c r="E597" s="159"/>
    </row>
    <row r="598" spans="1:5" ht="15" customHeight="1" x14ac:dyDescent="0.2">
      <c r="A598" s="159"/>
      <c r="B598" s="159"/>
      <c r="C598" s="159"/>
      <c r="D598" s="159"/>
      <c r="E598" s="159"/>
    </row>
    <row r="599" spans="1:5" ht="15" customHeight="1" x14ac:dyDescent="0.2">
      <c r="A599" s="160" t="s">
        <v>151</v>
      </c>
      <c r="B599" s="160"/>
      <c r="C599" s="160"/>
      <c r="D599" s="160"/>
      <c r="E599" s="160"/>
    </row>
    <row r="600" spans="1:5" ht="15" customHeight="1" x14ac:dyDescent="0.2">
      <c r="A600" s="160"/>
      <c r="B600" s="160"/>
      <c r="C600" s="160"/>
      <c r="D600" s="160"/>
      <c r="E600" s="160"/>
    </row>
    <row r="601" spans="1:5" ht="15" customHeight="1" x14ac:dyDescent="0.2">
      <c r="A601" s="160"/>
      <c r="B601" s="160"/>
      <c r="C601" s="160"/>
      <c r="D601" s="160"/>
      <c r="E601" s="160"/>
    </row>
    <row r="602" spans="1:5" ht="15" customHeight="1" x14ac:dyDescent="0.2">
      <c r="A602" s="160"/>
      <c r="B602" s="160"/>
      <c r="C602" s="160"/>
      <c r="D602" s="160"/>
      <c r="E602" s="160"/>
    </row>
    <row r="603" spans="1:5" ht="15" customHeight="1" x14ac:dyDescent="0.2">
      <c r="A603" s="160"/>
      <c r="B603" s="160"/>
      <c r="C603" s="160"/>
      <c r="D603" s="160"/>
      <c r="E603" s="160"/>
    </row>
    <row r="604" spans="1:5" ht="15" customHeight="1" x14ac:dyDescent="0.2">
      <c r="A604" s="160"/>
      <c r="B604" s="160"/>
      <c r="C604" s="160"/>
      <c r="D604" s="160"/>
      <c r="E604" s="160"/>
    </row>
    <row r="605" spans="1:5" ht="15" customHeight="1" x14ac:dyDescent="0.2">
      <c r="A605" s="143"/>
      <c r="B605" s="143"/>
      <c r="C605" s="143"/>
      <c r="D605" s="143"/>
      <c r="E605" s="143"/>
    </row>
    <row r="606" spans="1:5" ht="15" customHeight="1" x14ac:dyDescent="0.25">
      <c r="A606" s="39" t="s">
        <v>17</v>
      </c>
      <c r="B606" s="40"/>
      <c r="C606" s="40"/>
      <c r="D606" s="40"/>
      <c r="E606" s="40"/>
    </row>
    <row r="607" spans="1:5" ht="15" customHeight="1" x14ac:dyDescent="0.2">
      <c r="A607" s="41" t="s">
        <v>50</v>
      </c>
      <c r="B607" s="40"/>
      <c r="C607" s="40"/>
      <c r="D607" s="40"/>
      <c r="E607" s="42" t="s">
        <v>89</v>
      </c>
    </row>
    <row r="608" spans="1:5" ht="15" customHeight="1" x14ac:dyDescent="0.2">
      <c r="A608" s="43"/>
      <c r="B608" s="44"/>
      <c r="C608" s="40"/>
      <c r="D608" s="40"/>
      <c r="E608" s="45"/>
    </row>
    <row r="609" spans="1:5" ht="15" customHeight="1" x14ac:dyDescent="0.25">
      <c r="A609" s="38"/>
      <c r="B609" s="47" t="s">
        <v>90</v>
      </c>
      <c r="C609" s="47" t="s">
        <v>43</v>
      </c>
      <c r="D609" s="48" t="s">
        <v>44</v>
      </c>
      <c r="E609" s="49" t="s">
        <v>45</v>
      </c>
    </row>
    <row r="610" spans="1:5" ht="15" customHeight="1" x14ac:dyDescent="0.25">
      <c r="A610" s="38"/>
      <c r="B610" s="134">
        <v>12</v>
      </c>
      <c r="C610" s="51"/>
      <c r="D610" s="52" t="s">
        <v>51</v>
      </c>
      <c r="E610" s="53">
        <v>-10000</v>
      </c>
    </row>
    <row r="611" spans="1:5" ht="15" customHeight="1" x14ac:dyDescent="0.25">
      <c r="A611" s="38"/>
      <c r="B611" s="134">
        <v>12</v>
      </c>
      <c r="C611" s="51"/>
      <c r="D611" s="101" t="s">
        <v>46</v>
      </c>
      <c r="E611" s="53">
        <v>10000</v>
      </c>
    </row>
    <row r="612" spans="1:5" ht="15" customHeight="1" x14ac:dyDescent="0.25">
      <c r="A612" s="38"/>
      <c r="B612" s="134"/>
      <c r="C612" s="54" t="s">
        <v>48</v>
      </c>
      <c r="D612" s="55"/>
      <c r="E612" s="56">
        <f>SUM(E610:E611)</f>
        <v>0</v>
      </c>
    </row>
    <row r="613" spans="1:5" ht="15" customHeight="1" x14ac:dyDescent="0.2"/>
    <row r="614" spans="1:5" ht="15" customHeight="1" x14ac:dyDescent="0.2"/>
    <row r="615" spans="1:5" ht="15" customHeight="1" x14ac:dyDescent="0.2"/>
    <row r="616" spans="1:5" ht="15" customHeight="1" x14ac:dyDescent="0.2"/>
    <row r="617" spans="1:5" ht="15" customHeight="1" x14ac:dyDescent="0.2"/>
    <row r="618" spans="1:5" ht="15" customHeight="1" x14ac:dyDescent="0.2"/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8" t="s">
        <v>152</v>
      </c>
    </row>
    <row r="627" spans="1:5" ht="15" customHeight="1" x14ac:dyDescent="0.2">
      <c r="A627" s="159" t="s">
        <v>92</v>
      </c>
      <c r="B627" s="159"/>
      <c r="C627" s="159"/>
      <c r="D627" s="159"/>
      <c r="E627" s="159"/>
    </row>
    <row r="628" spans="1:5" ht="15" customHeight="1" x14ac:dyDescent="0.2">
      <c r="A628" s="159"/>
      <c r="B628" s="159"/>
      <c r="C628" s="159"/>
      <c r="D628" s="159"/>
      <c r="E628" s="159"/>
    </row>
    <row r="629" spans="1:5" ht="15" customHeight="1" x14ac:dyDescent="0.2">
      <c r="A629" s="157" t="s">
        <v>153</v>
      </c>
      <c r="B629" s="157"/>
      <c r="C629" s="157"/>
      <c r="D629" s="157"/>
      <c r="E629" s="157"/>
    </row>
    <row r="630" spans="1:5" ht="15" customHeight="1" x14ac:dyDescent="0.2">
      <c r="A630" s="157"/>
      <c r="B630" s="157"/>
      <c r="C630" s="157"/>
      <c r="D630" s="157"/>
      <c r="E630" s="157"/>
    </row>
    <row r="631" spans="1:5" ht="15" customHeight="1" x14ac:dyDescent="0.2">
      <c r="A631" s="157"/>
      <c r="B631" s="157"/>
      <c r="C631" s="157"/>
      <c r="D631" s="157"/>
      <c r="E631" s="157"/>
    </row>
    <row r="632" spans="1:5" ht="15" customHeight="1" x14ac:dyDescent="0.2">
      <c r="A632" s="157"/>
      <c r="B632" s="157"/>
      <c r="C632" s="157"/>
      <c r="D632" s="157"/>
      <c r="E632" s="157"/>
    </row>
    <row r="633" spans="1:5" ht="15" customHeight="1" x14ac:dyDescent="0.2">
      <c r="A633" s="157"/>
      <c r="B633" s="157"/>
      <c r="C633" s="157"/>
      <c r="D633" s="157"/>
      <c r="E633" s="157"/>
    </row>
    <row r="634" spans="1:5" ht="15" customHeight="1" x14ac:dyDescent="0.2">
      <c r="A634" s="157"/>
      <c r="B634" s="157"/>
      <c r="C634" s="157"/>
      <c r="D634" s="157"/>
      <c r="E634" s="157"/>
    </row>
    <row r="635" spans="1:5" ht="15" customHeight="1" x14ac:dyDescent="0.2">
      <c r="A635" s="157"/>
      <c r="B635" s="157"/>
      <c r="C635" s="157"/>
      <c r="D635" s="157"/>
      <c r="E635" s="157"/>
    </row>
    <row r="636" spans="1:5" ht="15" customHeight="1" x14ac:dyDescent="0.2">
      <c r="A636" s="157"/>
      <c r="B636" s="157"/>
      <c r="C636" s="157"/>
      <c r="D636" s="157"/>
      <c r="E636" s="157"/>
    </row>
    <row r="637" spans="1:5" ht="15" customHeight="1" x14ac:dyDescent="0.2">
      <c r="A637" s="157"/>
      <c r="B637" s="157"/>
      <c r="C637" s="157"/>
      <c r="D637" s="157"/>
      <c r="E637" s="157"/>
    </row>
    <row r="638" spans="1:5" ht="15" customHeight="1" x14ac:dyDescent="0.2">
      <c r="A638" s="157"/>
      <c r="B638" s="157"/>
      <c r="C638" s="157"/>
      <c r="D638" s="157"/>
      <c r="E638" s="157"/>
    </row>
    <row r="639" spans="1:5" ht="15" customHeight="1" x14ac:dyDescent="0.2"/>
    <row r="640" spans="1:5" ht="15" customHeight="1" x14ac:dyDescent="0.25">
      <c r="A640" s="39" t="s">
        <v>17</v>
      </c>
      <c r="B640" s="40"/>
      <c r="C640" s="40"/>
      <c r="D640" s="40"/>
      <c r="E640" s="59"/>
    </row>
    <row r="641" spans="1:5" ht="15" customHeight="1" x14ac:dyDescent="0.2">
      <c r="A641" s="67" t="s">
        <v>76</v>
      </c>
      <c r="B641" s="69"/>
      <c r="C641" s="69"/>
      <c r="D641" s="69"/>
      <c r="E641" s="59" t="s">
        <v>77</v>
      </c>
    </row>
    <row r="642" spans="1:5" ht="15" customHeight="1" x14ac:dyDescent="0.2"/>
    <row r="643" spans="1:5" ht="15" customHeight="1" x14ac:dyDescent="0.2">
      <c r="B643" s="49" t="s">
        <v>56</v>
      </c>
      <c r="C643" s="47" t="s">
        <v>43</v>
      </c>
      <c r="D643" s="123" t="s">
        <v>57</v>
      </c>
      <c r="E643" s="64" t="s">
        <v>45</v>
      </c>
    </row>
    <row r="644" spans="1:5" ht="15" customHeight="1" x14ac:dyDescent="0.2">
      <c r="B644" s="89">
        <v>307</v>
      </c>
      <c r="C644" s="51"/>
      <c r="D644" s="101" t="s">
        <v>78</v>
      </c>
      <c r="E644" s="78">
        <v>-262675</v>
      </c>
    </row>
    <row r="645" spans="1:5" ht="15" customHeight="1" x14ac:dyDescent="0.2">
      <c r="B645" s="89">
        <v>10</v>
      </c>
      <c r="C645" s="51"/>
      <c r="D645" s="52" t="s">
        <v>78</v>
      </c>
      <c r="E645" s="78">
        <v>135224</v>
      </c>
    </row>
    <row r="646" spans="1:5" ht="15" customHeight="1" x14ac:dyDescent="0.2">
      <c r="B646" s="89">
        <v>10</v>
      </c>
      <c r="C646" s="51"/>
      <c r="D646" s="153" t="s">
        <v>93</v>
      </c>
      <c r="E646" s="78">
        <v>127451</v>
      </c>
    </row>
    <row r="647" spans="1:5" ht="15" customHeight="1" x14ac:dyDescent="0.2">
      <c r="B647" s="125"/>
      <c r="C647" s="54" t="s">
        <v>48</v>
      </c>
      <c r="D647" s="73"/>
      <c r="E647" s="74">
        <f>SUM(E644:E646)</f>
        <v>0</v>
      </c>
    </row>
    <row r="648" spans="1:5" ht="15" customHeight="1" x14ac:dyDescent="0.2"/>
    <row r="649" spans="1:5" ht="15" customHeight="1" x14ac:dyDescent="0.2"/>
    <row r="650" spans="1:5" ht="15" customHeight="1" x14ac:dyDescent="0.25">
      <c r="A650" s="38" t="s">
        <v>154</v>
      </c>
    </row>
    <row r="651" spans="1:5" ht="15" customHeight="1" x14ac:dyDescent="0.2">
      <c r="A651" s="159" t="s">
        <v>92</v>
      </c>
      <c r="B651" s="159"/>
      <c r="C651" s="159"/>
      <c r="D651" s="159"/>
      <c r="E651" s="159"/>
    </row>
    <row r="652" spans="1:5" ht="15" customHeight="1" x14ac:dyDescent="0.2">
      <c r="A652" s="159"/>
      <c r="B652" s="159"/>
      <c r="C652" s="159"/>
      <c r="D652" s="159"/>
      <c r="E652" s="159"/>
    </row>
    <row r="653" spans="1:5" ht="15" customHeight="1" x14ac:dyDescent="0.2">
      <c r="A653" s="157" t="s">
        <v>155</v>
      </c>
      <c r="B653" s="157"/>
      <c r="C653" s="157"/>
      <c r="D653" s="157"/>
      <c r="E653" s="157"/>
    </row>
    <row r="654" spans="1:5" ht="15" customHeight="1" x14ac:dyDescent="0.2">
      <c r="A654" s="157"/>
      <c r="B654" s="157"/>
      <c r="C654" s="157"/>
      <c r="D654" s="157"/>
      <c r="E654" s="157"/>
    </row>
    <row r="655" spans="1:5" ht="15" customHeight="1" x14ac:dyDescent="0.2">
      <c r="A655" s="157"/>
      <c r="B655" s="157"/>
      <c r="C655" s="157"/>
      <c r="D655" s="157"/>
      <c r="E655" s="157"/>
    </row>
    <row r="656" spans="1:5" ht="15" customHeight="1" x14ac:dyDescent="0.2">
      <c r="A656" s="157"/>
      <c r="B656" s="157"/>
      <c r="C656" s="157"/>
      <c r="D656" s="157"/>
      <c r="E656" s="157"/>
    </row>
    <row r="657" spans="1:5" ht="15" customHeight="1" x14ac:dyDescent="0.2">
      <c r="A657" s="157"/>
      <c r="B657" s="157"/>
      <c r="C657" s="157"/>
      <c r="D657" s="157"/>
      <c r="E657" s="157"/>
    </row>
    <row r="658" spans="1:5" ht="15" customHeight="1" x14ac:dyDescent="0.2">
      <c r="A658" s="157"/>
      <c r="B658" s="157"/>
      <c r="C658" s="157"/>
      <c r="D658" s="157"/>
      <c r="E658" s="157"/>
    </row>
    <row r="659" spans="1:5" ht="15" customHeight="1" x14ac:dyDescent="0.2">
      <c r="A659" s="157"/>
      <c r="B659" s="157"/>
      <c r="C659" s="157"/>
      <c r="D659" s="157"/>
      <c r="E659" s="157"/>
    </row>
    <row r="660" spans="1:5" ht="15" customHeight="1" x14ac:dyDescent="0.2">
      <c r="A660" s="157"/>
      <c r="B660" s="157"/>
      <c r="C660" s="157"/>
      <c r="D660" s="157"/>
      <c r="E660" s="157"/>
    </row>
    <row r="661" spans="1:5" ht="15" customHeight="1" x14ac:dyDescent="0.2">
      <c r="A661" s="157"/>
      <c r="B661" s="157"/>
      <c r="C661" s="157"/>
      <c r="D661" s="157"/>
      <c r="E661" s="157"/>
    </row>
    <row r="662" spans="1:5" ht="15" customHeight="1" x14ac:dyDescent="0.2"/>
    <row r="663" spans="1:5" ht="15" customHeight="1" x14ac:dyDescent="0.25">
      <c r="A663" s="39" t="s">
        <v>17</v>
      </c>
      <c r="B663" s="40"/>
      <c r="C663" s="40"/>
      <c r="D663" s="40"/>
      <c r="E663" s="59"/>
    </row>
    <row r="664" spans="1:5" ht="15" customHeight="1" x14ac:dyDescent="0.2">
      <c r="A664" s="67" t="s">
        <v>76</v>
      </c>
      <c r="B664" s="69"/>
      <c r="C664" s="69"/>
      <c r="D664" s="69"/>
      <c r="E664" s="59" t="s">
        <v>77</v>
      </c>
    </row>
    <row r="665" spans="1:5" ht="15" customHeight="1" x14ac:dyDescent="0.2"/>
    <row r="666" spans="1:5" ht="15" customHeight="1" x14ac:dyDescent="0.2">
      <c r="B666" s="49" t="s">
        <v>56</v>
      </c>
      <c r="C666" s="47" t="s">
        <v>43</v>
      </c>
      <c r="D666" s="123" t="s">
        <v>57</v>
      </c>
      <c r="E666" s="64" t="s">
        <v>45</v>
      </c>
    </row>
    <row r="667" spans="1:5" ht="15" customHeight="1" x14ac:dyDescent="0.2">
      <c r="B667" s="89">
        <v>307</v>
      </c>
      <c r="C667" s="51"/>
      <c r="D667" s="101" t="s">
        <v>78</v>
      </c>
      <c r="E667" s="78">
        <v>-350000</v>
      </c>
    </row>
    <row r="668" spans="1:5" ht="15" customHeight="1" x14ac:dyDescent="0.2">
      <c r="B668" s="89">
        <v>10</v>
      </c>
      <c r="C668" s="51"/>
      <c r="D668" s="153" t="s">
        <v>93</v>
      </c>
      <c r="E668" s="78">
        <v>350000</v>
      </c>
    </row>
    <row r="669" spans="1:5" ht="15" customHeight="1" x14ac:dyDescent="0.2">
      <c r="B669" s="125"/>
      <c r="C669" s="54" t="s">
        <v>48</v>
      </c>
      <c r="D669" s="73"/>
      <c r="E669" s="74">
        <f>SUM(E667:E668)</f>
        <v>0</v>
      </c>
    </row>
    <row r="670" spans="1:5" ht="15" customHeight="1" x14ac:dyDescent="0.2"/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38" t="s">
        <v>156</v>
      </c>
    </row>
    <row r="679" spans="1:5" ht="15" customHeight="1" x14ac:dyDescent="0.2">
      <c r="A679" s="159" t="s">
        <v>92</v>
      </c>
      <c r="B679" s="159"/>
      <c r="C679" s="159"/>
      <c r="D679" s="159"/>
      <c r="E679" s="159"/>
    </row>
    <row r="680" spans="1:5" ht="15" customHeight="1" x14ac:dyDescent="0.2">
      <c r="A680" s="159"/>
      <c r="B680" s="159"/>
      <c r="C680" s="159"/>
      <c r="D680" s="159"/>
      <c r="E680" s="159"/>
    </row>
    <row r="681" spans="1:5" ht="15" customHeight="1" x14ac:dyDescent="0.2">
      <c r="A681" s="157" t="s">
        <v>157</v>
      </c>
      <c r="B681" s="157"/>
      <c r="C681" s="157"/>
      <c r="D681" s="157"/>
      <c r="E681" s="157"/>
    </row>
    <row r="682" spans="1:5" ht="15" customHeight="1" x14ac:dyDescent="0.2">
      <c r="A682" s="157"/>
      <c r="B682" s="157"/>
      <c r="C682" s="157"/>
      <c r="D682" s="157"/>
      <c r="E682" s="157"/>
    </row>
    <row r="683" spans="1:5" ht="15" customHeight="1" x14ac:dyDescent="0.2">
      <c r="A683" s="157"/>
      <c r="B683" s="157"/>
      <c r="C683" s="157"/>
      <c r="D683" s="157"/>
      <c r="E683" s="157"/>
    </row>
    <row r="684" spans="1:5" ht="15" customHeight="1" x14ac:dyDescent="0.2">
      <c r="A684" s="157"/>
      <c r="B684" s="157"/>
      <c r="C684" s="157"/>
      <c r="D684" s="157"/>
      <c r="E684" s="157"/>
    </row>
    <row r="685" spans="1:5" ht="15" customHeight="1" x14ac:dyDescent="0.2">
      <c r="A685" s="157"/>
      <c r="B685" s="157"/>
      <c r="C685" s="157"/>
      <c r="D685" s="157"/>
      <c r="E685" s="157"/>
    </row>
    <row r="686" spans="1:5" ht="15" customHeight="1" x14ac:dyDescent="0.2">
      <c r="A686" s="157"/>
      <c r="B686" s="157"/>
      <c r="C686" s="157"/>
      <c r="D686" s="157"/>
      <c r="E686" s="157"/>
    </row>
    <row r="687" spans="1:5" ht="15" customHeight="1" x14ac:dyDescent="0.2">
      <c r="A687" s="157"/>
      <c r="B687" s="157"/>
      <c r="C687" s="157"/>
      <c r="D687" s="157"/>
      <c r="E687" s="157"/>
    </row>
    <row r="688" spans="1:5" ht="15" customHeight="1" x14ac:dyDescent="0.2">
      <c r="A688" s="157"/>
      <c r="B688" s="157"/>
      <c r="C688" s="157"/>
      <c r="D688" s="157"/>
      <c r="E688" s="157"/>
    </row>
    <row r="689" spans="1:5" ht="15" customHeight="1" x14ac:dyDescent="0.2">
      <c r="A689" s="157"/>
      <c r="B689" s="157"/>
      <c r="C689" s="157"/>
      <c r="D689" s="157"/>
      <c r="E689" s="157"/>
    </row>
    <row r="690" spans="1:5" ht="15" customHeight="1" x14ac:dyDescent="0.2">
      <c r="A690" s="157"/>
      <c r="B690" s="157"/>
      <c r="C690" s="157"/>
      <c r="D690" s="157"/>
      <c r="E690" s="157"/>
    </row>
    <row r="691" spans="1:5" ht="15" customHeight="1" x14ac:dyDescent="0.2"/>
    <row r="692" spans="1:5" ht="15" customHeight="1" x14ac:dyDescent="0.25">
      <c r="A692" s="39" t="s">
        <v>17</v>
      </c>
      <c r="B692" s="40"/>
      <c r="C692" s="40"/>
      <c r="D692" s="40"/>
      <c r="E692" s="59"/>
    </row>
    <row r="693" spans="1:5" ht="15" customHeight="1" x14ac:dyDescent="0.2">
      <c r="A693" s="67" t="s">
        <v>76</v>
      </c>
      <c r="B693" s="69"/>
      <c r="C693" s="69"/>
      <c r="D693" s="69"/>
      <c r="E693" s="59" t="s">
        <v>77</v>
      </c>
    </row>
    <row r="694" spans="1:5" ht="15" customHeight="1" x14ac:dyDescent="0.2"/>
    <row r="695" spans="1:5" ht="15" customHeight="1" x14ac:dyDescent="0.2">
      <c r="B695" s="49" t="s">
        <v>56</v>
      </c>
      <c r="C695" s="47" t="s">
        <v>43</v>
      </c>
      <c r="D695" s="123" t="s">
        <v>57</v>
      </c>
      <c r="E695" s="64" t="s">
        <v>45</v>
      </c>
    </row>
    <row r="696" spans="1:5" ht="15" customHeight="1" x14ac:dyDescent="0.2">
      <c r="B696" s="89">
        <v>307</v>
      </c>
      <c r="C696" s="51"/>
      <c r="D696" s="101" t="s">
        <v>78</v>
      </c>
      <c r="E696" s="78">
        <v>-120000</v>
      </c>
    </row>
    <row r="697" spans="1:5" ht="15" customHeight="1" x14ac:dyDescent="0.2">
      <c r="B697" s="89">
        <v>10</v>
      </c>
      <c r="C697" s="51"/>
      <c r="D697" s="52" t="s">
        <v>78</v>
      </c>
      <c r="E697" s="78">
        <v>120000</v>
      </c>
    </row>
    <row r="698" spans="1:5" ht="15" customHeight="1" x14ac:dyDescent="0.2">
      <c r="B698" s="125"/>
      <c r="C698" s="54" t="s">
        <v>48</v>
      </c>
      <c r="D698" s="73"/>
      <c r="E698" s="74">
        <f>SUM(E696:E697)</f>
        <v>0</v>
      </c>
    </row>
    <row r="699" spans="1:5" ht="15" customHeight="1" x14ac:dyDescent="0.2"/>
    <row r="700" spans="1:5" ht="15" customHeight="1" x14ac:dyDescent="0.2"/>
    <row r="701" spans="1:5" ht="15" customHeight="1" x14ac:dyDescent="0.25">
      <c r="A701" s="38" t="s">
        <v>158</v>
      </c>
    </row>
    <row r="702" spans="1:5" ht="15" customHeight="1" x14ac:dyDescent="0.2">
      <c r="A702" s="159" t="s">
        <v>92</v>
      </c>
      <c r="B702" s="159"/>
      <c r="C702" s="159"/>
      <c r="D702" s="159"/>
      <c r="E702" s="159"/>
    </row>
    <row r="703" spans="1:5" ht="15" customHeight="1" x14ac:dyDescent="0.2">
      <c r="A703" s="159"/>
      <c r="B703" s="159"/>
      <c r="C703" s="159"/>
      <c r="D703" s="159"/>
      <c r="E703" s="159"/>
    </row>
    <row r="704" spans="1:5" ht="15" customHeight="1" x14ac:dyDescent="0.2">
      <c r="A704" s="157" t="s">
        <v>159</v>
      </c>
      <c r="B704" s="157"/>
      <c r="C704" s="157"/>
      <c r="D704" s="157"/>
      <c r="E704" s="157"/>
    </row>
    <row r="705" spans="1:5" ht="15" customHeight="1" x14ac:dyDescent="0.2">
      <c r="A705" s="157"/>
      <c r="B705" s="157"/>
      <c r="C705" s="157"/>
      <c r="D705" s="157"/>
      <c r="E705" s="157"/>
    </row>
    <row r="706" spans="1:5" ht="15" customHeight="1" x14ac:dyDescent="0.2">
      <c r="A706" s="157"/>
      <c r="B706" s="157"/>
      <c r="C706" s="157"/>
      <c r="D706" s="157"/>
      <c r="E706" s="157"/>
    </row>
    <row r="707" spans="1:5" ht="15" customHeight="1" x14ac:dyDescent="0.2">
      <c r="A707" s="157"/>
      <c r="B707" s="157"/>
      <c r="C707" s="157"/>
      <c r="D707" s="157"/>
      <c r="E707" s="157"/>
    </row>
    <row r="708" spans="1:5" ht="15" customHeight="1" x14ac:dyDescent="0.2">
      <c r="A708" s="157"/>
      <c r="B708" s="157"/>
      <c r="C708" s="157"/>
      <c r="D708" s="157"/>
      <c r="E708" s="157"/>
    </row>
    <row r="709" spans="1:5" ht="15" customHeight="1" x14ac:dyDescent="0.2">
      <c r="A709" s="157"/>
      <c r="B709" s="157"/>
      <c r="C709" s="157"/>
      <c r="D709" s="157"/>
      <c r="E709" s="157"/>
    </row>
    <row r="710" spans="1:5" ht="15" customHeight="1" x14ac:dyDescent="0.2">
      <c r="A710" s="157"/>
      <c r="B710" s="157"/>
      <c r="C710" s="157"/>
      <c r="D710" s="157"/>
      <c r="E710" s="157"/>
    </row>
    <row r="711" spans="1:5" ht="15" customHeight="1" x14ac:dyDescent="0.2">
      <c r="A711" s="157"/>
      <c r="B711" s="157"/>
      <c r="C711" s="157"/>
      <c r="D711" s="157"/>
      <c r="E711" s="157"/>
    </row>
    <row r="712" spans="1:5" ht="15" customHeight="1" x14ac:dyDescent="0.2">
      <c r="A712" s="157"/>
      <c r="B712" s="157"/>
      <c r="C712" s="157"/>
      <c r="D712" s="157"/>
      <c r="E712" s="157"/>
    </row>
    <row r="713" spans="1:5" ht="15" customHeight="1" x14ac:dyDescent="0.2"/>
    <row r="714" spans="1:5" ht="15" customHeight="1" x14ac:dyDescent="0.25">
      <c r="A714" s="39" t="s">
        <v>17</v>
      </c>
      <c r="B714" s="40"/>
      <c r="C714" s="40"/>
      <c r="D714" s="40"/>
      <c r="E714" s="59"/>
    </row>
    <row r="715" spans="1:5" ht="15" customHeight="1" x14ac:dyDescent="0.2">
      <c r="A715" s="67" t="s">
        <v>76</v>
      </c>
      <c r="B715" s="69"/>
      <c r="C715" s="69"/>
      <c r="D715" s="69"/>
      <c r="E715" s="59" t="s">
        <v>77</v>
      </c>
    </row>
    <row r="716" spans="1:5" ht="15" customHeight="1" x14ac:dyDescent="0.2"/>
    <row r="717" spans="1:5" ht="15" customHeight="1" x14ac:dyDescent="0.2">
      <c r="B717" s="49" t="s">
        <v>56</v>
      </c>
      <c r="C717" s="47" t="s">
        <v>43</v>
      </c>
      <c r="D717" s="123" t="s">
        <v>57</v>
      </c>
      <c r="E717" s="64" t="s">
        <v>45</v>
      </c>
    </row>
    <row r="718" spans="1:5" ht="15" customHeight="1" x14ac:dyDescent="0.2">
      <c r="B718" s="89">
        <v>307</v>
      </c>
      <c r="C718" s="51"/>
      <c r="D718" s="101" t="s">
        <v>78</v>
      </c>
      <c r="E718" s="78">
        <v>-185000</v>
      </c>
    </row>
    <row r="719" spans="1:5" ht="15" customHeight="1" x14ac:dyDescent="0.2">
      <c r="B719" s="89">
        <v>11</v>
      </c>
      <c r="C719" s="51"/>
      <c r="D719" s="52" t="s">
        <v>78</v>
      </c>
      <c r="E719" s="78">
        <v>185000</v>
      </c>
    </row>
    <row r="720" spans="1:5" ht="15" customHeight="1" x14ac:dyDescent="0.2">
      <c r="B720" s="125"/>
      <c r="C720" s="54" t="s">
        <v>48</v>
      </c>
      <c r="D720" s="73"/>
      <c r="E720" s="74">
        <f>SUM(E718:E719)</f>
        <v>0</v>
      </c>
    </row>
    <row r="721" spans="1:5" ht="15" customHeight="1" x14ac:dyDescent="0.2"/>
    <row r="722" spans="1:5" ht="15" customHeight="1" x14ac:dyDescent="0.2"/>
    <row r="723" spans="1:5" ht="15" customHeight="1" x14ac:dyDescent="0.2"/>
    <row r="724" spans="1:5" ht="15" customHeight="1" x14ac:dyDescent="0.2"/>
    <row r="725" spans="1:5" ht="15" customHeight="1" x14ac:dyDescent="0.2"/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"/>
    <row r="730" spans="1:5" ht="15" customHeight="1" x14ac:dyDescent="0.25">
      <c r="A730" s="38" t="s">
        <v>160</v>
      </c>
    </row>
    <row r="731" spans="1:5" ht="15" customHeight="1" x14ac:dyDescent="0.2">
      <c r="A731" s="159" t="s">
        <v>92</v>
      </c>
      <c r="B731" s="159"/>
      <c r="C731" s="159"/>
      <c r="D731" s="159"/>
      <c r="E731" s="159"/>
    </row>
    <row r="732" spans="1:5" ht="15" customHeight="1" x14ac:dyDescent="0.2">
      <c r="A732" s="159"/>
      <c r="B732" s="159"/>
      <c r="C732" s="159"/>
      <c r="D732" s="159"/>
      <c r="E732" s="159"/>
    </row>
    <row r="733" spans="1:5" ht="15" customHeight="1" x14ac:dyDescent="0.2">
      <c r="A733" s="157" t="s">
        <v>161</v>
      </c>
      <c r="B733" s="157"/>
      <c r="C733" s="157"/>
      <c r="D733" s="157"/>
      <c r="E733" s="157"/>
    </row>
    <row r="734" spans="1:5" ht="15" customHeight="1" x14ac:dyDescent="0.2">
      <c r="A734" s="157"/>
      <c r="B734" s="157"/>
      <c r="C734" s="157"/>
      <c r="D734" s="157"/>
      <c r="E734" s="157"/>
    </row>
    <row r="735" spans="1:5" ht="15" customHeight="1" x14ac:dyDescent="0.2">
      <c r="A735" s="157"/>
      <c r="B735" s="157"/>
      <c r="C735" s="157"/>
      <c r="D735" s="157"/>
      <c r="E735" s="157"/>
    </row>
    <row r="736" spans="1:5" ht="15" customHeight="1" x14ac:dyDescent="0.2">
      <c r="A736" s="157"/>
      <c r="B736" s="157"/>
      <c r="C736" s="157"/>
      <c r="D736" s="157"/>
      <c r="E736" s="157"/>
    </row>
    <row r="737" spans="1:5" ht="15" customHeight="1" x14ac:dyDescent="0.2">
      <c r="A737" s="157"/>
      <c r="B737" s="157"/>
      <c r="C737" s="157"/>
      <c r="D737" s="157"/>
      <c r="E737" s="157"/>
    </row>
    <row r="738" spans="1:5" ht="15" customHeight="1" x14ac:dyDescent="0.2">
      <c r="A738" s="157"/>
      <c r="B738" s="157"/>
      <c r="C738" s="157"/>
      <c r="D738" s="157"/>
      <c r="E738" s="157"/>
    </row>
    <row r="739" spans="1:5" ht="15" customHeight="1" x14ac:dyDescent="0.2">
      <c r="A739" s="157"/>
      <c r="B739" s="157"/>
      <c r="C739" s="157"/>
      <c r="D739" s="157"/>
      <c r="E739" s="157"/>
    </row>
    <row r="740" spans="1:5" ht="15" customHeight="1" x14ac:dyDescent="0.2">
      <c r="A740" s="157"/>
      <c r="B740" s="157"/>
      <c r="C740" s="157"/>
      <c r="D740" s="157"/>
      <c r="E740" s="157"/>
    </row>
    <row r="741" spans="1:5" ht="15" customHeight="1" x14ac:dyDescent="0.2">
      <c r="A741" s="157"/>
      <c r="B741" s="157"/>
      <c r="C741" s="157"/>
      <c r="D741" s="157"/>
      <c r="E741" s="157"/>
    </row>
    <row r="742" spans="1:5" ht="15" customHeight="1" x14ac:dyDescent="0.2">
      <c r="A742" s="157"/>
      <c r="B742" s="157"/>
      <c r="C742" s="157"/>
      <c r="D742" s="157"/>
      <c r="E742" s="157"/>
    </row>
    <row r="743" spans="1:5" ht="15" customHeight="1" x14ac:dyDescent="0.2">
      <c r="A743" s="157"/>
      <c r="B743" s="157"/>
      <c r="C743" s="157"/>
      <c r="D743" s="157"/>
      <c r="E743" s="157"/>
    </row>
    <row r="744" spans="1:5" ht="15" customHeight="1" x14ac:dyDescent="0.2"/>
    <row r="745" spans="1:5" ht="15" customHeight="1" x14ac:dyDescent="0.25">
      <c r="A745" s="39" t="s">
        <v>17</v>
      </c>
      <c r="B745" s="40"/>
      <c r="C745" s="40"/>
      <c r="D745" s="40"/>
      <c r="E745" s="59"/>
    </row>
    <row r="746" spans="1:5" ht="15" customHeight="1" x14ac:dyDescent="0.2">
      <c r="A746" s="67" t="s">
        <v>76</v>
      </c>
      <c r="B746" s="69"/>
      <c r="C746" s="69"/>
      <c r="D746" s="69"/>
      <c r="E746" s="59" t="s">
        <v>77</v>
      </c>
    </row>
    <row r="747" spans="1:5" ht="15" customHeight="1" x14ac:dyDescent="0.2"/>
    <row r="748" spans="1:5" ht="15" customHeight="1" x14ac:dyDescent="0.2">
      <c r="B748" s="49" t="s">
        <v>56</v>
      </c>
      <c r="C748" s="47" t="s">
        <v>43</v>
      </c>
      <c r="D748" s="123" t="s">
        <v>57</v>
      </c>
      <c r="E748" s="64" t="s">
        <v>45</v>
      </c>
    </row>
    <row r="749" spans="1:5" ht="15" customHeight="1" x14ac:dyDescent="0.2">
      <c r="B749" s="89">
        <v>307</v>
      </c>
      <c r="C749" s="51"/>
      <c r="D749" s="101" t="s">
        <v>78</v>
      </c>
      <c r="E749" s="78">
        <v>-1251056</v>
      </c>
    </row>
    <row r="750" spans="1:5" ht="15" customHeight="1" x14ac:dyDescent="0.2">
      <c r="B750" s="89">
        <v>300</v>
      </c>
      <c r="C750" s="51"/>
      <c r="D750" s="101" t="s">
        <v>78</v>
      </c>
      <c r="E750" s="78">
        <v>298000</v>
      </c>
    </row>
    <row r="751" spans="1:5" ht="15" customHeight="1" x14ac:dyDescent="0.2">
      <c r="B751" s="89">
        <v>301</v>
      </c>
      <c r="C751" s="51"/>
      <c r="D751" s="101" t="s">
        <v>78</v>
      </c>
      <c r="E751" s="78">
        <v>750000</v>
      </c>
    </row>
    <row r="752" spans="1:5" ht="15" customHeight="1" x14ac:dyDescent="0.2">
      <c r="B752" s="89">
        <v>303</v>
      </c>
      <c r="C752" s="51"/>
      <c r="D752" s="101" t="s">
        <v>78</v>
      </c>
      <c r="E752" s="78">
        <v>122815</v>
      </c>
    </row>
    <row r="753" spans="1:5" ht="15" customHeight="1" x14ac:dyDescent="0.2">
      <c r="B753" s="89">
        <v>130</v>
      </c>
      <c r="C753" s="51"/>
      <c r="D753" s="101" t="s">
        <v>78</v>
      </c>
      <c r="E753" s="78">
        <v>80241</v>
      </c>
    </row>
    <row r="754" spans="1:5" ht="15" customHeight="1" x14ac:dyDescent="0.2">
      <c r="B754" s="125"/>
      <c r="C754" s="54" t="s">
        <v>48</v>
      </c>
      <c r="D754" s="73"/>
      <c r="E754" s="74">
        <f>SUM(E749:E753)</f>
        <v>0</v>
      </c>
    </row>
    <row r="755" spans="1:5" ht="15" customHeight="1" x14ac:dyDescent="0.2"/>
    <row r="756" spans="1:5" ht="15" customHeight="1" x14ac:dyDescent="0.2"/>
    <row r="757" spans="1:5" ht="15" customHeight="1" x14ac:dyDescent="0.25">
      <c r="A757" s="38" t="s">
        <v>162</v>
      </c>
    </row>
    <row r="758" spans="1:5" ht="15" customHeight="1" x14ac:dyDescent="0.2">
      <c r="A758" s="159" t="s">
        <v>92</v>
      </c>
      <c r="B758" s="159"/>
      <c r="C758" s="159"/>
      <c r="D758" s="159"/>
      <c r="E758" s="159"/>
    </row>
    <row r="759" spans="1:5" ht="15" customHeight="1" x14ac:dyDescent="0.2">
      <c r="A759" s="159"/>
      <c r="B759" s="159"/>
      <c r="C759" s="159"/>
      <c r="D759" s="159"/>
      <c r="E759" s="159"/>
    </row>
    <row r="760" spans="1:5" ht="15" customHeight="1" x14ac:dyDescent="0.2">
      <c r="A760" s="157" t="s">
        <v>163</v>
      </c>
      <c r="B760" s="157"/>
      <c r="C760" s="157"/>
      <c r="D760" s="157"/>
      <c r="E760" s="157"/>
    </row>
    <row r="761" spans="1:5" ht="15" customHeight="1" x14ac:dyDescent="0.2">
      <c r="A761" s="157"/>
      <c r="B761" s="157"/>
      <c r="C761" s="157"/>
      <c r="D761" s="157"/>
      <c r="E761" s="157"/>
    </row>
    <row r="762" spans="1:5" ht="15" customHeight="1" x14ac:dyDescent="0.2">
      <c r="A762" s="157"/>
      <c r="B762" s="157"/>
      <c r="C762" s="157"/>
      <c r="D762" s="157"/>
      <c r="E762" s="157"/>
    </row>
    <row r="763" spans="1:5" ht="15" customHeight="1" x14ac:dyDescent="0.2">
      <c r="A763" s="157"/>
      <c r="B763" s="157"/>
      <c r="C763" s="157"/>
      <c r="D763" s="157"/>
      <c r="E763" s="157"/>
    </row>
    <row r="764" spans="1:5" ht="15" customHeight="1" x14ac:dyDescent="0.2">
      <c r="A764" s="157"/>
      <c r="B764" s="157"/>
      <c r="C764" s="157"/>
      <c r="D764" s="157"/>
      <c r="E764" s="157"/>
    </row>
    <row r="765" spans="1:5" ht="15" customHeight="1" x14ac:dyDescent="0.2">
      <c r="A765" s="157"/>
      <c r="B765" s="157"/>
      <c r="C765" s="157"/>
      <c r="D765" s="157"/>
      <c r="E765" s="157"/>
    </row>
    <row r="766" spans="1:5" ht="15" customHeight="1" x14ac:dyDescent="0.2">
      <c r="A766" s="157"/>
      <c r="B766" s="157"/>
      <c r="C766" s="157"/>
      <c r="D766" s="157"/>
      <c r="E766" s="157"/>
    </row>
    <row r="767" spans="1:5" ht="15" customHeight="1" x14ac:dyDescent="0.2">
      <c r="A767" s="157"/>
      <c r="B767" s="157"/>
      <c r="C767" s="157"/>
      <c r="D767" s="157"/>
      <c r="E767" s="157"/>
    </row>
    <row r="768" spans="1:5" ht="15" customHeight="1" x14ac:dyDescent="0.2">
      <c r="A768" s="157"/>
      <c r="B768" s="157"/>
      <c r="C768" s="157"/>
      <c r="D768" s="157"/>
      <c r="E768" s="157"/>
    </row>
    <row r="769" spans="1:5" ht="15" customHeight="1" x14ac:dyDescent="0.2"/>
    <row r="770" spans="1:5" ht="15" customHeight="1" x14ac:dyDescent="0.25">
      <c r="A770" s="39" t="s">
        <v>17</v>
      </c>
      <c r="B770" s="40"/>
      <c r="C770" s="40"/>
      <c r="D770" s="40"/>
      <c r="E770" s="59"/>
    </row>
    <row r="771" spans="1:5" ht="15" customHeight="1" x14ac:dyDescent="0.2">
      <c r="A771" s="67" t="s">
        <v>76</v>
      </c>
      <c r="B771" s="69"/>
      <c r="C771" s="69"/>
      <c r="D771" s="69"/>
      <c r="E771" s="59" t="s">
        <v>77</v>
      </c>
    </row>
    <row r="772" spans="1:5" ht="15" customHeight="1" x14ac:dyDescent="0.2"/>
    <row r="773" spans="1:5" ht="15" customHeight="1" x14ac:dyDescent="0.2">
      <c r="B773" s="49" t="s">
        <v>56</v>
      </c>
      <c r="C773" s="47" t="s">
        <v>43</v>
      </c>
      <c r="D773" s="123" t="s">
        <v>57</v>
      </c>
      <c r="E773" s="64" t="s">
        <v>45</v>
      </c>
    </row>
    <row r="774" spans="1:5" ht="15" customHeight="1" x14ac:dyDescent="0.2">
      <c r="B774" s="89">
        <v>307</v>
      </c>
      <c r="C774" s="51"/>
      <c r="D774" s="101" t="s">
        <v>78</v>
      </c>
      <c r="E774" s="78">
        <v>-4240000</v>
      </c>
    </row>
    <row r="775" spans="1:5" ht="15" customHeight="1" x14ac:dyDescent="0.2">
      <c r="B775" s="89">
        <v>300</v>
      </c>
      <c r="C775" s="51"/>
      <c r="D775" s="101" t="s">
        <v>78</v>
      </c>
      <c r="E775" s="78">
        <f>174000+173000+53000+335000+253000+470000</f>
        <v>1458000</v>
      </c>
    </row>
    <row r="776" spans="1:5" ht="15" customHeight="1" x14ac:dyDescent="0.2">
      <c r="B776" s="89">
        <v>301</v>
      </c>
      <c r="C776" s="51"/>
      <c r="D776" s="101" t="s">
        <v>78</v>
      </c>
      <c r="E776" s="78">
        <f>867000+711000+90000+149000+480000+485000</f>
        <v>2782000</v>
      </c>
    </row>
    <row r="777" spans="1:5" ht="15" customHeight="1" x14ac:dyDescent="0.2">
      <c r="B777" s="125"/>
      <c r="C777" s="54" t="s">
        <v>48</v>
      </c>
      <c r="D777" s="73"/>
      <c r="E777" s="74">
        <f>SUM(E774:E776)</f>
        <v>0</v>
      </c>
    </row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"/>
    <row r="782" spans="1:5" ht="15" customHeight="1" x14ac:dyDescent="0.25">
      <c r="A782" s="38" t="s">
        <v>164</v>
      </c>
    </row>
    <row r="783" spans="1:5" ht="15" customHeight="1" x14ac:dyDescent="0.2">
      <c r="A783" s="158" t="s">
        <v>52</v>
      </c>
      <c r="B783" s="158"/>
      <c r="C783" s="158"/>
      <c r="D783" s="158"/>
      <c r="E783" s="158"/>
    </row>
    <row r="784" spans="1:5" ht="15" customHeight="1" x14ac:dyDescent="0.2">
      <c r="A784" s="158" t="s">
        <v>165</v>
      </c>
      <c r="B784" s="158"/>
      <c r="C784" s="158"/>
      <c r="D784" s="158"/>
      <c r="E784" s="158"/>
    </row>
    <row r="785" spans="1:5" ht="15" customHeight="1" x14ac:dyDescent="0.2">
      <c r="A785" s="157" t="s">
        <v>166</v>
      </c>
      <c r="B785" s="157"/>
      <c r="C785" s="157"/>
      <c r="D785" s="157"/>
      <c r="E785" s="157"/>
    </row>
    <row r="786" spans="1:5" ht="15" customHeight="1" x14ac:dyDescent="0.2">
      <c r="A786" s="157"/>
      <c r="B786" s="157"/>
      <c r="C786" s="157"/>
      <c r="D786" s="157"/>
      <c r="E786" s="157"/>
    </row>
    <row r="787" spans="1:5" ht="15" customHeight="1" x14ac:dyDescent="0.2">
      <c r="A787" s="157"/>
      <c r="B787" s="157"/>
      <c r="C787" s="157"/>
      <c r="D787" s="157"/>
      <c r="E787" s="157"/>
    </row>
    <row r="788" spans="1:5" ht="15" customHeight="1" x14ac:dyDescent="0.2">
      <c r="A788" s="157"/>
      <c r="B788" s="157"/>
      <c r="C788" s="157"/>
      <c r="D788" s="157"/>
      <c r="E788" s="157"/>
    </row>
    <row r="789" spans="1:5" ht="15" customHeight="1" x14ac:dyDescent="0.2">
      <c r="A789" s="157"/>
      <c r="B789" s="157"/>
      <c r="C789" s="157"/>
      <c r="D789" s="157"/>
      <c r="E789" s="157"/>
    </row>
    <row r="790" spans="1:5" ht="15" customHeight="1" x14ac:dyDescent="0.2">
      <c r="A790" s="157"/>
      <c r="B790" s="157"/>
      <c r="C790" s="157"/>
      <c r="D790" s="157"/>
      <c r="E790" s="157"/>
    </row>
    <row r="791" spans="1:5" ht="15" customHeight="1" x14ac:dyDescent="0.2">
      <c r="A791" s="157"/>
      <c r="B791" s="157"/>
      <c r="C791" s="157"/>
      <c r="D791" s="157"/>
      <c r="E791" s="157"/>
    </row>
    <row r="792" spans="1:5" ht="15" customHeight="1" x14ac:dyDescent="0.2">
      <c r="A792" s="86"/>
      <c r="B792" s="86"/>
      <c r="C792" s="86"/>
      <c r="D792" s="86"/>
      <c r="E792" s="86"/>
    </row>
    <row r="793" spans="1:5" ht="15" customHeight="1" x14ac:dyDescent="0.25">
      <c r="A793" s="57" t="s">
        <v>1</v>
      </c>
      <c r="B793" s="58"/>
      <c r="C793" s="58"/>
      <c r="D793" s="58"/>
      <c r="E793" s="58"/>
    </row>
    <row r="794" spans="1:5" ht="15" customHeight="1" x14ac:dyDescent="0.2">
      <c r="A794" s="67" t="s">
        <v>58</v>
      </c>
      <c r="B794" s="70"/>
      <c r="E794" t="s">
        <v>59</v>
      </c>
    </row>
    <row r="795" spans="1:5" ht="15" customHeight="1" x14ac:dyDescent="0.25">
      <c r="A795" s="61"/>
      <c r="B795" s="57"/>
      <c r="C795" s="58"/>
      <c r="D795" s="58"/>
      <c r="E795" s="87"/>
    </row>
    <row r="796" spans="1:5" ht="15" customHeight="1" x14ac:dyDescent="0.2">
      <c r="B796" s="49" t="s">
        <v>56</v>
      </c>
      <c r="C796" s="49" t="s">
        <v>43</v>
      </c>
      <c r="D796" s="88" t="s">
        <v>57</v>
      </c>
      <c r="E796" s="64" t="s">
        <v>45</v>
      </c>
    </row>
    <row r="797" spans="1:5" ht="15" customHeight="1" x14ac:dyDescent="0.2">
      <c r="B797" s="138">
        <v>60135008</v>
      </c>
      <c r="C797" s="76"/>
      <c r="D797" s="77" t="s">
        <v>66</v>
      </c>
      <c r="E797" s="78">
        <v>257663.23</v>
      </c>
    </row>
    <row r="798" spans="1:5" ht="15" customHeight="1" x14ac:dyDescent="0.2">
      <c r="B798" s="138">
        <v>60535009</v>
      </c>
      <c r="C798" s="76"/>
      <c r="D798" s="77" t="s">
        <v>66</v>
      </c>
      <c r="E798" s="78">
        <v>1460091.59</v>
      </c>
    </row>
    <row r="799" spans="1:5" ht="15" customHeight="1" x14ac:dyDescent="0.2">
      <c r="B799" s="138">
        <v>60135892</v>
      </c>
      <c r="C799" s="76"/>
      <c r="D799" s="114" t="s">
        <v>74</v>
      </c>
      <c r="E799" s="78">
        <v>3999690.36</v>
      </c>
    </row>
    <row r="800" spans="1:5" ht="15" customHeight="1" x14ac:dyDescent="0.2">
      <c r="B800" s="138">
        <v>60535893</v>
      </c>
      <c r="C800" s="76"/>
      <c r="D800" s="114" t="s">
        <v>74</v>
      </c>
      <c r="E800" s="78">
        <v>22664912.039999999</v>
      </c>
    </row>
    <row r="801" spans="1:5" ht="15" customHeight="1" x14ac:dyDescent="0.2">
      <c r="B801" s="90"/>
      <c r="C801" s="83" t="s">
        <v>48</v>
      </c>
      <c r="D801" s="91"/>
      <c r="E801" s="92">
        <f>SUM(E797:E800)</f>
        <v>28382357.219999999</v>
      </c>
    </row>
    <row r="802" spans="1:5" ht="15" customHeight="1" x14ac:dyDescent="0.2"/>
    <row r="803" spans="1:5" ht="15" customHeight="1" x14ac:dyDescent="0.25">
      <c r="A803" s="57" t="s">
        <v>17</v>
      </c>
      <c r="B803" s="58"/>
      <c r="C803" s="58"/>
      <c r="D803" s="58"/>
      <c r="E803" s="61"/>
    </row>
    <row r="804" spans="1:5" ht="15" customHeight="1" x14ac:dyDescent="0.2">
      <c r="A804" s="67" t="s">
        <v>58</v>
      </c>
      <c r="B804" s="70"/>
      <c r="E804" t="s">
        <v>59</v>
      </c>
    </row>
    <row r="805" spans="1:5" ht="15" customHeight="1" x14ac:dyDescent="0.25">
      <c r="A805" s="61"/>
      <c r="B805" s="57"/>
      <c r="C805" s="58"/>
      <c r="D805" s="58"/>
      <c r="E805" s="87"/>
    </row>
    <row r="806" spans="1:5" ht="15" customHeight="1" x14ac:dyDescent="0.2">
      <c r="B806" s="49" t="s">
        <v>56</v>
      </c>
      <c r="C806" s="49" t="s">
        <v>43</v>
      </c>
      <c r="D806" s="88" t="s">
        <v>57</v>
      </c>
      <c r="E806" s="49" t="s">
        <v>45</v>
      </c>
    </row>
    <row r="807" spans="1:5" ht="15" customHeight="1" x14ac:dyDescent="0.2">
      <c r="B807" s="138">
        <v>60135008</v>
      </c>
      <c r="C807" s="100"/>
      <c r="D807" s="77" t="s">
        <v>70</v>
      </c>
      <c r="E807" s="78">
        <v>257663.23</v>
      </c>
    </row>
    <row r="808" spans="1:5" ht="15" customHeight="1" x14ac:dyDescent="0.2">
      <c r="B808" s="138">
        <v>60535009</v>
      </c>
      <c r="C808" s="100"/>
      <c r="D808" s="77" t="s">
        <v>70</v>
      </c>
      <c r="E808" s="78">
        <v>1460091.59</v>
      </c>
    </row>
    <row r="809" spans="1:5" ht="15" customHeight="1" x14ac:dyDescent="0.2">
      <c r="B809" s="138">
        <v>60135892</v>
      </c>
      <c r="C809" s="100"/>
      <c r="D809" s="52" t="s">
        <v>113</v>
      </c>
      <c r="E809" s="78">
        <v>3999690.36</v>
      </c>
    </row>
    <row r="810" spans="1:5" ht="15" customHeight="1" x14ac:dyDescent="0.2">
      <c r="B810" s="138">
        <v>60535893</v>
      </c>
      <c r="C810" s="100"/>
      <c r="D810" s="52" t="s">
        <v>113</v>
      </c>
      <c r="E810" s="78">
        <v>22664912.039999999</v>
      </c>
    </row>
    <row r="811" spans="1:5" ht="15" customHeight="1" x14ac:dyDescent="0.2">
      <c r="B811" s="109"/>
      <c r="C811" s="83" t="s">
        <v>48</v>
      </c>
      <c r="D811" s="91"/>
      <c r="E811" s="92">
        <f>SUM(E807:E810)</f>
        <v>28382357.219999999</v>
      </c>
    </row>
    <row r="812" spans="1:5" ht="15" customHeight="1" x14ac:dyDescent="0.2"/>
    <row r="813" spans="1:5" ht="15" customHeight="1" x14ac:dyDescent="0.2"/>
    <row r="814" spans="1:5" ht="15" customHeight="1" x14ac:dyDescent="0.25">
      <c r="A814" s="38" t="s">
        <v>167</v>
      </c>
    </row>
    <row r="815" spans="1:5" ht="15" customHeight="1" x14ac:dyDescent="0.2">
      <c r="A815" s="159" t="s">
        <v>96</v>
      </c>
      <c r="B815" s="159"/>
      <c r="C815" s="159"/>
      <c r="D815" s="159"/>
      <c r="E815" s="159"/>
    </row>
    <row r="816" spans="1:5" ht="15" customHeight="1" x14ac:dyDescent="0.2">
      <c r="A816" s="159"/>
      <c r="B816" s="159"/>
      <c r="C816" s="159"/>
      <c r="D816" s="159"/>
      <c r="E816" s="159"/>
    </row>
    <row r="817" spans="1:5" ht="15" customHeight="1" x14ac:dyDescent="0.2">
      <c r="A817" s="157" t="s">
        <v>168</v>
      </c>
      <c r="B817" s="157"/>
      <c r="C817" s="157"/>
      <c r="D817" s="157"/>
      <c r="E817" s="157"/>
    </row>
    <row r="818" spans="1:5" ht="15" customHeight="1" x14ac:dyDescent="0.2">
      <c r="A818" s="157"/>
      <c r="B818" s="157"/>
      <c r="C818" s="157"/>
      <c r="D818" s="157"/>
      <c r="E818" s="157"/>
    </row>
    <row r="819" spans="1:5" ht="15" customHeight="1" x14ac:dyDescent="0.2">
      <c r="A819" s="157"/>
      <c r="B819" s="157"/>
      <c r="C819" s="157"/>
      <c r="D819" s="157"/>
      <c r="E819" s="157"/>
    </row>
    <row r="820" spans="1:5" ht="15" customHeight="1" x14ac:dyDescent="0.2">
      <c r="A820" s="157"/>
      <c r="B820" s="157"/>
      <c r="C820" s="157"/>
      <c r="D820" s="157"/>
      <c r="E820" s="157"/>
    </row>
    <row r="821" spans="1:5" ht="15" customHeight="1" x14ac:dyDescent="0.2">
      <c r="A821" s="157"/>
      <c r="B821" s="157"/>
      <c r="C821" s="157"/>
      <c r="D821" s="157"/>
      <c r="E821" s="157"/>
    </row>
    <row r="822" spans="1:5" ht="15" customHeight="1" x14ac:dyDescent="0.2">
      <c r="A822" s="157"/>
      <c r="B822" s="157"/>
      <c r="C822" s="157"/>
      <c r="D822" s="157"/>
      <c r="E822" s="157"/>
    </row>
    <row r="823" spans="1:5" ht="15" customHeight="1" x14ac:dyDescent="0.2">
      <c r="A823" s="157"/>
      <c r="B823" s="157"/>
      <c r="C823" s="157"/>
      <c r="D823" s="157"/>
      <c r="E823" s="157"/>
    </row>
    <row r="824" spans="1:5" ht="15" customHeight="1" x14ac:dyDescent="0.2">
      <c r="A824" s="157"/>
      <c r="B824" s="157"/>
      <c r="C824" s="157"/>
      <c r="D824" s="157"/>
      <c r="E824" s="157"/>
    </row>
    <row r="825" spans="1:5" ht="15" customHeight="1" x14ac:dyDescent="0.2">
      <c r="A825" s="144"/>
      <c r="B825" s="144"/>
      <c r="C825" s="144"/>
      <c r="D825" s="144"/>
      <c r="E825" s="144"/>
    </row>
    <row r="826" spans="1:5" ht="15" customHeight="1" x14ac:dyDescent="0.25">
      <c r="A826" s="39" t="s">
        <v>17</v>
      </c>
      <c r="B826" s="40"/>
      <c r="C826" s="40"/>
      <c r="D826" s="40"/>
      <c r="E826" s="40"/>
    </row>
    <row r="827" spans="1:5" ht="15" customHeight="1" x14ac:dyDescent="0.2">
      <c r="A827" s="67" t="s">
        <v>54</v>
      </c>
      <c r="B827" s="40"/>
      <c r="C827" s="40"/>
      <c r="D827" s="40"/>
      <c r="E827" s="42" t="s">
        <v>55</v>
      </c>
    </row>
    <row r="828" spans="1:5" ht="15" customHeight="1" x14ac:dyDescent="0.25">
      <c r="A828" s="39"/>
      <c r="B828" s="59"/>
      <c r="C828" s="40"/>
      <c r="D828" s="40"/>
      <c r="E828" s="45"/>
    </row>
    <row r="829" spans="1:5" ht="15" customHeight="1" x14ac:dyDescent="0.2">
      <c r="A829" s="46"/>
      <c r="B829" s="46"/>
      <c r="C829" s="47" t="s">
        <v>43</v>
      </c>
      <c r="D829" s="121" t="s">
        <v>44</v>
      </c>
      <c r="E829" s="64" t="s">
        <v>45</v>
      </c>
    </row>
    <row r="830" spans="1:5" ht="15" customHeight="1" x14ac:dyDescent="0.2">
      <c r="A830" s="95"/>
      <c r="B830" s="96"/>
      <c r="C830" s="131">
        <v>6409</v>
      </c>
      <c r="D830" s="52" t="s">
        <v>47</v>
      </c>
      <c r="E830" s="132">
        <v>-57000</v>
      </c>
    </row>
    <row r="831" spans="1:5" ht="15" customHeight="1" x14ac:dyDescent="0.2">
      <c r="A831" s="124"/>
      <c r="B831" s="133"/>
      <c r="C831" s="54" t="s">
        <v>48</v>
      </c>
      <c r="D831" s="55"/>
      <c r="E831" s="56">
        <f>E830</f>
        <v>-57000</v>
      </c>
    </row>
    <row r="832" spans="1:5" ht="15" customHeight="1" x14ac:dyDescent="0.2"/>
    <row r="833" spans="1:5" ht="15" customHeight="1" x14ac:dyDescent="0.2"/>
    <row r="834" spans="1:5" ht="15" customHeight="1" x14ac:dyDescent="0.25">
      <c r="A834" s="57" t="s">
        <v>17</v>
      </c>
      <c r="B834" s="58"/>
      <c r="C834" s="58"/>
      <c r="D834" s="59"/>
      <c r="E834" s="59"/>
    </row>
    <row r="835" spans="1:5" ht="15" customHeight="1" x14ac:dyDescent="0.2">
      <c r="A835" s="126" t="s">
        <v>86</v>
      </c>
      <c r="B835" s="58"/>
      <c r="C835" s="58"/>
      <c r="D835" s="58"/>
      <c r="E835" s="60" t="s">
        <v>87</v>
      </c>
    </row>
    <row r="836" spans="1:5" ht="15" customHeight="1" x14ac:dyDescent="0.2">
      <c r="A836" s="61"/>
      <c r="B836" s="62"/>
      <c r="C836" s="58"/>
      <c r="D836" s="61"/>
      <c r="E836" s="63"/>
    </row>
    <row r="837" spans="1:5" ht="15" customHeight="1" x14ac:dyDescent="0.2">
      <c r="B837" s="49" t="s">
        <v>56</v>
      </c>
      <c r="C837" s="47" t="s">
        <v>43</v>
      </c>
      <c r="D837" s="48" t="s">
        <v>44</v>
      </c>
      <c r="E837" s="64" t="s">
        <v>45</v>
      </c>
    </row>
    <row r="838" spans="1:5" ht="15" customHeight="1" x14ac:dyDescent="0.2">
      <c r="B838" s="89">
        <v>16</v>
      </c>
      <c r="C838" s="65"/>
      <c r="D838" s="52" t="s">
        <v>51</v>
      </c>
      <c r="E838" s="53">
        <v>57000</v>
      </c>
    </row>
    <row r="839" spans="1:5" ht="15" customHeight="1" x14ac:dyDescent="0.2">
      <c r="B839" s="89"/>
      <c r="C839" s="54" t="s">
        <v>48</v>
      </c>
      <c r="D839" s="55"/>
      <c r="E839" s="56">
        <f>SUM(E838:E838)</f>
        <v>57000</v>
      </c>
    </row>
    <row r="840" spans="1:5" ht="15" customHeight="1" x14ac:dyDescent="0.2"/>
    <row r="841" spans="1:5" ht="15" customHeight="1" x14ac:dyDescent="0.2"/>
    <row r="842" spans="1:5" ht="15" customHeight="1" x14ac:dyDescent="0.25">
      <c r="A842" s="38" t="s">
        <v>169</v>
      </c>
    </row>
    <row r="843" spans="1:5" ht="15" customHeight="1" x14ac:dyDescent="0.2">
      <c r="A843" s="159" t="s">
        <v>88</v>
      </c>
      <c r="B843" s="159"/>
      <c r="C843" s="159"/>
      <c r="D843" s="159"/>
      <c r="E843" s="159"/>
    </row>
    <row r="844" spans="1:5" ht="15" customHeight="1" x14ac:dyDescent="0.2">
      <c r="A844" s="159"/>
      <c r="B844" s="159"/>
      <c r="C844" s="159"/>
      <c r="D844" s="159"/>
      <c r="E844" s="159"/>
    </row>
    <row r="845" spans="1:5" ht="15" customHeight="1" x14ac:dyDescent="0.2">
      <c r="A845" s="157" t="s">
        <v>170</v>
      </c>
      <c r="B845" s="157"/>
      <c r="C845" s="157"/>
      <c r="D845" s="157"/>
      <c r="E845" s="157"/>
    </row>
    <row r="846" spans="1:5" ht="15" customHeight="1" x14ac:dyDescent="0.2">
      <c r="A846" s="157"/>
      <c r="B846" s="157"/>
      <c r="C846" s="157"/>
      <c r="D846" s="157"/>
      <c r="E846" s="157"/>
    </row>
    <row r="847" spans="1:5" ht="15" customHeight="1" x14ac:dyDescent="0.2">
      <c r="A847" s="157"/>
      <c r="B847" s="157"/>
      <c r="C847" s="157"/>
      <c r="D847" s="157"/>
      <c r="E847" s="157"/>
    </row>
    <row r="848" spans="1:5" ht="15" customHeight="1" x14ac:dyDescent="0.2">
      <c r="A848" s="157"/>
      <c r="B848" s="157"/>
      <c r="C848" s="157"/>
      <c r="D848" s="157"/>
      <c r="E848" s="157"/>
    </row>
    <row r="849" spans="1:5" ht="15" customHeight="1" x14ac:dyDescent="0.2">
      <c r="A849" s="157"/>
      <c r="B849" s="157"/>
      <c r="C849" s="157"/>
      <c r="D849" s="157"/>
      <c r="E849" s="157"/>
    </row>
    <row r="850" spans="1:5" ht="15" customHeight="1" x14ac:dyDescent="0.2">
      <c r="A850" s="157"/>
      <c r="B850" s="157"/>
      <c r="C850" s="157"/>
      <c r="D850" s="157"/>
      <c r="E850" s="157"/>
    </row>
    <row r="851" spans="1:5" ht="15" customHeight="1" x14ac:dyDescent="0.2">
      <c r="A851" s="157"/>
      <c r="B851" s="157"/>
      <c r="C851" s="157"/>
      <c r="D851" s="157"/>
      <c r="E851" s="157"/>
    </row>
    <row r="852" spans="1:5" ht="15" customHeight="1" x14ac:dyDescent="0.2">
      <c r="A852" s="157"/>
      <c r="B852" s="157"/>
      <c r="C852" s="157"/>
      <c r="D852" s="157"/>
      <c r="E852" s="157"/>
    </row>
    <row r="853" spans="1:5" ht="15" customHeight="1" x14ac:dyDescent="0.2"/>
    <row r="854" spans="1:5" ht="15" customHeight="1" x14ac:dyDescent="0.25">
      <c r="A854" s="39" t="s">
        <v>17</v>
      </c>
      <c r="B854" s="40"/>
      <c r="C854" s="40"/>
      <c r="D854" s="40"/>
      <c r="E854" s="59"/>
    </row>
    <row r="855" spans="1:5" ht="15" customHeight="1" x14ac:dyDescent="0.2">
      <c r="A855" s="41" t="s">
        <v>64</v>
      </c>
      <c r="B855" s="40"/>
      <c r="C855" s="40"/>
      <c r="D855" s="40"/>
      <c r="E855" s="42" t="s">
        <v>65</v>
      </c>
    </row>
    <row r="856" spans="1:5" ht="15" customHeight="1" x14ac:dyDescent="0.2">
      <c r="B856" s="44"/>
      <c r="C856" s="40"/>
      <c r="D856" s="40"/>
      <c r="E856" s="45"/>
    </row>
    <row r="857" spans="1:5" ht="15" customHeight="1" x14ac:dyDescent="0.2">
      <c r="B857" s="46"/>
      <c r="C857" s="47" t="s">
        <v>43</v>
      </c>
      <c r="D857" s="48" t="s">
        <v>44</v>
      </c>
      <c r="E857" s="64" t="s">
        <v>45</v>
      </c>
    </row>
    <row r="858" spans="1:5" ht="15" customHeight="1" x14ac:dyDescent="0.2">
      <c r="B858" s="50"/>
      <c r="C858" s="65">
        <v>3319</v>
      </c>
      <c r="D858" s="52" t="s">
        <v>69</v>
      </c>
      <c r="E858" s="53">
        <v>-235000</v>
      </c>
    </row>
    <row r="859" spans="1:5" ht="15" customHeight="1" x14ac:dyDescent="0.2">
      <c r="B859" s="50"/>
      <c r="C859" s="65">
        <v>3419</v>
      </c>
      <c r="D859" s="52" t="s">
        <v>69</v>
      </c>
      <c r="E859" s="53">
        <v>235000</v>
      </c>
    </row>
    <row r="860" spans="1:5" ht="15" customHeight="1" x14ac:dyDescent="0.2">
      <c r="B860" s="50"/>
      <c r="C860" s="54" t="s">
        <v>48</v>
      </c>
      <c r="D860" s="55"/>
      <c r="E860" s="56">
        <f>SUM(E858:E859)</f>
        <v>0</v>
      </c>
    </row>
    <row r="861" spans="1:5" ht="15" customHeight="1" x14ac:dyDescent="0.2">
      <c r="B861" s="50"/>
      <c r="C861" s="140"/>
      <c r="D861" s="40"/>
      <c r="E861" s="141"/>
    </row>
    <row r="862" spans="1:5" ht="15" customHeight="1" x14ac:dyDescent="0.2"/>
    <row r="863" spans="1:5" ht="15" customHeight="1" x14ac:dyDescent="0.25">
      <c r="A863" s="38" t="s">
        <v>182</v>
      </c>
      <c r="B863" s="59"/>
      <c r="C863" s="59"/>
      <c r="D863" s="59"/>
      <c r="E863" s="59"/>
    </row>
    <row r="864" spans="1:5" ht="15" customHeight="1" x14ac:dyDescent="0.2">
      <c r="A864" s="159" t="s">
        <v>183</v>
      </c>
      <c r="B864" s="159"/>
      <c r="C864" s="159"/>
      <c r="D864" s="159"/>
      <c r="E864" s="159"/>
    </row>
    <row r="865" spans="1:5" ht="15" customHeight="1" x14ac:dyDescent="0.2">
      <c r="A865" s="159"/>
      <c r="B865" s="159"/>
      <c r="C865" s="159"/>
      <c r="D865" s="159"/>
      <c r="E865" s="159"/>
    </row>
    <row r="866" spans="1:5" ht="15" customHeight="1" x14ac:dyDescent="0.2">
      <c r="A866" s="157" t="s">
        <v>184</v>
      </c>
      <c r="B866" s="157"/>
      <c r="C866" s="157"/>
      <c r="D866" s="157"/>
      <c r="E866" s="157"/>
    </row>
    <row r="867" spans="1:5" ht="15" customHeight="1" x14ac:dyDescent="0.2">
      <c r="A867" s="157"/>
      <c r="B867" s="157"/>
      <c r="C867" s="157"/>
      <c r="D867" s="157"/>
      <c r="E867" s="157"/>
    </row>
    <row r="868" spans="1:5" ht="15" customHeight="1" x14ac:dyDescent="0.2">
      <c r="A868" s="157"/>
      <c r="B868" s="157"/>
      <c r="C868" s="157"/>
      <c r="D868" s="157"/>
      <c r="E868" s="157"/>
    </row>
    <row r="869" spans="1:5" ht="15" customHeight="1" x14ac:dyDescent="0.2">
      <c r="A869" s="157"/>
      <c r="B869" s="157"/>
      <c r="C869" s="157"/>
      <c r="D869" s="157"/>
      <c r="E869" s="157"/>
    </row>
    <row r="870" spans="1:5" ht="15" customHeight="1" x14ac:dyDescent="0.2">
      <c r="A870" s="157"/>
      <c r="B870" s="157"/>
      <c r="C870" s="157"/>
      <c r="D870" s="157"/>
      <c r="E870" s="157"/>
    </row>
    <row r="871" spans="1:5" ht="15" customHeight="1" x14ac:dyDescent="0.2">
      <c r="A871" s="157"/>
      <c r="B871" s="157"/>
      <c r="C871" s="157"/>
      <c r="D871" s="157"/>
      <c r="E871" s="157"/>
    </row>
    <row r="872" spans="1:5" ht="15" customHeight="1" x14ac:dyDescent="0.2">
      <c r="A872" s="157"/>
      <c r="B872" s="157"/>
      <c r="C872" s="157"/>
      <c r="D872" s="157"/>
      <c r="E872" s="157"/>
    </row>
    <row r="873" spans="1:5" ht="15" customHeight="1" x14ac:dyDescent="0.2">
      <c r="A873" s="157"/>
      <c r="B873" s="157"/>
      <c r="C873" s="157"/>
      <c r="D873" s="157"/>
      <c r="E873" s="157"/>
    </row>
    <row r="874" spans="1:5" ht="15" customHeight="1" x14ac:dyDescent="0.2">
      <c r="A874" s="157"/>
      <c r="B874" s="157"/>
      <c r="C874" s="157"/>
      <c r="D874" s="157"/>
      <c r="E874" s="157"/>
    </row>
    <row r="875" spans="1:5" ht="15" customHeight="1" x14ac:dyDescent="0.2">
      <c r="A875" s="86"/>
      <c r="B875" s="86"/>
      <c r="C875" s="86"/>
      <c r="D875" s="86"/>
      <c r="E875" s="86"/>
    </row>
    <row r="876" spans="1:5" ht="15" customHeight="1" x14ac:dyDescent="0.25">
      <c r="A876" s="57" t="s">
        <v>17</v>
      </c>
      <c r="B876" s="58"/>
      <c r="C876" s="58"/>
      <c r="D876" s="58"/>
      <c r="E876" s="58"/>
    </row>
    <row r="877" spans="1:5" ht="15" customHeight="1" x14ac:dyDescent="0.2">
      <c r="A877" s="41" t="s">
        <v>54</v>
      </c>
      <c r="B877" s="58"/>
      <c r="C877" s="58"/>
      <c r="D877" s="58"/>
      <c r="E877" s="60" t="s">
        <v>55</v>
      </c>
    </row>
    <row r="878" spans="1:5" ht="15" customHeight="1" x14ac:dyDescent="0.25">
      <c r="A878" s="61"/>
      <c r="B878" s="57"/>
      <c r="C878" s="58"/>
      <c r="D878" s="58"/>
      <c r="E878" s="87"/>
    </row>
    <row r="879" spans="1:5" ht="15" customHeight="1" x14ac:dyDescent="0.2">
      <c r="A879" s="104"/>
      <c r="B879" s="46"/>
      <c r="C879" s="49" t="s">
        <v>43</v>
      </c>
      <c r="D879" s="121" t="s">
        <v>44</v>
      </c>
      <c r="E879" s="49" t="s">
        <v>45</v>
      </c>
    </row>
    <row r="880" spans="1:5" ht="15" customHeight="1" x14ac:dyDescent="0.2">
      <c r="A880" s="105"/>
      <c r="B880" s="119"/>
      <c r="C880" s="51">
        <v>6409</v>
      </c>
      <c r="D880" s="52" t="s">
        <v>47</v>
      </c>
      <c r="E880" s="78">
        <v>-7326303</v>
      </c>
    </row>
    <row r="881" spans="1:5" ht="15" customHeight="1" x14ac:dyDescent="0.2">
      <c r="A881" s="107"/>
      <c r="B881" s="127"/>
      <c r="C881" s="83" t="s">
        <v>48</v>
      </c>
      <c r="D881" s="84"/>
      <c r="E881" s="85">
        <f>SUM(E880:E880)</f>
        <v>-7326303</v>
      </c>
    </row>
    <row r="882" spans="1:5" ht="15" customHeight="1" x14ac:dyDescent="0.2">
      <c r="A882" s="86"/>
      <c r="B882" s="86"/>
      <c r="C882" s="86"/>
      <c r="D882" s="86"/>
      <c r="E882" s="86"/>
    </row>
    <row r="883" spans="1:5" ht="15" customHeight="1" x14ac:dyDescent="0.2">
      <c r="A883" s="86"/>
      <c r="B883" s="86"/>
      <c r="C883" s="86"/>
      <c r="D883" s="86"/>
      <c r="E883" s="86"/>
    </row>
    <row r="884" spans="1:5" ht="15" customHeight="1" x14ac:dyDescent="0.2">
      <c r="A884" s="86"/>
      <c r="B884" s="86"/>
      <c r="C884" s="86"/>
      <c r="D884" s="86"/>
      <c r="E884" s="86"/>
    </row>
    <row r="885" spans="1:5" ht="15" customHeight="1" x14ac:dyDescent="0.2">
      <c r="A885" s="86"/>
      <c r="B885" s="86"/>
      <c r="C885" s="86"/>
      <c r="D885" s="86"/>
      <c r="E885" s="86"/>
    </row>
    <row r="886" spans="1:5" ht="15" customHeight="1" x14ac:dyDescent="0.25">
      <c r="A886" s="57" t="s">
        <v>17</v>
      </c>
      <c r="B886" s="58"/>
      <c r="C886" s="58"/>
      <c r="D886" s="59"/>
      <c r="E886" s="59"/>
    </row>
    <row r="887" spans="1:5" ht="15" customHeight="1" x14ac:dyDescent="0.2">
      <c r="A887" s="41" t="s">
        <v>72</v>
      </c>
      <c r="B887" s="58"/>
      <c r="C887" s="58"/>
      <c r="D887" s="58"/>
      <c r="E887" s="60" t="s">
        <v>185</v>
      </c>
    </row>
    <row r="888" spans="1:5" ht="15" customHeight="1" x14ac:dyDescent="0.2">
      <c r="A888" s="61"/>
      <c r="B888" s="62"/>
      <c r="C888" s="58"/>
      <c r="D888" s="61"/>
      <c r="E888" s="63"/>
    </row>
    <row r="889" spans="1:5" ht="15" customHeight="1" x14ac:dyDescent="0.2">
      <c r="C889" s="47" t="s">
        <v>43</v>
      </c>
      <c r="D889" s="48" t="s">
        <v>44</v>
      </c>
      <c r="E889" s="64" t="s">
        <v>45</v>
      </c>
    </row>
    <row r="890" spans="1:5" ht="15" customHeight="1" x14ac:dyDescent="0.2">
      <c r="C890" s="65">
        <v>6172</v>
      </c>
      <c r="D890" s="106" t="s">
        <v>71</v>
      </c>
      <c r="E890" s="53">
        <v>7326303</v>
      </c>
    </row>
    <row r="891" spans="1:5" ht="15" customHeight="1" x14ac:dyDescent="0.2">
      <c r="C891" s="54" t="s">
        <v>48</v>
      </c>
      <c r="D891" s="55"/>
      <c r="E891" s="56">
        <f>SUM(E890:E890)</f>
        <v>7326303</v>
      </c>
    </row>
    <row r="892" spans="1:5" ht="15" customHeight="1" x14ac:dyDescent="0.2"/>
    <row r="893" spans="1:5" ht="15" customHeight="1" x14ac:dyDescent="0.2"/>
    <row r="894" spans="1:5" ht="15" customHeight="1" x14ac:dyDescent="0.2"/>
    <row r="895" spans="1:5" ht="15" customHeight="1" x14ac:dyDescent="0.2"/>
    <row r="896" spans="1:5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</sheetData>
  <mergeCells count="69">
    <mergeCell ref="A29:E33"/>
    <mergeCell ref="A864:E865"/>
    <mergeCell ref="A866:E874"/>
    <mergeCell ref="A2:E2"/>
    <mergeCell ref="A3:E3"/>
    <mergeCell ref="A4:E9"/>
    <mergeCell ref="A27:E27"/>
    <mergeCell ref="A28:E28"/>
    <mergeCell ref="A55:E55"/>
    <mergeCell ref="A56:E56"/>
    <mergeCell ref="A57:E61"/>
    <mergeCell ref="A84:E84"/>
    <mergeCell ref="A85:E85"/>
    <mergeCell ref="A86:E93"/>
    <mergeCell ref="A115:E115"/>
    <mergeCell ref="A116:E116"/>
    <mergeCell ref="A117:E122"/>
    <mergeCell ref="A146:E146"/>
    <mergeCell ref="A147:E153"/>
    <mergeCell ref="A175:E175"/>
    <mergeCell ref="A176:E176"/>
    <mergeCell ref="A177:E183"/>
    <mergeCell ref="A211:E211"/>
    <mergeCell ref="A212:E220"/>
    <mergeCell ref="A238:E239"/>
    <mergeCell ref="A240:E246"/>
    <mergeCell ref="A263:E264"/>
    <mergeCell ref="A265:E272"/>
    <mergeCell ref="A299:E300"/>
    <mergeCell ref="A301:E307"/>
    <mergeCell ref="A330:E331"/>
    <mergeCell ref="A332:E339"/>
    <mergeCell ref="A367:E368"/>
    <mergeCell ref="A369:E375"/>
    <mergeCell ref="A387:E388"/>
    <mergeCell ref="A389:E394"/>
    <mergeCell ref="A419:E420"/>
    <mergeCell ref="A421:E430"/>
    <mergeCell ref="A445:E446"/>
    <mergeCell ref="A447:E454"/>
    <mergeCell ref="A471:E472"/>
    <mergeCell ref="A473:E481"/>
    <mergeCell ref="A511:E512"/>
    <mergeCell ref="A513:E519"/>
    <mergeCell ref="A550:E551"/>
    <mergeCell ref="A552:E558"/>
    <mergeCell ref="A575:E576"/>
    <mergeCell ref="A577:E584"/>
    <mergeCell ref="A597:E598"/>
    <mergeCell ref="A599:E604"/>
    <mergeCell ref="A627:E628"/>
    <mergeCell ref="A629:E638"/>
    <mergeCell ref="A651:E652"/>
    <mergeCell ref="A653:E661"/>
    <mergeCell ref="A679:E680"/>
    <mergeCell ref="A681:E690"/>
    <mergeCell ref="A702:E703"/>
    <mergeCell ref="A704:E712"/>
    <mergeCell ref="A731:E732"/>
    <mergeCell ref="A733:E743"/>
    <mergeCell ref="A758:E759"/>
    <mergeCell ref="A760:E768"/>
    <mergeCell ref="A783:E783"/>
    <mergeCell ref="A845:E852"/>
    <mergeCell ref="A784:E784"/>
    <mergeCell ref="A785:E791"/>
    <mergeCell ref="A815:E816"/>
    <mergeCell ref="A817:E824"/>
    <mergeCell ref="A843:E844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136/17 - 165/17 a 170/17 schválené Radou Olomouckého kraje 18.4.2017</oddHeader>
    <oddFooter xml:space="preserve">&amp;L&amp;"Arial,Kurzíva"Zastupitelstvo OK 24.4.2017
6.1.1. - Rozpočet Olomouckého kraje 2017 - rozpočtové změny - DODATEK
Příloha č.1: Rozpočtové změny č. 136/17 - 165/17 a 170/17 schválené Radou OK 18.4.2017&amp;R&amp;"Arial,Kurzíva"Strana &amp;P (celkem 24)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3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8" t="s">
        <v>171</v>
      </c>
    </row>
    <row r="2" spans="1:5" ht="15" customHeight="1" x14ac:dyDescent="0.2">
      <c r="A2" s="158" t="s">
        <v>52</v>
      </c>
      <c r="B2" s="158"/>
      <c r="C2" s="158"/>
      <c r="D2" s="158"/>
      <c r="E2" s="158"/>
    </row>
    <row r="3" spans="1:5" ht="15" customHeight="1" x14ac:dyDescent="0.2">
      <c r="A3" s="157" t="s">
        <v>172</v>
      </c>
      <c r="B3" s="157"/>
      <c r="C3" s="157"/>
      <c r="D3" s="157"/>
      <c r="E3" s="157"/>
    </row>
    <row r="4" spans="1:5" ht="15" customHeight="1" x14ac:dyDescent="0.2">
      <c r="A4" s="157"/>
      <c r="B4" s="157"/>
      <c r="C4" s="157"/>
      <c r="D4" s="157"/>
      <c r="E4" s="157"/>
    </row>
    <row r="5" spans="1:5" ht="15" customHeight="1" x14ac:dyDescent="0.2">
      <c r="A5" s="157"/>
      <c r="B5" s="157"/>
      <c r="C5" s="157"/>
      <c r="D5" s="157"/>
      <c r="E5" s="157"/>
    </row>
    <row r="6" spans="1:5" ht="15" customHeight="1" x14ac:dyDescent="0.2">
      <c r="A6" s="157"/>
      <c r="B6" s="157"/>
      <c r="C6" s="157"/>
      <c r="D6" s="157"/>
      <c r="E6" s="157"/>
    </row>
    <row r="7" spans="1:5" ht="15" customHeight="1" x14ac:dyDescent="0.2">
      <c r="A7" s="157"/>
      <c r="B7" s="157"/>
      <c r="C7" s="157"/>
      <c r="D7" s="157"/>
      <c r="E7" s="157"/>
    </row>
    <row r="8" spans="1:5" ht="15" customHeight="1" x14ac:dyDescent="0.2">
      <c r="A8" s="157"/>
      <c r="B8" s="157"/>
      <c r="C8" s="157"/>
      <c r="D8" s="157"/>
      <c r="E8" s="157"/>
    </row>
    <row r="9" spans="1:5" ht="15" customHeight="1" x14ac:dyDescent="0.2">
      <c r="A9" s="157"/>
      <c r="B9" s="157"/>
      <c r="C9" s="157"/>
      <c r="D9" s="157"/>
      <c r="E9" s="157"/>
    </row>
    <row r="10" spans="1:5" ht="15" customHeight="1" x14ac:dyDescent="0.2">
      <c r="A10"/>
      <c r="B10"/>
      <c r="C10"/>
      <c r="D10"/>
      <c r="E10"/>
    </row>
    <row r="11" spans="1:5" ht="15" customHeight="1" x14ac:dyDescent="0.25">
      <c r="A11" s="57" t="s">
        <v>1</v>
      </c>
      <c r="B11" s="58"/>
      <c r="C11" s="58"/>
      <c r="D11" s="58"/>
      <c r="E11" s="58"/>
    </row>
    <row r="12" spans="1:5" ht="15" customHeight="1" x14ac:dyDescent="0.2">
      <c r="A12" s="41" t="s">
        <v>54</v>
      </c>
      <c r="B12" s="58"/>
      <c r="C12" s="58"/>
      <c r="D12" s="58"/>
      <c r="E12" s="60" t="s">
        <v>55</v>
      </c>
    </row>
    <row r="13" spans="1:5" ht="15" customHeight="1" x14ac:dyDescent="0.25">
      <c r="A13" s="57"/>
      <c r="B13" s="62"/>
      <c r="C13" s="61"/>
      <c r="D13" s="61"/>
      <c r="E13" s="87"/>
    </row>
    <row r="14" spans="1:5" ht="15" customHeight="1" x14ac:dyDescent="0.2">
      <c r="A14" s="104"/>
      <c r="B14" s="104"/>
      <c r="C14" s="49" t="s">
        <v>43</v>
      </c>
      <c r="D14" s="88" t="s">
        <v>57</v>
      </c>
      <c r="E14" s="49" t="s">
        <v>45</v>
      </c>
    </row>
    <row r="15" spans="1:5" ht="15" customHeight="1" x14ac:dyDescent="0.2">
      <c r="A15" s="105"/>
      <c r="B15" s="96"/>
      <c r="C15" s="51"/>
      <c r="D15" s="120" t="s">
        <v>100</v>
      </c>
      <c r="E15" s="142">
        <v>9051099.4199999999</v>
      </c>
    </row>
    <row r="16" spans="1:5" ht="15" customHeight="1" x14ac:dyDescent="0.2">
      <c r="A16" s="107"/>
      <c r="B16" s="154"/>
      <c r="C16" s="83" t="s">
        <v>48</v>
      </c>
      <c r="D16" s="91"/>
      <c r="E16" s="92">
        <f>SUM(E15:E15)</f>
        <v>9051099.4199999999</v>
      </c>
    </row>
    <row r="17" spans="1:5" ht="15" customHeight="1" x14ac:dyDescent="0.2"/>
    <row r="18" spans="1:5" ht="15" customHeight="1" x14ac:dyDescent="0.25">
      <c r="A18" s="39" t="s">
        <v>17</v>
      </c>
      <c r="B18" s="40"/>
      <c r="C18" s="40"/>
      <c r="D18" s="40"/>
      <c r="E18" s="40"/>
    </row>
    <row r="19" spans="1:5" ht="15" customHeight="1" x14ac:dyDescent="0.2">
      <c r="A19" s="67" t="s">
        <v>54</v>
      </c>
      <c r="B19" s="40"/>
      <c r="C19" s="40"/>
      <c r="D19" s="40"/>
      <c r="E19" s="42" t="s">
        <v>55</v>
      </c>
    </row>
    <row r="20" spans="1:5" ht="15" customHeight="1" x14ac:dyDescent="0.25">
      <c r="A20" s="39"/>
      <c r="B20" s="59"/>
      <c r="C20" s="40"/>
      <c r="D20" s="40"/>
      <c r="E20" s="45"/>
    </row>
    <row r="21" spans="1:5" ht="15" customHeight="1" x14ac:dyDescent="0.2">
      <c r="A21" s="46"/>
      <c r="B21" s="46"/>
      <c r="C21" s="47" t="s">
        <v>43</v>
      </c>
      <c r="D21" s="121" t="s">
        <v>44</v>
      </c>
      <c r="E21" s="64" t="s">
        <v>45</v>
      </c>
    </row>
    <row r="22" spans="1:5" ht="15" customHeight="1" x14ac:dyDescent="0.2">
      <c r="A22" s="95"/>
      <c r="B22" s="96"/>
      <c r="C22" s="131">
        <v>6409</v>
      </c>
      <c r="D22" s="52" t="s">
        <v>69</v>
      </c>
      <c r="E22" s="142">
        <v>9051099.4199999999</v>
      </c>
    </row>
    <row r="23" spans="1:5" ht="15" customHeight="1" x14ac:dyDescent="0.2">
      <c r="A23" s="124"/>
      <c r="B23" s="133"/>
      <c r="C23" s="54" t="s">
        <v>48</v>
      </c>
      <c r="D23" s="55"/>
      <c r="E23" s="56">
        <f>E22</f>
        <v>9051099.4199999999</v>
      </c>
    </row>
    <row r="24" spans="1:5" ht="15" customHeight="1" x14ac:dyDescent="0.2"/>
    <row r="25" spans="1:5" ht="15" customHeight="1" x14ac:dyDescent="0.2"/>
    <row r="26" spans="1:5" ht="15" customHeight="1" x14ac:dyDescent="0.25">
      <c r="A26" s="38" t="s">
        <v>173</v>
      </c>
    </row>
    <row r="27" spans="1:5" ht="15" customHeight="1" x14ac:dyDescent="0.2">
      <c r="A27" s="161" t="s">
        <v>52</v>
      </c>
      <c r="B27" s="161"/>
      <c r="C27" s="161"/>
      <c r="D27" s="161"/>
      <c r="E27" s="161"/>
    </row>
    <row r="28" spans="1:5" ht="15" customHeight="1" x14ac:dyDescent="0.2">
      <c r="A28" s="157" t="s">
        <v>174</v>
      </c>
      <c r="B28" s="157"/>
      <c r="C28" s="157"/>
      <c r="D28" s="157"/>
      <c r="E28" s="157"/>
    </row>
    <row r="29" spans="1:5" ht="15" customHeight="1" x14ac:dyDescent="0.2">
      <c r="A29" s="157"/>
      <c r="B29" s="157"/>
      <c r="C29" s="157"/>
      <c r="D29" s="157"/>
      <c r="E29" s="157"/>
    </row>
    <row r="30" spans="1:5" ht="15" customHeight="1" x14ac:dyDescent="0.2">
      <c r="A30" s="157"/>
      <c r="B30" s="157"/>
      <c r="C30" s="157"/>
      <c r="D30" s="157"/>
      <c r="E30" s="157"/>
    </row>
    <row r="31" spans="1:5" ht="15" customHeight="1" x14ac:dyDescent="0.2">
      <c r="A31" s="157"/>
      <c r="B31" s="157"/>
      <c r="C31" s="157"/>
      <c r="D31" s="157"/>
      <c r="E31" s="157"/>
    </row>
    <row r="32" spans="1:5" ht="15" customHeight="1" x14ac:dyDescent="0.2">
      <c r="A32" s="157"/>
      <c r="B32" s="157"/>
      <c r="C32" s="157"/>
      <c r="D32" s="157"/>
      <c r="E32" s="157"/>
    </row>
    <row r="33" spans="1:5" ht="15" customHeight="1" x14ac:dyDescent="0.2">
      <c r="A33" s="157"/>
      <c r="B33" s="157"/>
      <c r="C33" s="157"/>
      <c r="D33" s="157"/>
      <c r="E33" s="157"/>
    </row>
    <row r="34" spans="1:5" ht="15" customHeight="1" x14ac:dyDescent="0.2">
      <c r="A34" s="157"/>
      <c r="B34" s="157"/>
      <c r="C34" s="157"/>
      <c r="D34" s="157"/>
      <c r="E34" s="157"/>
    </row>
    <row r="35" spans="1:5" ht="15" customHeight="1" x14ac:dyDescent="0.2">
      <c r="A35" s="144"/>
      <c r="B35" s="144"/>
      <c r="C35" s="144"/>
      <c r="D35" s="144"/>
      <c r="E35" s="144"/>
    </row>
    <row r="36" spans="1:5" ht="15" customHeight="1" x14ac:dyDescent="0.25">
      <c r="A36" s="57" t="s">
        <v>1</v>
      </c>
      <c r="B36" s="40"/>
      <c r="C36" s="40"/>
      <c r="D36" s="40"/>
      <c r="E36" s="40"/>
    </row>
    <row r="37" spans="1:5" ht="15" customHeight="1" x14ac:dyDescent="0.2">
      <c r="A37" s="41" t="s">
        <v>50</v>
      </c>
      <c r="B37" s="40"/>
      <c r="C37" s="40"/>
      <c r="D37" s="40"/>
      <c r="E37" s="42" t="s">
        <v>89</v>
      </c>
    </row>
    <row r="38" spans="1:5" ht="15" customHeight="1" x14ac:dyDescent="0.25">
      <c r="A38" s="39"/>
      <c r="B38" s="59"/>
      <c r="C38" s="40"/>
      <c r="D38" s="40"/>
      <c r="E38" s="45"/>
    </row>
    <row r="39" spans="1:5" ht="15" customHeight="1" x14ac:dyDescent="0.2">
      <c r="A39" s="46"/>
      <c r="B39" s="46"/>
      <c r="C39" s="47" t="s">
        <v>43</v>
      </c>
      <c r="D39" s="48" t="s">
        <v>57</v>
      </c>
      <c r="E39" s="64" t="s">
        <v>45</v>
      </c>
    </row>
    <row r="40" spans="1:5" ht="15" customHeight="1" x14ac:dyDescent="0.2">
      <c r="A40" s="117"/>
      <c r="B40" s="117"/>
      <c r="C40" s="65">
        <v>6172</v>
      </c>
      <c r="D40" s="155" t="s">
        <v>175</v>
      </c>
      <c r="E40" s="113">
        <v>56671.02</v>
      </c>
    </row>
    <row r="41" spans="1:5" ht="15" customHeight="1" x14ac:dyDescent="0.2">
      <c r="A41" s="117"/>
      <c r="B41" s="117"/>
      <c r="C41" s="65">
        <v>6172</v>
      </c>
      <c r="D41" s="114" t="s">
        <v>97</v>
      </c>
      <c r="E41" s="113">
        <f>50000+40797</f>
        <v>90797</v>
      </c>
    </row>
    <row r="42" spans="1:5" ht="15" customHeight="1" x14ac:dyDescent="0.2">
      <c r="A42" s="98"/>
      <c r="B42" s="98"/>
      <c r="C42" s="54" t="s">
        <v>48</v>
      </c>
      <c r="D42" s="55"/>
      <c r="E42" s="56">
        <f>SUM(E40:E41)</f>
        <v>147468.01999999999</v>
      </c>
    </row>
    <row r="43" spans="1:5" ht="15" customHeight="1" x14ac:dyDescent="0.2"/>
    <row r="44" spans="1:5" ht="15" customHeight="1" x14ac:dyDescent="0.25">
      <c r="A44" s="57" t="s">
        <v>1</v>
      </c>
      <c r="B44" s="40"/>
      <c r="C44" s="40"/>
      <c r="D44" s="40"/>
      <c r="E44" s="40"/>
    </row>
    <row r="45" spans="1:5" ht="15" customHeight="1" x14ac:dyDescent="0.2">
      <c r="A45" s="41" t="s">
        <v>50</v>
      </c>
      <c r="B45" s="40"/>
      <c r="C45" s="40"/>
      <c r="D45" s="40"/>
      <c r="E45" s="42" t="s">
        <v>91</v>
      </c>
    </row>
    <row r="46" spans="1:5" ht="15" customHeight="1" x14ac:dyDescent="0.25">
      <c r="A46" s="39"/>
      <c r="B46" s="59"/>
      <c r="C46" s="40"/>
      <c r="D46" s="40"/>
      <c r="E46" s="45" t="s">
        <v>176</v>
      </c>
    </row>
    <row r="47" spans="1:5" ht="15" customHeight="1" x14ac:dyDescent="0.2">
      <c r="A47" s="46"/>
      <c r="B47" s="46"/>
      <c r="C47" s="47" t="s">
        <v>43</v>
      </c>
      <c r="D47" s="48" t="s">
        <v>57</v>
      </c>
      <c r="E47" s="64" t="s">
        <v>45</v>
      </c>
    </row>
    <row r="48" spans="1:5" ht="15" customHeight="1" x14ac:dyDescent="0.2">
      <c r="A48" s="117"/>
      <c r="B48" s="117"/>
      <c r="C48" s="65">
        <v>6172</v>
      </c>
      <c r="D48" s="155" t="s">
        <v>175</v>
      </c>
      <c r="E48" s="113">
        <v>56878.16</v>
      </c>
    </row>
    <row r="49" spans="1:5" ht="15" customHeight="1" x14ac:dyDescent="0.2">
      <c r="A49" s="98"/>
      <c r="B49" s="98"/>
      <c r="C49" s="54" t="s">
        <v>48</v>
      </c>
      <c r="D49" s="55"/>
      <c r="E49" s="56">
        <f>SUM(E48:E48)</f>
        <v>56878.16</v>
      </c>
    </row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9" t="s">
        <v>17</v>
      </c>
      <c r="B54" s="40"/>
      <c r="C54" s="40"/>
      <c r="D54" s="40"/>
      <c r="E54" s="40"/>
    </row>
    <row r="55" spans="1:5" ht="15" customHeight="1" x14ac:dyDescent="0.2">
      <c r="A55" s="41" t="s">
        <v>50</v>
      </c>
      <c r="B55" s="40"/>
      <c r="C55" s="40"/>
      <c r="D55" s="40"/>
      <c r="E55" s="42" t="s">
        <v>89</v>
      </c>
    </row>
    <row r="56" spans="1:5" ht="15" customHeight="1" x14ac:dyDescent="0.2">
      <c r="A56" s="43"/>
      <c r="B56" s="44"/>
      <c r="C56" s="40"/>
      <c r="D56" s="40"/>
      <c r="E56" s="45"/>
    </row>
    <row r="57" spans="1:5" ht="15" customHeight="1" x14ac:dyDescent="0.2">
      <c r="A57" s="46"/>
      <c r="B57" s="46"/>
      <c r="C57" s="47" t="s">
        <v>43</v>
      </c>
      <c r="D57" s="48" t="s">
        <v>44</v>
      </c>
      <c r="E57" s="49" t="s">
        <v>45</v>
      </c>
    </row>
    <row r="58" spans="1:5" ht="15" customHeight="1" x14ac:dyDescent="0.2">
      <c r="A58" s="105"/>
      <c r="B58" s="133"/>
      <c r="C58" s="51">
        <v>6172</v>
      </c>
      <c r="D58" s="52" t="s">
        <v>46</v>
      </c>
      <c r="E58" s="78">
        <v>204346.18</v>
      </c>
    </row>
    <row r="59" spans="1:5" ht="15" customHeight="1" x14ac:dyDescent="0.2">
      <c r="A59"/>
      <c r="B59"/>
      <c r="C59" s="54" t="s">
        <v>48</v>
      </c>
      <c r="D59" s="55"/>
      <c r="E59" s="56">
        <f>SUM(E58:E58)</f>
        <v>204346.18</v>
      </c>
    </row>
    <row r="60" spans="1:5" ht="15" customHeight="1" x14ac:dyDescent="0.2"/>
    <row r="61" spans="1:5" ht="15" customHeight="1" x14ac:dyDescent="0.2"/>
    <row r="62" spans="1:5" ht="15" customHeight="1" x14ac:dyDescent="0.25">
      <c r="A62" s="38" t="s">
        <v>177</v>
      </c>
    </row>
    <row r="63" spans="1:5" ht="15" customHeight="1" x14ac:dyDescent="0.2">
      <c r="A63" s="161" t="s">
        <v>52</v>
      </c>
      <c r="B63" s="161"/>
      <c r="C63" s="161"/>
      <c r="D63" s="161"/>
      <c r="E63" s="161"/>
    </row>
    <row r="64" spans="1:5" ht="15" customHeight="1" x14ac:dyDescent="0.2">
      <c r="A64" s="157" t="s">
        <v>178</v>
      </c>
      <c r="B64" s="157"/>
      <c r="C64" s="157"/>
      <c r="D64" s="157"/>
      <c r="E64" s="157"/>
    </row>
    <row r="65" spans="1:5" ht="15" customHeight="1" x14ac:dyDescent="0.2">
      <c r="A65" s="157"/>
      <c r="B65" s="157"/>
      <c r="C65" s="157"/>
      <c r="D65" s="157"/>
      <c r="E65" s="157"/>
    </row>
    <row r="66" spans="1:5" ht="15" customHeight="1" x14ac:dyDescent="0.2">
      <c r="A66" s="157"/>
      <c r="B66" s="157"/>
      <c r="C66" s="157"/>
      <c r="D66" s="157"/>
      <c r="E66" s="157"/>
    </row>
    <row r="67" spans="1:5" ht="15" customHeight="1" x14ac:dyDescent="0.2">
      <c r="A67" s="157"/>
      <c r="B67" s="157"/>
      <c r="C67" s="157"/>
      <c r="D67" s="157"/>
      <c r="E67" s="157"/>
    </row>
    <row r="68" spans="1:5" ht="15" customHeight="1" x14ac:dyDescent="0.2">
      <c r="A68" s="157"/>
      <c r="B68" s="157"/>
      <c r="C68" s="157"/>
      <c r="D68" s="157"/>
      <c r="E68" s="157"/>
    </row>
    <row r="69" spans="1:5" ht="15" customHeight="1" x14ac:dyDescent="0.2">
      <c r="A69" s="157"/>
      <c r="B69" s="157"/>
      <c r="C69" s="157"/>
      <c r="D69" s="157"/>
      <c r="E69" s="157"/>
    </row>
    <row r="70" spans="1:5" ht="15" customHeight="1" x14ac:dyDescent="0.2">
      <c r="A70" s="144"/>
      <c r="B70" s="144"/>
      <c r="C70" s="144"/>
      <c r="D70" s="144"/>
      <c r="E70" s="144"/>
    </row>
    <row r="71" spans="1:5" ht="15" customHeight="1" x14ac:dyDescent="0.25">
      <c r="A71" s="57" t="s">
        <v>1</v>
      </c>
      <c r="B71" s="40"/>
      <c r="C71" s="40"/>
      <c r="D71" s="40"/>
      <c r="E71" s="40"/>
    </row>
    <row r="72" spans="1:5" ht="15" customHeight="1" x14ac:dyDescent="0.2">
      <c r="A72" s="41" t="s">
        <v>50</v>
      </c>
      <c r="B72" s="40"/>
      <c r="C72" s="40"/>
      <c r="D72" s="40"/>
      <c r="E72" s="42" t="s">
        <v>89</v>
      </c>
    </row>
    <row r="73" spans="1:5" ht="15" customHeight="1" x14ac:dyDescent="0.25">
      <c r="A73" s="39"/>
      <c r="B73" s="59"/>
      <c r="C73" s="40"/>
      <c r="D73" s="40"/>
      <c r="E73" s="45"/>
    </row>
    <row r="74" spans="1:5" ht="15" customHeight="1" x14ac:dyDescent="0.2">
      <c r="A74" s="46"/>
      <c r="B74" s="46"/>
      <c r="C74" s="47" t="s">
        <v>43</v>
      </c>
      <c r="D74" s="48" t="s">
        <v>57</v>
      </c>
      <c r="E74" s="64" t="s">
        <v>45</v>
      </c>
    </row>
    <row r="75" spans="1:5" ht="15" customHeight="1" x14ac:dyDescent="0.2">
      <c r="A75" s="117"/>
      <c r="B75" s="117"/>
      <c r="C75" s="65">
        <v>6172</v>
      </c>
      <c r="D75" s="114" t="s">
        <v>97</v>
      </c>
      <c r="E75" s="113">
        <v>49200</v>
      </c>
    </row>
    <row r="76" spans="1:5" ht="15" customHeight="1" x14ac:dyDescent="0.2">
      <c r="A76" s="98"/>
      <c r="B76" s="98"/>
      <c r="C76" s="54" t="s">
        <v>48</v>
      </c>
      <c r="D76" s="55"/>
      <c r="E76" s="56">
        <f>SUM(E75:E75)</f>
        <v>49200</v>
      </c>
    </row>
    <row r="77" spans="1:5" ht="15" customHeight="1" x14ac:dyDescent="0.2"/>
    <row r="78" spans="1:5" ht="15" customHeight="1" x14ac:dyDescent="0.25">
      <c r="A78" s="39" t="s">
        <v>17</v>
      </c>
      <c r="B78" s="40"/>
      <c r="C78" s="40"/>
      <c r="D78" s="40"/>
      <c r="E78" s="40"/>
    </row>
    <row r="79" spans="1:5" ht="15" customHeight="1" x14ac:dyDescent="0.2">
      <c r="A79" s="41" t="s">
        <v>50</v>
      </c>
      <c r="B79" s="40"/>
      <c r="C79" s="40"/>
      <c r="D79" s="40"/>
      <c r="E79" s="42" t="s">
        <v>89</v>
      </c>
    </row>
    <row r="80" spans="1:5" ht="15" customHeight="1" x14ac:dyDescent="0.2">
      <c r="A80" s="43"/>
      <c r="B80" s="44"/>
      <c r="C80" s="40"/>
      <c r="D80" s="40"/>
      <c r="E80" s="45"/>
    </row>
    <row r="81" spans="1:5" ht="15" customHeight="1" x14ac:dyDescent="0.25">
      <c r="A81" s="38"/>
      <c r="B81" s="47" t="s">
        <v>90</v>
      </c>
      <c r="C81" s="47" t="s">
        <v>43</v>
      </c>
      <c r="D81" s="48" t="s">
        <v>44</v>
      </c>
      <c r="E81" s="49" t="s">
        <v>45</v>
      </c>
    </row>
    <row r="82" spans="1:5" ht="15" customHeight="1" x14ac:dyDescent="0.25">
      <c r="A82" s="38"/>
      <c r="B82" s="134">
        <v>11</v>
      </c>
      <c r="C82" s="51"/>
      <c r="D82" s="52" t="s">
        <v>51</v>
      </c>
      <c r="E82" s="53">
        <v>49200</v>
      </c>
    </row>
    <row r="83" spans="1:5" ht="15" customHeight="1" x14ac:dyDescent="0.25">
      <c r="A83" s="38"/>
      <c r="B83" s="134"/>
      <c r="C83" s="54" t="s">
        <v>48</v>
      </c>
      <c r="D83" s="55"/>
      <c r="E83" s="56">
        <f>SUM(E82:E82)</f>
        <v>49200</v>
      </c>
    </row>
    <row r="84" spans="1:5" ht="15" customHeight="1" x14ac:dyDescent="0.2"/>
    <row r="85" spans="1:5" ht="15" customHeight="1" x14ac:dyDescent="0.2"/>
    <row r="86" spans="1:5" ht="15" customHeight="1" x14ac:dyDescent="0.25">
      <c r="A86" s="38" t="s">
        <v>179</v>
      </c>
    </row>
    <row r="87" spans="1:5" ht="15" customHeight="1" x14ac:dyDescent="0.2">
      <c r="A87" s="159" t="s">
        <v>79</v>
      </c>
      <c r="B87" s="159"/>
      <c r="C87" s="159"/>
      <c r="D87" s="159"/>
      <c r="E87" s="159"/>
    </row>
    <row r="88" spans="1:5" ht="15" customHeight="1" x14ac:dyDescent="0.2">
      <c r="A88" s="160" t="s">
        <v>180</v>
      </c>
      <c r="B88" s="160"/>
      <c r="C88" s="160"/>
      <c r="D88" s="160"/>
      <c r="E88" s="160"/>
    </row>
    <row r="89" spans="1:5" ht="15" customHeight="1" x14ac:dyDescent="0.2">
      <c r="A89" s="160"/>
      <c r="B89" s="160"/>
      <c r="C89" s="160"/>
      <c r="D89" s="160"/>
      <c r="E89" s="160"/>
    </row>
    <row r="90" spans="1:5" ht="15" customHeight="1" x14ac:dyDescent="0.2">
      <c r="A90" s="160"/>
      <c r="B90" s="160"/>
      <c r="C90" s="160"/>
      <c r="D90" s="160"/>
      <c r="E90" s="160"/>
    </row>
    <row r="91" spans="1:5" ht="15" customHeight="1" x14ac:dyDescent="0.2">
      <c r="A91" s="160"/>
      <c r="B91" s="160"/>
      <c r="C91" s="160"/>
      <c r="D91" s="160"/>
      <c r="E91" s="160"/>
    </row>
    <row r="92" spans="1:5" ht="15" customHeight="1" x14ac:dyDescent="0.2">
      <c r="A92" s="160"/>
      <c r="B92" s="160"/>
      <c r="C92" s="160"/>
      <c r="D92" s="160"/>
      <c r="E92" s="160"/>
    </row>
    <row r="93" spans="1:5" ht="15" customHeight="1" x14ac:dyDescent="0.2">
      <c r="A93" s="160"/>
      <c r="B93" s="160"/>
      <c r="C93" s="160"/>
      <c r="D93" s="160"/>
      <c r="E93" s="160"/>
    </row>
    <row r="94" spans="1:5" ht="15" customHeight="1" x14ac:dyDescent="0.2">
      <c r="A94" s="160"/>
      <c r="B94" s="160"/>
      <c r="C94" s="160"/>
      <c r="D94" s="160"/>
      <c r="E94" s="160"/>
    </row>
    <row r="95" spans="1:5" ht="15" customHeight="1" x14ac:dyDescent="0.2">
      <c r="A95" s="66"/>
      <c r="B95" s="66"/>
      <c r="C95" s="66"/>
      <c r="D95" s="66"/>
      <c r="E95" s="66"/>
    </row>
    <row r="96" spans="1:5" ht="15" customHeight="1" x14ac:dyDescent="0.25">
      <c r="A96" s="39" t="s">
        <v>1</v>
      </c>
      <c r="B96" s="40"/>
      <c r="C96" s="40"/>
      <c r="D96" s="40"/>
      <c r="E96" s="40"/>
    </row>
    <row r="97" spans="1:5" ht="15" customHeight="1" x14ac:dyDescent="0.2">
      <c r="A97" s="126" t="s">
        <v>76</v>
      </c>
      <c r="B97" s="81"/>
      <c r="C97" s="81"/>
      <c r="D97" s="81"/>
      <c r="E97" s="61" t="s">
        <v>77</v>
      </c>
    </row>
    <row r="98" spans="1:5" ht="15" customHeight="1" x14ac:dyDescent="0.25">
      <c r="A98" s="39"/>
      <c r="B98" s="129"/>
      <c r="C98" s="59"/>
      <c r="D98" s="59"/>
      <c r="E98" s="45"/>
    </row>
    <row r="99" spans="1:5" ht="15" customHeight="1" x14ac:dyDescent="0.2">
      <c r="B99" s="47" t="s">
        <v>56</v>
      </c>
      <c r="C99" s="47" t="s">
        <v>43</v>
      </c>
      <c r="D99" s="123" t="s">
        <v>57</v>
      </c>
      <c r="E99" s="49" t="s">
        <v>45</v>
      </c>
    </row>
    <row r="100" spans="1:5" ht="15" customHeight="1" x14ac:dyDescent="0.2">
      <c r="B100" s="134">
        <v>304</v>
      </c>
      <c r="C100" s="65">
        <v>6172</v>
      </c>
      <c r="D100" s="68" t="s">
        <v>181</v>
      </c>
      <c r="E100" s="151">
        <f>-70235-85906</f>
        <v>-156141</v>
      </c>
    </row>
    <row r="101" spans="1:5" ht="15" customHeight="1" x14ac:dyDescent="0.2">
      <c r="B101" s="134"/>
      <c r="C101" s="156" t="s">
        <v>48</v>
      </c>
      <c r="D101" s="55"/>
      <c r="E101" s="56">
        <f>SUM(E100:E100)</f>
        <v>-156141</v>
      </c>
    </row>
    <row r="102" spans="1:5" ht="15" customHeight="1" x14ac:dyDescent="0.2">
      <c r="A102" s="95"/>
      <c r="B102"/>
      <c r="C102"/>
      <c r="D102"/>
      <c r="E102"/>
    </row>
    <row r="103" spans="1:5" ht="15" customHeight="1" x14ac:dyDescent="0.2">
      <c r="A103" s="95"/>
      <c r="B103"/>
      <c r="C103"/>
      <c r="D103"/>
      <c r="E103"/>
    </row>
    <row r="104" spans="1:5" ht="15" customHeight="1" x14ac:dyDescent="0.2">
      <c r="A104" s="95"/>
      <c r="B104"/>
      <c r="C104"/>
      <c r="D104"/>
      <c r="E104"/>
    </row>
    <row r="105" spans="1:5" ht="15" customHeight="1" x14ac:dyDescent="0.2">
      <c r="A105" s="95"/>
      <c r="B105"/>
      <c r="C105"/>
      <c r="D105"/>
      <c r="E105"/>
    </row>
    <row r="106" spans="1:5" ht="15" customHeight="1" x14ac:dyDescent="0.25">
      <c r="A106" s="39" t="s">
        <v>17</v>
      </c>
      <c r="B106" s="40"/>
      <c r="C106" s="40"/>
      <c r="D106" s="40"/>
      <c r="E106" s="40"/>
    </row>
    <row r="107" spans="1:5" ht="15" customHeight="1" x14ac:dyDescent="0.2">
      <c r="A107" s="126" t="s">
        <v>76</v>
      </c>
      <c r="B107" s="81"/>
      <c r="C107" s="81"/>
      <c r="D107" s="81"/>
      <c r="E107" s="61" t="s">
        <v>77</v>
      </c>
    </row>
    <row r="108" spans="1:5" ht="15" customHeight="1" x14ac:dyDescent="0.25">
      <c r="A108" s="39"/>
      <c r="B108"/>
      <c r="C108"/>
      <c r="D108"/>
      <c r="E108" s="45"/>
    </row>
    <row r="109" spans="1:5" ht="15" customHeight="1" x14ac:dyDescent="0.2">
      <c r="B109" s="47" t="s">
        <v>56</v>
      </c>
      <c r="C109" s="47" t="s">
        <v>43</v>
      </c>
      <c r="D109" s="48" t="s">
        <v>57</v>
      </c>
      <c r="E109" s="49" t="s">
        <v>45</v>
      </c>
    </row>
    <row r="110" spans="1:5" ht="15" customHeight="1" x14ac:dyDescent="0.2">
      <c r="B110" s="75">
        <v>307</v>
      </c>
      <c r="C110" s="65"/>
      <c r="D110" s="101" t="s">
        <v>78</v>
      </c>
      <c r="E110" s="151">
        <f>-70235-85906</f>
        <v>-156141</v>
      </c>
    </row>
    <row r="111" spans="1:5" ht="15" customHeight="1" x14ac:dyDescent="0.2">
      <c r="B111" s="75"/>
      <c r="C111" s="54" t="s">
        <v>48</v>
      </c>
      <c r="D111" s="55"/>
      <c r="E111" s="56">
        <f>SUM(E110:E110)</f>
        <v>-156141</v>
      </c>
    </row>
    <row r="112" spans="1:5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</sheetData>
  <mergeCells count="8">
    <mergeCell ref="A63:E63"/>
    <mergeCell ref="A64:E69"/>
    <mergeCell ref="A87:E87"/>
    <mergeCell ref="A88:E94"/>
    <mergeCell ref="A2:E2"/>
    <mergeCell ref="A3:E9"/>
    <mergeCell ref="A27:E27"/>
    <mergeCell ref="A28:E34"/>
  </mergeCells>
  <pageMargins left="0.98425196850393704" right="0.98425196850393704" top="0.98425196850393704" bottom="0.98425196850393704" header="0.51181102362204722" footer="0.51181102362204722"/>
  <pageSetup paperSize="9" scale="92" firstPageNumber="21" orientation="portrait" useFirstPageNumber="1" r:id="rId1"/>
  <headerFooter alignWithMargins="0">
    <oddHeader>&amp;C&amp;"Arial,Kurzíva"Příloha č. 2: Rozpočtové změny č. 166/17 - 169/17 navržené Radou Olomouckého kraje 18.4.2017 ke schválení</oddHeader>
    <oddFooter xml:space="preserve">&amp;L&amp;"Arial,Kurzíva"Zastupitelstvo OK 24.4..2017
6.1.1. - Rozpočet Olomouckého kraje 2017 - rozpočtové změny - DODATEK 
Příloha č.2: Rozpočtové změny č. 166/17 - 169/17 navržené Radou OK 18.4.2017 ke schválení&amp;R&amp;"Arial,Kurzíva"Strana &amp;P (celkem 24)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2"/>
  <sheetViews>
    <sheetView showGridLines="0" zoomScale="92" zoomScaleNormal="92" zoomScaleSheetLayoutView="92" workbookViewId="0"/>
  </sheetViews>
  <sheetFormatPr defaultColWidth="9.140625" defaultRowHeight="13.15" customHeight="1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A1" s="1" t="s">
        <v>32</v>
      </c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33</v>
      </c>
      <c r="B3" s="18">
        <v>4100000</v>
      </c>
      <c r="C3" s="7">
        <v>4100000</v>
      </c>
    </row>
    <row r="4" spans="1:3" ht="14.25" customHeight="1" x14ac:dyDescent="0.2">
      <c r="A4" s="6" t="s">
        <v>4</v>
      </c>
      <c r="B4" s="18">
        <v>1290</v>
      </c>
      <c r="C4" s="7">
        <v>1290</v>
      </c>
    </row>
    <row r="5" spans="1:3" ht="14.25" customHeight="1" x14ac:dyDescent="0.2">
      <c r="A5" s="6" t="s">
        <v>28</v>
      </c>
      <c r="B5" s="18">
        <v>1310</v>
      </c>
      <c r="C5" s="7">
        <v>1310</v>
      </c>
    </row>
    <row r="6" spans="1:3" ht="14.25" customHeight="1" x14ac:dyDescent="0.2">
      <c r="A6" s="6" t="s">
        <v>5</v>
      </c>
      <c r="B6" s="18">
        <v>31179.200000000001</v>
      </c>
      <c r="C6" s="7">
        <f>31179.2-156</f>
        <v>31023.200000000001</v>
      </c>
    </row>
    <row r="7" spans="1:3" ht="14.25" customHeight="1" x14ac:dyDescent="0.2">
      <c r="A7" s="6" t="s">
        <v>6</v>
      </c>
      <c r="B7" s="18">
        <v>2480</v>
      </c>
      <c r="C7" s="7">
        <f>2485+113</f>
        <v>2598</v>
      </c>
    </row>
    <row r="8" spans="1:3" ht="14.25" customHeight="1" x14ac:dyDescent="0.2">
      <c r="A8" s="6" t="s">
        <v>24</v>
      </c>
      <c r="B8" s="18">
        <v>40192</v>
      </c>
      <c r="C8" s="7">
        <f>41155+91+49</f>
        <v>41295</v>
      </c>
    </row>
    <row r="9" spans="1:3" ht="14.25" customHeight="1" x14ac:dyDescent="0.2">
      <c r="A9" s="6" t="s">
        <v>7</v>
      </c>
      <c r="B9" s="18">
        <v>13200</v>
      </c>
      <c r="C9" s="7">
        <v>13200</v>
      </c>
    </row>
    <row r="10" spans="1:3" ht="14.25" customHeight="1" x14ac:dyDescent="0.2">
      <c r="A10" s="6" t="s">
        <v>8</v>
      </c>
      <c r="B10" s="18">
        <v>1000.4</v>
      </c>
      <c r="C10" s="7">
        <v>1000.4</v>
      </c>
    </row>
    <row r="11" spans="1:3" ht="14.25" customHeight="1" x14ac:dyDescent="0.2">
      <c r="A11" s="6" t="s">
        <v>9</v>
      </c>
      <c r="B11" s="18">
        <v>81145.399999999994</v>
      </c>
      <c r="C11" s="7">
        <v>81145.399999999994</v>
      </c>
    </row>
    <row r="12" spans="1:3" ht="14.25" customHeight="1" x14ac:dyDescent="0.2">
      <c r="A12" s="36" t="s">
        <v>29</v>
      </c>
      <c r="B12" s="18"/>
      <c r="C12" s="7">
        <f>5902165+73500+1517+188-27</f>
        <v>5977343</v>
      </c>
    </row>
    <row r="13" spans="1:3" ht="14.25" customHeight="1" x14ac:dyDescent="0.2">
      <c r="A13" s="36" t="s">
        <v>30</v>
      </c>
      <c r="B13" s="18"/>
      <c r="C13" s="7">
        <v>692181</v>
      </c>
    </row>
    <row r="14" spans="1:3" ht="14.25" customHeight="1" x14ac:dyDescent="0.2">
      <c r="A14" s="36" t="s">
        <v>101</v>
      </c>
      <c r="B14" s="18"/>
      <c r="C14" s="7">
        <v>627</v>
      </c>
    </row>
    <row r="15" spans="1:3" ht="14.25" customHeight="1" x14ac:dyDescent="0.2">
      <c r="A15" s="37" t="s">
        <v>34</v>
      </c>
      <c r="B15" s="18"/>
      <c r="C15" s="7">
        <f>5776+30</f>
        <v>5806</v>
      </c>
    </row>
    <row r="16" spans="1:3" ht="14.25" customHeight="1" x14ac:dyDescent="0.2">
      <c r="A16" s="37" t="s">
        <v>35</v>
      </c>
      <c r="B16" s="18"/>
      <c r="C16" s="7">
        <v>15</v>
      </c>
    </row>
    <row r="17" spans="1:3" ht="14.25" customHeight="1" x14ac:dyDescent="0.2">
      <c r="A17" s="6" t="s">
        <v>36</v>
      </c>
      <c r="B17" s="18">
        <v>6291</v>
      </c>
      <c r="C17" s="7">
        <v>6291</v>
      </c>
    </row>
    <row r="18" spans="1:3" ht="14.25" customHeight="1" x14ac:dyDescent="0.2">
      <c r="A18" s="6" t="s">
        <v>37</v>
      </c>
      <c r="B18" s="18">
        <v>50000</v>
      </c>
      <c r="C18" s="7">
        <v>50000</v>
      </c>
    </row>
    <row r="19" spans="1:3" ht="14.25" customHeight="1" x14ac:dyDescent="0.2">
      <c r="A19" s="8" t="s">
        <v>10</v>
      </c>
      <c r="B19" s="19">
        <v>170165</v>
      </c>
      <c r="C19" s="9">
        <v>175497</v>
      </c>
    </row>
    <row r="20" spans="1:3" ht="14.25" customHeight="1" x14ac:dyDescent="0.2">
      <c r="A20" s="10" t="s">
        <v>20</v>
      </c>
      <c r="B20" s="20">
        <v>8242</v>
      </c>
      <c r="C20" s="11">
        <v>8242</v>
      </c>
    </row>
    <row r="21" spans="1:3" ht="14.25" customHeight="1" x14ac:dyDescent="0.2">
      <c r="A21" s="10" t="s">
        <v>11</v>
      </c>
      <c r="B21" s="20">
        <v>50000</v>
      </c>
      <c r="C21" s="11">
        <v>50000</v>
      </c>
    </row>
    <row r="22" spans="1:3" ht="14.25" customHeight="1" x14ac:dyDescent="0.2">
      <c r="A22" s="10" t="s">
        <v>102</v>
      </c>
      <c r="B22" s="20"/>
      <c r="C22" s="11">
        <f>47213+3191+3000</f>
        <v>53404</v>
      </c>
    </row>
    <row r="23" spans="1:3" ht="14.25" customHeight="1" x14ac:dyDescent="0.2">
      <c r="A23" s="10" t="s">
        <v>12</v>
      </c>
      <c r="B23" s="20">
        <v>6600</v>
      </c>
      <c r="C23" s="11">
        <v>6600</v>
      </c>
    </row>
    <row r="24" spans="1:3" ht="14.25" customHeight="1" x14ac:dyDescent="0.2">
      <c r="A24" s="36" t="s">
        <v>31</v>
      </c>
      <c r="B24" s="20"/>
      <c r="C24" s="11">
        <f>1596+1353</f>
        <v>2949</v>
      </c>
    </row>
    <row r="25" spans="1:3" ht="14.25" customHeight="1" x14ac:dyDescent="0.25">
      <c r="A25" s="4" t="s">
        <v>13</v>
      </c>
      <c r="B25" s="21">
        <f>SUM(B3:B23)</f>
        <v>4563095</v>
      </c>
      <c r="C25" s="12">
        <f>SUM(C3:C24)</f>
        <v>11301817</v>
      </c>
    </row>
    <row r="26" spans="1:3" ht="14.25" customHeight="1" x14ac:dyDescent="0.2">
      <c r="A26" s="13" t="s">
        <v>14</v>
      </c>
      <c r="B26" s="25">
        <v>-8240</v>
      </c>
      <c r="C26" s="25">
        <v>-8240</v>
      </c>
    </row>
    <row r="27" spans="1:3" ht="15.75" thickBot="1" x14ac:dyDescent="0.3">
      <c r="A27" s="14" t="s">
        <v>15</v>
      </c>
      <c r="B27" s="15">
        <f>B25+B26</f>
        <v>4554855</v>
      </c>
      <c r="C27" s="15">
        <f>C25+C26</f>
        <v>11293577</v>
      </c>
    </row>
    <row r="28" spans="1:3" ht="13.5" thickTop="1" x14ac:dyDescent="0.2">
      <c r="A28" s="16"/>
      <c r="B28" s="22"/>
    </row>
    <row r="29" spans="1:3" ht="15.75" customHeight="1" x14ac:dyDescent="0.25">
      <c r="A29" s="4" t="s">
        <v>17</v>
      </c>
      <c r="B29" s="23" t="s">
        <v>2</v>
      </c>
      <c r="C29" s="5" t="s">
        <v>3</v>
      </c>
    </row>
    <row r="30" spans="1:3" ht="14.25" x14ac:dyDescent="0.2">
      <c r="A30" s="8" t="s">
        <v>39</v>
      </c>
      <c r="B30" s="24">
        <v>686314</v>
      </c>
      <c r="C30" s="26">
        <f>687801+9051+113+91</f>
        <v>697056</v>
      </c>
    </row>
    <row r="31" spans="1:3" ht="14.25" x14ac:dyDescent="0.2">
      <c r="A31" s="8" t="s">
        <v>40</v>
      </c>
      <c r="B31" s="24">
        <v>289230</v>
      </c>
      <c r="C31" s="26">
        <v>289230</v>
      </c>
    </row>
    <row r="32" spans="1:3" ht="14.25" x14ac:dyDescent="0.2">
      <c r="A32" s="8" t="s">
        <v>41</v>
      </c>
      <c r="B32" s="24">
        <v>2496931</v>
      </c>
      <c r="C32" s="26">
        <f>2497431-156</f>
        <v>2497275</v>
      </c>
    </row>
    <row r="33" spans="1:3" ht="14.25" x14ac:dyDescent="0.2">
      <c r="A33" s="36" t="s">
        <v>29</v>
      </c>
      <c r="B33" s="24"/>
      <c r="C33" s="26">
        <f>5902165+73500+1517+188-27</f>
        <v>5977343</v>
      </c>
    </row>
    <row r="34" spans="1:3" ht="14.25" x14ac:dyDescent="0.2">
      <c r="A34" s="36" t="s">
        <v>30</v>
      </c>
      <c r="B34" s="24"/>
      <c r="C34" s="26">
        <v>692181</v>
      </c>
    </row>
    <row r="35" spans="1:3" ht="14.25" x14ac:dyDescent="0.2">
      <c r="A35" s="36" t="s">
        <v>101</v>
      </c>
      <c r="B35" s="24"/>
      <c r="C35" s="26">
        <v>627</v>
      </c>
    </row>
    <row r="36" spans="1:3" ht="14.25" x14ac:dyDescent="0.2">
      <c r="A36" s="37" t="s">
        <v>34</v>
      </c>
      <c r="B36" s="24"/>
      <c r="C36" s="26">
        <f>71482+30</f>
        <v>71512</v>
      </c>
    </row>
    <row r="37" spans="1:3" ht="14.25" x14ac:dyDescent="0.2">
      <c r="A37" s="37" t="s">
        <v>35</v>
      </c>
      <c r="B37" s="24"/>
      <c r="C37" s="26">
        <v>15</v>
      </c>
    </row>
    <row r="38" spans="1:3" ht="14.25" x14ac:dyDescent="0.2">
      <c r="A38" s="10" t="s">
        <v>20</v>
      </c>
      <c r="B38" s="24">
        <v>8242</v>
      </c>
      <c r="C38" s="26">
        <v>8242</v>
      </c>
    </row>
    <row r="39" spans="1:3" ht="14.25" x14ac:dyDescent="0.2">
      <c r="A39" s="10" t="s">
        <v>11</v>
      </c>
      <c r="B39" s="24">
        <v>50000</v>
      </c>
      <c r="C39" s="26">
        <v>61000</v>
      </c>
    </row>
    <row r="40" spans="1:3" ht="14.25" x14ac:dyDescent="0.2">
      <c r="A40" s="10" t="s">
        <v>38</v>
      </c>
      <c r="B40" s="24"/>
      <c r="C40" s="26">
        <f>123264+3191+3000</f>
        <v>129455</v>
      </c>
    </row>
    <row r="41" spans="1:3" ht="14.25" x14ac:dyDescent="0.2">
      <c r="A41" s="10" t="s">
        <v>23</v>
      </c>
      <c r="B41" s="24">
        <v>17458</v>
      </c>
      <c r="C41" s="26">
        <v>41216</v>
      </c>
    </row>
    <row r="42" spans="1:3" ht="14.25" x14ac:dyDescent="0.2">
      <c r="A42" s="10" t="s">
        <v>42</v>
      </c>
      <c r="B42" s="24">
        <v>1081855</v>
      </c>
      <c r="C42" s="26">
        <f>1087031+49</f>
        <v>1087080</v>
      </c>
    </row>
    <row r="43" spans="1:3" ht="14.25" x14ac:dyDescent="0.2">
      <c r="A43" s="36" t="s">
        <v>31</v>
      </c>
      <c r="B43" s="24"/>
      <c r="C43" s="26">
        <f>3272+1353</f>
        <v>4625</v>
      </c>
    </row>
    <row r="44" spans="1:3" ht="14.25" customHeight="1" x14ac:dyDescent="0.25">
      <c r="A44" s="4" t="s">
        <v>18</v>
      </c>
      <c r="B44" s="21">
        <f>SUM(B30:B42)</f>
        <v>4630030</v>
      </c>
      <c r="C44" s="12">
        <f>SUM(C30:C43)</f>
        <v>11556857</v>
      </c>
    </row>
    <row r="45" spans="1:3" ht="14.25" x14ac:dyDescent="0.2">
      <c r="A45" s="13" t="s">
        <v>14</v>
      </c>
      <c r="B45" s="25">
        <v>-8240</v>
      </c>
      <c r="C45" s="25">
        <v>-8240</v>
      </c>
    </row>
    <row r="46" spans="1:3" ht="15.75" thickBot="1" x14ac:dyDescent="0.3">
      <c r="A46" s="14" t="s">
        <v>19</v>
      </c>
      <c r="B46" s="15">
        <f>+B44+B45</f>
        <v>4621790</v>
      </c>
      <c r="C46" s="15">
        <f>+C44+C45</f>
        <v>11548617</v>
      </c>
    </row>
    <row r="47" spans="1:3" ht="13.5" thickTop="1" x14ac:dyDescent="0.2">
      <c r="A47" s="16" t="s">
        <v>16</v>
      </c>
      <c r="B47" s="22"/>
    </row>
    <row r="48" spans="1:3" ht="14.25" x14ac:dyDescent="0.2">
      <c r="B48" s="1"/>
      <c r="C48" s="9"/>
    </row>
    <row r="49" spans="1:3" ht="14.25" x14ac:dyDescent="0.2">
      <c r="A49" s="10" t="s">
        <v>22</v>
      </c>
      <c r="B49" s="20">
        <v>320094</v>
      </c>
      <c r="C49" s="11">
        <f>499148+9051</f>
        <v>508199</v>
      </c>
    </row>
    <row r="50" spans="1:3" ht="14.25" x14ac:dyDescent="0.2">
      <c r="A50" s="27" t="s">
        <v>21</v>
      </c>
      <c r="B50" s="28">
        <v>253159</v>
      </c>
      <c r="C50" s="29">
        <v>253159</v>
      </c>
    </row>
    <row r="51" spans="1:3" ht="15.75" thickBot="1" x14ac:dyDescent="0.3">
      <c r="A51" s="14" t="s">
        <v>25</v>
      </c>
      <c r="B51" s="15">
        <f>+B49-B50</f>
        <v>66935</v>
      </c>
      <c r="C51" s="15">
        <f>+C49-C50</f>
        <v>255040</v>
      </c>
    </row>
    <row r="52" spans="1:3" ht="15" thickTop="1" x14ac:dyDescent="0.2">
      <c r="A52" s="10"/>
      <c r="B52" s="30"/>
      <c r="C52" s="31"/>
    </row>
    <row r="53" spans="1:3" ht="15" thickBot="1" x14ac:dyDescent="0.25">
      <c r="A53" s="10"/>
      <c r="B53" s="30"/>
      <c r="C53" s="31"/>
    </row>
    <row r="54" spans="1:3" ht="15.75" thickBot="1" x14ac:dyDescent="0.3">
      <c r="A54" s="32" t="s">
        <v>26</v>
      </c>
      <c r="B54" s="33">
        <f>+B27+B49</f>
        <v>4874949</v>
      </c>
      <c r="C54" s="34">
        <f>+C27+C49</f>
        <v>11801776</v>
      </c>
    </row>
    <row r="55" spans="1:3" ht="15.75" thickBot="1" x14ac:dyDescent="0.3">
      <c r="A55" s="32" t="s">
        <v>27</v>
      </c>
      <c r="B55" s="33">
        <f>+B46+B50</f>
        <v>4874949</v>
      </c>
      <c r="C55" s="34">
        <f>+C46+C50</f>
        <v>11801776</v>
      </c>
    </row>
    <row r="56" spans="1:3" ht="12.75" x14ac:dyDescent="0.2">
      <c r="B56" s="1"/>
    </row>
    <row r="57" spans="1:3" ht="14.25" x14ac:dyDescent="0.2">
      <c r="B57" s="1"/>
      <c r="C57" s="17"/>
    </row>
    <row r="58" spans="1:3" ht="14.25" x14ac:dyDescent="0.2">
      <c r="B58" s="1"/>
      <c r="C58" s="17"/>
    </row>
    <row r="59" spans="1:3" ht="12.75" x14ac:dyDescent="0.2">
      <c r="B59" s="1"/>
    </row>
    <row r="60" spans="1:3" ht="12.75" x14ac:dyDescent="0.2">
      <c r="B60" s="1"/>
    </row>
    <row r="61" spans="1:3" ht="12.75" x14ac:dyDescent="0.2">
      <c r="B61" s="1"/>
    </row>
    <row r="62" spans="1:3" ht="12.75" x14ac:dyDescent="0.2">
      <c r="B62" s="1"/>
    </row>
    <row r="63" spans="1:3" ht="12.75" x14ac:dyDescent="0.2">
      <c r="B63" s="1"/>
    </row>
    <row r="64" spans="1:3" ht="12.75" x14ac:dyDescent="0.2"/>
    <row r="65" spans="2:3" ht="12.75" customHeight="1" x14ac:dyDescent="0.2"/>
    <row r="66" spans="2:3" ht="12.75" x14ac:dyDescent="0.2"/>
    <row r="67" spans="2:3" ht="12.75" x14ac:dyDescent="0.2">
      <c r="B67" s="1"/>
      <c r="C67" s="1"/>
    </row>
    <row r="68" spans="2:3" ht="12.75" x14ac:dyDescent="0.2">
      <c r="B68" s="1"/>
      <c r="C68" s="1"/>
    </row>
    <row r="69" spans="2:3" ht="12.75" x14ac:dyDescent="0.2">
      <c r="B69" s="1"/>
      <c r="C69" s="1"/>
    </row>
    <row r="70" spans="2:3" ht="12.75" x14ac:dyDescent="0.2">
      <c r="B70" s="1"/>
      <c r="C70" s="1"/>
    </row>
    <row r="71" spans="2:3" ht="12.75" x14ac:dyDescent="0.2">
      <c r="B71" s="1"/>
      <c r="C71" s="1"/>
    </row>
    <row r="72" spans="2:3" ht="12.75" x14ac:dyDescent="0.2">
      <c r="B72" s="1"/>
      <c r="C72" s="1"/>
    </row>
    <row r="74" spans="2:3" ht="12.75" x14ac:dyDescent="0.2"/>
    <row r="75" spans="2:3" ht="12.75" x14ac:dyDescent="0.2"/>
    <row r="78" spans="2:3" ht="12.75" x14ac:dyDescent="0.2">
      <c r="B78" s="1"/>
      <c r="C78" s="1"/>
    </row>
    <row r="79" spans="2:3" ht="12.75" x14ac:dyDescent="0.2">
      <c r="B79" s="1"/>
      <c r="C79" s="1"/>
    </row>
    <row r="82" spans="2:3" ht="12.75" x14ac:dyDescent="0.2">
      <c r="B82" s="1"/>
      <c r="C82" s="1"/>
    </row>
    <row r="83" spans="2:3" ht="12.75" x14ac:dyDescent="0.2">
      <c r="B83" s="1"/>
      <c r="C83" s="1"/>
    </row>
    <row r="97" spans="2:3" ht="12.75" x14ac:dyDescent="0.2">
      <c r="B97" s="1"/>
      <c r="C97" s="1"/>
    </row>
    <row r="98" spans="2:3" ht="12.75" x14ac:dyDescent="0.2">
      <c r="B98" s="1"/>
      <c r="C98" s="1"/>
    </row>
    <row r="101" spans="2:3" ht="12.75" x14ac:dyDescent="0.2">
      <c r="B101" s="1"/>
      <c r="C101" s="1"/>
    </row>
    <row r="102" spans="2:3" ht="12.75" x14ac:dyDescent="0.2">
      <c r="B102" s="1"/>
      <c r="C102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4" orientation="portrait" useFirstPageNumber="1" r:id="rId1"/>
  <headerFooter alignWithMargins="0">
    <oddHeader>&amp;C&amp;"Arial,Kurzíva"Příloha č. 3 - Upravený rozpočet Olomouckého kraje na rok 2017 po schválení rozpočtových změn</oddHeader>
    <oddFooter xml:space="preserve">&amp;L&amp;"Arial,Kurzíva"Zastupitelstvo OK 24.4.2017
6.1.1. - Rozpočet Olomouckého kraje 2017 - rozpočtové změny - DODATEK 
Příloha č.3: Upravený rozpočet OK na rok 2017 po schválení rozpočtových změn&amp;R&amp;"Arial,Kurzíva"Strana &amp;P (celkem 24)&amp;"Arial,Obyčejné"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2017-04-12T06:13:27Z</cp:lastPrinted>
  <dcterms:created xsi:type="dcterms:W3CDTF">2007-02-21T09:44:06Z</dcterms:created>
  <dcterms:modified xsi:type="dcterms:W3CDTF">2017-04-13T11:58:54Z</dcterms:modified>
</cp:coreProperties>
</file>