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3040" windowHeight="8610" tabRatio="861" activeTab="11"/>
  </bookViews>
  <sheets>
    <sheet name="Rekapitulace dle oblasti" sheetId="26" r:id="rId1"/>
    <sheet name="1016" sheetId="25" r:id="rId2"/>
    <sheet name="1017" sheetId="27" r:id="rId3"/>
    <sheet name="1106" sheetId="41" r:id="rId4"/>
    <sheet name="1125" sheetId="42" r:id="rId5"/>
    <sheet name="1126" sheetId="43" r:id="rId6"/>
    <sheet name="1127" sheetId="44" r:id="rId7"/>
    <sheet name="1151" sheetId="45" r:id="rId8"/>
    <sheet name="1161" sheetId="46" r:id="rId9"/>
    <sheet name="1212" sheetId="49" r:id="rId10"/>
    <sheet name="1305" sheetId="50" r:id="rId11"/>
    <sheet name="1402" sheetId="51" r:id="rId12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0">'Rekapitulace dle oblasti'!$A$64599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0">#REF!</definedName>
    <definedName name="názvy.tisku">#REF!</definedName>
    <definedName name="_xlnm.Print_Area" localSheetId="1">'1016'!$A$1:$I$54</definedName>
    <definedName name="_xlnm.Print_Area" localSheetId="2">'1017'!$A$1:$I$54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'1127'!$A$1:$I$54</definedName>
    <definedName name="_xlnm.Print_Area" localSheetId="7">'1151'!$A$1:$I$55</definedName>
    <definedName name="_xlnm.Print_Area" localSheetId="8">'1161'!$A$1:$I$54</definedName>
    <definedName name="_xlnm.Print_Area" localSheetId="9">'1212'!$A$1:$I$55</definedName>
    <definedName name="_xlnm.Print_Area" localSheetId="10">'1305'!$A$1:$I$55</definedName>
    <definedName name="_xlnm.Print_Area" localSheetId="11">'1402'!$A$1:$I$55</definedName>
    <definedName name="_xlnm.Print_Area" localSheetId="0">'Rekapitulace dle oblasti'!$A$1:$N$37</definedName>
  </definedNames>
  <calcPr calcId="162913"/>
</workbook>
</file>

<file path=xl/calcChain.xml><?xml version="1.0" encoding="utf-8"?>
<calcChain xmlns="http://schemas.openxmlformats.org/spreadsheetml/2006/main">
  <c r="H50" i="27" l="1"/>
  <c r="I42" i="27"/>
  <c r="I40" i="27"/>
  <c r="I39" i="27"/>
  <c r="I38" i="27"/>
  <c r="I37" i="27"/>
  <c r="G29" i="27"/>
  <c r="G20" i="27"/>
  <c r="G21" i="27" s="1"/>
  <c r="G54" i="27" l="1"/>
  <c r="F54" i="27"/>
  <c r="H53" i="27"/>
  <c r="E54" i="27"/>
  <c r="H51" i="27"/>
  <c r="I54" i="27"/>
  <c r="H52" i="27"/>
  <c r="H54" i="27" s="1"/>
  <c r="I41" i="27"/>
  <c r="I20" i="27"/>
  <c r="I21" i="27" s="1"/>
  <c r="I25" i="27" s="1"/>
  <c r="H20" i="27"/>
  <c r="H21" i="27" s="1"/>
  <c r="H25" i="27" s="1"/>
  <c r="G26" i="27"/>
  <c r="G32" i="27" s="1"/>
  <c r="G58" i="27"/>
  <c r="M14" i="26"/>
  <c r="L14" i="26"/>
  <c r="I14" i="26"/>
  <c r="H14" i="26"/>
  <c r="G14" i="26"/>
  <c r="G25" i="27" l="1"/>
  <c r="G55" i="27"/>
  <c r="F14" i="26"/>
  <c r="I54" i="51"/>
  <c r="G54" i="51"/>
  <c r="F54" i="51"/>
  <c r="I42" i="51"/>
  <c r="I40" i="51"/>
  <c r="I39" i="51"/>
  <c r="I38" i="51"/>
  <c r="I37" i="51"/>
  <c r="M23" i="26"/>
  <c r="L23" i="26"/>
  <c r="G26" i="51"/>
  <c r="F23" i="26"/>
  <c r="E23" i="26"/>
  <c r="H52" i="51" l="1"/>
  <c r="H53" i="51"/>
  <c r="G32" i="51"/>
  <c r="I23" i="26"/>
  <c r="G20" i="51"/>
  <c r="G21" i="51" s="1"/>
  <c r="G23" i="26"/>
  <c r="H20" i="51"/>
  <c r="H21" i="51" s="1"/>
  <c r="H25" i="51" s="1"/>
  <c r="G29" i="51"/>
  <c r="I20" i="51"/>
  <c r="I21" i="51" s="1"/>
  <c r="I25" i="51" s="1"/>
  <c r="I41" i="51"/>
  <c r="E54" i="51"/>
  <c r="H51" i="51"/>
  <c r="G58" i="51"/>
  <c r="H50" i="51"/>
  <c r="G57" i="51"/>
  <c r="G25" i="51" l="1"/>
  <c r="H23" i="26"/>
  <c r="G55" i="51"/>
  <c r="H54" i="51"/>
  <c r="H53" i="50" l="1"/>
  <c r="H51" i="50"/>
  <c r="I54" i="50"/>
  <c r="G54" i="50"/>
  <c r="F54" i="50"/>
  <c r="H50" i="50"/>
  <c r="I42" i="50"/>
  <c r="I40" i="50"/>
  <c r="I39" i="50"/>
  <c r="I38" i="50"/>
  <c r="I37" i="50"/>
  <c r="M22" i="26"/>
  <c r="L22" i="26"/>
  <c r="G22" i="26"/>
  <c r="F22" i="26"/>
  <c r="I20" i="50" l="1"/>
  <c r="I21" i="50" s="1"/>
  <c r="I25" i="50" s="1"/>
  <c r="G20" i="50"/>
  <c r="G21" i="50" s="1"/>
  <c r="H22" i="26" s="1"/>
  <c r="E22" i="26"/>
  <c r="H20" i="50"/>
  <c r="H21" i="50" s="1"/>
  <c r="H25" i="50" s="1"/>
  <c r="H52" i="50"/>
  <c r="H54" i="50" s="1"/>
  <c r="G29" i="50"/>
  <c r="I41" i="50"/>
  <c r="G26" i="50"/>
  <c r="E54" i="50"/>
  <c r="G58" i="50"/>
  <c r="G55" i="50"/>
  <c r="G57" i="50"/>
  <c r="G32" i="50" l="1"/>
  <c r="I22" i="26"/>
  <c r="G25" i="50"/>
  <c r="H53" i="49" l="1"/>
  <c r="H52" i="49"/>
  <c r="I54" i="49"/>
  <c r="G54" i="49"/>
  <c r="I42" i="49"/>
  <c r="I40" i="49"/>
  <c r="I39" i="49"/>
  <c r="I38" i="49"/>
  <c r="I37" i="49"/>
  <c r="M21" i="26"/>
  <c r="L21" i="26"/>
  <c r="G21" i="26"/>
  <c r="F21" i="26"/>
  <c r="E21" i="26"/>
  <c r="G26" i="49" l="1"/>
  <c r="G32" i="49"/>
  <c r="I21" i="26"/>
  <c r="H20" i="49"/>
  <c r="H21" i="49" s="1"/>
  <c r="H25" i="49" s="1"/>
  <c r="G29" i="49"/>
  <c r="G20" i="49"/>
  <c r="G21" i="49" s="1"/>
  <c r="F54" i="49"/>
  <c r="I20" i="49"/>
  <c r="I21" i="49" s="1"/>
  <c r="I25" i="49" s="1"/>
  <c r="I41" i="49"/>
  <c r="E54" i="49"/>
  <c r="H51" i="49"/>
  <c r="G58" i="49"/>
  <c r="H50" i="49"/>
  <c r="G25" i="49" l="1"/>
  <c r="H21" i="26"/>
  <c r="H54" i="49"/>
  <c r="G55" i="49"/>
  <c r="H53" i="46" l="1"/>
  <c r="H52" i="46"/>
  <c r="H51" i="46"/>
  <c r="I54" i="46"/>
  <c r="G54" i="46"/>
  <c r="F54" i="46"/>
  <c r="E54" i="46"/>
  <c r="I42" i="46"/>
  <c r="I41" i="46"/>
  <c r="I40" i="46"/>
  <c r="I39" i="46"/>
  <c r="I38" i="46"/>
  <c r="I37" i="46"/>
  <c r="M20" i="26"/>
  <c r="G26" i="46"/>
  <c r="G20" i="26"/>
  <c r="F20" i="26"/>
  <c r="E20" i="26"/>
  <c r="G32" i="46" l="1"/>
  <c r="I20" i="26"/>
  <c r="H20" i="46"/>
  <c r="H21" i="46" s="1"/>
  <c r="H25" i="46" s="1"/>
  <c r="G29" i="46"/>
  <c r="L20" i="26"/>
  <c r="G20" i="46"/>
  <c r="G21" i="46" s="1"/>
  <c r="H20" i="26" s="1"/>
  <c r="I20" i="46"/>
  <c r="I21" i="46" s="1"/>
  <c r="I25" i="46" s="1"/>
  <c r="G25" i="46"/>
  <c r="G58" i="46"/>
  <c r="H50" i="46"/>
  <c r="G57" i="46"/>
  <c r="H54" i="46" l="1"/>
  <c r="G55" i="46"/>
  <c r="G54" i="45" l="1"/>
  <c r="I42" i="45"/>
  <c r="I40" i="45"/>
  <c r="I39" i="45"/>
  <c r="I38" i="45"/>
  <c r="I37" i="45"/>
  <c r="M19" i="26"/>
  <c r="G19" i="26"/>
  <c r="F19" i="26"/>
  <c r="E19" i="26"/>
  <c r="G26" i="45" l="1"/>
  <c r="G32" i="45"/>
  <c r="I19" i="26"/>
  <c r="I41" i="45"/>
  <c r="H51" i="45"/>
  <c r="H20" i="45"/>
  <c r="H21" i="45" s="1"/>
  <c r="H25" i="45" s="1"/>
  <c r="G29" i="45"/>
  <c r="L19" i="26"/>
  <c r="H50" i="45"/>
  <c r="G55" i="45" s="1"/>
  <c r="I20" i="45"/>
  <c r="I21" i="45" s="1"/>
  <c r="I25" i="45" s="1"/>
  <c r="F54" i="45"/>
  <c r="H52" i="45"/>
  <c r="H53" i="45"/>
  <c r="G58" i="45" s="1"/>
  <c r="G20" i="45"/>
  <c r="G21" i="45" s="1"/>
  <c r="H19" i="26" s="1"/>
  <c r="G57" i="45"/>
  <c r="E54" i="45"/>
  <c r="I54" i="45"/>
  <c r="G25" i="45" l="1"/>
  <c r="H54" i="45"/>
  <c r="I54" i="44"/>
  <c r="G54" i="44"/>
  <c r="E54" i="44"/>
  <c r="I42" i="44"/>
  <c r="I40" i="44"/>
  <c r="I39" i="44"/>
  <c r="I38" i="44"/>
  <c r="M18" i="26"/>
  <c r="G26" i="44"/>
  <c r="G18" i="26"/>
  <c r="F18" i="26"/>
  <c r="G20" i="44"/>
  <c r="G21" i="44" s="1"/>
  <c r="H18" i="26" s="1"/>
  <c r="H20" i="44" l="1"/>
  <c r="H21" i="44" s="1"/>
  <c r="H25" i="44" s="1"/>
  <c r="G32" i="44"/>
  <c r="I18" i="26"/>
  <c r="I20" i="44"/>
  <c r="I21" i="44" s="1"/>
  <c r="I25" i="44" s="1"/>
  <c r="G29" i="44"/>
  <c r="L18" i="26"/>
  <c r="I41" i="44"/>
  <c r="H52" i="44"/>
  <c r="G25" i="44"/>
  <c r="H51" i="44"/>
  <c r="I37" i="44"/>
  <c r="F54" i="44"/>
  <c r="H53" i="44"/>
  <c r="G58" i="44"/>
  <c r="H50" i="44"/>
  <c r="G57" i="44"/>
  <c r="H54" i="44" l="1"/>
  <c r="G55" i="44"/>
  <c r="H53" i="43" l="1"/>
  <c r="H52" i="43"/>
  <c r="I54" i="43"/>
  <c r="G54" i="43"/>
  <c r="F54" i="43"/>
  <c r="I42" i="43"/>
  <c r="I40" i="43"/>
  <c r="I39" i="43"/>
  <c r="I38" i="43"/>
  <c r="I37" i="43"/>
  <c r="L17" i="26"/>
  <c r="G26" i="43"/>
  <c r="F17" i="26"/>
  <c r="I41" i="43" l="1"/>
  <c r="G32" i="43"/>
  <c r="I17" i="26"/>
  <c r="G29" i="43"/>
  <c r="M17" i="26"/>
  <c r="G20" i="43"/>
  <c r="G21" i="43" s="1"/>
  <c r="H17" i="26" s="1"/>
  <c r="H20" i="43"/>
  <c r="H21" i="43" s="1"/>
  <c r="H25" i="43" s="1"/>
  <c r="I20" i="43"/>
  <c r="I21" i="43" s="1"/>
  <c r="I25" i="43" s="1"/>
  <c r="E54" i="43"/>
  <c r="H51" i="43"/>
  <c r="G25" i="43"/>
  <c r="G58" i="43"/>
  <c r="H50" i="43"/>
  <c r="H54" i="43" l="1"/>
  <c r="G55" i="43"/>
  <c r="E18" i="26" l="1"/>
  <c r="E17" i="26"/>
  <c r="G17" i="26"/>
  <c r="J22" i="26"/>
  <c r="K22" i="26"/>
  <c r="K21" i="26"/>
  <c r="J21" i="26"/>
  <c r="K20" i="26"/>
  <c r="K19" i="26"/>
  <c r="K18" i="26"/>
  <c r="J18" i="26"/>
  <c r="K17" i="26"/>
  <c r="J19" i="26" l="1"/>
  <c r="J20" i="26"/>
  <c r="J17" i="26"/>
  <c r="E14" i="26" l="1"/>
  <c r="I54" i="42"/>
  <c r="F54" i="42"/>
  <c r="I42" i="42"/>
  <c r="I40" i="42"/>
  <c r="I39" i="42"/>
  <c r="I38" i="42"/>
  <c r="I37" i="42"/>
  <c r="M16" i="26"/>
  <c r="L16" i="26"/>
  <c r="G26" i="42"/>
  <c r="G16" i="26"/>
  <c r="F16" i="26"/>
  <c r="E16" i="26"/>
  <c r="G54" i="42" l="1"/>
  <c r="H52" i="42"/>
  <c r="H53" i="42"/>
  <c r="G32" i="42"/>
  <c r="I16" i="26"/>
  <c r="G20" i="42"/>
  <c r="G21" i="42" s="1"/>
  <c r="G29" i="42"/>
  <c r="H20" i="42"/>
  <c r="H21" i="42" s="1"/>
  <c r="H25" i="42" s="1"/>
  <c r="I20" i="42"/>
  <c r="I21" i="42" s="1"/>
  <c r="I25" i="42" s="1"/>
  <c r="I41" i="42"/>
  <c r="E54" i="42"/>
  <c r="H51" i="42"/>
  <c r="G58" i="42"/>
  <c r="H50" i="42"/>
  <c r="G57" i="42"/>
  <c r="G25" i="42" l="1"/>
  <c r="H16" i="26"/>
  <c r="G55" i="42"/>
  <c r="H54" i="42"/>
  <c r="I54" i="41" l="1"/>
  <c r="G54" i="41"/>
  <c r="I42" i="41"/>
  <c r="I40" i="41"/>
  <c r="I39" i="41"/>
  <c r="I38" i="41"/>
  <c r="I37" i="41"/>
  <c r="M15" i="26"/>
  <c r="L15" i="26"/>
  <c r="G15" i="26"/>
  <c r="F15" i="26"/>
  <c r="E15" i="26"/>
  <c r="G26" i="41" l="1"/>
  <c r="G29" i="41"/>
  <c r="G20" i="41"/>
  <c r="G21" i="41" s="1"/>
  <c r="H15" i="26" s="1"/>
  <c r="F54" i="41"/>
  <c r="H52" i="41"/>
  <c r="H53" i="41"/>
  <c r="G58" i="41" s="1"/>
  <c r="H20" i="41"/>
  <c r="H21" i="41" s="1"/>
  <c r="H25" i="41" s="1"/>
  <c r="I20" i="41"/>
  <c r="I21" i="41" s="1"/>
  <c r="I25" i="41" s="1"/>
  <c r="I41" i="41"/>
  <c r="E54" i="41"/>
  <c r="H51" i="41"/>
  <c r="H50" i="41"/>
  <c r="G57" i="41"/>
  <c r="G25" i="41" l="1"/>
  <c r="G32" i="41"/>
  <c r="I15" i="26"/>
  <c r="G55" i="41"/>
  <c r="H54" i="41"/>
  <c r="I54" i="25" l="1"/>
  <c r="G54" i="25"/>
  <c r="F54" i="25"/>
  <c r="I42" i="25"/>
  <c r="I41" i="25"/>
  <c r="I40" i="25"/>
  <c r="I39" i="25"/>
  <c r="I38" i="25"/>
  <c r="I37" i="25"/>
  <c r="G29" i="25" l="1"/>
  <c r="G20" i="25"/>
  <c r="G21" i="25" s="1"/>
  <c r="I20" i="25"/>
  <c r="I21" i="25" s="1"/>
  <c r="I25" i="25" s="1"/>
  <c r="H20" i="25"/>
  <c r="H21" i="25" s="1"/>
  <c r="H52" i="25"/>
  <c r="H53" i="25"/>
  <c r="G26" i="25"/>
  <c r="G32" i="25" s="1"/>
  <c r="H25" i="25"/>
  <c r="E54" i="25"/>
  <c r="H51" i="25"/>
  <c r="G25" i="25"/>
  <c r="G58" i="25"/>
  <c r="H50" i="25"/>
  <c r="G57" i="25"/>
  <c r="K23" i="26"/>
  <c r="J16" i="26" l="1"/>
  <c r="K16" i="26"/>
  <c r="K15" i="26"/>
  <c r="J15" i="26"/>
  <c r="K14" i="26"/>
  <c r="G55" i="25"/>
  <c r="H54" i="25"/>
  <c r="J14" i="26"/>
  <c r="J23" i="26"/>
  <c r="E13" i="26" l="1"/>
  <c r="H13" i="26" l="1"/>
  <c r="N24" i="26" l="1"/>
  <c r="L13" i="26"/>
  <c r="L24" i="26" l="1"/>
  <c r="I13" i="26"/>
  <c r="I24" i="26" l="1"/>
  <c r="J13" i="26"/>
  <c r="M13" i="26" l="1"/>
  <c r="M24" i="26" l="1"/>
  <c r="E24" i="26"/>
  <c r="N25" i="26" l="1"/>
  <c r="H29" i="26"/>
  <c r="H34" i="26" l="1"/>
  <c r="G13" i="26" l="1"/>
  <c r="G24" i="26" l="1"/>
  <c r="F13" i="26"/>
  <c r="F24" i="26" s="1"/>
  <c r="H30" i="26" l="1"/>
  <c r="H24" i="26"/>
  <c r="K13" i="26"/>
  <c r="H35" i="26" s="1"/>
  <c r="K24" i="26" l="1"/>
  <c r="J24" i="26"/>
  <c r="K25" i="26" l="1"/>
</calcChain>
</file>

<file path=xl/sharedStrings.xml><?xml version="1.0" encoding="utf-8"?>
<sst xmlns="http://schemas.openxmlformats.org/spreadsheetml/2006/main" count="780" uniqueCount="139">
  <si>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</si>
  <si>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</si>
  <si>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</si>
  <si>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</si>
  <si>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</si>
  <si>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</si>
  <si>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</si>
  <si>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</si>
  <si>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</si>
  <si>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</si>
  <si>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</si>
  <si>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</si>
  <si>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</si>
  <si>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</si>
  <si>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</si>
  <si>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</si>
  <si>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</si>
  <si>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</si>
  <si>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</si>
  <si>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</si>
  <si>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</si>
  <si>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</si>
  <si>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</si>
  <si>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</si>
  <si>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</si>
  <si>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</si>
  <si>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</si>
  <si>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</si>
  <si>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</si>
  <si>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</si>
  <si>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</si>
  <si>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</si>
  <si>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</si>
  <si>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</si>
  <si>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</si>
  <si>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</si>
  <si>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</si>
  <si>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</si>
  <si>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</si>
  <si>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</si>
  <si>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</si>
  <si>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</si>
  <si>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</si>
  <si>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</si>
  <si>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</si>
  <si>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</si>
  <si>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</si>
  <si>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</si>
  <si>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</si>
  <si>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</si>
  <si>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</si>
  <si>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</si>
  <si>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</si>
  <si>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</si>
  <si>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</si>
  <si>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</si>
  <si>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</si>
  <si>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</si>
  <si>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</si>
  <si>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</si>
  <si>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</si>
  <si>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</si>
  <si>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</si>
  <si>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</si>
  <si>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</si>
  <si>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</si>
  <si>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</si>
  <si>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</si>
  <si>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</si>
  <si>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</si>
  <si>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</si>
  <si>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</si>
  <si>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</si>
  <si>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</si>
  <si>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</si>
  <si>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</si>
  <si>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</si>
  <si>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2020</t>
  </si>
  <si>
    <t>Stav k 1.1.2020</t>
  </si>
  <si>
    <t>b) Výsledek hospod. předcház. účet. období k 31. 12. 2020</t>
  </si>
  <si>
    <t>Střední škola, Základní škola a Mateřská škola Prostějov, Komenského 10</t>
  </si>
  <si>
    <t>Komenského 10</t>
  </si>
  <si>
    <t>796 01 Prostějov</t>
  </si>
  <si>
    <t>Dětský domov a Školní jídelna Prostějov</t>
  </si>
  <si>
    <t>Lidická 86</t>
  </si>
  <si>
    <t>Gymnázium Jiřího Wolkera, Prostějov, Kollárova 3</t>
  </si>
  <si>
    <t xml:space="preserve">Kollárova 3 </t>
  </si>
  <si>
    <t>Střední škola designu a módy, Prostějov</t>
  </si>
  <si>
    <t>Vápenice 1</t>
  </si>
  <si>
    <t>796 62 Prostějov</t>
  </si>
  <si>
    <t>Střední odborná škola průmyslová a Střední odborné učiliště strojírenské, Prostějov, Lidická 4</t>
  </si>
  <si>
    <t>Lidická 4</t>
  </si>
  <si>
    <t>Švehlova střední škola polytechnická Prostějov</t>
  </si>
  <si>
    <t>nám.Spojenců 17</t>
  </si>
  <si>
    <t>Obchodní akademie, Prostějov, Palackého 18</t>
  </si>
  <si>
    <t>Palackého 18</t>
  </si>
  <si>
    <t>Střední zdravotnická škola, Prostějov, Vápenice 3</t>
  </si>
  <si>
    <t>Vápenice 3</t>
  </si>
  <si>
    <t>Střední odborná škola Prostějov</t>
  </si>
  <si>
    <t>nám. Edmunda Husserla 30/1</t>
  </si>
  <si>
    <t>Základní umělěcká škola Konice, Na Příhonech 425</t>
  </si>
  <si>
    <t>Na Příhonech 425</t>
  </si>
  <si>
    <t>798 52 Konice</t>
  </si>
  <si>
    <t>Dětský domov a Školní jídelna Plumlov, Balkán 333</t>
  </si>
  <si>
    <t>Balkán 333</t>
  </si>
  <si>
    <t>798 03 Plumlov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</si>
  <si>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161 862,93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</si>
  <si>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61 113,21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</si>
  <si>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150 268,02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</si>
  <si>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6 753,70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</si>
  <si>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 40 753,74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</si>
  <si>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156 546,20 Kč.</t>
  </si>
  <si>
    <t xml:space="preserve"> -  11 organizací se zlepšeným výsledkem hospodaření  v celkové výši  </t>
  </si>
  <si>
    <t xml:space="preserve">Střední škola, Základní škola a Mateřská škola Prostějov, Komenského 10  </t>
  </si>
  <si>
    <t>Komenského 10, 796 01 Prostějov</t>
  </si>
  <si>
    <t>Lidická 86, 796 01 Prostějov</t>
  </si>
  <si>
    <t>Kollárova 3, 796 01 Prostějov</t>
  </si>
  <si>
    <t>Vápenice 1, 796 62 Prostějov</t>
  </si>
  <si>
    <t xml:space="preserve">Střední odborná škola průmyslová a Střední odborné učiliště strojírenské, Prostějov, Lidická 4  </t>
  </si>
  <si>
    <t>Lidická 4, 796 01 Prostějov</t>
  </si>
  <si>
    <t>nám. Spojenců 17, 796 01 Prostějov</t>
  </si>
  <si>
    <t>00566896</t>
  </si>
  <si>
    <t>Palackého 18, 796 01 Prostějov</t>
  </si>
  <si>
    <t>Vápenice 3, 796 01 Prostějov</t>
  </si>
  <si>
    <t>00599212</t>
  </si>
  <si>
    <t>nám. Edmunda Husserla 30/1, 796 01 Prostějov</t>
  </si>
  <si>
    <t>00544612</t>
  </si>
  <si>
    <t>Základní umělecká škola Konice, Na Příhonech 425</t>
  </si>
  <si>
    <t>Na Příhonech 425, 798 52 Konice</t>
  </si>
  <si>
    <t>00402320</t>
  </si>
  <si>
    <t>Dětský domov a Školní jídelna, Plumlov, Balkán 333</t>
  </si>
  <si>
    <t>Balkán 333, 798 03 Plumlov</t>
  </si>
  <si>
    <t xml:space="preserve"> -  0 organizace s vyrovnaným výsledkem hospodaření</t>
  </si>
  <si>
    <r>
      <t>Z celkového počtu 11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(okres Prostějov) skončilo:</t>
    </r>
  </si>
  <si>
    <t xml:space="preserve"> -   0 organizace se zhoršeným výsledkem hospodaření v celkové výši </t>
  </si>
  <si>
    <t xml:space="preserve"> -  0 organizace se zhoršeným výsledkem hospodaření v celkové výši </t>
  </si>
  <si>
    <t>14. Financování hospodaření příspěvkových organizací Olomouckého kraje</t>
  </si>
  <si>
    <t>a) Příspěvkové organizace v oblasti školství  (Prostějov)</t>
  </si>
  <si>
    <t xml:space="preserve">      Ing. Miroslava Kubová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</si>
</sst>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6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2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0" fontId="1" fillId="0" borderId="48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28" fillId="0" borderId="50" xfId="0" applyNumberFormat="1" applyFont="1" applyFill="1" applyBorder="1"/>
    <xf numFmtId="0" fontId="28" fillId="0" borderId="43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28" fillId="0" borderId="53" xfId="0" applyNumberFormat="1" applyFont="1" applyFill="1" applyBorder="1"/>
    <xf numFmtId="4" fontId="28" fillId="0" borderId="54" xfId="0" applyNumberFormat="1" applyFont="1" applyFill="1" applyBorder="1"/>
    <xf numFmtId="2" fontId="28" fillId="0" borderId="51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0" fontId="1" fillId="0" borderId="45" xfId="0" applyFont="1" applyFill="1" applyBorder="1"/>
    <xf numFmtId="0" fontId="6" fillId="0" borderId="55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1" xfId="0" applyNumberFormat="1" applyFont="1" applyFill="1" applyBorder="1"/>
    <xf numFmtId="4" fontId="2" fillId="0" borderId="55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2" fillId="0" borderId="46" xfId="0" applyNumberFormat="1" applyFont="1" applyFill="1" applyBorder="1" applyAlignment="1">
      <alignment horizontal="right"/>
    </xf>
    <xf numFmtId="4" fontId="2" fillId="0" borderId="19" xfId="0" applyNumberFormat="1" applyFont="1" applyFill="1" applyBorder="1"/>
    <xf numFmtId="4" fontId="2" fillId="0" borderId="61" xfId="0" applyNumberFormat="1" applyFont="1" applyFill="1" applyBorder="1"/>
    <xf numFmtId="4" fontId="2" fillId="0" borderId="21" xfId="0" applyNumberFormat="1" applyFont="1" applyFill="1" applyBorder="1"/>
    <xf numFmtId="4" fontId="2" fillId="0" borderId="57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7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62" xfId="1" applyFont="1" applyFill="1" applyBorder="1" applyAlignment="1">
      <alignment horizontal="center" vertical="center"/>
    </xf>
    <xf numFmtId="0" fontId="1" fillId="0" borderId="63" xfId="1" applyFont="1" applyFill="1" applyBorder="1" applyAlignment="1">
      <alignment vertical="center" wrapText="1"/>
    </xf>
    <xf numFmtId="0" fontId="1" fillId="0" borderId="65" xfId="1" applyFont="1" applyFill="1" applyBorder="1"/>
    <xf numFmtId="0" fontId="1" fillId="0" borderId="57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vertical="center"/>
    </xf>
    <xf numFmtId="0" fontId="1" fillId="0" borderId="60" xfId="1" applyFont="1" applyFill="1" applyBorder="1"/>
    <xf numFmtId="0" fontId="1" fillId="0" borderId="67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vertical="center" wrapText="1"/>
    </xf>
    <xf numFmtId="0" fontId="1" fillId="0" borderId="31" xfId="1" applyFont="1" applyFill="1" applyBorder="1"/>
    <xf numFmtId="0" fontId="1" fillId="0" borderId="68" xfId="1" applyFont="1" applyFill="1" applyBorder="1" applyAlignment="1">
      <alignment vertical="center"/>
    </xf>
    <xf numFmtId="0" fontId="1" fillId="0" borderId="49" xfId="1" applyFont="1" applyFill="1" applyBorder="1" applyAlignment="1">
      <alignment horizontal="left" vertical="center" wrapText="1"/>
    </xf>
    <xf numFmtId="0" fontId="1" fillId="0" borderId="0" xfId="1" applyFont="1" applyFill="1" applyBorder="1"/>
    <xf numFmtId="0" fontId="1" fillId="0" borderId="49" xfId="1" applyFont="1" applyFill="1" applyBorder="1" applyAlignment="1">
      <alignment vertical="center"/>
    </xf>
    <xf numFmtId="0" fontId="1" fillId="0" borderId="71" xfId="1" applyFont="1" applyFill="1" applyBorder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2" fillId="0" borderId="56" xfId="0" applyNumberFormat="1" applyFont="1" applyFill="1" applyBorder="1"/>
    <xf numFmtId="4" fontId="2" fillId="0" borderId="23" xfId="0" applyNumberFormat="1" applyFont="1" applyFill="1" applyBorder="1"/>
    <xf numFmtId="4" fontId="34" fillId="0" borderId="55" xfId="0" applyNumberFormat="1" applyFont="1" applyFill="1" applyBorder="1" applyAlignment="1">
      <alignment horizontal="right"/>
    </xf>
    <xf numFmtId="4" fontId="34" fillId="0" borderId="61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 shrinkToFit="1"/>
    </xf>
    <xf numFmtId="0" fontId="0" fillId="0" borderId="0" xfId="0" applyFill="1" applyProtection="1">
      <protection hidden="1"/>
    </xf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0" fontId="1" fillId="0" borderId="0" xfId="1" applyFill="1"/>
    <xf numFmtId="0" fontId="9" fillId="0" borderId="0" xfId="1" applyFont="1" applyFill="1" applyBorder="1"/>
    <xf numFmtId="4" fontId="38" fillId="0" borderId="0" xfId="0" applyNumberFormat="1" applyFont="1" applyFill="1" applyBorder="1"/>
    <xf numFmtId="0" fontId="38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4" fontId="1" fillId="0" borderId="0" xfId="1" applyNumberFormat="1" applyFont="1" applyFill="1"/>
    <xf numFmtId="0" fontId="12" fillId="0" borderId="0" xfId="0" applyFont="1" applyFill="1" applyBorder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0" fillId="0" borderId="0" xfId="0" applyFont="1" applyAlignment="1" applyProtection="1">
      <alignment vertical="top" wrapText="1" shrinkToFit="1"/>
      <protection hidden="1"/>
    </xf>
    <xf numFmtId="0" fontId="6" fillId="0" borderId="0" xfId="0" applyFont="1" applyFill="1"/>
    <xf numFmtId="0" fontId="21" fillId="0" borderId="28" xfId="1" applyFont="1" applyFill="1" applyBorder="1" applyAlignment="1">
      <alignment wrapText="1"/>
    </xf>
    <xf numFmtId="0" fontId="21" fillId="0" borderId="69" xfId="1" applyFont="1" applyFill="1" applyBorder="1" applyAlignment="1">
      <alignment wrapText="1"/>
    </xf>
    <xf numFmtId="0" fontId="21" fillId="0" borderId="64" xfId="1" applyNumberFormat="1" applyFont="1" applyFill="1" applyBorder="1" applyAlignment="1"/>
    <xf numFmtId="0" fontId="21" fillId="0" borderId="66" xfId="1" applyNumberFormat="1" applyFont="1" applyFill="1" applyBorder="1"/>
    <xf numFmtId="0" fontId="21" fillId="0" borderId="69" xfId="1" applyFont="1" applyFill="1" applyBorder="1"/>
    <xf numFmtId="0" fontId="21" fillId="0" borderId="59" xfId="1" applyFont="1" applyFill="1" applyBorder="1"/>
    <xf numFmtId="0" fontId="21" fillId="0" borderId="28" xfId="1" applyFont="1" applyFill="1" applyBorder="1"/>
    <xf numFmtId="0" fontId="21" fillId="0" borderId="70" xfId="1" applyFont="1" applyFill="1" applyBorder="1"/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172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0" fontId="39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29" xfId="0" applyFont="1" applyBorder="1" applyAlignment="1" applyProtection="1">
      <alignment vertical="justify"/>
      <protection hidden="1"/>
    </xf>
    <xf numFmtId="0" fontId="23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justify" vertical="top" wrapText="1" shrinkToFi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0" fillId="0" borderId="0" xfId="0" applyAlignment="1">
      <alignment horizontal="justify" vertical="top" wrapText="1" shrinkToFit="1"/>
    </xf>
    <xf numFmtId="0" fontId="1" fillId="0" borderId="26" xfId="0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26" fillId="0" borderId="0" xfId="0" applyFont="1" applyFill="1" applyAlignment="1" applyProtection="1">
      <alignment horizontal="left" wrapText="1" shrinkToFit="1"/>
      <protection hidden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639"/>
  <sheetViews>
    <sheetView showGridLines="0" zoomScaleNormal="100" workbookViewId="0">
      <selection activeCell="H5" sqref="H5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5.42578125" style="10" customWidth="1"/>
    <col min="4" max="4" width="14.710937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1.7109375" style="18" bestFit="1" customWidth="1"/>
    <col min="16" max="16" width="15.5703125" style="18" customWidth="1"/>
    <col min="17" max="17" width="13" style="18" customWidth="1"/>
    <col min="18" max="18" width="12.42578125" style="8" customWidth="1"/>
    <col min="19" max="16384" width="9.140625" style="8"/>
  </cols>
  <sheetData>
    <row r="1" spans="1:18" ht="20.100000000000001" customHeight="1" x14ac:dyDescent="0.3">
      <c r="A1" s="260" t="s">
        <v>136</v>
      </c>
      <c r="B1" s="261"/>
      <c r="C1" s="261"/>
      <c r="D1" s="261"/>
      <c r="E1" s="261"/>
      <c r="F1" s="261"/>
      <c r="G1" s="262"/>
      <c r="H1" s="262"/>
    </row>
    <row r="2" spans="1:18" ht="18.75" customHeight="1" x14ac:dyDescent="0.3">
      <c r="A2" s="271" t="s">
        <v>137</v>
      </c>
      <c r="B2" s="272"/>
      <c r="C2" s="272"/>
      <c r="D2" s="272"/>
      <c r="E2" s="270"/>
      <c r="F2" s="270"/>
      <c r="G2" s="270"/>
      <c r="H2" s="270"/>
      <c r="I2" s="270"/>
      <c r="J2" s="270"/>
      <c r="K2" s="270"/>
      <c r="L2" s="270"/>
      <c r="N2" s="117" t="s">
        <v>66</v>
      </c>
    </row>
    <row r="3" spans="1:18" ht="20.25" customHeight="1" x14ac:dyDescent="0.3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N3" s="117"/>
    </row>
    <row r="4" spans="1:18" ht="14.25" x14ac:dyDescent="0.2">
      <c r="A4" s="9" t="s">
        <v>35</v>
      </c>
      <c r="B4" s="7"/>
      <c r="D4" s="11"/>
    </row>
    <row r="5" spans="1:18" ht="14.25" x14ac:dyDescent="0.2">
      <c r="A5" s="9"/>
      <c r="B5" s="4" t="s">
        <v>138</v>
      </c>
      <c r="D5" s="11"/>
    </row>
    <row r="6" spans="1:18" ht="3" customHeight="1" x14ac:dyDescent="0.2">
      <c r="B6" s="7"/>
    </row>
    <row r="7" spans="1:18" ht="15.75" x14ac:dyDescent="0.25">
      <c r="A7" s="44" t="s">
        <v>77</v>
      </c>
      <c r="B7" s="7"/>
      <c r="H7" s="12"/>
      <c r="I7" s="12"/>
    </row>
    <row r="8" spans="1:18" ht="13.5" thickBot="1" x14ac:dyDescent="0.25">
      <c r="K8" s="51"/>
      <c r="N8" s="19" t="s">
        <v>64</v>
      </c>
    </row>
    <row r="9" spans="1:18" ht="16.5" customHeight="1" thickTop="1" x14ac:dyDescent="0.25">
      <c r="A9" s="13" t="s">
        <v>3</v>
      </c>
      <c r="B9" s="72" t="s">
        <v>56</v>
      </c>
      <c r="C9" s="73" t="s">
        <v>30</v>
      </c>
      <c r="D9" s="74"/>
      <c r="E9" s="127" t="s">
        <v>12</v>
      </c>
      <c r="F9" s="131"/>
      <c r="G9" s="128" t="s">
        <v>13</v>
      </c>
      <c r="H9" s="273" t="s">
        <v>46</v>
      </c>
      <c r="I9" s="274"/>
      <c r="J9" s="274"/>
      <c r="K9" s="274"/>
      <c r="L9" s="275" t="s">
        <v>47</v>
      </c>
      <c r="M9" s="276"/>
      <c r="N9" s="277"/>
      <c r="Q9" s="223"/>
      <c r="R9" s="222"/>
    </row>
    <row r="10" spans="1:18" ht="16.5" customHeight="1" x14ac:dyDescent="0.25">
      <c r="A10" s="75"/>
      <c r="B10" s="76"/>
      <c r="C10" s="77"/>
      <c r="D10" s="78"/>
      <c r="E10" s="125" t="s">
        <v>11</v>
      </c>
      <c r="F10" s="132"/>
      <c r="G10" s="126" t="s">
        <v>11</v>
      </c>
      <c r="H10" s="100"/>
      <c r="I10" s="101"/>
      <c r="J10" s="102"/>
      <c r="K10" s="102"/>
      <c r="L10" s="278" t="s">
        <v>48</v>
      </c>
      <c r="M10" s="279"/>
      <c r="N10" s="280"/>
      <c r="Q10" s="223"/>
      <c r="R10" s="223"/>
    </row>
    <row r="11" spans="1:18" ht="33.75" customHeight="1" x14ac:dyDescent="0.25">
      <c r="A11" s="75"/>
      <c r="B11" s="76"/>
      <c r="C11" s="77"/>
      <c r="D11" s="78"/>
      <c r="E11" s="79"/>
      <c r="F11" s="133" t="s">
        <v>76</v>
      </c>
      <c r="G11" s="103"/>
      <c r="H11" s="281" t="s">
        <v>49</v>
      </c>
      <c r="I11" s="283" t="s">
        <v>50</v>
      </c>
      <c r="J11" s="285" t="s">
        <v>51</v>
      </c>
      <c r="K11" s="286"/>
      <c r="L11" s="287" t="s">
        <v>52</v>
      </c>
      <c r="M11" s="288"/>
      <c r="N11" s="289" t="s">
        <v>53</v>
      </c>
      <c r="O11" s="263"/>
      <c r="P11" s="265"/>
      <c r="Q11" s="224"/>
      <c r="R11" s="224"/>
    </row>
    <row r="12" spans="1:18" ht="16.5" thickBot="1" x14ac:dyDescent="0.3">
      <c r="A12" s="14"/>
      <c r="B12" s="80"/>
      <c r="C12" s="15" t="s">
        <v>68</v>
      </c>
      <c r="D12" s="16" t="s">
        <v>67</v>
      </c>
      <c r="E12" s="81"/>
      <c r="F12" s="130"/>
      <c r="G12" s="104"/>
      <c r="H12" s="282"/>
      <c r="I12" s="284"/>
      <c r="J12" s="120" t="s">
        <v>31</v>
      </c>
      <c r="K12" s="120" t="s">
        <v>32</v>
      </c>
      <c r="L12" s="119" t="s">
        <v>15</v>
      </c>
      <c r="M12" s="118" t="s">
        <v>63</v>
      </c>
      <c r="N12" s="290"/>
      <c r="O12" s="264"/>
      <c r="P12" s="266"/>
      <c r="Q12" s="224"/>
      <c r="R12" s="224"/>
    </row>
    <row r="13" spans="1:18" ht="28.5" customHeight="1" thickTop="1" x14ac:dyDescent="0.2">
      <c r="A13" s="199">
        <v>1016</v>
      </c>
      <c r="B13" s="200" t="s">
        <v>80</v>
      </c>
      <c r="C13" s="249" t="s">
        <v>81</v>
      </c>
      <c r="D13" s="201" t="s">
        <v>82</v>
      </c>
      <c r="E13" s="138">
        <f>'1016'!G16</f>
        <v>62328977.619999997</v>
      </c>
      <c r="F13" s="139">
        <f>'1016'!G17</f>
        <v>0</v>
      </c>
      <c r="G13" s="140">
        <f>'1016'!G18</f>
        <v>62617076.43</v>
      </c>
      <c r="H13" s="141">
        <f>'1016'!G21</f>
        <v>288098.81000000238</v>
      </c>
      <c r="I13" s="140">
        <f>'1016'!G26</f>
        <v>126235.88</v>
      </c>
      <c r="J13" s="142">
        <f t="shared" ref="J13:J23" si="0">IF((H13&lt;0),0,(IF((H13-I13)&lt;0,0,(H13-I13))))</f>
        <v>161862.93000000238</v>
      </c>
      <c r="K13" s="139">
        <f t="shared" ref="K13:K23" si="1">IF((H13&lt;0),(H13-I13),(IF((H13-I13)&lt;0,(H13-I13),0)))</f>
        <v>0</v>
      </c>
      <c r="L13" s="141">
        <f>'1016'!G30</f>
        <v>0</v>
      </c>
      <c r="M13" s="140">
        <f>'1016'!G31</f>
        <v>161862.93</v>
      </c>
      <c r="N13" s="220"/>
      <c r="O13" s="257"/>
      <c r="P13" s="258"/>
      <c r="Q13" s="259"/>
      <c r="R13" s="88"/>
    </row>
    <row r="14" spans="1:18" ht="28.5" customHeight="1" x14ac:dyDescent="0.2">
      <c r="A14" s="202">
        <v>1017</v>
      </c>
      <c r="B14" s="203" t="s">
        <v>83</v>
      </c>
      <c r="C14" s="250" t="s">
        <v>84</v>
      </c>
      <c r="D14" s="204" t="s">
        <v>82</v>
      </c>
      <c r="E14" s="143">
        <f>'1017'!G16</f>
        <v>32025951.410000004</v>
      </c>
      <c r="F14" s="144">
        <f>'1017'!G17</f>
        <v>0</v>
      </c>
      <c r="G14" s="145">
        <f>'1017'!G18</f>
        <v>32027655.759999998</v>
      </c>
      <c r="H14" s="146">
        <f>'1017'!G21</f>
        <v>1704.3499999940395</v>
      </c>
      <c r="I14" s="145">
        <f>'1017'!G26</f>
        <v>0</v>
      </c>
      <c r="J14" s="147">
        <f t="shared" si="0"/>
        <v>1704.3499999940395</v>
      </c>
      <c r="K14" s="144">
        <f t="shared" si="1"/>
        <v>0</v>
      </c>
      <c r="L14" s="146">
        <f>'1017'!G30</f>
        <v>0</v>
      </c>
      <c r="M14" s="145">
        <f>'1017'!G31</f>
        <v>1704.35</v>
      </c>
      <c r="N14" s="221"/>
      <c r="O14" s="257"/>
      <c r="P14" s="258"/>
      <c r="Q14" s="259"/>
      <c r="R14" s="88"/>
    </row>
    <row r="15" spans="1:18" ht="28.5" customHeight="1" x14ac:dyDescent="0.2">
      <c r="A15" s="205">
        <v>1106</v>
      </c>
      <c r="B15" s="206" t="s">
        <v>85</v>
      </c>
      <c r="C15" s="250" t="s">
        <v>86</v>
      </c>
      <c r="D15" s="207" t="s">
        <v>82</v>
      </c>
      <c r="E15" s="143">
        <f>'1106'!G16</f>
        <v>62066495.370000005</v>
      </c>
      <c r="F15" s="144">
        <f>'1106'!G17</f>
        <v>0</v>
      </c>
      <c r="G15" s="145">
        <f>'1106'!G18</f>
        <v>62203837.140000001</v>
      </c>
      <c r="H15" s="146">
        <f>'1106'!G21</f>
        <v>137341.76999999583</v>
      </c>
      <c r="I15" s="145">
        <f>'1106'!G26</f>
        <v>76228.56</v>
      </c>
      <c r="J15" s="147">
        <f t="shared" si="0"/>
        <v>61113.20999999583</v>
      </c>
      <c r="K15" s="144">
        <f t="shared" si="1"/>
        <v>0</v>
      </c>
      <c r="L15" s="146">
        <f>'1106'!G30</f>
        <v>0</v>
      </c>
      <c r="M15" s="145">
        <f>'1106'!G31</f>
        <v>61113.21</v>
      </c>
      <c r="N15" s="221"/>
      <c r="O15" s="257"/>
      <c r="P15" s="258"/>
      <c r="Q15" s="259"/>
      <c r="R15" s="88"/>
    </row>
    <row r="16" spans="1:18" ht="28.5" customHeight="1" x14ac:dyDescent="0.2">
      <c r="A16" s="205">
        <v>1125</v>
      </c>
      <c r="B16" s="208" t="s">
        <v>87</v>
      </c>
      <c r="C16" s="250" t="s">
        <v>88</v>
      </c>
      <c r="D16" s="207" t="s">
        <v>89</v>
      </c>
      <c r="E16" s="143">
        <f>'1125'!G16</f>
        <v>36351009.649999999</v>
      </c>
      <c r="F16" s="144">
        <f>'1125'!G17</f>
        <v>0</v>
      </c>
      <c r="G16" s="145">
        <f>'1125'!G18</f>
        <v>36546892.670000002</v>
      </c>
      <c r="H16" s="146">
        <f>'1125'!G21</f>
        <v>195883.02000000328</v>
      </c>
      <c r="I16" s="145">
        <f>'1125'!G26</f>
        <v>45615</v>
      </c>
      <c r="J16" s="147">
        <f t="shared" si="0"/>
        <v>150268.02000000328</v>
      </c>
      <c r="K16" s="144">
        <f t="shared" si="1"/>
        <v>0</v>
      </c>
      <c r="L16" s="146">
        <f>'1125'!G30</f>
        <v>18000</v>
      </c>
      <c r="M16" s="145">
        <f>'1125'!G31</f>
        <v>132268.02000000002</v>
      </c>
      <c r="N16" s="221"/>
      <c r="O16" s="257"/>
      <c r="P16" s="258"/>
      <c r="Q16" s="259"/>
      <c r="R16" s="88"/>
    </row>
    <row r="17" spans="1:18" ht="36.6" customHeight="1" x14ac:dyDescent="0.2">
      <c r="A17" s="202">
        <v>1126</v>
      </c>
      <c r="B17" s="209" t="s">
        <v>90</v>
      </c>
      <c r="C17" s="251" t="s">
        <v>91</v>
      </c>
      <c r="D17" s="204" t="s">
        <v>82</v>
      </c>
      <c r="E17" s="143">
        <f>'1126'!G16</f>
        <v>36535043.519999996</v>
      </c>
      <c r="F17" s="144">
        <f>'1126'!G17</f>
        <v>0</v>
      </c>
      <c r="G17" s="144">
        <f>'1126'!G18</f>
        <v>36742597.280000001</v>
      </c>
      <c r="H17" s="146">
        <f>'1126'!G21</f>
        <v>207553.76000000536</v>
      </c>
      <c r="I17" s="145">
        <f>'1126'!G26</f>
        <v>200800.05999999997</v>
      </c>
      <c r="J17" s="147">
        <f t="shared" ref="J17:J22" si="2">IF((H17&lt;0),0,(IF((H17-I17)&lt;0,0,(H17-I17))))</f>
        <v>6753.7000000053959</v>
      </c>
      <c r="K17" s="144">
        <f t="shared" ref="K17:K22" si="3">IF((H17&lt;0),(H17-I17),(IF((H17-I17)&lt;0,(H17-I17),0)))</f>
        <v>0</v>
      </c>
      <c r="L17" s="146">
        <f>'1126'!G30</f>
        <v>0</v>
      </c>
      <c r="M17" s="145">
        <f>'1126'!G31</f>
        <v>6753.7</v>
      </c>
      <c r="N17" s="221"/>
      <c r="O17" s="257"/>
      <c r="P17" s="258"/>
      <c r="Q17" s="259"/>
      <c r="R17" s="88"/>
    </row>
    <row r="18" spans="1:18" ht="28.5" customHeight="1" x14ac:dyDescent="0.2">
      <c r="A18" s="202">
        <v>1127</v>
      </c>
      <c r="B18" s="206" t="s">
        <v>92</v>
      </c>
      <c r="C18" s="247" t="s">
        <v>93</v>
      </c>
      <c r="D18" s="204" t="s">
        <v>82</v>
      </c>
      <c r="E18" s="143">
        <f>'1127'!G16</f>
        <v>67672771.120000005</v>
      </c>
      <c r="F18" s="144">
        <f>'1127'!G17</f>
        <v>2660</v>
      </c>
      <c r="G18" s="145">
        <f>'1127'!G18</f>
        <v>68616188.859999999</v>
      </c>
      <c r="H18" s="146">
        <f>'1127'!G21</f>
        <v>943417.73999999464</v>
      </c>
      <c r="I18" s="145">
        <f>'1127'!G26</f>
        <v>902663.99999999988</v>
      </c>
      <c r="J18" s="147">
        <f t="shared" si="2"/>
        <v>40753.739999994752</v>
      </c>
      <c r="K18" s="144">
        <f t="shared" si="3"/>
        <v>0</v>
      </c>
      <c r="L18" s="146">
        <f>'1127'!G30</f>
        <v>0</v>
      </c>
      <c r="M18" s="145">
        <f>'1127'!G31</f>
        <v>40753.74</v>
      </c>
      <c r="N18" s="221"/>
      <c r="O18" s="257"/>
      <c r="P18" s="258"/>
      <c r="Q18" s="259"/>
      <c r="R18" s="88"/>
    </row>
    <row r="19" spans="1:18" ht="28.5" customHeight="1" x14ac:dyDescent="0.2">
      <c r="A19" s="202">
        <v>1151</v>
      </c>
      <c r="B19" s="206" t="s">
        <v>94</v>
      </c>
      <c r="C19" s="252" t="s">
        <v>95</v>
      </c>
      <c r="D19" s="210" t="s">
        <v>82</v>
      </c>
      <c r="E19" s="143">
        <f>'1151'!G16</f>
        <v>19649911.280000001</v>
      </c>
      <c r="F19" s="144">
        <f>'1151'!G17</f>
        <v>0</v>
      </c>
      <c r="G19" s="145">
        <f>'1151'!G18</f>
        <v>19831336.210000001</v>
      </c>
      <c r="H19" s="146">
        <f>'1151'!G21</f>
        <v>181424.9299999997</v>
      </c>
      <c r="I19" s="145">
        <f>'1151'!G26</f>
        <v>0</v>
      </c>
      <c r="J19" s="147">
        <f t="shared" si="2"/>
        <v>181424.9299999997</v>
      </c>
      <c r="K19" s="144">
        <f t="shared" si="3"/>
        <v>0</v>
      </c>
      <c r="L19" s="146">
        <f>'1151'!G30</f>
        <v>0</v>
      </c>
      <c r="M19" s="145">
        <f>'1151'!G31</f>
        <v>181424.93</v>
      </c>
      <c r="N19" s="221"/>
      <c r="O19" s="257"/>
      <c r="P19" s="258"/>
      <c r="Q19" s="259"/>
      <c r="R19" s="88"/>
    </row>
    <row r="20" spans="1:18" ht="28.5" customHeight="1" x14ac:dyDescent="0.2">
      <c r="A20" s="202">
        <v>1161</v>
      </c>
      <c r="B20" s="206" t="s">
        <v>96</v>
      </c>
      <c r="C20" s="253" t="s">
        <v>97</v>
      </c>
      <c r="D20" s="204" t="s">
        <v>82</v>
      </c>
      <c r="E20" s="143">
        <f>'1161'!G16</f>
        <v>24499884.359999999</v>
      </c>
      <c r="F20" s="144">
        <f>'1161'!G17</f>
        <v>0</v>
      </c>
      <c r="G20" s="145">
        <f>'1161'!G18</f>
        <v>24548600.18</v>
      </c>
      <c r="H20" s="146">
        <f>'1161'!G21</f>
        <v>48715.820000000298</v>
      </c>
      <c r="I20" s="145">
        <f>'1161'!G26</f>
        <v>0</v>
      </c>
      <c r="J20" s="147">
        <f t="shared" si="2"/>
        <v>48715.820000000298</v>
      </c>
      <c r="K20" s="144">
        <f t="shared" si="3"/>
        <v>0</v>
      </c>
      <c r="L20" s="146">
        <f>'1161'!G30</f>
        <v>5000</v>
      </c>
      <c r="M20" s="145">
        <f>'1161'!G31</f>
        <v>43715.82</v>
      </c>
      <c r="N20" s="221"/>
      <c r="O20" s="257"/>
      <c r="P20" s="258"/>
      <c r="Q20" s="259"/>
      <c r="R20" s="88"/>
    </row>
    <row r="21" spans="1:18" ht="28.5" customHeight="1" x14ac:dyDescent="0.2">
      <c r="A21" s="202">
        <v>1212</v>
      </c>
      <c r="B21" s="211" t="s">
        <v>98</v>
      </c>
      <c r="C21" s="248" t="s">
        <v>99</v>
      </c>
      <c r="D21" s="204" t="s">
        <v>82</v>
      </c>
      <c r="E21" s="143">
        <f>'1212'!G16</f>
        <v>32578337.580000002</v>
      </c>
      <c r="F21" s="144">
        <f>'1212'!G17</f>
        <v>0</v>
      </c>
      <c r="G21" s="145">
        <f>'1212'!G18</f>
        <v>32818406.780000001</v>
      </c>
      <c r="H21" s="146">
        <f>'1212'!G21</f>
        <v>240069.19999999925</v>
      </c>
      <c r="I21" s="145">
        <f>'1212'!G26</f>
        <v>83523</v>
      </c>
      <c r="J21" s="147">
        <f t="shared" si="2"/>
        <v>156546.19999999925</v>
      </c>
      <c r="K21" s="144">
        <f t="shared" si="3"/>
        <v>0</v>
      </c>
      <c r="L21" s="146">
        <f>'1212'!G30</f>
        <v>0</v>
      </c>
      <c r="M21" s="145">
        <f>'1212'!G31</f>
        <v>156546.20000000001</v>
      </c>
      <c r="N21" s="221"/>
      <c r="O21" s="257"/>
      <c r="P21" s="258"/>
      <c r="Q21" s="259"/>
      <c r="R21" s="88"/>
    </row>
    <row r="22" spans="1:18" ht="28.5" customHeight="1" x14ac:dyDescent="0.2">
      <c r="A22" s="202">
        <v>1305</v>
      </c>
      <c r="B22" s="206" t="s">
        <v>100</v>
      </c>
      <c r="C22" s="251" t="s">
        <v>101</v>
      </c>
      <c r="D22" s="204" t="s">
        <v>102</v>
      </c>
      <c r="E22" s="143">
        <f>'1305'!G16</f>
        <v>12836663.790000001</v>
      </c>
      <c r="F22" s="144">
        <f>'1305'!G17</f>
        <v>0</v>
      </c>
      <c r="G22" s="145">
        <f>'1305'!G18</f>
        <v>12883333.640000001</v>
      </c>
      <c r="H22" s="146">
        <f>'1305'!G21</f>
        <v>46669.849999999627</v>
      </c>
      <c r="I22" s="145">
        <f>'1305'!G26</f>
        <v>0</v>
      </c>
      <c r="J22" s="147">
        <f t="shared" si="2"/>
        <v>46669.849999999627</v>
      </c>
      <c r="K22" s="144">
        <f t="shared" si="3"/>
        <v>0</v>
      </c>
      <c r="L22" s="146">
        <f>'1305'!G30</f>
        <v>0</v>
      </c>
      <c r="M22" s="145">
        <f>'1305'!G31</f>
        <v>46669.85</v>
      </c>
      <c r="N22" s="221"/>
      <c r="O22" s="257"/>
      <c r="P22" s="258"/>
      <c r="Q22" s="259"/>
      <c r="R22" s="88"/>
    </row>
    <row r="23" spans="1:18" ht="28.5" customHeight="1" thickBot="1" x14ac:dyDescent="0.25">
      <c r="A23" s="202">
        <v>1402</v>
      </c>
      <c r="B23" s="206" t="s">
        <v>103</v>
      </c>
      <c r="C23" s="254" t="s">
        <v>104</v>
      </c>
      <c r="D23" s="212" t="s">
        <v>105</v>
      </c>
      <c r="E23" s="143">
        <f>'1402'!G16</f>
        <v>23737886.950000003</v>
      </c>
      <c r="F23" s="144">
        <f>'1402'!G17</f>
        <v>0</v>
      </c>
      <c r="G23" s="145">
        <f>'1402'!G18</f>
        <v>23864042.5</v>
      </c>
      <c r="H23" s="218">
        <f>'1402'!G21</f>
        <v>126155.54999999702</v>
      </c>
      <c r="I23" s="219">
        <f>'1402'!G26</f>
        <v>0</v>
      </c>
      <c r="J23" s="147">
        <f t="shared" si="0"/>
        <v>126155.54999999702</v>
      </c>
      <c r="K23" s="144">
        <f t="shared" si="1"/>
        <v>0</v>
      </c>
      <c r="L23" s="146">
        <f>'1402'!G30</f>
        <v>0</v>
      </c>
      <c r="M23" s="145">
        <f>'1402'!G31</f>
        <v>126155.55</v>
      </c>
      <c r="N23" s="221"/>
      <c r="O23" s="257"/>
      <c r="P23" s="258"/>
      <c r="Q23" s="259"/>
      <c r="R23" s="88"/>
    </row>
    <row r="24" spans="1:18" ht="15.75" thickTop="1" x14ac:dyDescent="0.25">
      <c r="A24" s="115" t="s">
        <v>54</v>
      </c>
      <c r="B24" s="116"/>
      <c r="C24" s="82"/>
      <c r="D24" s="82"/>
      <c r="E24" s="94">
        <f t="shared" ref="E24:N24" si="4">SUM(E13:E23)</f>
        <v>410282932.65000004</v>
      </c>
      <c r="F24" s="96">
        <f t="shared" si="4"/>
        <v>2660</v>
      </c>
      <c r="G24" s="95">
        <f t="shared" si="4"/>
        <v>412699967.44999993</v>
      </c>
      <c r="H24" s="83">
        <f t="shared" si="4"/>
        <v>2417034.7999999914</v>
      </c>
      <c r="I24" s="98">
        <f t="shared" si="4"/>
        <v>1435066.5</v>
      </c>
      <c r="J24" s="109">
        <f t="shared" si="4"/>
        <v>981968.29999999155</v>
      </c>
      <c r="K24" s="96">
        <f t="shared" si="4"/>
        <v>0</v>
      </c>
      <c r="L24" s="94">
        <f t="shared" si="4"/>
        <v>23000</v>
      </c>
      <c r="M24" s="112">
        <f t="shared" si="4"/>
        <v>958968.29999999993</v>
      </c>
      <c r="N24" s="113">
        <f t="shared" si="4"/>
        <v>0</v>
      </c>
      <c r="O24" s="257"/>
      <c r="P24" s="258"/>
      <c r="Q24" s="259"/>
      <c r="R24" s="88"/>
    </row>
    <row r="25" spans="1:18" ht="15.75" customHeight="1" thickBot="1" x14ac:dyDescent="0.25">
      <c r="A25" s="84"/>
      <c r="B25" s="85"/>
      <c r="C25" s="17"/>
      <c r="D25" s="17"/>
      <c r="E25" s="86"/>
      <c r="F25" s="47"/>
      <c r="G25" s="46"/>
      <c r="H25" s="45"/>
      <c r="I25" s="46"/>
      <c r="J25" s="110" t="s">
        <v>33</v>
      </c>
      <c r="K25" s="97">
        <f>J24+K24</f>
        <v>981968.29999999155</v>
      </c>
      <c r="L25" s="114" t="s">
        <v>55</v>
      </c>
      <c r="M25" s="111"/>
      <c r="N25" s="87">
        <f>L24+M24+N24</f>
        <v>981968.29999999993</v>
      </c>
      <c r="O25" s="257"/>
      <c r="P25" s="258"/>
    </row>
    <row r="26" spans="1:18" ht="15" thickTop="1" x14ac:dyDescent="0.2">
      <c r="A26" s="18"/>
      <c r="B26" s="89"/>
      <c r="C26" s="20"/>
      <c r="D26" s="20"/>
      <c r="E26" s="95"/>
      <c r="F26" s="95"/>
      <c r="G26" s="95"/>
      <c r="H26" s="95"/>
      <c r="I26" s="95"/>
      <c r="J26" s="95"/>
      <c r="K26" s="95"/>
      <c r="L26" s="95"/>
      <c r="M26" s="95"/>
      <c r="N26" s="88"/>
      <c r="O26" s="257"/>
      <c r="P26" s="258"/>
    </row>
    <row r="27" spans="1:18" ht="14.25" x14ac:dyDescent="0.2">
      <c r="A27" s="18"/>
      <c r="B27" s="89"/>
      <c r="C27" s="225"/>
      <c r="D27" s="225"/>
      <c r="E27" s="227"/>
      <c r="F27" s="227"/>
      <c r="G27" s="227"/>
      <c r="H27" s="227"/>
      <c r="I27" s="227"/>
      <c r="J27" s="226"/>
      <c r="K27" s="226"/>
      <c r="L27" s="226"/>
      <c r="M27" s="226"/>
      <c r="N27" s="225"/>
      <c r="O27" s="257"/>
      <c r="P27" s="258"/>
    </row>
    <row r="28" spans="1:18" ht="14.25" x14ac:dyDescent="0.2">
      <c r="A28" s="89" t="s">
        <v>133</v>
      </c>
      <c r="B28" s="89"/>
      <c r="C28" s="89"/>
      <c r="D28" s="89"/>
      <c r="E28" s="90"/>
      <c r="F28" s="90"/>
      <c r="G28" s="91"/>
      <c r="H28" s="91"/>
      <c r="I28" s="91"/>
      <c r="J28" s="91"/>
      <c r="K28" s="4"/>
      <c r="L28" s="18"/>
      <c r="N28" s="88"/>
      <c r="O28" s="257"/>
      <c r="P28" s="258"/>
    </row>
    <row r="29" spans="1:18" ht="14.25" customHeight="1" x14ac:dyDescent="0.2">
      <c r="A29" s="89"/>
      <c r="B29" s="99"/>
      <c r="C29" s="99" t="s">
        <v>112</v>
      </c>
      <c r="D29" s="99"/>
      <c r="E29" s="99"/>
      <c r="F29" s="99"/>
      <c r="G29" s="99"/>
      <c r="H29" s="129">
        <f>SUMIF(H13:H23,"&gt;0")</f>
        <v>2417034.7999999914</v>
      </c>
      <c r="I29" s="99" t="s">
        <v>65</v>
      </c>
      <c r="J29" s="10"/>
      <c r="K29" s="255"/>
      <c r="L29" s="18"/>
      <c r="O29" s="257"/>
      <c r="P29" s="258"/>
    </row>
    <row r="30" spans="1:18" ht="14.25" customHeight="1" x14ac:dyDescent="0.2">
      <c r="A30" s="89"/>
      <c r="B30" s="99"/>
      <c r="C30" s="99" t="s">
        <v>134</v>
      </c>
      <c r="D30" s="105"/>
      <c r="E30" s="106"/>
      <c r="F30" s="106"/>
      <c r="G30" s="106"/>
      <c r="H30" s="129">
        <f>SUMIF(H13:H23,"&lt;0")</f>
        <v>0</v>
      </c>
      <c r="I30" s="99" t="s">
        <v>65</v>
      </c>
      <c r="J30" s="10"/>
      <c r="K30" s="256"/>
      <c r="L30" s="18"/>
      <c r="O30" s="257"/>
      <c r="P30" s="258"/>
    </row>
    <row r="31" spans="1:18" ht="14.25" customHeight="1" x14ac:dyDescent="0.2">
      <c r="A31" s="89"/>
      <c r="B31" s="99"/>
      <c r="C31" s="99" t="s">
        <v>132</v>
      </c>
      <c r="D31" s="105"/>
      <c r="E31" s="106"/>
      <c r="F31" s="106"/>
      <c r="G31" s="106"/>
      <c r="H31" s="99"/>
      <c r="I31" s="99"/>
      <c r="J31" s="10"/>
      <c r="K31" s="255"/>
      <c r="L31" s="18"/>
      <c r="O31" s="257"/>
      <c r="P31" s="258"/>
    </row>
    <row r="32" spans="1:18" ht="14.25" x14ac:dyDescent="0.2">
      <c r="A32" s="89"/>
      <c r="B32" s="99"/>
      <c r="C32" s="99"/>
      <c r="D32" s="99"/>
      <c r="E32" s="99"/>
      <c r="F32" s="99"/>
      <c r="G32" s="99"/>
      <c r="H32" s="99"/>
      <c r="I32" s="99"/>
      <c r="J32" s="10"/>
      <c r="K32" s="4"/>
      <c r="L32" s="18"/>
      <c r="O32" s="257"/>
      <c r="P32" s="258"/>
    </row>
    <row r="33" spans="1:18" ht="14.25" x14ac:dyDescent="0.2">
      <c r="A33" s="89" t="s">
        <v>57</v>
      </c>
      <c r="B33" s="99"/>
      <c r="C33" s="99"/>
      <c r="D33" s="99"/>
      <c r="E33" s="99"/>
      <c r="F33" s="99"/>
      <c r="G33" s="99"/>
      <c r="H33" s="99"/>
      <c r="I33" s="99"/>
      <c r="J33" s="10"/>
      <c r="K33" s="4"/>
      <c r="L33" s="18"/>
      <c r="O33" s="257"/>
      <c r="P33" s="258"/>
    </row>
    <row r="34" spans="1:18" ht="14.25" x14ac:dyDescent="0.2">
      <c r="A34" s="91"/>
      <c r="B34" s="91"/>
      <c r="C34" s="18" t="s">
        <v>112</v>
      </c>
      <c r="D34" s="92"/>
      <c r="E34" s="91"/>
      <c r="F34" s="91"/>
      <c r="G34" s="91"/>
      <c r="H34" s="129">
        <f>SUMIF(J13:J23,"&gt;0")</f>
        <v>981968.29999999155</v>
      </c>
      <c r="I34" s="4" t="s">
        <v>65</v>
      </c>
      <c r="J34" s="10"/>
      <c r="K34" s="255"/>
      <c r="O34" s="257"/>
      <c r="P34" s="258"/>
    </row>
    <row r="35" spans="1:18" s="7" customFormat="1" ht="14.25" x14ac:dyDescent="0.2">
      <c r="A35" s="91"/>
      <c r="B35" s="91"/>
      <c r="C35" s="4" t="s">
        <v>135</v>
      </c>
      <c r="D35" s="4"/>
      <c r="E35" s="4"/>
      <c r="F35" s="4"/>
      <c r="G35" s="4"/>
      <c r="H35" s="129">
        <f>SUMIF(K13:K23,"&lt;0")</f>
        <v>0</v>
      </c>
      <c r="I35" s="4" t="s">
        <v>65</v>
      </c>
      <c r="J35" s="10"/>
      <c r="K35" s="256"/>
      <c r="L35" s="8"/>
      <c r="M35" s="8"/>
      <c r="N35" s="8"/>
      <c r="O35" s="257"/>
      <c r="P35" s="258"/>
      <c r="Q35" s="18"/>
      <c r="R35" s="8"/>
    </row>
    <row r="36" spans="1:18" x14ac:dyDescent="0.2">
      <c r="C36" s="18" t="s">
        <v>132</v>
      </c>
      <c r="D36" s="107"/>
      <c r="E36" s="4"/>
      <c r="F36" s="4"/>
      <c r="G36" s="4"/>
      <c r="J36" s="10"/>
      <c r="K36" s="255"/>
    </row>
    <row r="37" spans="1:18" s="7" customFormat="1" ht="15" x14ac:dyDescent="0.2">
      <c r="A37" s="93"/>
      <c r="B37" s="93"/>
      <c r="C37" s="10"/>
      <c r="D37" s="10"/>
      <c r="L37" s="8"/>
      <c r="M37" s="8"/>
      <c r="N37" s="8"/>
      <c r="O37" s="18"/>
      <c r="P37" s="18"/>
      <c r="Q37" s="18"/>
      <c r="R37" s="8"/>
    </row>
    <row r="38" spans="1:18" s="7" customFormat="1" ht="15.75" x14ac:dyDescent="0.25">
      <c r="A38" s="267"/>
      <c r="B38" s="268"/>
      <c r="C38" s="10"/>
      <c r="D38" s="10"/>
      <c r="L38" s="8"/>
      <c r="M38" s="8"/>
      <c r="N38" s="8"/>
      <c r="O38" s="18"/>
      <c r="P38" s="18"/>
      <c r="Q38" s="18"/>
      <c r="R38" s="8"/>
    </row>
    <row r="39" spans="1:18" s="7" customFormat="1" ht="35.25" customHeight="1" x14ac:dyDescent="0.2">
      <c r="A39" s="269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18"/>
      <c r="P39" s="18"/>
      <c r="Q39" s="18"/>
      <c r="R39" s="8"/>
    </row>
    <row r="40" spans="1:18" s="7" customFormat="1" ht="27" customHeight="1" x14ac:dyDescent="0.2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18"/>
      <c r="P40" s="18"/>
      <c r="Q40" s="18"/>
      <c r="R40" s="8"/>
    </row>
    <row r="41" spans="1:18" s="10" customFormat="1" ht="15" x14ac:dyDescent="0.2">
      <c r="A41" s="93"/>
      <c r="B41" s="93"/>
      <c r="E41" s="7"/>
      <c r="F41" s="7"/>
      <c r="G41" s="7"/>
      <c r="H41" s="7"/>
      <c r="I41" s="7"/>
      <c r="J41" s="7"/>
      <c r="K41" s="7"/>
      <c r="L41" s="8"/>
      <c r="M41" s="8"/>
      <c r="N41" s="8"/>
      <c r="O41" s="259"/>
      <c r="P41" s="18"/>
      <c r="Q41" s="18"/>
      <c r="R41" s="8"/>
    </row>
    <row r="42" spans="1:18" s="10" customFormat="1" ht="15" x14ac:dyDescent="0.2">
      <c r="A42" s="93"/>
      <c r="B42" s="93"/>
      <c r="E42" s="7"/>
      <c r="F42" s="7"/>
      <c r="G42" s="7"/>
      <c r="H42" s="7"/>
      <c r="I42" s="7"/>
      <c r="J42" s="7"/>
      <c r="K42" s="7"/>
      <c r="L42" s="8"/>
      <c r="M42" s="8"/>
      <c r="N42" s="8"/>
      <c r="O42" s="18"/>
      <c r="P42" s="4"/>
      <c r="Q42" s="4"/>
      <c r="R42" s="7"/>
    </row>
    <row r="43" spans="1:18" s="10" customFormat="1" ht="15" x14ac:dyDescent="0.2">
      <c r="A43" s="93"/>
      <c r="B43" s="93"/>
      <c r="E43" s="7"/>
      <c r="F43" s="7"/>
      <c r="G43" s="7"/>
      <c r="H43" s="7"/>
      <c r="I43" s="7"/>
      <c r="J43" s="7"/>
      <c r="K43" s="7"/>
      <c r="L43" s="8"/>
      <c r="M43" s="8"/>
      <c r="N43" s="8"/>
      <c r="O43" s="18"/>
      <c r="P43" s="18"/>
      <c r="Q43" s="18"/>
      <c r="R43" s="8"/>
    </row>
    <row r="44" spans="1:18" s="10" customFormat="1" ht="15" x14ac:dyDescent="0.2">
      <c r="A44" s="93"/>
      <c r="B44" s="93"/>
      <c r="E44" s="7"/>
      <c r="F44" s="7"/>
      <c r="G44" s="7"/>
      <c r="H44" s="7"/>
      <c r="I44" s="7"/>
      <c r="J44" s="7"/>
      <c r="K44" s="7"/>
      <c r="L44" s="8"/>
      <c r="M44" s="8"/>
      <c r="N44" s="8"/>
      <c r="O44" s="18"/>
      <c r="P44" s="4"/>
      <c r="Q44" s="4"/>
      <c r="R44" s="7"/>
    </row>
    <row r="45" spans="1:18" s="10" customFormat="1" ht="15" x14ac:dyDescent="0.2">
      <c r="A45" s="93"/>
      <c r="B45" s="93"/>
      <c r="E45" s="7"/>
      <c r="F45" s="7"/>
      <c r="G45" s="7"/>
      <c r="H45" s="7"/>
      <c r="I45" s="7"/>
      <c r="J45" s="7"/>
      <c r="K45" s="7"/>
      <c r="L45" s="8"/>
      <c r="M45" s="8"/>
      <c r="N45" s="8"/>
      <c r="O45" s="18"/>
      <c r="P45" s="4"/>
      <c r="Q45" s="4"/>
      <c r="R45" s="7"/>
    </row>
    <row r="46" spans="1:18" s="10" customFormat="1" ht="15" x14ac:dyDescent="0.2">
      <c r="A46" s="93"/>
      <c r="B46" s="93"/>
      <c r="E46" s="7"/>
      <c r="F46" s="7"/>
      <c r="G46" s="7"/>
      <c r="H46" s="7"/>
      <c r="I46" s="7"/>
      <c r="J46" s="7"/>
      <c r="K46" s="7"/>
      <c r="L46" s="8"/>
      <c r="M46" s="8"/>
      <c r="N46" s="8"/>
      <c r="O46" s="18"/>
      <c r="P46" s="4"/>
      <c r="Q46" s="4"/>
      <c r="R46" s="7"/>
    </row>
    <row r="47" spans="1:18" s="10" customFormat="1" ht="15" x14ac:dyDescent="0.2">
      <c r="A47" s="93"/>
      <c r="B47" s="93"/>
      <c r="E47" s="7"/>
      <c r="F47" s="7"/>
      <c r="G47" s="7"/>
      <c r="H47" s="7"/>
      <c r="I47" s="7"/>
      <c r="J47" s="7"/>
      <c r="K47" s="7"/>
      <c r="L47" s="8"/>
      <c r="M47" s="8"/>
      <c r="N47" s="8"/>
      <c r="O47" s="18"/>
      <c r="P47" s="4"/>
      <c r="Q47" s="4"/>
      <c r="R47" s="7"/>
    </row>
    <row r="48" spans="1:18" s="10" customFormat="1" ht="15" x14ac:dyDescent="0.2">
      <c r="A48" s="93"/>
      <c r="B48" s="93"/>
      <c r="E48" s="7"/>
      <c r="F48" s="7"/>
      <c r="G48" s="7"/>
      <c r="H48" s="7"/>
      <c r="I48" s="7"/>
      <c r="J48" s="7"/>
      <c r="K48" s="7"/>
      <c r="L48" s="8"/>
      <c r="M48" s="8"/>
      <c r="N48" s="8"/>
      <c r="O48" s="18"/>
    </row>
    <row r="49" spans="1:15" s="10" customFormat="1" ht="15" x14ac:dyDescent="0.2">
      <c r="A49" s="93"/>
      <c r="B49" s="93"/>
      <c r="E49" s="7"/>
      <c r="F49" s="7"/>
      <c r="G49" s="7"/>
      <c r="H49" s="7"/>
      <c r="I49" s="7"/>
      <c r="J49" s="7"/>
      <c r="K49" s="7"/>
      <c r="L49" s="8"/>
      <c r="M49" s="8"/>
      <c r="N49" s="8"/>
      <c r="O49" s="18"/>
    </row>
    <row r="50" spans="1:15" s="10" customFormat="1" ht="15" x14ac:dyDescent="0.2">
      <c r="A50" s="93"/>
      <c r="B50" s="93"/>
      <c r="E50" s="7"/>
      <c r="F50" s="7"/>
      <c r="G50" s="7"/>
      <c r="H50" s="7"/>
      <c r="I50" s="7"/>
      <c r="J50" s="7"/>
      <c r="K50" s="7"/>
      <c r="L50" s="8"/>
      <c r="M50" s="8"/>
      <c r="N50" s="8"/>
      <c r="O50" s="18"/>
    </row>
    <row r="51" spans="1:15" s="10" customFormat="1" ht="15" x14ac:dyDescent="0.2">
      <c r="A51" s="93"/>
      <c r="B51" s="93"/>
      <c r="E51" s="7"/>
      <c r="F51" s="7"/>
      <c r="G51" s="7"/>
      <c r="H51" s="7"/>
      <c r="I51" s="7"/>
      <c r="J51" s="7"/>
      <c r="K51" s="7"/>
      <c r="L51" s="8"/>
      <c r="M51" s="8"/>
      <c r="N51" s="8"/>
      <c r="O51" s="18"/>
    </row>
    <row r="52" spans="1:15" s="10" customFormat="1" ht="15" x14ac:dyDescent="0.2">
      <c r="A52" s="93"/>
      <c r="B52" s="93"/>
      <c r="E52" s="7"/>
      <c r="F52" s="7"/>
      <c r="G52" s="7"/>
      <c r="H52" s="7"/>
      <c r="I52" s="7"/>
      <c r="J52" s="7"/>
      <c r="K52" s="7"/>
      <c r="L52" s="8"/>
      <c r="M52" s="8"/>
      <c r="N52" s="8"/>
      <c r="O52" s="18"/>
    </row>
    <row r="53" spans="1:15" s="10" customFormat="1" ht="15" x14ac:dyDescent="0.2">
      <c r="A53" s="93"/>
      <c r="B53" s="93"/>
      <c r="E53" s="7"/>
      <c r="F53" s="7"/>
      <c r="G53" s="7"/>
      <c r="H53" s="7"/>
      <c r="I53" s="7"/>
      <c r="J53" s="7"/>
      <c r="K53" s="7"/>
      <c r="L53" s="8"/>
      <c r="M53" s="8"/>
      <c r="N53" s="8"/>
      <c r="O53" s="18"/>
    </row>
    <row r="54" spans="1:15" s="10" customFormat="1" ht="15" x14ac:dyDescent="0.2">
      <c r="A54" s="93"/>
      <c r="B54" s="93"/>
      <c r="E54" s="7"/>
      <c r="F54" s="7"/>
      <c r="G54" s="7"/>
      <c r="H54" s="7"/>
      <c r="I54" s="7"/>
      <c r="J54" s="7"/>
      <c r="K54" s="7"/>
      <c r="L54" s="8"/>
      <c r="M54" s="8"/>
      <c r="N54" s="8"/>
      <c r="O54" s="18"/>
    </row>
    <row r="55" spans="1:15" s="10" customFormat="1" ht="15" x14ac:dyDescent="0.2">
      <c r="A55" s="93"/>
      <c r="B55" s="93"/>
      <c r="E55" s="7"/>
      <c r="F55" s="7"/>
      <c r="G55" s="7"/>
      <c r="H55" s="7"/>
      <c r="I55" s="7"/>
      <c r="J55" s="7"/>
      <c r="K55" s="7"/>
      <c r="L55" s="8"/>
      <c r="M55" s="8"/>
      <c r="N55" s="8"/>
      <c r="O55" s="18"/>
    </row>
    <row r="56" spans="1:15" s="10" customFormat="1" ht="15" x14ac:dyDescent="0.2">
      <c r="A56" s="93"/>
      <c r="B56" s="93"/>
      <c r="E56" s="7"/>
      <c r="F56" s="7"/>
      <c r="G56" s="7"/>
      <c r="H56" s="7"/>
      <c r="I56" s="7"/>
      <c r="J56" s="7"/>
      <c r="K56" s="7"/>
      <c r="L56" s="8"/>
      <c r="M56" s="8"/>
      <c r="N56" s="8"/>
      <c r="O56" s="18"/>
    </row>
    <row r="57" spans="1:15" s="10" customFormat="1" ht="15" x14ac:dyDescent="0.2">
      <c r="A57" s="93"/>
      <c r="B57" s="93"/>
      <c r="E57" s="7"/>
      <c r="F57" s="7"/>
      <c r="G57" s="7"/>
      <c r="H57" s="7"/>
      <c r="I57" s="7"/>
      <c r="J57" s="7"/>
      <c r="K57" s="7"/>
      <c r="L57" s="8"/>
      <c r="M57" s="8"/>
      <c r="N57" s="8"/>
      <c r="O57" s="18"/>
    </row>
    <row r="58" spans="1:15" s="10" customFormat="1" ht="15" x14ac:dyDescent="0.2">
      <c r="A58" s="93"/>
      <c r="B58" s="93"/>
      <c r="E58" s="7"/>
      <c r="F58" s="7"/>
      <c r="G58" s="7"/>
      <c r="H58" s="7"/>
      <c r="I58" s="7"/>
      <c r="J58" s="7"/>
      <c r="K58" s="7"/>
      <c r="L58" s="8"/>
      <c r="M58" s="8"/>
      <c r="N58" s="8"/>
      <c r="O58" s="18"/>
    </row>
    <row r="59" spans="1:15" s="10" customFormat="1" ht="15" x14ac:dyDescent="0.2">
      <c r="A59" s="93"/>
      <c r="B59" s="93"/>
      <c r="E59" s="7"/>
      <c r="F59" s="7"/>
      <c r="G59" s="7"/>
      <c r="H59" s="7"/>
      <c r="I59" s="7"/>
      <c r="J59" s="7"/>
      <c r="K59" s="7"/>
      <c r="L59" s="8"/>
      <c r="M59" s="8"/>
      <c r="N59" s="8"/>
      <c r="O59" s="18"/>
    </row>
    <row r="60" spans="1:15" s="10" customFormat="1" ht="15" x14ac:dyDescent="0.2">
      <c r="A60" s="93"/>
      <c r="B60" s="93"/>
      <c r="E60" s="7"/>
      <c r="F60" s="7"/>
      <c r="G60" s="7"/>
      <c r="H60" s="7"/>
      <c r="I60" s="7"/>
      <c r="J60" s="7"/>
      <c r="K60" s="7"/>
      <c r="L60" s="8"/>
      <c r="M60" s="8"/>
      <c r="N60" s="8"/>
      <c r="O60" s="18"/>
    </row>
    <row r="61" spans="1:15" s="10" customFormat="1" ht="15" x14ac:dyDescent="0.2">
      <c r="A61" s="93"/>
      <c r="B61" s="93"/>
      <c r="E61" s="7"/>
      <c r="F61" s="7"/>
      <c r="G61" s="7"/>
      <c r="H61" s="7"/>
      <c r="I61" s="7"/>
      <c r="J61" s="7"/>
      <c r="K61" s="7"/>
      <c r="L61" s="8"/>
      <c r="M61" s="8"/>
      <c r="N61" s="8"/>
      <c r="O61" s="18"/>
    </row>
    <row r="62" spans="1:15" s="10" customFormat="1" ht="15" x14ac:dyDescent="0.2">
      <c r="A62" s="93"/>
      <c r="B62" s="93"/>
      <c r="E62" s="7"/>
      <c r="F62" s="7"/>
      <c r="G62" s="7"/>
      <c r="H62" s="7"/>
      <c r="I62" s="7"/>
      <c r="J62" s="7"/>
      <c r="K62" s="7"/>
      <c r="L62" s="8"/>
      <c r="M62" s="8"/>
      <c r="N62" s="8"/>
      <c r="O62" s="18"/>
    </row>
    <row r="63" spans="1:15" s="10" customFormat="1" ht="15" x14ac:dyDescent="0.2">
      <c r="A63" s="93"/>
      <c r="B63" s="93"/>
      <c r="E63" s="7"/>
      <c r="F63" s="7"/>
      <c r="G63" s="7"/>
      <c r="H63" s="7"/>
      <c r="I63" s="7"/>
      <c r="J63" s="7"/>
      <c r="K63" s="7"/>
      <c r="L63" s="8"/>
      <c r="M63" s="8"/>
      <c r="N63" s="8"/>
      <c r="O63" s="18"/>
    </row>
    <row r="64" spans="1:15" s="10" customFormat="1" ht="15" x14ac:dyDescent="0.2">
      <c r="A64" s="93"/>
      <c r="B64" s="93"/>
      <c r="E64" s="7"/>
      <c r="F64" s="7"/>
      <c r="G64" s="7"/>
      <c r="H64" s="7"/>
      <c r="I64" s="7"/>
      <c r="J64" s="7"/>
      <c r="K64" s="7"/>
      <c r="L64" s="8"/>
      <c r="M64" s="8"/>
      <c r="N64" s="8"/>
      <c r="O64" s="18"/>
    </row>
    <row r="65" spans="1:15" s="10" customFormat="1" ht="15" x14ac:dyDescent="0.2">
      <c r="A65" s="93"/>
      <c r="B65" s="93"/>
      <c r="E65" s="7"/>
      <c r="F65" s="7"/>
      <c r="G65" s="7"/>
      <c r="H65" s="7"/>
      <c r="I65" s="7"/>
      <c r="J65" s="7"/>
      <c r="K65" s="7"/>
      <c r="L65" s="8"/>
      <c r="M65" s="8"/>
      <c r="N65" s="8"/>
      <c r="O65" s="18"/>
    </row>
    <row r="66" spans="1:15" s="10" customFormat="1" ht="15" x14ac:dyDescent="0.2">
      <c r="A66" s="93"/>
      <c r="B66" s="93"/>
      <c r="E66" s="7"/>
      <c r="F66" s="7"/>
      <c r="G66" s="7"/>
      <c r="H66" s="7"/>
      <c r="I66" s="7"/>
      <c r="J66" s="7"/>
      <c r="K66" s="7"/>
      <c r="L66" s="8"/>
      <c r="M66" s="8"/>
      <c r="N66" s="8"/>
      <c r="O66" s="18"/>
    </row>
    <row r="67" spans="1:15" s="10" customFormat="1" ht="15" x14ac:dyDescent="0.2">
      <c r="A67" s="93"/>
      <c r="B67" s="93"/>
      <c r="E67" s="7"/>
      <c r="F67" s="7"/>
      <c r="G67" s="7"/>
      <c r="H67" s="7"/>
      <c r="I67" s="7"/>
      <c r="J67" s="7"/>
      <c r="K67" s="7"/>
      <c r="L67" s="8"/>
      <c r="M67" s="8"/>
      <c r="N67" s="8"/>
      <c r="O67" s="18"/>
    </row>
    <row r="68" spans="1:15" s="10" customFormat="1" ht="15" x14ac:dyDescent="0.2">
      <c r="A68" s="93"/>
      <c r="B68" s="93"/>
      <c r="E68" s="7"/>
      <c r="F68" s="7"/>
      <c r="G68" s="7"/>
      <c r="H68" s="7"/>
      <c r="I68" s="7"/>
      <c r="J68" s="7"/>
      <c r="K68" s="7"/>
      <c r="L68" s="8"/>
      <c r="M68" s="8"/>
      <c r="N68" s="8"/>
      <c r="O68" s="18"/>
    </row>
    <row r="69" spans="1:15" s="10" customFormat="1" ht="15" x14ac:dyDescent="0.2">
      <c r="A69" s="93"/>
      <c r="B69" s="93"/>
      <c r="E69" s="7"/>
      <c r="F69" s="7"/>
      <c r="G69" s="7"/>
      <c r="H69" s="7"/>
      <c r="I69" s="7"/>
      <c r="J69" s="7"/>
      <c r="K69" s="7"/>
      <c r="L69" s="8"/>
      <c r="M69" s="8"/>
      <c r="N69" s="8"/>
      <c r="O69" s="18"/>
    </row>
    <row r="70" spans="1:15" s="10" customFormat="1" ht="15" x14ac:dyDescent="0.2">
      <c r="A70" s="93"/>
      <c r="B70" s="93"/>
      <c r="E70" s="7"/>
      <c r="F70" s="7"/>
      <c r="G70" s="7"/>
      <c r="H70" s="7"/>
      <c r="I70" s="7"/>
      <c r="J70" s="7"/>
      <c r="K70" s="7"/>
      <c r="L70" s="8"/>
      <c r="M70" s="8"/>
      <c r="N70" s="8"/>
      <c r="O70" s="18"/>
    </row>
    <row r="71" spans="1:15" s="10" customFormat="1" ht="15" x14ac:dyDescent="0.2">
      <c r="A71" s="93"/>
      <c r="B71" s="93"/>
      <c r="E71" s="7"/>
      <c r="F71" s="7"/>
      <c r="G71" s="7"/>
      <c r="H71" s="7"/>
      <c r="I71" s="7"/>
      <c r="J71" s="7"/>
      <c r="K71" s="7"/>
      <c r="L71" s="8"/>
      <c r="M71" s="8"/>
      <c r="N71" s="8"/>
      <c r="O71" s="18"/>
    </row>
    <row r="72" spans="1:15" s="10" customFormat="1" ht="15" x14ac:dyDescent="0.2">
      <c r="A72" s="93"/>
      <c r="B72" s="93"/>
      <c r="E72" s="7"/>
      <c r="F72" s="7"/>
      <c r="G72" s="7"/>
      <c r="H72" s="7"/>
      <c r="I72" s="7"/>
      <c r="J72" s="7"/>
      <c r="K72" s="7"/>
      <c r="L72" s="8"/>
      <c r="M72" s="8"/>
      <c r="N72" s="8"/>
      <c r="O72" s="18"/>
    </row>
    <row r="73" spans="1:15" s="10" customFormat="1" ht="15" x14ac:dyDescent="0.2">
      <c r="A73" s="93"/>
      <c r="B73" s="93"/>
      <c r="E73" s="7"/>
      <c r="F73" s="7"/>
      <c r="G73" s="7"/>
      <c r="H73" s="7"/>
      <c r="I73" s="7"/>
      <c r="J73" s="7"/>
      <c r="K73" s="7"/>
      <c r="L73" s="8"/>
      <c r="M73" s="8"/>
      <c r="N73" s="8"/>
      <c r="O73" s="18"/>
    </row>
    <row r="74" spans="1:15" s="10" customFormat="1" ht="15" x14ac:dyDescent="0.2">
      <c r="A74" s="93"/>
      <c r="B74" s="93"/>
      <c r="E74" s="7"/>
      <c r="F74" s="7"/>
      <c r="G74" s="7"/>
      <c r="H74" s="7"/>
      <c r="I74" s="7"/>
      <c r="J74" s="7"/>
      <c r="K74" s="7"/>
      <c r="L74" s="8"/>
      <c r="M74" s="8"/>
      <c r="N74" s="8"/>
      <c r="O74" s="18"/>
    </row>
    <row r="75" spans="1:15" s="10" customFormat="1" ht="15" x14ac:dyDescent="0.2">
      <c r="A75" s="93"/>
      <c r="B75" s="93"/>
      <c r="E75" s="7"/>
      <c r="F75" s="7"/>
      <c r="G75" s="7"/>
      <c r="H75" s="7"/>
      <c r="I75" s="7"/>
      <c r="J75" s="7"/>
      <c r="K75" s="7"/>
      <c r="L75" s="8"/>
      <c r="M75" s="8"/>
      <c r="N75" s="8"/>
      <c r="O75" s="18"/>
    </row>
    <row r="76" spans="1:15" s="10" customFormat="1" ht="15" x14ac:dyDescent="0.2">
      <c r="A76" s="93"/>
      <c r="B76" s="93"/>
      <c r="E76" s="7"/>
      <c r="F76" s="7"/>
      <c r="G76" s="7"/>
      <c r="H76" s="7"/>
      <c r="I76" s="7"/>
      <c r="J76" s="7"/>
      <c r="K76" s="7"/>
      <c r="L76" s="8"/>
      <c r="M76" s="8"/>
      <c r="N76" s="8"/>
      <c r="O76" s="18"/>
    </row>
    <row r="77" spans="1:15" s="10" customFormat="1" ht="15" x14ac:dyDescent="0.2">
      <c r="A77" s="93"/>
      <c r="B77" s="93"/>
      <c r="E77" s="7"/>
      <c r="F77" s="7"/>
      <c r="G77" s="7"/>
      <c r="H77" s="7"/>
      <c r="I77" s="7"/>
      <c r="J77" s="7"/>
      <c r="K77" s="7"/>
      <c r="L77" s="8"/>
      <c r="M77" s="8"/>
      <c r="N77" s="8"/>
      <c r="O77" s="18"/>
    </row>
    <row r="78" spans="1:15" s="10" customFormat="1" ht="15" x14ac:dyDescent="0.2">
      <c r="A78" s="93"/>
      <c r="B78" s="93"/>
      <c r="E78" s="7"/>
      <c r="F78" s="7"/>
      <c r="G78" s="7"/>
      <c r="H78" s="7"/>
      <c r="I78" s="7"/>
      <c r="J78" s="7"/>
      <c r="K78" s="7"/>
      <c r="L78" s="8"/>
      <c r="M78" s="8"/>
      <c r="N78" s="8"/>
      <c r="O78" s="18"/>
    </row>
    <row r="79" spans="1:15" s="10" customFormat="1" ht="15" x14ac:dyDescent="0.2">
      <c r="A79" s="93"/>
      <c r="B79" s="93"/>
      <c r="E79" s="7"/>
      <c r="F79" s="7"/>
      <c r="G79" s="7"/>
      <c r="H79" s="7"/>
      <c r="I79" s="7"/>
      <c r="J79" s="7"/>
      <c r="K79" s="7"/>
      <c r="L79" s="8"/>
      <c r="M79" s="8"/>
      <c r="N79" s="8"/>
      <c r="O79" s="18"/>
    </row>
    <row r="80" spans="1:15" s="10" customFormat="1" ht="15" x14ac:dyDescent="0.2">
      <c r="A80" s="93"/>
      <c r="B80" s="93"/>
      <c r="E80" s="7"/>
      <c r="F80" s="7"/>
      <c r="G80" s="7"/>
      <c r="H80" s="7"/>
      <c r="I80" s="7"/>
      <c r="J80" s="7"/>
      <c r="K80" s="7"/>
      <c r="L80" s="8"/>
      <c r="M80" s="8"/>
      <c r="N80" s="8"/>
      <c r="O80" s="18"/>
    </row>
    <row r="81" spans="1:15" s="10" customFormat="1" ht="15" x14ac:dyDescent="0.2">
      <c r="A81" s="93"/>
      <c r="B81" s="93"/>
      <c r="E81" s="7"/>
      <c r="F81" s="7"/>
      <c r="G81" s="7"/>
      <c r="H81" s="7"/>
      <c r="I81" s="7"/>
      <c r="J81" s="7"/>
      <c r="K81" s="7"/>
      <c r="L81" s="8"/>
      <c r="M81" s="8"/>
      <c r="N81" s="8"/>
      <c r="O81" s="18"/>
    </row>
    <row r="82" spans="1:15" s="10" customFormat="1" ht="15" x14ac:dyDescent="0.2">
      <c r="A82" s="93"/>
      <c r="B82" s="93"/>
      <c r="E82" s="7"/>
      <c r="F82" s="7"/>
      <c r="G82" s="7"/>
      <c r="H82" s="7"/>
      <c r="I82" s="7"/>
      <c r="J82" s="7"/>
      <c r="K82" s="7"/>
      <c r="L82" s="8"/>
      <c r="M82" s="8"/>
      <c r="N82" s="8"/>
      <c r="O82" s="18"/>
    </row>
    <row r="83" spans="1:15" s="10" customFormat="1" ht="15" x14ac:dyDescent="0.2">
      <c r="A83" s="93"/>
      <c r="B83" s="93"/>
      <c r="E83" s="7"/>
      <c r="F83" s="7"/>
      <c r="G83" s="7"/>
      <c r="H83" s="7"/>
      <c r="I83" s="7"/>
      <c r="J83" s="7"/>
      <c r="K83" s="7"/>
      <c r="L83" s="8"/>
      <c r="M83" s="8"/>
      <c r="N83" s="8"/>
      <c r="O83" s="18"/>
    </row>
    <row r="84" spans="1:15" s="10" customFormat="1" ht="15" x14ac:dyDescent="0.2">
      <c r="A84" s="93"/>
      <c r="B84" s="93"/>
      <c r="E84" s="7"/>
      <c r="F84" s="7"/>
      <c r="G84" s="7"/>
      <c r="H84" s="7"/>
      <c r="I84" s="7"/>
      <c r="J84" s="7"/>
      <c r="K84" s="7"/>
      <c r="L84" s="8"/>
      <c r="M84" s="8"/>
      <c r="N84" s="8"/>
      <c r="O84" s="18"/>
    </row>
    <row r="85" spans="1:15" s="10" customFormat="1" ht="15" x14ac:dyDescent="0.2">
      <c r="A85" s="93"/>
      <c r="B85" s="93"/>
      <c r="E85" s="7"/>
      <c r="F85" s="7"/>
      <c r="G85" s="7"/>
      <c r="H85" s="7"/>
      <c r="I85" s="7"/>
      <c r="J85" s="7"/>
      <c r="K85" s="7"/>
      <c r="L85" s="8"/>
      <c r="M85" s="8"/>
      <c r="N85" s="8"/>
      <c r="O85" s="18"/>
    </row>
    <row r="86" spans="1:15" s="10" customFormat="1" ht="15" x14ac:dyDescent="0.2">
      <c r="A86" s="93"/>
      <c r="B86" s="93"/>
      <c r="E86" s="7"/>
      <c r="F86" s="7"/>
      <c r="G86" s="7"/>
      <c r="H86" s="7"/>
      <c r="I86" s="7"/>
      <c r="J86" s="7"/>
      <c r="K86" s="7"/>
      <c r="L86" s="8"/>
      <c r="M86" s="8"/>
      <c r="N86" s="8"/>
      <c r="O86" s="18"/>
    </row>
    <row r="87" spans="1:15" s="10" customFormat="1" ht="15" x14ac:dyDescent="0.2">
      <c r="A87" s="93"/>
      <c r="B87" s="93"/>
      <c r="E87" s="7"/>
      <c r="F87" s="7"/>
      <c r="G87" s="7"/>
      <c r="H87" s="7"/>
      <c r="I87" s="7"/>
      <c r="J87" s="7"/>
      <c r="K87" s="7"/>
      <c r="L87" s="8"/>
      <c r="M87" s="8"/>
      <c r="N87" s="8"/>
      <c r="O87" s="18"/>
    </row>
    <row r="88" spans="1:15" s="10" customFormat="1" ht="15" x14ac:dyDescent="0.2">
      <c r="A88" s="93"/>
      <c r="B88" s="93"/>
      <c r="E88" s="7"/>
      <c r="F88" s="7"/>
      <c r="G88" s="7"/>
      <c r="H88" s="7"/>
      <c r="I88" s="7"/>
      <c r="J88" s="7"/>
      <c r="K88" s="7"/>
      <c r="L88" s="8"/>
      <c r="M88" s="8"/>
      <c r="N88" s="8"/>
      <c r="O88" s="18"/>
    </row>
    <row r="89" spans="1:15" s="10" customFormat="1" ht="15" x14ac:dyDescent="0.2">
      <c r="A89" s="93"/>
      <c r="B89" s="93"/>
      <c r="E89" s="7"/>
      <c r="F89" s="7"/>
      <c r="G89" s="7"/>
      <c r="H89" s="7"/>
      <c r="I89" s="7"/>
      <c r="J89" s="7"/>
      <c r="K89" s="7"/>
      <c r="L89" s="8"/>
      <c r="M89" s="8"/>
      <c r="N89" s="8"/>
      <c r="O89" s="18"/>
    </row>
    <row r="90" spans="1:15" s="10" customFormat="1" ht="15" x14ac:dyDescent="0.2">
      <c r="A90" s="93"/>
      <c r="B90" s="93"/>
      <c r="E90" s="7"/>
      <c r="F90" s="7"/>
      <c r="G90" s="7"/>
      <c r="H90" s="7"/>
      <c r="I90" s="7"/>
      <c r="J90" s="7"/>
      <c r="K90" s="7"/>
      <c r="L90" s="8"/>
      <c r="M90" s="8"/>
      <c r="N90" s="8"/>
      <c r="O90" s="18"/>
    </row>
    <row r="91" spans="1:15" s="10" customFormat="1" ht="15" x14ac:dyDescent="0.2">
      <c r="A91" s="93"/>
      <c r="B91" s="93"/>
      <c r="E91" s="7"/>
      <c r="F91" s="7"/>
      <c r="G91" s="7"/>
      <c r="H91" s="7"/>
      <c r="I91" s="7"/>
      <c r="J91" s="7"/>
      <c r="K91" s="7"/>
      <c r="L91" s="8"/>
      <c r="M91" s="8"/>
      <c r="N91" s="8"/>
      <c r="O91" s="18"/>
    </row>
    <row r="92" spans="1:15" s="10" customFormat="1" ht="15" x14ac:dyDescent="0.2">
      <c r="A92" s="93"/>
      <c r="B92" s="93"/>
      <c r="E92" s="7"/>
      <c r="F92" s="7"/>
      <c r="G92" s="7"/>
      <c r="H92" s="7"/>
      <c r="I92" s="7"/>
      <c r="J92" s="7"/>
      <c r="K92" s="7"/>
      <c r="L92" s="8"/>
      <c r="M92" s="8"/>
      <c r="N92" s="8"/>
      <c r="O92" s="18"/>
    </row>
    <row r="93" spans="1:15" s="10" customFormat="1" ht="15" x14ac:dyDescent="0.2">
      <c r="A93" s="93"/>
      <c r="B93" s="93"/>
      <c r="E93" s="7"/>
      <c r="F93" s="7"/>
      <c r="G93" s="7"/>
      <c r="H93" s="7"/>
      <c r="I93" s="7"/>
      <c r="J93" s="7"/>
      <c r="K93" s="7"/>
      <c r="L93" s="8"/>
      <c r="M93" s="8"/>
      <c r="N93" s="8"/>
      <c r="O93" s="18"/>
    </row>
    <row r="94" spans="1:15" s="10" customFormat="1" ht="15" x14ac:dyDescent="0.2">
      <c r="A94" s="93"/>
      <c r="B94" s="93"/>
      <c r="E94" s="7"/>
      <c r="F94" s="7"/>
      <c r="G94" s="7"/>
      <c r="H94" s="7"/>
      <c r="I94" s="7"/>
      <c r="J94" s="7"/>
      <c r="K94" s="7"/>
      <c r="L94" s="8"/>
      <c r="M94" s="8"/>
      <c r="N94" s="8"/>
      <c r="O94" s="18"/>
    </row>
    <row r="95" spans="1:15" s="10" customFormat="1" ht="15" x14ac:dyDescent="0.2">
      <c r="A95" s="93"/>
      <c r="B95" s="93"/>
      <c r="E95" s="7"/>
      <c r="F95" s="7"/>
      <c r="G95" s="7"/>
      <c r="H95" s="7"/>
      <c r="I95" s="7"/>
      <c r="J95" s="7"/>
      <c r="K95" s="7"/>
      <c r="L95" s="8"/>
      <c r="M95" s="8"/>
      <c r="N95" s="8"/>
      <c r="O95" s="18"/>
    </row>
    <row r="96" spans="1:15" s="10" customFormat="1" ht="15" x14ac:dyDescent="0.2">
      <c r="A96" s="93"/>
      <c r="B96" s="93"/>
      <c r="E96" s="7"/>
      <c r="F96" s="7"/>
      <c r="G96" s="7"/>
      <c r="H96" s="7"/>
      <c r="I96" s="7"/>
      <c r="J96" s="7"/>
      <c r="K96" s="7"/>
      <c r="L96" s="8"/>
      <c r="M96" s="8"/>
      <c r="N96" s="8"/>
      <c r="O96" s="18"/>
    </row>
    <row r="97" spans="1:15" s="10" customFormat="1" ht="15" x14ac:dyDescent="0.2">
      <c r="A97" s="93"/>
      <c r="B97" s="93"/>
      <c r="E97" s="7"/>
      <c r="F97" s="7"/>
      <c r="G97" s="7"/>
      <c r="H97" s="7"/>
      <c r="I97" s="7"/>
      <c r="J97" s="7"/>
      <c r="K97" s="7"/>
      <c r="L97" s="8"/>
      <c r="M97" s="8"/>
      <c r="N97" s="8"/>
      <c r="O97" s="18"/>
    </row>
    <row r="98" spans="1:15" s="10" customFormat="1" ht="15" x14ac:dyDescent="0.2">
      <c r="A98" s="93"/>
      <c r="B98" s="93"/>
      <c r="E98" s="7"/>
      <c r="F98" s="7"/>
      <c r="G98" s="7"/>
      <c r="H98" s="7"/>
      <c r="I98" s="7"/>
      <c r="J98" s="7"/>
      <c r="K98" s="7"/>
      <c r="L98" s="8"/>
      <c r="M98" s="8"/>
      <c r="N98" s="8"/>
      <c r="O98" s="18"/>
    </row>
    <row r="99" spans="1:15" s="10" customFormat="1" ht="15" x14ac:dyDescent="0.2">
      <c r="A99" s="93"/>
      <c r="B99" s="93"/>
      <c r="E99" s="7"/>
      <c r="F99" s="7"/>
      <c r="G99" s="7"/>
      <c r="H99" s="7"/>
      <c r="I99" s="7"/>
      <c r="J99" s="7"/>
      <c r="K99" s="7"/>
      <c r="L99" s="8"/>
      <c r="M99" s="8"/>
      <c r="N99" s="8"/>
      <c r="O99" s="18"/>
    </row>
    <row r="100" spans="1:15" s="10" customFormat="1" ht="15" x14ac:dyDescent="0.2">
      <c r="A100" s="93"/>
      <c r="B100" s="93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18"/>
    </row>
    <row r="101" spans="1:15" s="10" customFormat="1" ht="15" x14ac:dyDescent="0.2">
      <c r="A101" s="93"/>
      <c r="B101" s="93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18"/>
    </row>
    <row r="102" spans="1:15" s="10" customFormat="1" ht="15" x14ac:dyDescent="0.2">
      <c r="A102" s="93"/>
      <c r="B102" s="93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18"/>
    </row>
    <row r="103" spans="1:15" s="10" customFormat="1" ht="15" x14ac:dyDescent="0.2">
      <c r="A103" s="93"/>
      <c r="B103" s="93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18"/>
    </row>
    <row r="104" spans="1:15" s="10" customFormat="1" ht="15" x14ac:dyDescent="0.2">
      <c r="A104" s="93"/>
      <c r="B104" s="93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18"/>
    </row>
    <row r="105" spans="1:15" s="10" customFormat="1" ht="15" x14ac:dyDescent="0.2">
      <c r="A105" s="93"/>
      <c r="B105" s="93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18"/>
    </row>
    <row r="106" spans="1:15" s="10" customFormat="1" ht="15" x14ac:dyDescent="0.2">
      <c r="A106" s="93"/>
      <c r="B106" s="93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18"/>
    </row>
    <row r="107" spans="1:15" s="10" customFormat="1" ht="15" x14ac:dyDescent="0.2">
      <c r="A107" s="93"/>
      <c r="B107" s="93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18"/>
    </row>
    <row r="108" spans="1:15" s="10" customFormat="1" ht="15" x14ac:dyDescent="0.2">
      <c r="A108" s="93"/>
      <c r="B108" s="93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18"/>
    </row>
    <row r="109" spans="1:15" s="10" customFormat="1" ht="15" x14ac:dyDescent="0.2">
      <c r="A109" s="93"/>
      <c r="B109" s="93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18"/>
    </row>
    <row r="110" spans="1:15" s="10" customFormat="1" ht="15" x14ac:dyDescent="0.2">
      <c r="A110" s="93"/>
      <c r="B110" s="93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18"/>
    </row>
    <row r="111" spans="1:15" s="10" customFormat="1" ht="15" x14ac:dyDescent="0.2">
      <c r="A111" s="93"/>
      <c r="B111" s="93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18"/>
    </row>
    <row r="112" spans="1:15" s="10" customFormat="1" ht="15" x14ac:dyDescent="0.2">
      <c r="A112" s="93"/>
      <c r="B112" s="93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18"/>
    </row>
    <row r="113" spans="1:15" s="10" customFormat="1" ht="15" x14ac:dyDescent="0.2">
      <c r="A113" s="93"/>
      <c r="B113" s="93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18"/>
    </row>
    <row r="114" spans="1:15" s="10" customFormat="1" ht="15" x14ac:dyDescent="0.2">
      <c r="A114" s="93"/>
      <c r="B114" s="93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18"/>
    </row>
    <row r="115" spans="1:15" s="10" customFormat="1" ht="15" x14ac:dyDescent="0.2">
      <c r="A115" s="93"/>
      <c r="B115" s="93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18"/>
    </row>
    <row r="116" spans="1:15" s="10" customFormat="1" ht="15" x14ac:dyDescent="0.2">
      <c r="A116" s="93"/>
      <c r="B116" s="93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18"/>
    </row>
    <row r="117" spans="1:15" s="10" customFormat="1" ht="15" x14ac:dyDescent="0.2">
      <c r="A117" s="93"/>
      <c r="B117" s="93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18"/>
    </row>
    <row r="118" spans="1:15" s="10" customFormat="1" ht="15" x14ac:dyDescent="0.2">
      <c r="A118" s="93"/>
      <c r="B118" s="93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18"/>
    </row>
    <row r="119" spans="1:15" s="10" customFormat="1" ht="15" x14ac:dyDescent="0.2">
      <c r="A119" s="93"/>
      <c r="B119" s="93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18"/>
    </row>
    <row r="120" spans="1:15" s="10" customFormat="1" ht="15" x14ac:dyDescent="0.2">
      <c r="A120" s="93"/>
      <c r="B120" s="93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18"/>
    </row>
    <row r="121" spans="1:15" s="10" customFormat="1" ht="15" x14ac:dyDescent="0.2">
      <c r="A121" s="93"/>
      <c r="B121" s="93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18"/>
    </row>
    <row r="122" spans="1:15" s="10" customFormat="1" ht="15" x14ac:dyDescent="0.2">
      <c r="A122" s="93"/>
      <c r="B122" s="93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18"/>
    </row>
    <row r="123" spans="1:15" s="10" customFormat="1" ht="15" x14ac:dyDescent="0.2">
      <c r="A123" s="93"/>
      <c r="B123" s="93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18"/>
    </row>
    <row r="124" spans="1:15" s="10" customFormat="1" ht="15" x14ac:dyDescent="0.2">
      <c r="A124" s="93"/>
      <c r="B124" s="93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18"/>
    </row>
    <row r="125" spans="1:15" s="10" customFormat="1" ht="15" x14ac:dyDescent="0.2">
      <c r="A125" s="93"/>
      <c r="B125" s="93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18"/>
    </row>
    <row r="126" spans="1:15" s="10" customFormat="1" ht="15" x14ac:dyDescent="0.2">
      <c r="A126" s="93"/>
      <c r="B126" s="93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18"/>
    </row>
    <row r="127" spans="1:15" s="10" customFormat="1" ht="15" x14ac:dyDescent="0.2">
      <c r="A127" s="93"/>
      <c r="B127" s="93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18"/>
    </row>
    <row r="128" spans="1:15" s="10" customFormat="1" ht="15" x14ac:dyDescent="0.2">
      <c r="A128" s="93"/>
      <c r="B128" s="93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18"/>
    </row>
    <row r="129" spans="1:15" s="10" customFormat="1" ht="15" x14ac:dyDescent="0.2">
      <c r="A129" s="93"/>
      <c r="B129" s="93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18"/>
    </row>
    <row r="130" spans="1:15" s="10" customFormat="1" ht="15" x14ac:dyDescent="0.2">
      <c r="A130" s="93"/>
      <c r="B130" s="93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18"/>
    </row>
    <row r="131" spans="1:15" s="10" customFormat="1" ht="15" x14ac:dyDescent="0.2">
      <c r="A131" s="93"/>
      <c r="B131" s="93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18"/>
    </row>
    <row r="132" spans="1:15" s="10" customFormat="1" ht="15" x14ac:dyDescent="0.2">
      <c r="A132" s="93"/>
      <c r="B132" s="93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18"/>
    </row>
    <row r="133" spans="1:15" s="10" customFormat="1" ht="15" x14ac:dyDescent="0.2">
      <c r="A133" s="93"/>
      <c r="B133" s="93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18"/>
    </row>
    <row r="134" spans="1:15" s="10" customFormat="1" ht="15" x14ac:dyDescent="0.2">
      <c r="A134" s="93"/>
      <c r="B134" s="93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18"/>
    </row>
    <row r="135" spans="1:15" s="10" customFormat="1" ht="15" x14ac:dyDescent="0.2">
      <c r="A135" s="93"/>
      <c r="B135" s="93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18"/>
    </row>
    <row r="136" spans="1:15" s="10" customFormat="1" ht="15" x14ac:dyDescent="0.2">
      <c r="A136" s="93"/>
      <c r="B136" s="93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18"/>
    </row>
    <row r="137" spans="1:15" s="10" customFormat="1" ht="15" x14ac:dyDescent="0.2">
      <c r="A137" s="93"/>
      <c r="B137" s="93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18"/>
    </row>
    <row r="138" spans="1:15" s="10" customFormat="1" ht="15" x14ac:dyDescent="0.2">
      <c r="A138" s="93"/>
      <c r="B138" s="93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18"/>
    </row>
    <row r="139" spans="1:15" s="10" customFormat="1" ht="15" x14ac:dyDescent="0.2">
      <c r="A139" s="93"/>
      <c r="B139" s="93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18"/>
    </row>
    <row r="140" spans="1:15" s="10" customFormat="1" ht="15" x14ac:dyDescent="0.2">
      <c r="A140" s="93"/>
      <c r="B140" s="93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18"/>
    </row>
    <row r="141" spans="1:15" s="10" customFormat="1" ht="15" x14ac:dyDescent="0.2">
      <c r="A141" s="93"/>
      <c r="B141" s="93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18"/>
    </row>
    <row r="142" spans="1:15" s="10" customFormat="1" ht="15" x14ac:dyDescent="0.2">
      <c r="A142" s="93"/>
      <c r="B142" s="93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18"/>
    </row>
    <row r="143" spans="1:15" s="10" customFormat="1" ht="15" x14ac:dyDescent="0.2">
      <c r="A143" s="93"/>
      <c r="B143" s="93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18"/>
    </row>
    <row r="144" spans="1:15" s="10" customFormat="1" ht="15" x14ac:dyDescent="0.2">
      <c r="A144" s="93"/>
      <c r="B144" s="93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18"/>
    </row>
    <row r="145" spans="1:15" s="10" customFormat="1" ht="15" x14ac:dyDescent="0.2">
      <c r="A145" s="93"/>
      <c r="B145" s="93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18"/>
    </row>
    <row r="146" spans="1:15" s="10" customFormat="1" ht="15" x14ac:dyDescent="0.2">
      <c r="A146" s="93"/>
      <c r="B146" s="93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18"/>
    </row>
    <row r="147" spans="1:15" s="10" customFormat="1" ht="15" x14ac:dyDescent="0.2">
      <c r="A147" s="93"/>
      <c r="B147" s="93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18"/>
    </row>
    <row r="148" spans="1:15" s="10" customFormat="1" ht="15" x14ac:dyDescent="0.2">
      <c r="A148" s="93"/>
      <c r="B148" s="93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18"/>
    </row>
    <row r="149" spans="1:15" s="10" customFormat="1" ht="15" x14ac:dyDescent="0.2">
      <c r="A149" s="93"/>
      <c r="B149" s="93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18"/>
    </row>
    <row r="150" spans="1:15" s="10" customFormat="1" ht="15" x14ac:dyDescent="0.2">
      <c r="A150" s="93"/>
      <c r="B150" s="93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18"/>
    </row>
    <row r="151" spans="1:15" s="10" customFormat="1" ht="15" x14ac:dyDescent="0.2">
      <c r="A151" s="93"/>
      <c r="B151" s="93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18"/>
    </row>
    <row r="152" spans="1:15" s="10" customFormat="1" ht="15" x14ac:dyDescent="0.2">
      <c r="A152" s="93"/>
      <c r="B152" s="93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18"/>
    </row>
    <row r="153" spans="1:15" s="10" customFormat="1" ht="15" x14ac:dyDescent="0.2">
      <c r="A153" s="93"/>
      <c r="B153" s="93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18"/>
    </row>
    <row r="154" spans="1:15" s="10" customFormat="1" ht="15" x14ac:dyDescent="0.2">
      <c r="A154" s="93"/>
      <c r="B154" s="93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18"/>
    </row>
    <row r="155" spans="1:15" s="10" customFormat="1" ht="15" x14ac:dyDescent="0.2">
      <c r="A155" s="93"/>
      <c r="B155" s="93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18"/>
    </row>
    <row r="156" spans="1:15" s="10" customFormat="1" ht="15" x14ac:dyDescent="0.2">
      <c r="A156" s="93"/>
      <c r="B156" s="93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18"/>
    </row>
    <row r="157" spans="1:15" s="10" customFormat="1" ht="15" x14ac:dyDescent="0.2">
      <c r="A157" s="93"/>
      <c r="B157" s="93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18"/>
    </row>
    <row r="158" spans="1:15" s="10" customFormat="1" ht="15" x14ac:dyDescent="0.2">
      <c r="A158" s="93"/>
      <c r="B158" s="93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18"/>
    </row>
    <row r="159" spans="1:15" s="10" customFormat="1" ht="15" x14ac:dyDescent="0.2">
      <c r="A159" s="93"/>
      <c r="B159" s="93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18"/>
    </row>
    <row r="160" spans="1:15" s="10" customFormat="1" ht="15" x14ac:dyDescent="0.2">
      <c r="A160" s="93"/>
      <c r="B160" s="93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18"/>
    </row>
    <row r="161" spans="1:15" s="10" customFormat="1" ht="15" x14ac:dyDescent="0.2">
      <c r="A161" s="93"/>
      <c r="B161" s="93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18"/>
    </row>
    <row r="162" spans="1:15" s="10" customFormat="1" ht="15" x14ac:dyDescent="0.2">
      <c r="A162" s="93"/>
      <c r="B162" s="93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18"/>
    </row>
    <row r="163" spans="1:15" s="10" customFormat="1" ht="15" x14ac:dyDescent="0.2">
      <c r="A163" s="93"/>
      <c r="B163" s="93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18"/>
    </row>
    <row r="164" spans="1:15" s="10" customFormat="1" ht="15" x14ac:dyDescent="0.2">
      <c r="A164" s="93"/>
      <c r="B164" s="93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18"/>
    </row>
    <row r="165" spans="1:15" s="10" customFormat="1" ht="15" x14ac:dyDescent="0.2">
      <c r="A165" s="93"/>
      <c r="B165" s="93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18"/>
    </row>
    <row r="166" spans="1:15" s="10" customFormat="1" ht="15" x14ac:dyDescent="0.2">
      <c r="A166" s="93"/>
      <c r="B166" s="93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18"/>
    </row>
    <row r="167" spans="1:15" s="10" customFormat="1" ht="15" x14ac:dyDescent="0.2">
      <c r="A167" s="93"/>
      <c r="B167" s="93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18"/>
    </row>
    <row r="168" spans="1:15" s="10" customFormat="1" ht="15" x14ac:dyDescent="0.2">
      <c r="A168" s="93"/>
      <c r="B168" s="93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18"/>
    </row>
    <row r="169" spans="1:15" s="10" customFormat="1" ht="15" x14ac:dyDescent="0.2">
      <c r="A169" s="93"/>
      <c r="B169" s="93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18"/>
    </row>
    <row r="170" spans="1:15" s="10" customFormat="1" ht="15" x14ac:dyDescent="0.2">
      <c r="A170" s="93"/>
      <c r="B170" s="93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18"/>
    </row>
    <row r="171" spans="1:15" s="10" customFormat="1" ht="15" x14ac:dyDescent="0.2">
      <c r="A171" s="93"/>
      <c r="B171" s="93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18"/>
    </row>
    <row r="172" spans="1:15" s="10" customFormat="1" ht="15" x14ac:dyDescent="0.2">
      <c r="A172" s="93"/>
      <c r="B172" s="93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18"/>
    </row>
    <row r="173" spans="1:15" s="10" customFormat="1" ht="15" x14ac:dyDescent="0.2">
      <c r="A173" s="93"/>
      <c r="B173" s="93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18"/>
    </row>
    <row r="174" spans="1:15" s="10" customFormat="1" ht="15" x14ac:dyDescent="0.2">
      <c r="A174" s="93"/>
      <c r="B174" s="93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18"/>
    </row>
    <row r="175" spans="1:15" s="10" customFormat="1" ht="15" x14ac:dyDescent="0.2">
      <c r="A175" s="93"/>
      <c r="B175" s="93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18"/>
    </row>
    <row r="176" spans="1:15" s="10" customFormat="1" ht="15" x14ac:dyDescent="0.2">
      <c r="A176" s="93"/>
      <c r="B176" s="93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18"/>
    </row>
    <row r="177" spans="1:15" s="10" customFormat="1" ht="15" x14ac:dyDescent="0.2">
      <c r="A177" s="93"/>
      <c r="B177" s="93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18"/>
    </row>
    <row r="178" spans="1:15" s="10" customFormat="1" ht="15" x14ac:dyDescent="0.2">
      <c r="A178" s="93"/>
      <c r="B178" s="93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18"/>
    </row>
    <row r="179" spans="1:15" s="10" customFormat="1" ht="15" x14ac:dyDescent="0.2">
      <c r="A179" s="93"/>
      <c r="B179" s="93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18"/>
    </row>
    <row r="180" spans="1:15" s="10" customFormat="1" ht="15" x14ac:dyDescent="0.2">
      <c r="A180" s="93"/>
      <c r="B180" s="93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18"/>
    </row>
    <row r="181" spans="1:15" s="10" customFormat="1" ht="15" x14ac:dyDescent="0.2">
      <c r="A181" s="93"/>
      <c r="B181" s="93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18"/>
    </row>
    <row r="182" spans="1:15" s="10" customFormat="1" ht="15" x14ac:dyDescent="0.2">
      <c r="A182" s="93"/>
      <c r="B182" s="93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18"/>
    </row>
    <row r="183" spans="1:15" s="10" customFormat="1" ht="15" x14ac:dyDescent="0.2">
      <c r="A183" s="93"/>
      <c r="B183" s="93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18"/>
    </row>
    <row r="184" spans="1:15" s="10" customFormat="1" ht="15" x14ac:dyDescent="0.2">
      <c r="A184" s="93"/>
      <c r="B184" s="93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18"/>
    </row>
    <row r="185" spans="1:15" s="10" customFormat="1" ht="15" x14ac:dyDescent="0.2">
      <c r="A185" s="93"/>
      <c r="B185" s="93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18"/>
    </row>
    <row r="186" spans="1:15" s="10" customFormat="1" ht="15" x14ac:dyDescent="0.2">
      <c r="A186" s="93"/>
      <c r="B186" s="93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18"/>
    </row>
    <row r="187" spans="1:15" s="10" customFormat="1" ht="15" x14ac:dyDescent="0.2">
      <c r="A187" s="93"/>
      <c r="B187" s="93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18"/>
    </row>
    <row r="188" spans="1:15" s="10" customFormat="1" ht="15" x14ac:dyDescent="0.2">
      <c r="A188" s="93"/>
      <c r="B188" s="93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18"/>
    </row>
    <row r="189" spans="1:15" s="10" customFormat="1" ht="15" x14ac:dyDescent="0.2">
      <c r="A189" s="93"/>
      <c r="B189" s="93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18"/>
    </row>
    <row r="190" spans="1:15" s="10" customFormat="1" ht="15" x14ac:dyDescent="0.2">
      <c r="A190" s="93"/>
      <c r="B190" s="93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18"/>
    </row>
    <row r="191" spans="1:15" s="10" customFormat="1" ht="15" x14ac:dyDescent="0.2">
      <c r="A191" s="93"/>
      <c r="B191" s="93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18"/>
    </row>
    <row r="192" spans="1:15" s="10" customFormat="1" ht="15" x14ac:dyDescent="0.2">
      <c r="A192" s="93"/>
      <c r="B192" s="93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18"/>
    </row>
    <row r="193" spans="1:15" s="10" customFormat="1" ht="15" x14ac:dyDescent="0.2">
      <c r="A193" s="93"/>
      <c r="B193" s="93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18"/>
    </row>
    <row r="194" spans="1:15" s="10" customFormat="1" ht="15" x14ac:dyDescent="0.2">
      <c r="A194" s="93"/>
      <c r="B194" s="93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18"/>
    </row>
    <row r="195" spans="1:15" s="10" customFormat="1" ht="15" x14ac:dyDescent="0.2">
      <c r="A195" s="93"/>
      <c r="B195" s="93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18"/>
    </row>
    <row r="196" spans="1:15" s="10" customFormat="1" ht="15" x14ac:dyDescent="0.2">
      <c r="A196" s="93"/>
      <c r="B196" s="93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18"/>
    </row>
    <row r="197" spans="1:15" s="10" customFormat="1" ht="15" x14ac:dyDescent="0.2">
      <c r="A197" s="93"/>
      <c r="B197" s="93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18"/>
    </row>
    <row r="198" spans="1:15" s="10" customFormat="1" ht="15" x14ac:dyDescent="0.2">
      <c r="A198" s="93"/>
      <c r="B198" s="93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18"/>
    </row>
    <row r="199" spans="1:15" s="10" customFormat="1" ht="15" x14ac:dyDescent="0.2">
      <c r="A199" s="93"/>
      <c r="B199" s="93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18"/>
    </row>
    <row r="200" spans="1:15" s="10" customFormat="1" ht="15" x14ac:dyDescent="0.2">
      <c r="A200" s="93"/>
      <c r="B200" s="93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18"/>
    </row>
    <row r="201" spans="1:15" s="10" customFormat="1" ht="15" x14ac:dyDescent="0.2">
      <c r="A201" s="93"/>
      <c r="B201" s="93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18"/>
    </row>
    <row r="202" spans="1:15" s="10" customFormat="1" ht="15" x14ac:dyDescent="0.2">
      <c r="A202" s="93"/>
      <c r="B202" s="93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18"/>
    </row>
    <row r="203" spans="1:15" s="10" customFormat="1" ht="15" x14ac:dyDescent="0.2">
      <c r="A203" s="93"/>
      <c r="B203" s="93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18"/>
    </row>
    <row r="204" spans="1:15" s="10" customFormat="1" ht="15" x14ac:dyDescent="0.2">
      <c r="A204" s="93"/>
      <c r="B204" s="93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18"/>
    </row>
    <row r="205" spans="1:15" s="10" customFormat="1" ht="15" x14ac:dyDescent="0.2">
      <c r="A205" s="93"/>
      <c r="B205" s="93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18"/>
    </row>
    <row r="206" spans="1:15" s="10" customFormat="1" ht="15" x14ac:dyDescent="0.2">
      <c r="A206" s="93"/>
      <c r="B206" s="93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18"/>
    </row>
    <row r="207" spans="1:15" s="10" customFormat="1" ht="15" x14ac:dyDescent="0.2">
      <c r="A207" s="93"/>
      <c r="B207" s="93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18"/>
    </row>
    <row r="208" spans="1:15" s="10" customFormat="1" ht="15" x14ac:dyDescent="0.2">
      <c r="A208" s="93"/>
      <c r="B208" s="93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18"/>
    </row>
    <row r="209" spans="1:15" s="10" customFormat="1" ht="15" x14ac:dyDescent="0.2">
      <c r="A209" s="93"/>
      <c r="B209" s="93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18"/>
    </row>
    <row r="210" spans="1:15" s="10" customFormat="1" ht="15" x14ac:dyDescent="0.2">
      <c r="A210" s="93"/>
      <c r="B210" s="93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18"/>
    </row>
    <row r="211" spans="1:15" s="10" customFormat="1" ht="15" x14ac:dyDescent="0.2">
      <c r="A211" s="93"/>
      <c r="B211" s="93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18"/>
    </row>
    <row r="212" spans="1:15" s="10" customFormat="1" ht="15" x14ac:dyDescent="0.2">
      <c r="A212" s="93"/>
      <c r="B212" s="93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18"/>
    </row>
    <row r="213" spans="1:15" s="10" customFormat="1" ht="15" x14ac:dyDescent="0.2">
      <c r="A213" s="93"/>
      <c r="B213" s="93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18"/>
    </row>
    <row r="214" spans="1:15" s="10" customFormat="1" ht="15" x14ac:dyDescent="0.2">
      <c r="A214" s="93"/>
      <c r="B214" s="93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18"/>
    </row>
    <row r="215" spans="1:15" s="10" customFormat="1" ht="15" x14ac:dyDescent="0.2">
      <c r="A215" s="93"/>
      <c r="B215" s="93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18"/>
    </row>
    <row r="216" spans="1:15" s="10" customFormat="1" ht="15" x14ac:dyDescent="0.2">
      <c r="A216" s="93"/>
      <c r="B216" s="93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18"/>
    </row>
    <row r="217" spans="1:15" s="10" customFormat="1" ht="15" x14ac:dyDescent="0.2">
      <c r="A217" s="93"/>
      <c r="B217" s="93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18"/>
    </row>
    <row r="218" spans="1:15" s="10" customFormat="1" ht="15" x14ac:dyDescent="0.2">
      <c r="A218" s="93"/>
      <c r="B218" s="93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18"/>
    </row>
    <row r="219" spans="1:15" s="10" customFormat="1" ht="15" x14ac:dyDescent="0.2">
      <c r="A219" s="93"/>
      <c r="B219" s="93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18"/>
    </row>
    <row r="220" spans="1:15" s="10" customFormat="1" ht="15" x14ac:dyDescent="0.2">
      <c r="A220" s="93"/>
      <c r="B220" s="93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18"/>
    </row>
    <row r="221" spans="1:15" s="10" customFormat="1" ht="15" x14ac:dyDescent="0.2">
      <c r="A221" s="93"/>
      <c r="B221" s="93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18"/>
    </row>
    <row r="222" spans="1:15" s="10" customFormat="1" ht="15" x14ac:dyDescent="0.2">
      <c r="A222" s="93"/>
      <c r="B222" s="93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18"/>
    </row>
    <row r="223" spans="1:15" s="10" customFormat="1" ht="15" x14ac:dyDescent="0.2">
      <c r="A223" s="93"/>
      <c r="B223" s="93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18"/>
    </row>
    <row r="224" spans="1:15" s="10" customFormat="1" ht="15" x14ac:dyDescent="0.2">
      <c r="A224" s="93"/>
      <c r="B224" s="93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18"/>
    </row>
    <row r="225" spans="1:15" s="10" customFormat="1" ht="15" x14ac:dyDescent="0.2">
      <c r="A225" s="93"/>
      <c r="B225" s="93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18"/>
    </row>
    <row r="226" spans="1:15" s="10" customFormat="1" ht="15" x14ac:dyDescent="0.2">
      <c r="A226" s="93"/>
      <c r="B226" s="93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18"/>
    </row>
    <row r="227" spans="1:15" s="10" customFormat="1" ht="15" x14ac:dyDescent="0.2">
      <c r="A227" s="93"/>
      <c r="B227" s="93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18"/>
    </row>
    <row r="228" spans="1:15" s="10" customFormat="1" ht="15" x14ac:dyDescent="0.2">
      <c r="A228" s="93"/>
      <c r="B228" s="93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18"/>
    </row>
    <row r="229" spans="1:15" s="10" customFormat="1" ht="15" x14ac:dyDescent="0.2">
      <c r="A229" s="93"/>
      <c r="B229" s="93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18"/>
    </row>
    <row r="230" spans="1:15" s="10" customFormat="1" ht="15" x14ac:dyDescent="0.2">
      <c r="A230" s="93"/>
      <c r="B230" s="93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18"/>
    </row>
    <row r="231" spans="1:15" s="10" customFormat="1" ht="15" x14ac:dyDescent="0.2">
      <c r="A231" s="93"/>
      <c r="B231" s="93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18"/>
    </row>
    <row r="232" spans="1:15" s="10" customFormat="1" ht="15" x14ac:dyDescent="0.2">
      <c r="A232" s="93"/>
      <c r="B232" s="93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18"/>
    </row>
    <row r="233" spans="1:15" s="10" customFormat="1" ht="15" x14ac:dyDescent="0.2">
      <c r="A233" s="93"/>
      <c r="B233" s="93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18"/>
    </row>
    <row r="234" spans="1:15" s="10" customFormat="1" ht="15" x14ac:dyDescent="0.2">
      <c r="A234" s="93"/>
      <c r="B234" s="93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18"/>
    </row>
    <row r="235" spans="1:15" s="10" customFormat="1" ht="15" x14ac:dyDescent="0.2">
      <c r="A235" s="93"/>
      <c r="B235" s="93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18"/>
    </row>
    <row r="236" spans="1:15" s="10" customFormat="1" ht="15" x14ac:dyDescent="0.2">
      <c r="A236" s="93"/>
      <c r="B236" s="93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18"/>
    </row>
    <row r="237" spans="1:15" s="10" customFormat="1" ht="15" x14ac:dyDescent="0.2">
      <c r="A237" s="93"/>
      <c r="B237" s="93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18"/>
    </row>
    <row r="238" spans="1:15" s="10" customFormat="1" ht="15" x14ac:dyDescent="0.2">
      <c r="A238" s="93"/>
      <c r="B238" s="93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18"/>
    </row>
    <row r="239" spans="1:15" s="10" customFormat="1" ht="15" x14ac:dyDescent="0.2">
      <c r="A239" s="93"/>
      <c r="B239" s="93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18"/>
    </row>
    <row r="240" spans="1:15" s="10" customFormat="1" ht="15" x14ac:dyDescent="0.2">
      <c r="A240" s="93"/>
      <c r="B240" s="93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18"/>
    </row>
    <row r="241" spans="1:15" s="10" customFormat="1" ht="15" x14ac:dyDescent="0.2">
      <c r="A241" s="93"/>
      <c r="B241" s="93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18"/>
    </row>
    <row r="242" spans="1:15" s="10" customFormat="1" ht="15" x14ac:dyDescent="0.2">
      <c r="A242" s="93"/>
      <c r="B242" s="93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18"/>
    </row>
    <row r="243" spans="1:15" s="10" customFormat="1" ht="15" x14ac:dyDescent="0.2">
      <c r="A243" s="93"/>
      <c r="B243" s="93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18"/>
    </row>
    <row r="244" spans="1:15" s="10" customFormat="1" ht="15" x14ac:dyDescent="0.2">
      <c r="A244" s="93"/>
      <c r="B244" s="93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18"/>
    </row>
    <row r="245" spans="1:15" s="10" customFormat="1" ht="15" x14ac:dyDescent="0.2">
      <c r="A245" s="93"/>
      <c r="B245" s="93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18"/>
    </row>
    <row r="246" spans="1:15" s="10" customFormat="1" ht="15" x14ac:dyDescent="0.2">
      <c r="A246" s="93"/>
      <c r="B246" s="93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18"/>
    </row>
    <row r="247" spans="1:15" s="10" customFormat="1" ht="15" x14ac:dyDescent="0.2">
      <c r="A247" s="93"/>
      <c r="B247" s="93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18"/>
    </row>
    <row r="248" spans="1:15" s="10" customFormat="1" ht="15" x14ac:dyDescent="0.2">
      <c r="A248" s="93"/>
      <c r="B248" s="93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18"/>
    </row>
    <row r="249" spans="1:15" s="10" customFormat="1" ht="15" x14ac:dyDescent="0.2">
      <c r="A249" s="93"/>
      <c r="B249" s="93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18"/>
    </row>
    <row r="250" spans="1:15" s="10" customFormat="1" ht="15" x14ac:dyDescent="0.2">
      <c r="A250" s="93"/>
      <c r="B250" s="93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18"/>
    </row>
    <row r="251" spans="1:15" s="10" customFormat="1" ht="15" x14ac:dyDescent="0.2">
      <c r="A251" s="93"/>
      <c r="B251" s="93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18"/>
    </row>
    <row r="252" spans="1:15" s="10" customFormat="1" ht="15" x14ac:dyDescent="0.2">
      <c r="A252" s="93"/>
      <c r="B252" s="93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18"/>
    </row>
    <row r="253" spans="1:15" s="10" customFormat="1" ht="15" x14ac:dyDescent="0.2">
      <c r="A253" s="93"/>
      <c r="B253" s="93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18"/>
    </row>
    <row r="254" spans="1:15" s="10" customFormat="1" ht="15" x14ac:dyDescent="0.2">
      <c r="A254" s="93"/>
      <c r="B254" s="93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18"/>
    </row>
    <row r="255" spans="1:15" s="10" customFormat="1" ht="15" x14ac:dyDescent="0.2">
      <c r="A255" s="93"/>
      <c r="B255" s="93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18"/>
    </row>
    <row r="256" spans="1:15" s="10" customFormat="1" ht="15" x14ac:dyDescent="0.2">
      <c r="A256" s="93"/>
      <c r="B256" s="93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18"/>
    </row>
    <row r="257" spans="1:15" s="10" customFormat="1" ht="15" x14ac:dyDescent="0.2">
      <c r="A257" s="93"/>
      <c r="B257" s="93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18"/>
    </row>
    <row r="258" spans="1:15" s="10" customFormat="1" ht="15" x14ac:dyDescent="0.2">
      <c r="A258" s="93"/>
      <c r="B258" s="93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18"/>
    </row>
    <row r="259" spans="1:15" s="10" customFormat="1" ht="15" x14ac:dyDescent="0.2">
      <c r="A259" s="93"/>
      <c r="B259" s="93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18"/>
    </row>
    <row r="260" spans="1:15" s="10" customFormat="1" ht="15" x14ac:dyDescent="0.2">
      <c r="A260" s="93"/>
      <c r="B260" s="93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18"/>
    </row>
    <row r="261" spans="1:15" s="10" customFormat="1" ht="15" x14ac:dyDescent="0.2">
      <c r="A261" s="93"/>
      <c r="B261" s="93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18"/>
    </row>
    <row r="262" spans="1:15" s="10" customFormat="1" ht="15" x14ac:dyDescent="0.2">
      <c r="A262" s="93"/>
      <c r="B262" s="93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18"/>
    </row>
    <row r="263" spans="1:15" s="10" customFormat="1" ht="15" x14ac:dyDescent="0.2">
      <c r="A263" s="93"/>
      <c r="B263" s="93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18"/>
    </row>
    <row r="264" spans="1:15" s="10" customFormat="1" ht="15" x14ac:dyDescent="0.2">
      <c r="A264" s="93"/>
      <c r="B264" s="93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18"/>
    </row>
    <row r="265" spans="1:15" s="10" customFormat="1" ht="15" x14ac:dyDescent="0.2">
      <c r="A265" s="93"/>
      <c r="B265" s="93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18"/>
    </row>
    <row r="266" spans="1:15" s="10" customFormat="1" ht="15" x14ac:dyDescent="0.2">
      <c r="A266" s="93"/>
      <c r="B266" s="93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18"/>
    </row>
    <row r="267" spans="1:15" s="10" customFormat="1" ht="15" x14ac:dyDescent="0.2">
      <c r="A267" s="93"/>
      <c r="B267" s="93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18"/>
    </row>
    <row r="268" spans="1:15" s="10" customFormat="1" ht="15" x14ac:dyDescent="0.2">
      <c r="A268" s="93"/>
      <c r="B268" s="93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18"/>
    </row>
    <row r="269" spans="1:15" s="10" customFormat="1" ht="15" x14ac:dyDescent="0.2">
      <c r="A269" s="93"/>
      <c r="B269" s="93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18"/>
    </row>
    <row r="270" spans="1:15" s="10" customFormat="1" ht="15" x14ac:dyDescent="0.2">
      <c r="A270" s="93"/>
      <c r="B270" s="93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18"/>
    </row>
    <row r="271" spans="1:15" s="10" customFormat="1" ht="15" x14ac:dyDescent="0.2">
      <c r="A271" s="93"/>
      <c r="B271" s="93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18"/>
    </row>
    <row r="272" spans="1:15" s="10" customFormat="1" ht="15" x14ac:dyDescent="0.2">
      <c r="A272" s="93"/>
      <c r="B272" s="93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18"/>
    </row>
    <row r="273" spans="1:15" s="10" customFormat="1" ht="15" x14ac:dyDescent="0.2">
      <c r="A273" s="93"/>
      <c r="B273" s="93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18"/>
    </row>
    <row r="274" spans="1:15" s="10" customFormat="1" ht="15" x14ac:dyDescent="0.2">
      <c r="A274" s="93"/>
      <c r="B274" s="93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18"/>
    </row>
    <row r="275" spans="1:15" s="10" customFormat="1" ht="15" x14ac:dyDescent="0.2">
      <c r="A275" s="93"/>
      <c r="B275" s="93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18"/>
    </row>
    <row r="276" spans="1:15" s="10" customFormat="1" ht="15" x14ac:dyDescent="0.2">
      <c r="A276" s="93"/>
      <c r="B276" s="93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18"/>
    </row>
    <row r="277" spans="1:15" s="10" customFormat="1" ht="15" x14ac:dyDescent="0.2">
      <c r="A277" s="93"/>
      <c r="B277" s="93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18"/>
    </row>
    <row r="278" spans="1:15" s="10" customFormat="1" ht="15" x14ac:dyDescent="0.2">
      <c r="A278" s="93"/>
      <c r="B278" s="93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18"/>
    </row>
    <row r="279" spans="1:15" s="10" customFormat="1" ht="15" x14ac:dyDescent="0.2">
      <c r="A279" s="93"/>
      <c r="B279" s="93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18"/>
    </row>
    <row r="280" spans="1:15" s="10" customFormat="1" ht="15" x14ac:dyDescent="0.2">
      <c r="A280" s="93"/>
      <c r="B280" s="93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18"/>
    </row>
    <row r="281" spans="1:15" s="10" customFormat="1" ht="15" x14ac:dyDescent="0.2">
      <c r="A281" s="93"/>
      <c r="B281" s="93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18"/>
    </row>
    <row r="282" spans="1:15" s="10" customFormat="1" ht="15" x14ac:dyDescent="0.2">
      <c r="A282" s="93"/>
      <c r="B282" s="93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18"/>
    </row>
    <row r="283" spans="1:15" s="10" customFormat="1" ht="15" x14ac:dyDescent="0.2">
      <c r="A283" s="93"/>
      <c r="B283" s="93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18"/>
    </row>
    <row r="284" spans="1:15" s="10" customFormat="1" ht="15" x14ac:dyDescent="0.2">
      <c r="A284" s="93"/>
      <c r="B284" s="93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18"/>
    </row>
    <row r="285" spans="1:15" s="10" customFormat="1" ht="15" x14ac:dyDescent="0.2">
      <c r="A285" s="93"/>
      <c r="B285" s="93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18"/>
    </row>
    <row r="286" spans="1:15" s="10" customFormat="1" ht="15" x14ac:dyDescent="0.2">
      <c r="A286" s="93"/>
      <c r="B286" s="93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18"/>
    </row>
    <row r="287" spans="1:15" s="10" customFormat="1" ht="15" x14ac:dyDescent="0.2">
      <c r="A287" s="93"/>
      <c r="B287" s="93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18"/>
    </row>
    <row r="288" spans="1:15" s="10" customFormat="1" ht="15" x14ac:dyDescent="0.2">
      <c r="A288" s="93"/>
      <c r="B288" s="93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18"/>
    </row>
    <row r="289" spans="1:15" s="10" customFormat="1" ht="15" x14ac:dyDescent="0.2">
      <c r="A289" s="93"/>
      <c r="B289" s="93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18"/>
    </row>
    <row r="290" spans="1:15" s="10" customFormat="1" ht="15" x14ac:dyDescent="0.2">
      <c r="A290" s="93"/>
      <c r="B290" s="93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18"/>
    </row>
    <row r="291" spans="1:15" s="10" customFormat="1" ht="15" x14ac:dyDescent="0.2">
      <c r="A291" s="93"/>
      <c r="B291" s="93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18"/>
    </row>
    <row r="292" spans="1:15" s="10" customFormat="1" ht="15" x14ac:dyDescent="0.2">
      <c r="A292" s="93"/>
      <c r="B292" s="93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18"/>
    </row>
    <row r="293" spans="1:15" s="10" customFormat="1" ht="15" x14ac:dyDescent="0.2">
      <c r="A293" s="93"/>
      <c r="B293" s="93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18"/>
    </row>
    <row r="294" spans="1:15" s="10" customFormat="1" ht="15" x14ac:dyDescent="0.2">
      <c r="A294" s="93"/>
      <c r="B294" s="93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18"/>
    </row>
    <row r="295" spans="1:15" s="10" customFormat="1" ht="15" x14ac:dyDescent="0.2">
      <c r="A295" s="93"/>
      <c r="B295" s="93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18"/>
    </row>
    <row r="296" spans="1:15" s="10" customFormat="1" ht="15" x14ac:dyDescent="0.2">
      <c r="A296" s="93"/>
      <c r="B296" s="93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18"/>
    </row>
    <row r="297" spans="1:15" s="10" customFormat="1" ht="15" x14ac:dyDescent="0.2">
      <c r="A297" s="93"/>
      <c r="B297" s="93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18"/>
    </row>
    <row r="298" spans="1:15" s="10" customFormat="1" ht="15" x14ac:dyDescent="0.2">
      <c r="A298" s="93"/>
      <c r="B298" s="93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18"/>
    </row>
    <row r="299" spans="1:15" s="10" customFormat="1" ht="15" x14ac:dyDescent="0.2">
      <c r="A299" s="93"/>
      <c r="B299" s="93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18"/>
    </row>
    <row r="300" spans="1:15" s="10" customFormat="1" ht="15" x14ac:dyDescent="0.2">
      <c r="A300" s="93"/>
      <c r="B300" s="93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18"/>
    </row>
    <row r="301" spans="1:15" s="10" customFormat="1" ht="15" x14ac:dyDescent="0.2">
      <c r="A301" s="93"/>
      <c r="B301" s="93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18"/>
    </row>
    <row r="302" spans="1:15" s="10" customFormat="1" ht="15" x14ac:dyDescent="0.2">
      <c r="A302" s="93"/>
      <c r="B302" s="93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18"/>
    </row>
    <row r="303" spans="1:15" s="10" customFormat="1" ht="15" x14ac:dyDescent="0.2">
      <c r="A303" s="93"/>
      <c r="B303" s="93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18"/>
    </row>
    <row r="304" spans="1:15" s="10" customFormat="1" ht="15" x14ac:dyDescent="0.2">
      <c r="A304" s="93"/>
      <c r="B304" s="93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18"/>
    </row>
    <row r="305" spans="1:15" s="10" customFormat="1" ht="15" x14ac:dyDescent="0.2">
      <c r="A305" s="93"/>
      <c r="B305" s="93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18"/>
    </row>
    <row r="306" spans="1:15" s="10" customFormat="1" ht="15" x14ac:dyDescent="0.2">
      <c r="A306" s="93"/>
      <c r="B306" s="93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18"/>
    </row>
    <row r="307" spans="1:15" s="10" customFormat="1" ht="15" x14ac:dyDescent="0.2">
      <c r="A307" s="93"/>
      <c r="B307" s="93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18"/>
    </row>
    <row r="308" spans="1:15" s="10" customFormat="1" ht="15" x14ac:dyDescent="0.2">
      <c r="A308" s="93"/>
      <c r="B308" s="93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18"/>
    </row>
    <row r="309" spans="1:15" s="10" customFormat="1" ht="15" x14ac:dyDescent="0.2">
      <c r="A309" s="93"/>
      <c r="B309" s="93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18"/>
    </row>
    <row r="310" spans="1:15" s="10" customFormat="1" ht="15" x14ac:dyDescent="0.2">
      <c r="A310" s="93"/>
      <c r="B310" s="93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18"/>
    </row>
    <row r="311" spans="1:15" s="10" customFormat="1" ht="15" x14ac:dyDescent="0.2">
      <c r="A311" s="93"/>
      <c r="B311" s="93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18"/>
    </row>
    <row r="312" spans="1:15" s="10" customFormat="1" ht="15" x14ac:dyDescent="0.2">
      <c r="A312" s="93"/>
      <c r="B312" s="93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18"/>
    </row>
    <row r="313" spans="1:15" s="10" customFormat="1" ht="15" x14ac:dyDescent="0.2">
      <c r="A313" s="93"/>
      <c r="B313" s="93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18"/>
    </row>
    <row r="314" spans="1:15" s="10" customFormat="1" ht="15" x14ac:dyDescent="0.2">
      <c r="A314" s="93"/>
      <c r="B314" s="93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18"/>
    </row>
    <row r="315" spans="1:15" s="10" customFormat="1" ht="15" x14ac:dyDescent="0.2">
      <c r="A315" s="93"/>
      <c r="B315" s="93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18"/>
    </row>
    <row r="316" spans="1:15" s="10" customFormat="1" ht="15" x14ac:dyDescent="0.2">
      <c r="A316" s="93"/>
      <c r="B316" s="93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18"/>
    </row>
    <row r="317" spans="1:15" s="10" customFormat="1" ht="15" x14ac:dyDescent="0.2">
      <c r="A317" s="93"/>
      <c r="B317" s="93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18"/>
    </row>
    <row r="318" spans="1:15" s="10" customFormat="1" ht="15" x14ac:dyDescent="0.2">
      <c r="A318" s="93"/>
      <c r="B318" s="93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18"/>
    </row>
    <row r="319" spans="1:15" s="10" customFormat="1" ht="15" x14ac:dyDescent="0.2">
      <c r="A319" s="93"/>
      <c r="B319" s="93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18"/>
    </row>
    <row r="320" spans="1:15" s="10" customFormat="1" ht="15" x14ac:dyDescent="0.2">
      <c r="A320" s="93"/>
      <c r="B320" s="93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18"/>
    </row>
    <row r="321" spans="1:15" s="10" customFormat="1" ht="15" x14ac:dyDescent="0.2">
      <c r="A321" s="93"/>
      <c r="B321" s="93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18"/>
    </row>
    <row r="322" spans="1:15" s="10" customFormat="1" ht="15" x14ac:dyDescent="0.2">
      <c r="A322" s="93"/>
      <c r="B322" s="93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18"/>
    </row>
    <row r="323" spans="1:15" s="10" customFormat="1" ht="15" x14ac:dyDescent="0.2">
      <c r="A323" s="93"/>
      <c r="B323" s="93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18"/>
    </row>
    <row r="324" spans="1:15" s="10" customFormat="1" ht="15" x14ac:dyDescent="0.2">
      <c r="A324" s="93"/>
      <c r="B324" s="93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18"/>
    </row>
    <row r="325" spans="1:15" s="10" customFormat="1" ht="15" x14ac:dyDescent="0.2">
      <c r="A325" s="93"/>
      <c r="B325" s="93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18"/>
    </row>
    <row r="326" spans="1:15" s="10" customFormat="1" ht="15" x14ac:dyDescent="0.2">
      <c r="A326" s="93"/>
      <c r="B326" s="93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18"/>
    </row>
    <row r="327" spans="1:15" s="10" customFormat="1" ht="15" x14ac:dyDescent="0.2">
      <c r="A327" s="93"/>
      <c r="B327" s="93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18"/>
    </row>
    <row r="328" spans="1:15" s="10" customFormat="1" ht="15" x14ac:dyDescent="0.2">
      <c r="A328" s="93"/>
      <c r="B328" s="93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18"/>
    </row>
    <row r="329" spans="1:15" s="10" customFormat="1" ht="15" x14ac:dyDescent="0.2">
      <c r="A329" s="93"/>
      <c r="B329" s="93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18"/>
    </row>
    <row r="330" spans="1:15" s="10" customFormat="1" ht="15" x14ac:dyDescent="0.2">
      <c r="A330" s="93"/>
      <c r="B330" s="93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18"/>
    </row>
    <row r="331" spans="1:15" s="10" customFormat="1" ht="15" x14ac:dyDescent="0.2">
      <c r="A331" s="93"/>
      <c r="B331" s="93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18"/>
    </row>
    <row r="332" spans="1:15" s="10" customFormat="1" ht="15" x14ac:dyDescent="0.2">
      <c r="A332" s="93"/>
      <c r="B332" s="93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18"/>
    </row>
    <row r="333" spans="1:15" s="10" customFormat="1" ht="15" x14ac:dyDescent="0.2">
      <c r="A333" s="93"/>
      <c r="B333" s="93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18"/>
    </row>
    <row r="334" spans="1:15" s="10" customFormat="1" ht="15" x14ac:dyDescent="0.2">
      <c r="A334" s="93"/>
      <c r="B334" s="93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18"/>
    </row>
    <row r="335" spans="1:15" s="10" customFormat="1" ht="15" x14ac:dyDescent="0.2">
      <c r="A335" s="93"/>
      <c r="B335" s="93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18"/>
    </row>
    <row r="336" spans="1:15" s="10" customFormat="1" ht="15" x14ac:dyDescent="0.2">
      <c r="A336" s="93"/>
      <c r="B336" s="93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18"/>
    </row>
    <row r="337" spans="1:15" s="10" customFormat="1" ht="15" x14ac:dyDescent="0.2">
      <c r="A337" s="93"/>
      <c r="B337" s="93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18"/>
    </row>
    <row r="338" spans="1:15" s="10" customFormat="1" ht="15" x14ac:dyDescent="0.2">
      <c r="A338" s="93"/>
      <c r="B338" s="93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18"/>
    </row>
    <row r="339" spans="1:15" s="10" customFormat="1" ht="15" x14ac:dyDescent="0.2">
      <c r="A339" s="93"/>
      <c r="B339" s="93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18"/>
    </row>
    <row r="340" spans="1:15" s="10" customFormat="1" ht="15" x14ac:dyDescent="0.2">
      <c r="A340" s="93"/>
      <c r="B340" s="93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18"/>
    </row>
    <row r="341" spans="1:15" s="10" customFormat="1" ht="15" x14ac:dyDescent="0.2">
      <c r="A341" s="93"/>
      <c r="B341" s="93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18"/>
    </row>
    <row r="342" spans="1:15" s="10" customFormat="1" ht="15" x14ac:dyDescent="0.2">
      <c r="A342" s="93"/>
      <c r="B342" s="93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18"/>
    </row>
    <row r="343" spans="1:15" s="10" customFormat="1" ht="15" x14ac:dyDescent="0.2">
      <c r="A343" s="93"/>
      <c r="B343" s="93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18"/>
    </row>
    <row r="344" spans="1:15" s="10" customFormat="1" ht="15" x14ac:dyDescent="0.2">
      <c r="A344" s="93"/>
      <c r="B344" s="93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18"/>
    </row>
    <row r="345" spans="1:15" s="10" customFormat="1" ht="15" x14ac:dyDescent="0.2">
      <c r="A345" s="93"/>
      <c r="B345" s="93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18"/>
    </row>
    <row r="346" spans="1:15" s="10" customFormat="1" ht="15" x14ac:dyDescent="0.2">
      <c r="A346" s="93"/>
      <c r="B346" s="93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18"/>
    </row>
    <row r="347" spans="1:15" s="10" customFormat="1" ht="15" x14ac:dyDescent="0.2">
      <c r="A347" s="93"/>
      <c r="B347" s="93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18"/>
    </row>
    <row r="348" spans="1:15" s="10" customFormat="1" ht="15" x14ac:dyDescent="0.2">
      <c r="A348" s="93"/>
      <c r="B348" s="93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18"/>
    </row>
    <row r="349" spans="1:15" s="10" customFormat="1" ht="15" x14ac:dyDescent="0.2">
      <c r="A349" s="93"/>
      <c r="B349" s="93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18"/>
    </row>
    <row r="350" spans="1:15" s="10" customFormat="1" ht="15" x14ac:dyDescent="0.2">
      <c r="A350" s="93"/>
      <c r="B350" s="93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18"/>
    </row>
    <row r="351" spans="1:15" s="10" customFormat="1" ht="15" x14ac:dyDescent="0.2">
      <c r="A351" s="93"/>
      <c r="B351" s="93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18"/>
    </row>
    <row r="352" spans="1:15" s="10" customFormat="1" ht="15" x14ac:dyDescent="0.2">
      <c r="A352" s="93"/>
      <c r="B352" s="93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18"/>
    </row>
    <row r="353" spans="1:15" s="10" customFormat="1" ht="15" x14ac:dyDescent="0.2">
      <c r="A353" s="93"/>
      <c r="B353" s="93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18"/>
    </row>
    <row r="354" spans="1:15" s="10" customFormat="1" ht="15" x14ac:dyDescent="0.2">
      <c r="A354" s="93"/>
      <c r="B354" s="93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18"/>
    </row>
    <row r="355" spans="1:15" s="10" customFormat="1" ht="15" x14ac:dyDescent="0.2">
      <c r="A355" s="93"/>
      <c r="B355" s="93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18"/>
    </row>
    <row r="356" spans="1:15" s="10" customFormat="1" ht="15" x14ac:dyDescent="0.2">
      <c r="A356" s="93"/>
      <c r="B356" s="93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18"/>
    </row>
    <row r="357" spans="1:15" s="10" customFormat="1" ht="15" x14ac:dyDescent="0.2">
      <c r="A357" s="93"/>
      <c r="B357" s="93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18"/>
    </row>
    <row r="358" spans="1:15" s="10" customFormat="1" ht="15" x14ac:dyDescent="0.2">
      <c r="A358" s="93"/>
      <c r="B358" s="93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18"/>
    </row>
    <row r="359" spans="1:15" s="10" customFormat="1" ht="15" x14ac:dyDescent="0.2">
      <c r="A359" s="93"/>
      <c r="B359" s="93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18"/>
    </row>
    <row r="360" spans="1:15" s="10" customFormat="1" ht="15" x14ac:dyDescent="0.2">
      <c r="A360" s="93"/>
      <c r="B360" s="93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18"/>
    </row>
    <row r="361" spans="1:15" s="10" customFormat="1" ht="15" x14ac:dyDescent="0.2">
      <c r="A361" s="93"/>
      <c r="B361" s="93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18"/>
    </row>
    <row r="362" spans="1:15" s="10" customFormat="1" ht="15" x14ac:dyDescent="0.2">
      <c r="A362" s="93"/>
      <c r="B362" s="93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18"/>
    </row>
    <row r="363" spans="1:15" s="10" customFormat="1" ht="15" x14ac:dyDescent="0.2">
      <c r="A363" s="93"/>
      <c r="B363" s="93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18"/>
    </row>
    <row r="364" spans="1:15" s="10" customFormat="1" ht="15" x14ac:dyDescent="0.2">
      <c r="A364" s="93"/>
      <c r="B364" s="93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18"/>
    </row>
    <row r="365" spans="1:15" s="10" customFormat="1" ht="15" x14ac:dyDescent="0.2">
      <c r="A365" s="93"/>
      <c r="B365" s="93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18"/>
    </row>
    <row r="366" spans="1:15" s="10" customFormat="1" ht="15" x14ac:dyDescent="0.2">
      <c r="A366" s="93"/>
      <c r="B366" s="93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18"/>
    </row>
    <row r="367" spans="1:15" s="10" customFormat="1" ht="15" x14ac:dyDescent="0.2">
      <c r="A367" s="93"/>
      <c r="B367" s="93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18"/>
    </row>
    <row r="368" spans="1:15" s="10" customFormat="1" ht="15" x14ac:dyDescent="0.2">
      <c r="A368" s="93"/>
      <c r="B368" s="93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18"/>
    </row>
    <row r="369" spans="1:15" s="10" customFormat="1" ht="15" x14ac:dyDescent="0.2">
      <c r="A369" s="93"/>
      <c r="B369" s="93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18"/>
    </row>
    <row r="370" spans="1:15" s="10" customFormat="1" ht="15" x14ac:dyDescent="0.2">
      <c r="A370" s="93"/>
      <c r="B370" s="93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18"/>
    </row>
    <row r="371" spans="1:15" s="10" customFormat="1" ht="15" x14ac:dyDescent="0.2">
      <c r="A371" s="93"/>
      <c r="B371" s="93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18"/>
    </row>
    <row r="372" spans="1:15" s="10" customFormat="1" ht="15" x14ac:dyDescent="0.2">
      <c r="A372" s="93"/>
      <c r="B372" s="93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18"/>
    </row>
    <row r="373" spans="1:15" s="10" customFormat="1" ht="15" x14ac:dyDescent="0.2">
      <c r="A373" s="93"/>
      <c r="B373" s="93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18"/>
    </row>
    <row r="374" spans="1:15" s="10" customFormat="1" ht="15" x14ac:dyDescent="0.2">
      <c r="A374" s="93"/>
      <c r="B374" s="93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18"/>
    </row>
    <row r="375" spans="1:15" s="10" customFormat="1" ht="15" x14ac:dyDescent="0.2">
      <c r="A375" s="93"/>
      <c r="B375" s="93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18"/>
    </row>
    <row r="376" spans="1:15" s="10" customFormat="1" ht="15" x14ac:dyDescent="0.2">
      <c r="A376" s="93"/>
      <c r="B376" s="93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18"/>
    </row>
    <row r="377" spans="1:15" s="10" customFormat="1" ht="15" x14ac:dyDescent="0.2">
      <c r="A377" s="93"/>
      <c r="B377" s="93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18"/>
    </row>
    <row r="378" spans="1:15" s="10" customFormat="1" ht="15" x14ac:dyDescent="0.2">
      <c r="A378" s="93"/>
      <c r="B378" s="93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18"/>
    </row>
    <row r="379" spans="1:15" s="10" customFormat="1" ht="15" x14ac:dyDescent="0.2">
      <c r="A379" s="93"/>
      <c r="B379" s="93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18"/>
    </row>
    <row r="380" spans="1:15" s="10" customFormat="1" ht="15" x14ac:dyDescent="0.2">
      <c r="A380" s="93"/>
      <c r="B380" s="93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18"/>
    </row>
    <row r="381" spans="1:15" s="10" customFormat="1" ht="15" x14ac:dyDescent="0.2">
      <c r="A381" s="93"/>
      <c r="B381" s="93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18"/>
    </row>
    <row r="382" spans="1:15" s="10" customFormat="1" ht="15" x14ac:dyDescent="0.2">
      <c r="A382" s="93"/>
      <c r="B382" s="93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18"/>
    </row>
    <row r="383" spans="1:15" s="10" customFormat="1" ht="15" x14ac:dyDescent="0.2">
      <c r="A383" s="93"/>
      <c r="B383" s="93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18"/>
    </row>
    <row r="384" spans="1:15" s="10" customFormat="1" ht="15" x14ac:dyDescent="0.2">
      <c r="A384" s="93"/>
      <c r="B384" s="93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18"/>
    </row>
    <row r="385" spans="1:15" s="10" customFormat="1" ht="15" x14ac:dyDescent="0.2">
      <c r="A385" s="93"/>
      <c r="B385" s="93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18"/>
    </row>
    <row r="386" spans="1:15" s="10" customFormat="1" ht="15" x14ac:dyDescent="0.2">
      <c r="A386" s="93"/>
      <c r="B386" s="93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18"/>
    </row>
    <row r="387" spans="1:15" s="10" customFormat="1" ht="15" x14ac:dyDescent="0.2">
      <c r="A387" s="93"/>
      <c r="B387" s="93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18"/>
    </row>
    <row r="388" spans="1:15" s="10" customFormat="1" ht="15" x14ac:dyDescent="0.2">
      <c r="A388" s="93"/>
      <c r="B388" s="93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18"/>
    </row>
    <row r="389" spans="1:15" s="10" customFormat="1" ht="15" x14ac:dyDescent="0.2">
      <c r="A389" s="93"/>
      <c r="B389" s="93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18"/>
    </row>
    <row r="390" spans="1:15" s="10" customFormat="1" ht="15" x14ac:dyDescent="0.2">
      <c r="A390" s="93"/>
      <c r="B390" s="93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18"/>
    </row>
    <row r="391" spans="1:15" s="10" customFormat="1" ht="15" x14ac:dyDescent="0.2">
      <c r="A391" s="93"/>
      <c r="B391" s="93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18"/>
    </row>
    <row r="392" spans="1:15" s="10" customFormat="1" ht="15" x14ac:dyDescent="0.2">
      <c r="A392" s="93"/>
      <c r="B392" s="93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18"/>
    </row>
    <row r="393" spans="1:15" s="10" customFormat="1" ht="15" x14ac:dyDescent="0.2">
      <c r="A393" s="93"/>
      <c r="B393" s="93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18"/>
    </row>
    <row r="394" spans="1:15" s="10" customFormat="1" ht="15" x14ac:dyDescent="0.2">
      <c r="A394" s="93"/>
      <c r="B394" s="93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18"/>
    </row>
    <row r="395" spans="1:15" s="10" customFormat="1" ht="15" x14ac:dyDescent="0.2">
      <c r="A395" s="93"/>
      <c r="B395" s="93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18"/>
    </row>
    <row r="396" spans="1:15" s="10" customFormat="1" ht="15" x14ac:dyDescent="0.2">
      <c r="A396" s="93"/>
      <c r="B396" s="93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18"/>
    </row>
    <row r="397" spans="1:15" s="10" customFormat="1" ht="15" x14ac:dyDescent="0.2">
      <c r="A397" s="93"/>
      <c r="B397" s="93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18"/>
    </row>
    <row r="398" spans="1:15" s="10" customFormat="1" ht="15" x14ac:dyDescent="0.2">
      <c r="A398" s="93"/>
      <c r="B398" s="93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18"/>
    </row>
    <row r="399" spans="1:15" s="10" customFormat="1" ht="15" x14ac:dyDescent="0.2">
      <c r="A399" s="93"/>
      <c r="B399" s="93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18"/>
    </row>
    <row r="400" spans="1:15" s="10" customFormat="1" ht="15" x14ac:dyDescent="0.2">
      <c r="A400" s="93"/>
      <c r="B400" s="93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18"/>
    </row>
    <row r="401" spans="1:15" s="10" customFormat="1" ht="15" x14ac:dyDescent="0.2">
      <c r="A401" s="93"/>
      <c r="B401" s="93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18"/>
    </row>
    <row r="402" spans="1:15" s="10" customFormat="1" ht="15" x14ac:dyDescent="0.2">
      <c r="A402" s="93"/>
      <c r="B402" s="93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18"/>
    </row>
    <row r="403" spans="1:15" s="10" customFormat="1" ht="15" x14ac:dyDescent="0.2">
      <c r="A403" s="93"/>
      <c r="B403" s="93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18"/>
    </row>
    <row r="404" spans="1:15" s="10" customFormat="1" ht="15" x14ac:dyDescent="0.2">
      <c r="A404" s="93"/>
      <c r="B404" s="93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18"/>
    </row>
    <row r="405" spans="1:15" s="10" customFormat="1" ht="15" x14ac:dyDescent="0.2">
      <c r="A405" s="93"/>
      <c r="B405" s="93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18"/>
    </row>
    <row r="406" spans="1:15" s="10" customFormat="1" ht="15" x14ac:dyDescent="0.2">
      <c r="A406" s="93"/>
      <c r="B406" s="93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18"/>
    </row>
    <row r="407" spans="1:15" s="10" customFormat="1" ht="15" x14ac:dyDescent="0.2">
      <c r="A407" s="93"/>
      <c r="B407" s="93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18"/>
    </row>
    <row r="408" spans="1:15" s="10" customFormat="1" ht="15" x14ac:dyDescent="0.2">
      <c r="A408" s="93"/>
      <c r="B408" s="93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18"/>
    </row>
    <row r="409" spans="1:15" s="10" customFormat="1" ht="15" x14ac:dyDescent="0.2">
      <c r="A409" s="93"/>
      <c r="B409" s="93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18"/>
    </row>
    <row r="410" spans="1:15" s="10" customFormat="1" ht="15" x14ac:dyDescent="0.2">
      <c r="A410" s="93"/>
      <c r="B410" s="93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18"/>
    </row>
    <row r="411" spans="1:15" s="10" customFormat="1" ht="15" x14ac:dyDescent="0.2">
      <c r="A411" s="93"/>
      <c r="B411" s="93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18"/>
    </row>
    <row r="412" spans="1:15" s="10" customFormat="1" ht="15" x14ac:dyDescent="0.2">
      <c r="A412" s="93"/>
      <c r="B412" s="93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18"/>
    </row>
    <row r="413" spans="1:15" s="10" customFormat="1" ht="15" x14ac:dyDescent="0.2">
      <c r="A413" s="93"/>
      <c r="B413" s="93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18"/>
    </row>
    <row r="414" spans="1:15" s="10" customFormat="1" ht="15" x14ac:dyDescent="0.2">
      <c r="A414" s="93"/>
      <c r="B414" s="93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18"/>
    </row>
    <row r="415" spans="1:15" s="10" customFormat="1" ht="15" x14ac:dyDescent="0.2">
      <c r="A415" s="93"/>
      <c r="B415" s="93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18"/>
    </row>
    <row r="416" spans="1:15" s="10" customFormat="1" ht="15" x14ac:dyDescent="0.2">
      <c r="A416" s="93"/>
      <c r="B416" s="93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18"/>
    </row>
    <row r="417" spans="1:15" s="10" customFormat="1" ht="15" x14ac:dyDescent="0.2">
      <c r="A417" s="93"/>
      <c r="B417" s="93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18"/>
    </row>
    <row r="418" spans="1:15" s="10" customFormat="1" ht="15" x14ac:dyDescent="0.2">
      <c r="A418" s="93"/>
      <c r="B418" s="93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18"/>
    </row>
    <row r="419" spans="1:15" s="10" customFormat="1" ht="15" x14ac:dyDescent="0.2">
      <c r="A419" s="93"/>
      <c r="B419" s="93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18"/>
    </row>
    <row r="420" spans="1:15" s="10" customFormat="1" ht="15" x14ac:dyDescent="0.2">
      <c r="A420" s="93"/>
      <c r="B420" s="93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18"/>
    </row>
    <row r="421" spans="1:15" s="10" customFormat="1" ht="15" x14ac:dyDescent="0.2">
      <c r="A421" s="93"/>
      <c r="B421" s="93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18"/>
    </row>
    <row r="422" spans="1:15" s="10" customFormat="1" ht="15" x14ac:dyDescent="0.2">
      <c r="A422" s="93"/>
      <c r="B422" s="93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18"/>
    </row>
    <row r="423" spans="1:15" s="10" customFormat="1" ht="15" x14ac:dyDescent="0.2">
      <c r="A423" s="93"/>
      <c r="B423" s="93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18"/>
    </row>
    <row r="424" spans="1:15" s="10" customFormat="1" ht="15" x14ac:dyDescent="0.2">
      <c r="A424" s="93"/>
      <c r="B424" s="93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18"/>
    </row>
    <row r="425" spans="1:15" s="10" customFormat="1" ht="15" x14ac:dyDescent="0.2">
      <c r="A425" s="93"/>
      <c r="B425" s="93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18"/>
    </row>
    <row r="426" spans="1:15" s="10" customFormat="1" ht="15" x14ac:dyDescent="0.2">
      <c r="A426" s="93"/>
      <c r="B426" s="93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18"/>
    </row>
    <row r="427" spans="1:15" s="10" customFormat="1" ht="15" x14ac:dyDescent="0.2">
      <c r="A427" s="93"/>
      <c r="B427" s="93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18"/>
    </row>
    <row r="428" spans="1:15" s="10" customFormat="1" ht="15" x14ac:dyDescent="0.2">
      <c r="A428" s="93"/>
      <c r="B428" s="93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18"/>
    </row>
    <row r="429" spans="1:15" s="10" customFormat="1" ht="15" x14ac:dyDescent="0.2">
      <c r="A429" s="93"/>
      <c r="B429" s="93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18"/>
    </row>
    <row r="430" spans="1:15" s="10" customFormat="1" ht="15" x14ac:dyDescent="0.2">
      <c r="A430" s="93"/>
      <c r="B430" s="93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18"/>
    </row>
    <row r="431" spans="1:15" s="10" customFormat="1" ht="15" x14ac:dyDescent="0.2">
      <c r="A431" s="93"/>
      <c r="B431" s="93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18"/>
    </row>
    <row r="432" spans="1:15" s="10" customFormat="1" ht="15" x14ac:dyDescent="0.2">
      <c r="A432" s="93"/>
      <c r="B432" s="93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18"/>
    </row>
    <row r="433" spans="1:15" s="10" customFormat="1" ht="15" x14ac:dyDescent="0.2">
      <c r="A433" s="93"/>
      <c r="B433" s="93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18"/>
    </row>
    <row r="434" spans="1:15" s="10" customFormat="1" ht="15" x14ac:dyDescent="0.2">
      <c r="A434" s="93"/>
      <c r="B434" s="93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18"/>
    </row>
    <row r="435" spans="1:15" s="10" customFormat="1" ht="15" x14ac:dyDescent="0.2">
      <c r="A435" s="93"/>
      <c r="B435" s="93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18"/>
    </row>
    <row r="436" spans="1:15" s="10" customFormat="1" ht="15" x14ac:dyDescent="0.2">
      <c r="A436" s="93"/>
      <c r="B436" s="93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18"/>
    </row>
    <row r="437" spans="1:15" s="10" customFormat="1" ht="15" x14ac:dyDescent="0.2">
      <c r="A437" s="93"/>
      <c r="B437" s="93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18"/>
    </row>
    <row r="438" spans="1:15" s="10" customFormat="1" ht="15" x14ac:dyDescent="0.2">
      <c r="A438" s="93"/>
      <c r="B438" s="93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18"/>
    </row>
    <row r="439" spans="1:15" s="10" customFormat="1" ht="15" x14ac:dyDescent="0.2">
      <c r="A439" s="93"/>
      <c r="B439" s="93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18"/>
    </row>
    <row r="440" spans="1:15" s="10" customFormat="1" ht="15" x14ac:dyDescent="0.2">
      <c r="A440" s="93"/>
      <c r="B440" s="93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18"/>
    </row>
    <row r="441" spans="1:15" s="10" customFormat="1" ht="15" x14ac:dyDescent="0.2">
      <c r="A441" s="93"/>
      <c r="B441" s="93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18"/>
    </row>
    <row r="442" spans="1:15" s="10" customFormat="1" ht="15" x14ac:dyDescent="0.2">
      <c r="A442" s="93"/>
      <c r="B442" s="93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18"/>
    </row>
    <row r="443" spans="1:15" s="10" customFormat="1" ht="15" x14ac:dyDescent="0.2">
      <c r="A443" s="93"/>
      <c r="B443" s="93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18"/>
    </row>
    <row r="444" spans="1:15" s="10" customFormat="1" ht="15" x14ac:dyDescent="0.2">
      <c r="A444" s="93"/>
      <c r="B444" s="93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18"/>
    </row>
    <row r="445" spans="1:15" s="10" customFormat="1" ht="15" x14ac:dyDescent="0.2">
      <c r="A445" s="93"/>
      <c r="B445" s="93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18"/>
    </row>
    <row r="446" spans="1:15" s="10" customFormat="1" ht="15" x14ac:dyDescent="0.2">
      <c r="A446" s="93"/>
      <c r="B446" s="93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18"/>
    </row>
    <row r="447" spans="1:15" s="10" customFormat="1" ht="15" x14ac:dyDescent="0.2">
      <c r="A447" s="93"/>
      <c r="B447" s="93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18"/>
    </row>
    <row r="448" spans="1:15" s="10" customFormat="1" ht="15" x14ac:dyDescent="0.2">
      <c r="A448" s="93"/>
      <c r="B448" s="93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18"/>
    </row>
    <row r="449" spans="1:15" s="10" customFormat="1" ht="15" x14ac:dyDescent="0.2">
      <c r="A449" s="93"/>
      <c r="B449" s="93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18"/>
    </row>
    <row r="450" spans="1:15" s="10" customFormat="1" ht="15" x14ac:dyDescent="0.2">
      <c r="A450" s="93"/>
      <c r="B450" s="93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18"/>
    </row>
    <row r="451" spans="1:15" s="10" customFormat="1" ht="15" x14ac:dyDescent="0.2">
      <c r="A451" s="93"/>
      <c r="B451" s="93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18"/>
    </row>
    <row r="452" spans="1:15" s="10" customFormat="1" ht="15" x14ac:dyDescent="0.2">
      <c r="A452" s="93"/>
      <c r="B452" s="93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18"/>
    </row>
    <row r="453" spans="1:15" s="10" customFormat="1" ht="15" x14ac:dyDescent="0.2">
      <c r="A453" s="93"/>
      <c r="B453" s="93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18"/>
    </row>
    <row r="454" spans="1:15" s="10" customFormat="1" ht="15" x14ac:dyDescent="0.2">
      <c r="A454" s="93"/>
      <c r="B454" s="93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18"/>
    </row>
    <row r="455" spans="1:15" s="10" customFormat="1" ht="15" x14ac:dyDescent="0.2">
      <c r="A455" s="93"/>
      <c r="B455" s="93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18"/>
    </row>
    <row r="456" spans="1:15" s="10" customFormat="1" ht="15" x14ac:dyDescent="0.2">
      <c r="A456" s="93"/>
      <c r="B456" s="93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18"/>
    </row>
    <row r="457" spans="1:15" s="10" customFormat="1" ht="15" x14ac:dyDescent="0.2">
      <c r="A457" s="93"/>
      <c r="B457" s="93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18"/>
    </row>
    <row r="458" spans="1:15" s="10" customFormat="1" ht="15" x14ac:dyDescent="0.2">
      <c r="A458" s="93"/>
      <c r="B458" s="93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18"/>
    </row>
    <row r="459" spans="1:15" s="10" customFormat="1" ht="15" x14ac:dyDescent="0.2">
      <c r="A459" s="93"/>
      <c r="B459" s="93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18"/>
    </row>
    <row r="460" spans="1:15" s="10" customFormat="1" ht="15" x14ac:dyDescent="0.2">
      <c r="A460" s="93"/>
      <c r="B460" s="93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18"/>
    </row>
    <row r="461" spans="1:15" s="10" customFormat="1" ht="15" x14ac:dyDescent="0.2">
      <c r="A461" s="93"/>
      <c r="B461" s="93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18"/>
    </row>
    <row r="462" spans="1:15" s="10" customFormat="1" ht="15" x14ac:dyDescent="0.2">
      <c r="A462" s="93"/>
      <c r="B462" s="93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18"/>
    </row>
    <row r="463" spans="1:15" s="10" customFormat="1" ht="15" x14ac:dyDescent="0.2">
      <c r="A463" s="93"/>
      <c r="B463" s="93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18"/>
    </row>
    <row r="464" spans="1:15" s="10" customFormat="1" ht="15" x14ac:dyDescent="0.2">
      <c r="A464" s="93"/>
      <c r="B464" s="93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18"/>
    </row>
    <row r="465" spans="1:15" s="10" customFormat="1" ht="15" x14ac:dyDescent="0.2">
      <c r="A465" s="93"/>
      <c r="B465" s="93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18"/>
    </row>
    <row r="466" spans="1:15" s="10" customFormat="1" ht="15" x14ac:dyDescent="0.2">
      <c r="A466" s="93"/>
      <c r="B466" s="93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18"/>
    </row>
    <row r="467" spans="1:15" s="10" customFormat="1" ht="15" x14ac:dyDescent="0.2">
      <c r="A467" s="93"/>
      <c r="B467" s="93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18"/>
    </row>
    <row r="468" spans="1:15" s="10" customFormat="1" ht="15" x14ac:dyDescent="0.2">
      <c r="A468" s="93"/>
      <c r="B468" s="93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18"/>
    </row>
    <row r="469" spans="1:15" s="10" customFormat="1" ht="15" x14ac:dyDescent="0.2">
      <c r="A469" s="93"/>
      <c r="B469" s="93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18"/>
    </row>
    <row r="470" spans="1:15" s="10" customFormat="1" ht="15" x14ac:dyDescent="0.2">
      <c r="A470" s="93"/>
      <c r="B470" s="93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18"/>
    </row>
    <row r="471" spans="1:15" s="10" customFormat="1" ht="15" x14ac:dyDescent="0.2">
      <c r="A471" s="93"/>
      <c r="B471" s="93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18"/>
    </row>
    <row r="472" spans="1:15" s="10" customFormat="1" ht="15" x14ac:dyDescent="0.2">
      <c r="A472" s="93"/>
      <c r="B472" s="93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18"/>
    </row>
    <row r="473" spans="1:15" s="10" customFormat="1" ht="15" x14ac:dyDescent="0.2">
      <c r="A473" s="93"/>
      <c r="B473" s="93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18"/>
    </row>
    <row r="474" spans="1:15" s="10" customFormat="1" ht="15" x14ac:dyDescent="0.2">
      <c r="A474" s="93"/>
      <c r="B474" s="93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18"/>
    </row>
    <row r="475" spans="1:15" s="10" customFormat="1" ht="15" x14ac:dyDescent="0.2">
      <c r="A475" s="93"/>
      <c r="B475" s="93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18"/>
    </row>
    <row r="476" spans="1:15" s="10" customFormat="1" ht="15" x14ac:dyDescent="0.2">
      <c r="A476" s="93"/>
      <c r="B476" s="93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18"/>
    </row>
    <row r="477" spans="1:15" s="10" customFormat="1" ht="15" x14ac:dyDescent="0.2">
      <c r="A477" s="93"/>
      <c r="B477" s="93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18"/>
    </row>
    <row r="478" spans="1:15" s="10" customFormat="1" ht="15" x14ac:dyDescent="0.2">
      <c r="A478" s="93"/>
      <c r="B478" s="93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18"/>
    </row>
    <row r="479" spans="1:15" s="10" customFormat="1" ht="15" x14ac:dyDescent="0.2">
      <c r="A479" s="93"/>
      <c r="B479" s="93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18"/>
    </row>
    <row r="480" spans="1:15" s="10" customFormat="1" ht="15" x14ac:dyDescent="0.2">
      <c r="A480" s="93"/>
      <c r="B480" s="93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18"/>
    </row>
    <row r="481" spans="1:15" s="10" customFormat="1" ht="15" x14ac:dyDescent="0.2">
      <c r="A481" s="93"/>
      <c r="B481" s="93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18"/>
    </row>
    <row r="482" spans="1:15" s="10" customFormat="1" ht="15" x14ac:dyDescent="0.2">
      <c r="A482" s="93"/>
      <c r="B482" s="93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18"/>
    </row>
    <row r="483" spans="1:15" s="10" customFormat="1" ht="15" x14ac:dyDescent="0.2">
      <c r="A483" s="93"/>
      <c r="B483" s="93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18"/>
    </row>
    <row r="484" spans="1:15" s="10" customFormat="1" ht="15" x14ac:dyDescent="0.2">
      <c r="A484" s="93"/>
      <c r="B484" s="93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18"/>
    </row>
    <row r="485" spans="1:15" s="10" customFormat="1" ht="15" x14ac:dyDescent="0.2">
      <c r="A485" s="93"/>
      <c r="B485" s="93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18"/>
    </row>
    <row r="486" spans="1:15" s="10" customFormat="1" ht="15" x14ac:dyDescent="0.2">
      <c r="A486" s="93"/>
      <c r="B486" s="93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18"/>
    </row>
    <row r="487" spans="1:15" s="10" customFormat="1" ht="15" x14ac:dyDescent="0.2">
      <c r="A487" s="93"/>
      <c r="B487" s="93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18"/>
    </row>
    <row r="488" spans="1:15" s="10" customFormat="1" ht="15" x14ac:dyDescent="0.2">
      <c r="A488" s="93"/>
      <c r="B488" s="93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18"/>
    </row>
    <row r="489" spans="1:15" s="10" customFormat="1" ht="15" x14ac:dyDescent="0.2">
      <c r="A489" s="93"/>
      <c r="B489" s="93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18"/>
    </row>
    <row r="490" spans="1:15" s="10" customFormat="1" ht="15" x14ac:dyDescent="0.2">
      <c r="A490" s="93"/>
      <c r="B490" s="93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18"/>
    </row>
    <row r="491" spans="1:15" s="10" customFormat="1" ht="15" x14ac:dyDescent="0.2">
      <c r="A491" s="93"/>
      <c r="B491" s="93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18"/>
    </row>
    <row r="492" spans="1:15" s="10" customFormat="1" ht="15" x14ac:dyDescent="0.2">
      <c r="A492" s="93"/>
      <c r="B492" s="93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18"/>
    </row>
    <row r="493" spans="1:15" s="10" customFormat="1" ht="15" x14ac:dyDescent="0.2">
      <c r="A493" s="93"/>
      <c r="B493" s="93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18"/>
    </row>
    <row r="494" spans="1:15" s="10" customFormat="1" ht="15" x14ac:dyDescent="0.2">
      <c r="A494" s="93"/>
      <c r="B494" s="93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18"/>
    </row>
    <row r="495" spans="1:15" s="10" customFormat="1" ht="15" x14ac:dyDescent="0.2">
      <c r="A495" s="93"/>
      <c r="B495" s="93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18"/>
    </row>
    <row r="496" spans="1:15" s="10" customFormat="1" ht="15" x14ac:dyDescent="0.2">
      <c r="A496" s="93"/>
      <c r="B496" s="93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18"/>
    </row>
    <row r="497" spans="1:15" s="10" customFormat="1" ht="15" x14ac:dyDescent="0.2">
      <c r="A497" s="93"/>
      <c r="B497" s="93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18"/>
    </row>
    <row r="498" spans="1:15" s="10" customFormat="1" ht="15" x14ac:dyDescent="0.2">
      <c r="A498" s="93"/>
      <c r="B498" s="93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18"/>
    </row>
    <row r="499" spans="1:15" s="10" customFormat="1" ht="15" x14ac:dyDescent="0.2">
      <c r="A499" s="93"/>
      <c r="B499" s="93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18"/>
    </row>
    <row r="500" spans="1:15" s="10" customFormat="1" ht="15" x14ac:dyDescent="0.2">
      <c r="A500" s="93"/>
      <c r="B500" s="93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18"/>
    </row>
    <row r="501" spans="1:15" s="10" customFormat="1" ht="15" x14ac:dyDescent="0.2">
      <c r="A501" s="93"/>
      <c r="B501" s="93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18"/>
    </row>
    <row r="502" spans="1:15" s="10" customFormat="1" ht="15" x14ac:dyDescent="0.2">
      <c r="A502" s="93"/>
      <c r="B502" s="93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18"/>
    </row>
    <row r="503" spans="1:15" s="10" customFormat="1" ht="15" x14ac:dyDescent="0.2">
      <c r="A503" s="93"/>
      <c r="B503" s="93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18"/>
    </row>
    <row r="504" spans="1:15" s="10" customFormat="1" ht="15" x14ac:dyDescent="0.2">
      <c r="A504" s="93"/>
      <c r="B504" s="93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18"/>
    </row>
    <row r="505" spans="1:15" s="10" customFormat="1" ht="15" x14ac:dyDescent="0.2">
      <c r="A505" s="93"/>
      <c r="B505" s="93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18"/>
    </row>
    <row r="506" spans="1:15" s="10" customFormat="1" ht="15" x14ac:dyDescent="0.2">
      <c r="A506" s="93"/>
      <c r="B506" s="93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18"/>
    </row>
    <row r="507" spans="1:15" s="10" customFormat="1" ht="15" x14ac:dyDescent="0.2">
      <c r="A507" s="93"/>
      <c r="B507" s="93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18"/>
    </row>
    <row r="508" spans="1:15" s="10" customFormat="1" ht="15" x14ac:dyDescent="0.2">
      <c r="A508" s="93"/>
      <c r="B508" s="93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18"/>
    </row>
    <row r="509" spans="1:15" s="10" customFormat="1" ht="15" x14ac:dyDescent="0.2">
      <c r="A509" s="93"/>
      <c r="B509" s="93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18"/>
    </row>
    <row r="510" spans="1:15" s="10" customFormat="1" ht="15" x14ac:dyDescent="0.2">
      <c r="A510" s="93"/>
      <c r="B510" s="93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18"/>
    </row>
    <row r="511" spans="1:15" s="10" customFormat="1" ht="15" x14ac:dyDescent="0.2">
      <c r="A511" s="93"/>
      <c r="B511" s="93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18"/>
    </row>
    <row r="512" spans="1:15" s="10" customFormat="1" ht="15" x14ac:dyDescent="0.2">
      <c r="A512" s="93"/>
      <c r="B512" s="93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18"/>
    </row>
    <row r="513" spans="1:15" s="10" customFormat="1" ht="15" x14ac:dyDescent="0.2">
      <c r="A513" s="93"/>
      <c r="B513" s="93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18"/>
    </row>
    <row r="514" spans="1:15" s="10" customFormat="1" ht="15" x14ac:dyDescent="0.2">
      <c r="A514" s="93"/>
      <c r="B514" s="93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18"/>
    </row>
    <row r="515" spans="1:15" s="10" customFormat="1" ht="15" x14ac:dyDescent="0.2">
      <c r="A515" s="93"/>
      <c r="B515" s="93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18"/>
    </row>
    <row r="516" spans="1:15" s="10" customFormat="1" ht="15" x14ac:dyDescent="0.2">
      <c r="A516" s="93"/>
      <c r="B516" s="93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18"/>
    </row>
    <row r="517" spans="1:15" s="10" customFormat="1" ht="15" x14ac:dyDescent="0.2">
      <c r="A517" s="93"/>
      <c r="B517" s="93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18"/>
    </row>
    <row r="518" spans="1:15" s="10" customFormat="1" ht="15" x14ac:dyDescent="0.2">
      <c r="A518" s="93"/>
      <c r="B518" s="93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18"/>
    </row>
    <row r="519" spans="1:15" s="10" customFormat="1" ht="15" x14ac:dyDescent="0.2">
      <c r="A519" s="93"/>
      <c r="B519" s="93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18"/>
    </row>
    <row r="520" spans="1:15" s="10" customFormat="1" ht="15" x14ac:dyDescent="0.2">
      <c r="A520" s="93"/>
      <c r="B520" s="93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18"/>
    </row>
    <row r="521" spans="1:15" s="10" customFormat="1" ht="15" x14ac:dyDescent="0.2">
      <c r="A521" s="93"/>
      <c r="B521" s="93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18"/>
    </row>
    <row r="522" spans="1:15" s="10" customFormat="1" ht="15" x14ac:dyDescent="0.2">
      <c r="A522" s="93"/>
      <c r="B522" s="93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18"/>
    </row>
    <row r="523" spans="1:15" s="10" customFormat="1" ht="15" x14ac:dyDescent="0.2">
      <c r="A523" s="93"/>
      <c r="B523" s="93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18"/>
    </row>
    <row r="524" spans="1:15" s="10" customFormat="1" ht="15" x14ac:dyDescent="0.2">
      <c r="A524" s="93"/>
      <c r="B524" s="93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18"/>
    </row>
    <row r="525" spans="1:15" s="10" customFormat="1" ht="15" x14ac:dyDescent="0.2">
      <c r="A525" s="93"/>
      <c r="B525" s="93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18"/>
    </row>
    <row r="526" spans="1:15" s="10" customFormat="1" ht="15" x14ac:dyDescent="0.2">
      <c r="A526" s="93"/>
      <c r="B526" s="93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18"/>
    </row>
    <row r="527" spans="1:15" s="10" customFormat="1" ht="15" x14ac:dyDescent="0.2">
      <c r="A527" s="93"/>
      <c r="B527" s="93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18"/>
    </row>
    <row r="528" spans="1:15" s="10" customFormat="1" ht="15" x14ac:dyDescent="0.2">
      <c r="A528" s="93"/>
      <c r="B528" s="93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18"/>
    </row>
    <row r="529" spans="1:15" s="10" customFormat="1" ht="15" x14ac:dyDescent="0.2">
      <c r="A529" s="93"/>
      <c r="B529" s="93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18"/>
    </row>
    <row r="530" spans="1:15" s="10" customFormat="1" ht="15" x14ac:dyDescent="0.2">
      <c r="A530" s="93"/>
      <c r="B530" s="93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18"/>
    </row>
    <row r="531" spans="1:15" s="10" customFormat="1" ht="15" x14ac:dyDescent="0.2">
      <c r="A531" s="93"/>
      <c r="B531" s="93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18"/>
    </row>
    <row r="532" spans="1:15" s="10" customFormat="1" ht="15" x14ac:dyDescent="0.2">
      <c r="A532" s="93"/>
      <c r="B532" s="93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18"/>
    </row>
    <row r="533" spans="1:15" s="10" customFormat="1" ht="15" x14ac:dyDescent="0.2">
      <c r="A533" s="93"/>
      <c r="B533" s="93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18"/>
    </row>
    <row r="534" spans="1:15" s="10" customFormat="1" ht="15" x14ac:dyDescent="0.2">
      <c r="A534" s="93"/>
      <c r="B534" s="93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18"/>
    </row>
    <row r="535" spans="1:15" s="10" customFormat="1" ht="15" x14ac:dyDescent="0.2">
      <c r="A535" s="93"/>
      <c r="B535" s="93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18"/>
    </row>
    <row r="536" spans="1:15" s="10" customFormat="1" ht="15" x14ac:dyDescent="0.2">
      <c r="A536" s="93"/>
      <c r="B536" s="93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18"/>
    </row>
    <row r="537" spans="1:15" s="10" customFormat="1" ht="15" x14ac:dyDescent="0.2">
      <c r="A537" s="93"/>
      <c r="B537" s="93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18"/>
    </row>
    <row r="538" spans="1:15" s="10" customFormat="1" ht="15" x14ac:dyDescent="0.2">
      <c r="A538" s="93"/>
      <c r="B538" s="93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18"/>
    </row>
    <row r="539" spans="1:15" s="10" customFormat="1" ht="15" x14ac:dyDescent="0.2">
      <c r="A539" s="93"/>
      <c r="B539" s="93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18"/>
    </row>
    <row r="540" spans="1:15" s="10" customFormat="1" ht="15" x14ac:dyDescent="0.2">
      <c r="A540" s="93"/>
      <c r="B540" s="93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18"/>
    </row>
    <row r="541" spans="1:15" s="10" customFormat="1" ht="15" x14ac:dyDescent="0.2">
      <c r="A541" s="93"/>
      <c r="B541" s="93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18"/>
    </row>
    <row r="542" spans="1:15" s="10" customFormat="1" ht="15" x14ac:dyDescent="0.2">
      <c r="A542" s="93"/>
      <c r="B542" s="93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18"/>
    </row>
    <row r="543" spans="1:15" s="10" customFormat="1" ht="15" x14ac:dyDescent="0.2">
      <c r="A543" s="93"/>
      <c r="B543" s="93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18"/>
    </row>
    <row r="544" spans="1:15" s="10" customFormat="1" ht="15" x14ac:dyDescent="0.2">
      <c r="A544" s="93"/>
      <c r="B544" s="93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18"/>
    </row>
    <row r="545" spans="1:15" s="10" customFormat="1" ht="15" x14ac:dyDescent="0.2">
      <c r="A545" s="93"/>
      <c r="B545" s="93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18"/>
    </row>
    <row r="546" spans="1:15" s="10" customFormat="1" ht="15" x14ac:dyDescent="0.2">
      <c r="A546" s="93"/>
      <c r="B546" s="93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18"/>
    </row>
    <row r="547" spans="1:15" s="10" customFormat="1" ht="15" x14ac:dyDescent="0.2">
      <c r="A547" s="93"/>
      <c r="B547" s="93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18"/>
    </row>
    <row r="548" spans="1:15" s="10" customFormat="1" ht="15" x14ac:dyDescent="0.2">
      <c r="A548" s="93"/>
      <c r="B548" s="93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18"/>
    </row>
    <row r="549" spans="1:15" s="10" customFormat="1" ht="15" x14ac:dyDescent="0.2">
      <c r="A549" s="93"/>
      <c r="B549" s="93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18"/>
    </row>
    <row r="550" spans="1:15" s="10" customFormat="1" ht="15" x14ac:dyDescent="0.2">
      <c r="A550" s="93"/>
      <c r="B550" s="93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18"/>
    </row>
    <row r="551" spans="1:15" s="10" customFormat="1" ht="15" x14ac:dyDescent="0.2">
      <c r="A551" s="93"/>
      <c r="B551" s="93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18"/>
    </row>
    <row r="552" spans="1:15" s="10" customFormat="1" ht="15" x14ac:dyDescent="0.2">
      <c r="A552" s="93"/>
      <c r="B552" s="93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18"/>
    </row>
    <row r="553" spans="1:15" s="10" customFormat="1" ht="15" x14ac:dyDescent="0.2">
      <c r="A553" s="93"/>
      <c r="B553" s="93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18"/>
    </row>
    <row r="554" spans="1:15" s="10" customFormat="1" ht="15" x14ac:dyDescent="0.2">
      <c r="A554" s="93"/>
      <c r="B554" s="93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18"/>
    </row>
    <row r="555" spans="1:15" s="10" customFormat="1" ht="15" x14ac:dyDescent="0.2">
      <c r="A555" s="93"/>
      <c r="B555" s="93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18"/>
    </row>
    <row r="556" spans="1:15" s="10" customFormat="1" ht="15" x14ac:dyDescent="0.2">
      <c r="A556" s="93"/>
      <c r="B556" s="93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18"/>
    </row>
    <row r="557" spans="1:15" s="10" customFormat="1" ht="15" x14ac:dyDescent="0.2">
      <c r="A557" s="93"/>
      <c r="B557" s="93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18"/>
    </row>
    <row r="558" spans="1:15" s="10" customFormat="1" ht="15" x14ac:dyDescent="0.2">
      <c r="A558" s="93"/>
      <c r="B558" s="93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18"/>
    </row>
    <row r="559" spans="1:15" s="10" customFormat="1" ht="15" x14ac:dyDescent="0.2">
      <c r="A559" s="93"/>
      <c r="B559" s="93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18"/>
    </row>
    <row r="560" spans="1:15" s="10" customFormat="1" ht="15" x14ac:dyDescent="0.2">
      <c r="A560" s="93"/>
      <c r="B560" s="93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18"/>
    </row>
    <row r="561" spans="1:15" s="10" customFormat="1" ht="15" x14ac:dyDescent="0.2">
      <c r="A561" s="93"/>
      <c r="B561" s="93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18"/>
    </row>
    <row r="562" spans="1:15" s="10" customFormat="1" ht="15" x14ac:dyDescent="0.2">
      <c r="A562" s="93"/>
      <c r="B562" s="93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18"/>
    </row>
    <row r="563" spans="1:15" s="10" customFormat="1" ht="15" x14ac:dyDescent="0.2">
      <c r="A563" s="93"/>
      <c r="B563" s="93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18"/>
    </row>
    <row r="564" spans="1:15" s="10" customFormat="1" ht="15" x14ac:dyDescent="0.2">
      <c r="A564" s="93"/>
      <c r="B564" s="93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18"/>
    </row>
    <row r="565" spans="1:15" s="10" customFormat="1" ht="15" x14ac:dyDescent="0.2">
      <c r="A565" s="93"/>
      <c r="B565" s="93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18"/>
    </row>
    <row r="566" spans="1:15" s="10" customFormat="1" ht="15" x14ac:dyDescent="0.2">
      <c r="A566" s="93"/>
      <c r="B566" s="93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18"/>
    </row>
    <row r="567" spans="1:15" s="10" customFormat="1" ht="15" x14ac:dyDescent="0.2">
      <c r="A567" s="93"/>
      <c r="B567" s="93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18"/>
    </row>
    <row r="568" spans="1:15" s="10" customFormat="1" ht="15" x14ac:dyDescent="0.2">
      <c r="A568" s="93"/>
      <c r="B568" s="93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18"/>
    </row>
    <row r="569" spans="1:15" s="10" customFormat="1" ht="15" x14ac:dyDescent="0.2">
      <c r="A569" s="93"/>
      <c r="B569" s="93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18"/>
    </row>
    <row r="570" spans="1:15" s="10" customFormat="1" ht="15" x14ac:dyDescent="0.2">
      <c r="A570" s="93"/>
      <c r="B570" s="93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18"/>
    </row>
    <row r="571" spans="1:15" s="10" customFormat="1" ht="15" x14ac:dyDescent="0.2">
      <c r="A571" s="93"/>
      <c r="B571" s="93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18"/>
    </row>
    <row r="572" spans="1:15" s="10" customFormat="1" ht="15" x14ac:dyDescent="0.2">
      <c r="A572" s="93"/>
      <c r="B572" s="93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18"/>
    </row>
    <row r="573" spans="1:15" s="10" customFormat="1" ht="15" x14ac:dyDescent="0.2">
      <c r="A573" s="93"/>
      <c r="B573" s="93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18"/>
    </row>
    <row r="574" spans="1:15" s="10" customFormat="1" ht="15" x14ac:dyDescent="0.2">
      <c r="A574" s="93"/>
      <c r="B574" s="93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18"/>
    </row>
    <row r="575" spans="1:15" s="10" customFormat="1" ht="15" x14ac:dyDescent="0.2">
      <c r="A575" s="93"/>
      <c r="B575" s="93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18"/>
    </row>
    <row r="576" spans="1:15" s="10" customFormat="1" ht="15" x14ac:dyDescent="0.2">
      <c r="A576" s="93"/>
      <c r="B576" s="93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18"/>
    </row>
    <row r="577" spans="1:15" s="10" customFormat="1" ht="15" x14ac:dyDescent="0.2">
      <c r="A577" s="93"/>
      <c r="B577" s="93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18"/>
    </row>
    <row r="578" spans="1:15" s="10" customFormat="1" ht="15" x14ac:dyDescent="0.2">
      <c r="A578" s="93"/>
      <c r="B578" s="93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18"/>
    </row>
    <row r="579" spans="1:15" s="10" customFormat="1" ht="15" x14ac:dyDescent="0.2">
      <c r="A579" s="93"/>
      <c r="B579" s="93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18"/>
    </row>
    <row r="580" spans="1:15" s="10" customFormat="1" ht="15" x14ac:dyDescent="0.2">
      <c r="A580" s="93"/>
      <c r="B580" s="93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18"/>
    </row>
    <row r="581" spans="1:15" s="10" customFormat="1" ht="15" x14ac:dyDescent="0.2">
      <c r="A581" s="93"/>
      <c r="B581" s="93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18"/>
    </row>
    <row r="582" spans="1:15" s="10" customFormat="1" ht="15" x14ac:dyDescent="0.2">
      <c r="A582" s="93"/>
      <c r="B582" s="93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18"/>
    </row>
    <row r="583" spans="1:15" s="10" customFormat="1" ht="15" x14ac:dyDescent="0.2">
      <c r="A583" s="93"/>
      <c r="B583" s="93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18"/>
    </row>
    <row r="584" spans="1:15" s="10" customFormat="1" ht="15" x14ac:dyDescent="0.2">
      <c r="A584" s="93"/>
      <c r="B584" s="93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18"/>
    </row>
    <row r="585" spans="1:15" s="10" customFormat="1" ht="15" x14ac:dyDescent="0.2">
      <c r="A585" s="93"/>
      <c r="B585" s="93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18"/>
    </row>
    <row r="586" spans="1:15" s="10" customFormat="1" ht="15" x14ac:dyDescent="0.2">
      <c r="A586" s="93"/>
      <c r="B586" s="93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18"/>
    </row>
    <row r="587" spans="1:15" s="10" customFormat="1" ht="15" x14ac:dyDescent="0.2">
      <c r="A587" s="93"/>
      <c r="B587" s="93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18"/>
    </row>
    <row r="588" spans="1:15" s="10" customFormat="1" ht="15" x14ac:dyDescent="0.2">
      <c r="A588" s="93"/>
      <c r="B588" s="93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18"/>
    </row>
    <row r="589" spans="1:15" s="10" customFormat="1" ht="15" x14ac:dyDescent="0.2">
      <c r="A589" s="93"/>
      <c r="B589" s="93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18"/>
    </row>
    <row r="590" spans="1:15" s="10" customFormat="1" ht="15" x14ac:dyDescent="0.2">
      <c r="A590" s="93"/>
      <c r="B590" s="93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18"/>
    </row>
    <row r="591" spans="1:15" s="10" customFormat="1" ht="15" x14ac:dyDescent="0.2">
      <c r="A591" s="93"/>
      <c r="B591" s="93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18"/>
    </row>
    <row r="592" spans="1:15" s="10" customFormat="1" ht="15" x14ac:dyDescent="0.2">
      <c r="A592" s="93"/>
      <c r="B592" s="93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18"/>
    </row>
    <row r="593" spans="1:15" s="10" customFormat="1" ht="15" x14ac:dyDescent="0.2">
      <c r="A593" s="93"/>
      <c r="B593" s="93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18"/>
    </row>
    <row r="594" spans="1:15" s="10" customFormat="1" ht="15" x14ac:dyDescent="0.2">
      <c r="A594" s="93"/>
      <c r="B594" s="93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18"/>
    </row>
    <row r="595" spans="1:15" s="10" customFormat="1" ht="15" x14ac:dyDescent="0.2">
      <c r="A595" s="93"/>
      <c r="B595" s="93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18"/>
    </row>
    <row r="596" spans="1:15" s="10" customFormat="1" ht="15" x14ac:dyDescent="0.2">
      <c r="A596" s="93"/>
      <c r="B596" s="93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18"/>
    </row>
    <row r="597" spans="1:15" s="10" customFormat="1" ht="15" x14ac:dyDescent="0.2">
      <c r="A597" s="93"/>
      <c r="B597" s="93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18"/>
    </row>
    <row r="598" spans="1:15" s="10" customFormat="1" ht="15" x14ac:dyDescent="0.2">
      <c r="A598" s="93"/>
      <c r="B598" s="93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18"/>
    </row>
    <row r="599" spans="1:15" s="10" customFormat="1" ht="15" x14ac:dyDescent="0.2">
      <c r="A599" s="93"/>
      <c r="B599" s="93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18"/>
    </row>
    <row r="600" spans="1:15" s="10" customFormat="1" ht="15" x14ac:dyDescent="0.2">
      <c r="A600" s="93"/>
      <c r="B600" s="93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18"/>
    </row>
    <row r="601" spans="1:15" s="10" customFormat="1" ht="15" x14ac:dyDescent="0.2">
      <c r="A601" s="93"/>
      <c r="B601" s="93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18"/>
    </row>
    <row r="602" spans="1:15" s="10" customFormat="1" ht="15" x14ac:dyDescent="0.2">
      <c r="A602" s="93"/>
      <c r="B602" s="93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18"/>
    </row>
    <row r="603" spans="1:15" s="10" customFormat="1" ht="15" x14ac:dyDescent="0.2">
      <c r="A603" s="93"/>
      <c r="B603" s="93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18"/>
    </row>
    <row r="604" spans="1:15" s="10" customFormat="1" ht="15" x14ac:dyDescent="0.2">
      <c r="A604" s="93"/>
      <c r="B604" s="93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18"/>
    </row>
    <row r="605" spans="1:15" s="10" customFormat="1" ht="15" x14ac:dyDescent="0.2">
      <c r="A605" s="93"/>
      <c r="B605" s="93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18"/>
    </row>
    <row r="606" spans="1:15" s="10" customFormat="1" ht="15" x14ac:dyDescent="0.2">
      <c r="A606" s="93"/>
      <c r="B606" s="93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18"/>
    </row>
    <row r="607" spans="1:15" s="10" customFormat="1" ht="15" x14ac:dyDescent="0.2">
      <c r="A607" s="93"/>
      <c r="B607" s="93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18"/>
    </row>
    <row r="608" spans="1:15" s="10" customFormat="1" ht="15" x14ac:dyDescent="0.2">
      <c r="A608" s="93"/>
      <c r="B608" s="93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18"/>
    </row>
    <row r="609" spans="1:15" s="10" customFormat="1" ht="15" x14ac:dyDescent="0.2">
      <c r="A609" s="93"/>
      <c r="B609" s="93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18"/>
    </row>
    <row r="610" spans="1:15" s="10" customFormat="1" ht="15" x14ac:dyDescent="0.2">
      <c r="A610" s="93"/>
      <c r="B610" s="93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18"/>
    </row>
    <row r="611" spans="1:15" s="10" customFormat="1" ht="15" x14ac:dyDescent="0.2">
      <c r="A611" s="93"/>
      <c r="B611" s="93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18"/>
    </row>
    <row r="612" spans="1:15" s="10" customFormat="1" ht="15" x14ac:dyDescent="0.2">
      <c r="A612" s="93"/>
      <c r="B612" s="93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18"/>
    </row>
    <row r="613" spans="1:15" s="10" customFormat="1" ht="15" x14ac:dyDescent="0.2">
      <c r="A613" s="93"/>
      <c r="B613" s="93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18"/>
    </row>
    <row r="614" spans="1:15" s="10" customFormat="1" ht="15" x14ac:dyDescent="0.2">
      <c r="A614" s="93"/>
      <c r="B614" s="93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18"/>
    </row>
    <row r="615" spans="1:15" s="10" customFormat="1" ht="15" x14ac:dyDescent="0.2">
      <c r="A615" s="93"/>
      <c r="B615" s="93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18"/>
    </row>
    <row r="616" spans="1:15" s="10" customFormat="1" ht="15" x14ac:dyDescent="0.2">
      <c r="A616" s="93"/>
      <c r="B616" s="93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18"/>
    </row>
    <row r="617" spans="1:15" s="10" customFormat="1" ht="15" x14ac:dyDescent="0.2">
      <c r="A617" s="93"/>
      <c r="B617" s="93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18"/>
    </row>
    <row r="618" spans="1:15" s="10" customFormat="1" ht="15" x14ac:dyDescent="0.2">
      <c r="A618" s="93"/>
      <c r="B618" s="93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18"/>
    </row>
    <row r="619" spans="1:15" s="10" customFormat="1" ht="15" x14ac:dyDescent="0.2">
      <c r="A619" s="93"/>
      <c r="B619" s="93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18"/>
    </row>
    <row r="620" spans="1:15" s="10" customFormat="1" ht="15" x14ac:dyDescent="0.2">
      <c r="A620" s="93"/>
      <c r="B620" s="93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18"/>
    </row>
    <row r="621" spans="1:15" s="10" customFormat="1" ht="15" x14ac:dyDescent="0.2">
      <c r="A621" s="93"/>
      <c r="B621" s="93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18"/>
    </row>
    <row r="622" spans="1:15" s="10" customFormat="1" ht="15" x14ac:dyDescent="0.2">
      <c r="A622" s="93"/>
      <c r="B622" s="93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18"/>
    </row>
    <row r="623" spans="1:15" s="10" customFormat="1" ht="15" x14ac:dyDescent="0.2">
      <c r="A623" s="93"/>
      <c r="B623" s="93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18"/>
    </row>
    <row r="624" spans="1:15" s="10" customFormat="1" ht="15" x14ac:dyDescent="0.2">
      <c r="A624" s="93"/>
      <c r="B624" s="93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18"/>
    </row>
    <row r="625" spans="1:18" s="10" customFormat="1" ht="15" x14ac:dyDescent="0.2">
      <c r="A625" s="93"/>
      <c r="B625" s="93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18"/>
    </row>
    <row r="626" spans="1:18" s="10" customFormat="1" ht="15" x14ac:dyDescent="0.2">
      <c r="A626" s="93"/>
      <c r="B626" s="93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18"/>
    </row>
    <row r="627" spans="1:18" s="10" customFormat="1" ht="15" x14ac:dyDescent="0.2">
      <c r="A627" s="93"/>
      <c r="B627" s="93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18"/>
    </row>
    <row r="628" spans="1:18" s="10" customFormat="1" ht="15" x14ac:dyDescent="0.2">
      <c r="A628" s="93"/>
      <c r="B628" s="93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18"/>
    </row>
    <row r="629" spans="1:18" s="10" customFormat="1" ht="15" x14ac:dyDescent="0.2">
      <c r="A629" s="93"/>
      <c r="B629" s="93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18"/>
    </row>
    <row r="630" spans="1:18" s="10" customFormat="1" ht="15" x14ac:dyDescent="0.2">
      <c r="A630" s="93"/>
      <c r="B630" s="93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18"/>
    </row>
    <row r="631" spans="1:18" s="10" customFormat="1" ht="15" x14ac:dyDescent="0.2">
      <c r="A631" s="93"/>
      <c r="B631" s="93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18"/>
    </row>
    <row r="632" spans="1:18" s="10" customFormat="1" ht="15" x14ac:dyDescent="0.2">
      <c r="A632" s="93"/>
      <c r="B632" s="93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18"/>
    </row>
    <row r="633" spans="1:18" x14ac:dyDescent="0.2">
      <c r="P633" s="10"/>
      <c r="Q633" s="10"/>
      <c r="R633" s="10"/>
    </row>
    <row r="634" spans="1:18" x14ac:dyDescent="0.2">
      <c r="P634" s="10"/>
      <c r="Q634" s="10"/>
      <c r="R634" s="10"/>
    </row>
    <row r="635" spans="1:18" x14ac:dyDescent="0.2">
      <c r="P635" s="10"/>
      <c r="Q635" s="10"/>
      <c r="R635" s="10"/>
    </row>
    <row r="636" spans="1:18" x14ac:dyDescent="0.2">
      <c r="P636" s="10"/>
      <c r="Q636" s="10"/>
      <c r="R636" s="10"/>
    </row>
    <row r="637" spans="1:18" x14ac:dyDescent="0.2">
      <c r="P637" s="10"/>
      <c r="Q637" s="10"/>
      <c r="R637" s="10"/>
    </row>
    <row r="638" spans="1:18" x14ac:dyDescent="0.2">
      <c r="P638" s="10"/>
      <c r="Q638" s="10"/>
      <c r="R638" s="10"/>
    </row>
    <row r="639" spans="1:18" x14ac:dyDescent="0.2">
      <c r="P639" s="10"/>
      <c r="Q639" s="10"/>
      <c r="R639" s="10"/>
    </row>
  </sheetData>
  <mergeCells count="14">
    <mergeCell ref="A1:H1"/>
    <mergeCell ref="O11:O12"/>
    <mergeCell ref="P11:P12"/>
    <mergeCell ref="A38:B38"/>
    <mergeCell ref="A39:N40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4" priority="6" operator="greaterThan">
      <formula>80</formula>
    </cfRule>
  </conditionalFormatting>
  <conditionalFormatting sqref="P13:P15">
    <cfRule type="cellIs" dxfId="3" priority="4" operator="greaterThan">
      <formula>80</formula>
    </cfRule>
  </conditionalFormatting>
  <conditionalFormatting sqref="P17:P24">
    <cfRule type="cellIs" dxfId="2" priority="3" operator="greaterThan">
      <formula>80</formula>
    </cfRule>
  </conditionalFormatting>
  <conditionalFormatting sqref="P16">
    <cfRule type="cellIs" dxfId="1" priority="2" operator="greaterThan">
      <formula>80</formula>
    </cfRule>
  </conditionalFormatting>
  <conditionalFormatting sqref="P25:P35">
    <cfRule type="cellIs" dxfId="0" priority="1" operator="greaterThan">
      <formula>80</formula>
    </cfRule>
  </conditionalFormatting>
  <pageMargins left="0.39370078740157483" right="0" top="0.39370078740157483" bottom="0" header="0.51181102362204722" footer="0"/>
  <pageSetup paperSize="9" scale="75" firstPageNumber="104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98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125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 t="s">
        <v>126</v>
      </c>
      <c r="F6" s="314"/>
      <c r="G6" s="150" t="s">
        <v>3</v>
      </c>
      <c r="H6" s="312">
        <v>1212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26893000</v>
      </c>
      <c r="F16" s="297"/>
      <c r="G16" s="6">
        <v>32578337.580000002</v>
      </c>
      <c r="H16" s="43">
        <v>32554571.260000002</v>
      </c>
      <c r="I16" s="43">
        <v>23766.32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26977000</v>
      </c>
      <c r="F18" s="297"/>
      <c r="G18" s="6">
        <v>32818406.780000001</v>
      </c>
      <c r="H18" s="43">
        <v>32751213.780000001</v>
      </c>
      <c r="I18" s="43">
        <v>67193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240069.19999999925</v>
      </c>
      <c r="H20" s="154">
        <f>H18-H16+H17</f>
        <v>196642.51999999955</v>
      </c>
      <c r="I20" s="154">
        <f>I18-I16+I17</f>
        <v>43426.68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240069.19999999925</v>
      </c>
      <c r="H21" s="154">
        <f>H20-H17</f>
        <v>196642.51999999955</v>
      </c>
      <c r="I21" s="154">
        <f>I20-I17</f>
        <v>43426.68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156546.19999999925</v>
      </c>
      <c r="H25" s="158">
        <f>H21-H26</f>
        <v>113119.51999999955</v>
      </c>
      <c r="I25" s="158">
        <f>I21-I26</f>
        <v>43426.68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83523</v>
      </c>
      <c r="H26" s="158">
        <v>83523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156546.20000000001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156546.20000000001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83523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648877.12</v>
      </c>
      <c r="H33" s="173"/>
      <c r="I33" s="173"/>
      <c r="J33" s="240"/>
      <c r="K33" s="229"/>
    </row>
    <row r="34" spans="1:11" ht="38.25" customHeight="1" x14ac:dyDescent="0.2">
      <c r="A34" s="306" t="s">
        <v>111</v>
      </c>
      <c r="B34" s="306"/>
      <c r="C34" s="306"/>
      <c r="D34" s="306"/>
      <c r="E34" s="306"/>
      <c r="F34" s="306"/>
      <c r="G34" s="306"/>
      <c r="H34" s="306"/>
      <c r="I34" s="306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285000</v>
      </c>
      <c r="G37" s="54">
        <v>47611</v>
      </c>
      <c r="H37" s="55"/>
      <c r="I37" s="176">
        <f>IF(F37=0,"nerozp.",G37/F37)</f>
        <v>0.16705614035087718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213272</v>
      </c>
      <c r="G41" s="54">
        <v>213272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69184</v>
      </c>
      <c r="F50" s="189">
        <v>0</v>
      </c>
      <c r="G50" s="190">
        <v>0</v>
      </c>
      <c r="H50" s="190">
        <f>E50+F50-G50</f>
        <v>69184</v>
      </c>
      <c r="I50" s="191">
        <v>69184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222700.82</v>
      </c>
      <c r="F51" s="194">
        <v>413724.28</v>
      </c>
      <c r="G51" s="122">
        <v>223812</v>
      </c>
      <c r="H51" s="122">
        <f>E51+F51-G51</f>
        <v>412613.10000000009</v>
      </c>
      <c r="I51" s="195">
        <v>412228.82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674612.39</v>
      </c>
      <c r="F52" s="194">
        <v>1270525.81</v>
      </c>
      <c r="G52" s="122">
        <v>457160</v>
      </c>
      <c r="H52" s="122">
        <f>E52+F52-G52</f>
        <v>1487978.2000000002</v>
      </c>
      <c r="I52" s="195">
        <v>1487978.2000000002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69356.83</v>
      </c>
      <c r="F53" s="194">
        <v>604548</v>
      </c>
      <c r="G53" s="122">
        <v>213272</v>
      </c>
      <c r="H53" s="122">
        <f>E53+F53-G53</f>
        <v>460632.82999999996</v>
      </c>
      <c r="I53" s="195">
        <v>460632.83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1035854.0399999999</v>
      </c>
      <c r="F54" s="68">
        <f>F50+F51+F52+F53</f>
        <v>2288798.09</v>
      </c>
      <c r="G54" s="67">
        <f>G50+G51+G52+G53</f>
        <v>894244</v>
      </c>
      <c r="H54" s="67">
        <f>H50+H51+H52+H53</f>
        <v>2430408.1300000004</v>
      </c>
      <c r="I54" s="196">
        <f>SUM(I50:I53)</f>
        <v>2430023.85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/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127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128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 t="s">
        <v>129</v>
      </c>
      <c r="F6" s="314"/>
      <c r="G6" s="150" t="s">
        <v>3</v>
      </c>
      <c r="H6" s="312">
        <v>1305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11967000</v>
      </c>
      <c r="F16" s="297"/>
      <c r="G16" s="6">
        <v>12836663.790000001</v>
      </c>
      <c r="H16" s="43">
        <v>12826363.790000001</v>
      </c>
      <c r="I16" s="43">
        <v>10300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11967000</v>
      </c>
      <c r="F18" s="297"/>
      <c r="G18" s="6">
        <v>12883333.640000001</v>
      </c>
      <c r="H18" s="43">
        <v>12873033.640000001</v>
      </c>
      <c r="I18" s="43">
        <v>10300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46669.849999999627</v>
      </c>
      <c r="H20" s="154">
        <f>H18-H16+H17</f>
        <v>46669.849999999627</v>
      </c>
      <c r="I20" s="154">
        <f>I18-I16+I17</f>
        <v>0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46669.849999999627</v>
      </c>
      <c r="H21" s="154">
        <f>H20-H17</f>
        <v>46669.849999999627</v>
      </c>
      <c r="I21" s="154">
        <f>I20-I17</f>
        <v>0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46669.849999999627</v>
      </c>
      <c r="H25" s="158">
        <f>H21-H26</f>
        <v>46669.849999999627</v>
      </c>
      <c r="I25" s="158">
        <f>I21-I26</f>
        <v>0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0</v>
      </c>
      <c r="H26" s="158">
        <v>0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46669.85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46669.85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0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0</v>
      </c>
      <c r="H33" s="173"/>
      <c r="I33" s="173"/>
      <c r="J33" s="240"/>
      <c r="K33" s="229"/>
    </row>
    <row r="34" spans="1:11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794</v>
      </c>
      <c r="G41" s="54">
        <v>794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62484</v>
      </c>
      <c r="F50" s="189">
        <v>0</v>
      </c>
      <c r="G50" s="190">
        <v>0</v>
      </c>
      <c r="H50" s="190">
        <f>E50+F50-G50</f>
        <v>62484</v>
      </c>
      <c r="I50" s="191">
        <v>62484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288785</v>
      </c>
      <c r="F51" s="194">
        <v>171684.8</v>
      </c>
      <c r="G51" s="122">
        <v>93865</v>
      </c>
      <c r="H51" s="122">
        <f>E51+F51-G51</f>
        <v>366604.79999999999</v>
      </c>
      <c r="I51" s="195">
        <v>352239.5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643898.35</v>
      </c>
      <c r="F52" s="194">
        <v>9538.4699999999993</v>
      </c>
      <c r="G52" s="122">
        <v>50909</v>
      </c>
      <c r="H52" s="122">
        <f>E52+F52-G52</f>
        <v>602527.81999999995</v>
      </c>
      <c r="I52" s="195">
        <v>604417.82000000007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177144.47</v>
      </c>
      <c r="F53" s="194">
        <v>882.34000000000015</v>
      </c>
      <c r="G53" s="122">
        <v>794</v>
      </c>
      <c r="H53" s="122">
        <f>E53+F53-G53</f>
        <v>177232.81</v>
      </c>
      <c r="I53" s="195">
        <v>177232.81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1172311.82</v>
      </c>
      <c r="F54" s="68">
        <f>F50+F51+F52+F53</f>
        <v>182105.61</v>
      </c>
      <c r="G54" s="67">
        <f>G50+G51+G52+G53</f>
        <v>145568</v>
      </c>
      <c r="H54" s="67">
        <f>H50+H51+H52+H53</f>
        <v>1208849.43</v>
      </c>
      <c r="I54" s="196">
        <f>SUM(I50:I53)</f>
        <v>1196374.1300000001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tabSelected="1" zoomScaleNormal="100" workbookViewId="0">
      <selection activeCell="L16" sqref="L16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130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131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>
        <v>47922320</v>
      </c>
      <c r="F6" s="314"/>
      <c r="G6" s="150" t="s">
        <v>3</v>
      </c>
      <c r="H6" s="312">
        <v>1402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19281000</v>
      </c>
      <c r="F16" s="297"/>
      <c r="G16" s="6">
        <v>23737886.950000003</v>
      </c>
      <c r="H16" s="43">
        <v>23733179.950000003</v>
      </c>
      <c r="I16" s="43">
        <v>4707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19281000</v>
      </c>
      <c r="F18" s="297"/>
      <c r="G18" s="6">
        <v>23864042.5</v>
      </c>
      <c r="H18" s="43">
        <v>23858848.5</v>
      </c>
      <c r="I18" s="43">
        <v>5194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126155.54999999702</v>
      </c>
      <c r="H20" s="154">
        <f>H18-H16+H17</f>
        <v>125668.54999999702</v>
      </c>
      <c r="I20" s="154">
        <f>I18-I16+I17</f>
        <v>487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126155.54999999702</v>
      </c>
      <c r="H21" s="154">
        <f>H20-H17</f>
        <v>125668.54999999702</v>
      </c>
      <c r="I21" s="154">
        <f>I20-I17</f>
        <v>487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126155.54999999702</v>
      </c>
      <c r="H25" s="158">
        <f>H21-H26</f>
        <v>125668.54999999702</v>
      </c>
      <c r="I25" s="158">
        <f>I21-I26</f>
        <v>487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0</v>
      </c>
      <c r="H26" s="158">
        <v>0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126155.55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126155.55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0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0</v>
      </c>
      <c r="H33" s="173"/>
      <c r="I33" s="173"/>
      <c r="J33" s="240"/>
      <c r="K33" s="229"/>
    </row>
    <row r="34" spans="1:11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323430</v>
      </c>
      <c r="G41" s="54">
        <v>323430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86170</v>
      </c>
      <c r="F50" s="189">
        <v>0</v>
      </c>
      <c r="G50" s="190">
        <v>0</v>
      </c>
      <c r="H50" s="190">
        <f>E50+F50-G50</f>
        <v>86170</v>
      </c>
      <c r="I50" s="191">
        <v>86170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340053.03</v>
      </c>
      <c r="F51" s="194">
        <v>281075.64</v>
      </c>
      <c r="G51" s="122">
        <v>123446</v>
      </c>
      <c r="H51" s="122">
        <f>E51+F51-G51</f>
        <v>497682.67000000004</v>
      </c>
      <c r="I51" s="195">
        <v>474513.03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3841953.9699999997</v>
      </c>
      <c r="F52" s="194">
        <v>345966.31</v>
      </c>
      <c r="G52" s="122">
        <v>1720902.75</v>
      </c>
      <c r="H52" s="122">
        <f>E52+F52-G52</f>
        <v>2467017.5299999998</v>
      </c>
      <c r="I52" s="195">
        <v>1489007.43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370649.5</v>
      </c>
      <c r="F53" s="194">
        <v>1689576.75</v>
      </c>
      <c r="G53" s="122">
        <v>1664400.71</v>
      </c>
      <c r="H53" s="122">
        <f>E53+F53-G53</f>
        <v>395825.54000000004</v>
      </c>
      <c r="I53" s="195">
        <v>395825.54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4638826.5</v>
      </c>
      <c r="F54" s="68">
        <f>F50+F51+F52+F53</f>
        <v>2316618.7000000002</v>
      </c>
      <c r="G54" s="67">
        <f>G50+G51+G52+G53</f>
        <v>3508749.46</v>
      </c>
      <c r="H54" s="67">
        <f>H50+H51+H52+H53</f>
        <v>3446695.7399999998</v>
      </c>
      <c r="I54" s="196">
        <f>SUM(I50:I53)</f>
        <v>2445516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249"/>
  <sheetViews>
    <sheetView showGridLines="0" topLeftCell="A25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113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114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>
        <v>47921374</v>
      </c>
      <c r="F6" s="314"/>
      <c r="G6" s="150" t="s">
        <v>3</v>
      </c>
      <c r="H6" s="312">
        <v>1016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52134000</v>
      </c>
      <c r="F16" s="297"/>
      <c r="G16" s="6">
        <v>62328977.619999997</v>
      </c>
      <c r="H16" s="43">
        <v>62305863.169999994</v>
      </c>
      <c r="I16" s="43">
        <v>23114.45</v>
      </c>
      <c r="J16" s="27"/>
      <c r="K16" s="4"/>
    </row>
    <row r="17" spans="1:19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9" ht="19.5" x14ac:dyDescent="0.4">
      <c r="A18" s="32" t="s">
        <v>72</v>
      </c>
      <c r="B18" s="3"/>
      <c r="C18" s="3"/>
      <c r="D18" s="3"/>
      <c r="E18" s="296">
        <v>52224000</v>
      </c>
      <c r="F18" s="297"/>
      <c r="G18" s="6">
        <v>62617076.43</v>
      </c>
      <c r="H18" s="43">
        <v>62585229.43</v>
      </c>
      <c r="I18" s="43">
        <v>31847</v>
      </c>
      <c r="J18" s="27"/>
      <c r="K18" s="4"/>
    </row>
    <row r="19" spans="1:19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9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288098.81000000238</v>
      </c>
      <c r="H20" s="154">
        <f>H18-H16+H17</f>
        <v>279366.26000000536</v>
      </c>
      <c r="I20" s="154">
        <f>I18-I16+I17</f>
        <v>8732.5499999999993</v>
      </c>
      <c r="J20" s="233"/>
      <c r="K20" s="231"/>
    </row>
    <row r="21" spans="1:19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288098.81000000238</v>
      </c>
      <c r="H21" s="154">
        <f>H20-H17</f>
        <v>279366.26000000536</v>
      </c>
      <c r="I21" s="154">
        <f>I20-I17</f>
        <v>8732.5499999999993</v>
      </c>
      <c r="J21" s="233"/>
      <c r="K21" s="232"/>
    </row>
    <row r="22" spans="1:19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9" ht="19.5" x14ac:dyDescent="0.4">
      <c r="J23" s="233"/>
      <c r="K23" s="232"/>
    </row>
    <row r="24" spans="1:19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9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161862.93000000238</v>
      </c>
      <c r="H25" s="158">
        <f>H21-H26</f>
        <v>153130.38000000536</v>
      </c>
      <c r="I25" s="158">
        <f>I21-I26</f>
        <v>8732.5499999999993</v>
      </c>
      <c r="K25" s="315"/>
      <c r="L25" s="316"/>
      <c r="M25" s="316"/>
      <c r="N25" s="316"/>
      <c r="O25" s="316"/>
      <c r="P25" s="316"/>
      <c r="Q25" s="316"/>
      <c r="R25" s="316"/>
      <c r="S25" s="317"/>
    </row>
    <row r="26" spans="1:19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126235.88</v>
      </c>
      <c r="H26" s="158">
        <v>126235.88</v>
      </c>
      <c r="I26" s="158">
        <v>0</v>
      </c>
      <c r="J26" s="240"/>
      <c r="K26" s="270"/>
      <c r="L26" s="270"/>
      <c r="M26" s="270"/>
      <c r="N26" s="270"/>
      <c r="O26" s="270"/>
      <c r="P26" s="270"/>
      <c r="Q26" s="270"/>
      <c r="R26" s="270"/>
      <c r="S26" s="270"/>
    </row>
    <row r="27" spans="1:19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70"/>
      <c r="L27" s="270"/>
      <c r="M27" s="270"/>
      <c r="N27" s="270"/>
      <c r="O27" s="270"/>
      <c r="P27" s="270"/>
      <c r="Q27" s="270"/>
      <c r="R27" s="270"/>
      <c r="S27" s="270"/>
    </row>
    <row r="28" spans="1:19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9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161862.93</v>
      </c>
      <c r="H29" s="162"/>
      <c r="I29" s="161"/>
      <c r="J29" s="236"/>
      <c r="K29" s="232"/>
    </row>
    <row r="30" spans="1:19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9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161862.93</v>
      </c>
      <c r="H31" s="162"/>
      <c r="I31" s="161"/>
      <c r="J31" s="237"/>
      <c r="K31" s="237"/>
    </row>
    <row r="32" spans="1:19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126235.88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89844.96</v>
      </c>
      <c r="H33" s="173"/>
      <c r="I33" s="173"/>
      <c r="J33" s="240"/>
      <c r="K33" s="229"/>
    </row>
    <row r="34" spans="1:11" ht="38.25" customHeight="1" x14ac:dyDescent="0.2">
      <c r="A34" s="306" t="s">
        <v>106</v>
      </c>
      <c r="B34" s="306"/>
      <c r="C34" s="306"/>
      <c r="D34" s="306"/>
      <c r="E34" s="306"/>
      <c r="F34" s="306"/>
      <c r="G34" s="306"/>
      <c r="H34" s="306"/>
      <c r="I34" s="306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806052</v>
      </c>
      <c r="G41" s="54">
        <v>806052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77483</v>
      </c>
      <c r="F50" s="189">
        <v>0</v>
      </c>
      <c r="G50" s="190">
        <v>0</v>
      </c>
      <c r="H50" s="190">
        <f>E50+F50-G50</f>
        <v>77483</v>
      </c>
      <c r="I50" s="191">
        <v>77483</v>
      </c>
      <c r="J50" s="241"/>
      <c r="K50" s="241"/>
    </row>
    <row r="51" spans="1:11" ht="12.75" customHeight="1" x14ac:dyDescent="0.2">
      <c r="A51" s="192"/>
      <c r="B51" s="108"/>
      <c r="C51" s="108" t="s">
        <v>20</v>
      </c>
      <c r="D51" s="108"/>
      <c r="E51" s="193">
        <v>371545.4</v>
      </c>
      <c r="F51" s="194">
        <v>843756.6</v>
      </c>
      <c r="G51" s="122">
        <v>581711</v>
      </c>
      <c r="H51" s="122">
        <f>E51+F51-G51</f>
        <v>633591</v>
      </c>
      <c r="I51" s="195">
        <v>564708.9</v>
      </c>
      <c r="J51" s="241"/>
      <c r="K51" s="242"/>
    </row>
    <row r="52" spans="1:11" ht="12.75" customHeight="1" x14ac:dyDescent="0.2">
      <c r="A52" s="192"/>
      <c r="B52" s="108"/>
      <c r="C52" s="108" t="s">
        <v>63</v>
      </c>
      <c r="D52" s="108"/>
      <c r="E52" s="193">
        <v>954801.89</v>
      </c>
      <c r="F52" s="194">
        <v>460312</v>
      </c>
      <c r="G52" s="122">
        <v>759448.75</v>
      </c>
      <c r="H52" s="122">
        <f>E52+F52-G52</f>
        <v>655665.14000000013</v>
      </c>
      <c r="I52" s="195">
        <v>655665.14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200663.3</v>
      </c>
      <c r="F53" s="194">
        <v>995448.35000000009</v>
      </c>
      <c r="G53" s="122">
        <v>1155885.6499999999</v>
      </c>
      <c r="H53" s="122">
        <f>E53+F53-G53</f>
        <v>40226.000000000233</v>
      </c>
      <c r="I53" s="195">
        <v>40226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1604493.59</v>
      </c>
      <c r="F54" s="68">
        <f>F50+F51+F52+F53</f>
        <v>2299516.9500000002</v>
      </c>
      <c r="G54" s="67">
        <f>G50+G51+G52+G53</f>
        <v>2497045.4</v>
      </c>
      <c r="H54" s="67">
        <f>H50+H51+H52+H53</f>
        <v>1406965.1400000004</v>
      </c>
      <c r="I54" s="196">
        <f>SUM(I50:I53)</f>
        <v>1338083.04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J48:K48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K25:S27"/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83</v>
      </c>
      <c r="F2" s="310"/>
      <c r="G2" s="310"/>
      <c r="H2" s="310"/>
      <c r="I2" s="310"/>
      <c r="J2" s="22"/>
    </row>
    <row r="3" spans="1:11" ht="9.75" customHeight="1" x14ac:dyDescent="0.4">
      <c r="A3" s="216"/>
      <c r="B3" s="216"/>
      <c r="C3" s="216"/>
      <c r="D3" s="21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115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>
        <v>47922265</v>
      </c>
      <c r="F6" s="314"/>
      <c r="G6" s="150" t="s">
        <v>3</v>
      </c>
      <c r="H6" s="312">
        <v>1017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215"/>
      <c r="I14" s="21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27143000</v>
      </c>
      <c r="F16" s="297"/>
      <c r="G16" s="6">
        <v>32025951.410000004</v>
      </c>
      <c r="H16" s="43">
        <v>31558275.520000003</v>
      </c>
      <c r="I16" s="43">
        <v>467675.89000000013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27144000</v>
      </c>
      <c r="F18" s="297"/>
      <c r="G18" s="6">
        <v>32027655.759999998</v>
      </c>
      <c r="H18" s="43">
        <v>31559678.629999999</v>
      </c>
      <c r="I18" s="43">
        <v>467977.12999999989</v>
      </c>
      <c r="J18" s="27"/>
      <c r="K18" s="4"/>
    </row>
    <row r="19" spans="1:11" ht="19.5" x14ac:dyDescent="0.4">
      <c r="A19" s="32"/>
      <c r="B19" s="3"/>
      <c r="C19" s="3"/>
      <c r="D19" s="3"/>
      <c r="E19" s="213"/>
      <c r="F19" s="214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1704.3499999940395</v>
      </c>
      <c r="H20" s="154">
        <f>H18-H16+H17</f>
        <v>1403.1099999956787</v>
      </c>
      <c r="I20" s="154">
        <f>I18-I16+I17</f>
        <v>301.23999999975786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1704.3499999940395</v>
      </c>
      <c r="H21" s="154">
        <f>H20-H17</f>
        <v>1403.1099999956787</v>
      </c>
      <c r="I21" s="154">
        <f>I20-I17</f>
        <v>301.23999999975786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1704.3499999940395</v>
      </c>
      <c r="H25" s="158">
        <f>H21-H26</f>
        <v>1403.1099999956787</v>
      </c>
      <c r="I25" s="158">
        <f>I21-I26</f>
        <v>301.23999999975786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0</v>
      </c>
      <c r="H26" s="158">
        <v>0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1704.35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1704.35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0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0</v>
      </c>
      <c r="H33" s="173"/>
      <c r="I33" s="173"/>
      <c r="J33" s="240"/>
      <c r="K33" s="229"/>
    </row>
    <row r="34" spans="1:11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781554</v>
      </c>
      <c r="G41" s="54">
        <v>781554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31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31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15156</v>
      </c>
      <c r="F50" s="189">
        <v>0</v>
      </c>
      <c r="G50" s="190">
        <v>5000</v>
      </c>
      <c r="H50" s="190">
        <f>E50+F50-G50</f>
        <v>10156</v>
      </c>
      <c r="I50" s="191">
        <v>10156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6480.64</v>
      </c>
      <c r="F51" s="194">
        <v>354050.38</v>
      </c>
      <c r="G51" s="122">
        <v>253826.4</v>
      </c>
      <c r="H51" s="122">
        <f>E51+F51-G51</f>
        <v>106704.62000000002</v>
      </c>
      <c r="I51" s="195">
        <v>50205.24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1895580.04</v>
      </c>
      <c r="F52" s="194">
        <v>211937.98</v>
      </c>
      <c r="G52" s="122">
        <v>200240</v>
      </c>
      <c r="H52" s="122">
        <f>E52+F52-G52</f>
        <v>1907278.02</v>
      </c>
      <c r="I52" s="195">
        <v>583707.53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959645.46</v>
      </c>
      <c r="F53" s="194">
        <v>1926137</v>
      </c>
      <c r="G53" s="122">
        <v>2654707.58</v>
      </c>
      <c r="H53" s="122">
        <f>E53+F53-G53</f>
        <v>231074.87999999989</v>
      </c>
      <c r="I53" s="195">
        <v>231074.88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2876862.1399999997</v>
      </c>
      <c r="F54" s="68">
        <f>F50+F51+F52+F53</f>
        <v>2492125.36</v>
      </c>
      <c r="G54" s="67">
        <f>G50+G51+G52+G53</f>
        <v>3113773.98</v>
      </c>
      <c r="H54" s="67">
        <f>H50+H51+H52+H53</f>
        <v>2255213.52</v>
      </c>
      <c r="I54" s="196">
        <f>SUM(I50:I53)</f>
        <v>875143.65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/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A34:I34"/>
    <mergeCell ref="B44:I44"/>
    <mergeCell ref="J48:K48"/>
    <mergeCell ref="E7:I7"/>
    <mergeCell ref="A2:D2"/>
    <mergeCell ref="E2:I2"/>
    <mergeCell ref="E3:I3"/>
    <mergeCell ref="E4:I4"/>
    <mergeCell ref="E5:I5"/>
    <mergeCell ref="H6:I6"/>
    <mergeCell ref="E6:F6"/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85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116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>
        <v>47922206</v>
      </c>
      <c r="F6" s="314"/>
      <c r="G6" s="150" t="s">
        <v>3</v>
      </c>
      <c r="H6" s="312">
        <v>1106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52288000</v>
      </c>
      <c r="F16" s="297"/>
      <c r="G16" s="6">
        <v>62066495.370000005</v>
      </c>
      <c r="H16" s="43">
        <v>62017162.230000004</v>
      </c>
      <c r="I16" s="43">
        <v>49333.14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52406000</v>
      </c>
      <c r="F18" s="297"/>
      <c r="G18" s="6">
        <v>62203837.140000001</v>
      </c>
      <c r="H18" s="43">
        <v>62073102.5</v>
      </c>
      <c r="I18" s="43">
        <v>130734.64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137341.76999999583</v>
      </c>
      <c r="H20" s="154">
        <f>H18-H16+H17</f>
        <v>55940.269999995828</v>
      </c>
      <c r="I20" s="154">
        <f>I18-I16+I17</f>
        <v>81401.5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137341.76999999583</v>
      </c>
      <c r="H21" s="154">
        <f>H20-H17</f>
        <v>55940.269999995828</v>
      </c>
      <c r="I21" s="154">
        <f>I20-I17</f>
        <v>81401.5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61113.20999999583</v>
      </c>
      <c r="H25" s="158">
        <f>H21-H26</f>
        <v>-20288.29000000417</v>
      </c>
      <c r="I25" s="158">
        <f>I21-I26</f>
        <v>81401.5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76228.56</v>
      </c>
      <c r="H26" s="158">
        <v>76228.56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61113.21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61113.21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76228.56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76718.16</v>
      </c>
      <c r="H33" s="173"/>
      <c r="I33" s="173"/>
      <c r="J33" s="240"/>
      <c r="K33" s="229"/>
    </row>
    <row r="34" spans="1:11" ht="38.25" customHeight="1" x14ac:dyDescent="0.2">
      <c r="A34" s="306" t="s">
        <v>107</v>
      </c>
      <c r="B34" s="306"/>
      <c r="C34" s="306"/>
      <c r="D34" s="306"/>
      <c r="E34" s="306"/>
      <c r="F34" s="306"/>
      <c r="G34" s="306"/>
      <c r="H34" s="306"/>
      <c r="I34" s="306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100000</v>
      </c>
      <c r="G37" s="54">
        <v>100000</v>
      </c>
      <c r="H37" s="55"/>
      <c r="I37" s="176">
        <f>IF(F37=0,"nerozp.",G37/F37)</f>
        <v>1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700570</v>
      </c>
      <c r="G41" s="54">
        <v>700570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23840</v>
      </c>
      <c r="F50" s="189">
        <v>0</v>
      </c>
      <c r="G50" s="190">
        <v>0</v>
      </c>
      <c r="H50" s="190">
        <f>E50+F50-G50</f>
        <v>23840</v>
      </c>
      <c r="I50" s="191">
        <v>23840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374173</v>
      </c>
      <c r="F51" s="194">
        <v>779201.72</v>
      </c>
      <c r="G51" s="122">
        <v>679486</v>
      </c>
      <c r="H51" s="122">
        <f>E51+F51-G51</f>
        <v>473888.72</v>
      </c>
      <c r="I51" s="195">
        <v>388010.86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4617963.16</v>
      </c>
      <c r="F52" s="194">
        <v>2627170.6999999997</v>
      </c>
      <c r="G52" s="122">
        <v>4599681.7300000004</v>
      </c>
      <c r="H52" s="122">
        <f>E52+F52-G52</f>
        <v>2645452.129999999</v>
      </c>
      <c r="I52" s="195">
        <v>2645452.13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125657.8</v>
      </c>
      <c r="F53" s="194">
        <v>1832071.85</v>
      </c>
      <c r="G53" s="122">
        <v>1775726.86</v>
      </c>
      <c r="H53" s="122">
        <f>E53+F53-G53</f>
        <v>182002.79000000004</v>
      </c>
      <c r="I53" s="195">
        <v>182002.79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5141633.96</v>
      </c>
      <c r="F54" s="68">
        <f>F50+F51+F52+F53</f>
        <v>5238444.2699999996</v>
      </c>
      <c r="G54" s="67">
        <f>G50+G51+G52+G53</f>
        <v>7054894.5900000008</v>
      </c>
      <c r="H54" s="67">
        <f>H50+H51+H52+H53</f>
        <v>3325183.6399999987</v>
      </c>
      <c r="I54" s="196">
        <f>SUM(I50:I53)</f>
        <v>3239305.78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87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117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>
        <v>47922061</v>
      </c>
      <c r="F6" s="314"/>
      <c r="G6" s="150" t="s">
        <v>3</v>
      </c>
      <c r="H6" s="312">
        <v>1125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31877000</v>
      </c>
      <c r="F16" s="297"/>
      <c r="G16" s="6">
        <v>36351009.649999999</v>
      </c>
      <c r="H16" s="43">
        <v>34765176.369999997</v>
      </c>
      <c r="I16" s="43">
        <v>1585833.28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32053000</v>
      </c>
      <c r="F18" s="297"/>
      <c r="G18" s="6">
        <v>36546892.670000002</v>
      </c>
      <c r="H18" s="43">
        <v>34675333.780000001</v>
      </c>
      <c r="I18" s="43">
        <v>1871558.8899999997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195883.02000000328</v>
      </c>
      <c r="H20" s="154">
        <f>H18-H16+H17</f>
        <v>-89842.589999996126</v>
      </c>
      <c r="I20" s="154">
        <f>I18-I16+I17</f>
        <v>285725.60999999964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195883.02000000328</v>
      </c>
      <c r="H21" s="154">
        <f>H20-H17</f>
        <v>-89842.589999996126</v>
      </c>
      <c r="I21" s="154">
        <f>I20-I17</f>
        <v>285725.60999999964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150268.02000000328</v>
      </c>
      <c r="H25" s="158">
        <f>H21-H26</f>
        <v>-131052.58999999613</v>
      </c>
      <c r="I25" s="158">
        <f>I21-I26</f>
        <v>281320.60999999964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45615</v>
      </c>
      <c r="H26" s="158">
        <v>41210</v>
      </c>
      <c r="I26" s="158">
        <v>4405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150268.02000000002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18000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132268.02000000002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45615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243409.54</v>
      </c>
      <c r="H33" s="173"/>
      <c r="I33" s="173"/>
      <c r="J33" s="240"/>
      <c r="K33" s="229"/>
    </row>
    <row r="34" spans="1:11" ht="38.25" customHeight="1" x14ac:dyDescent="0.2">
      <c r="A34" s="306" t="s">
        <v>108</v>
      </c>
      <c r="B34" s="306"/>
      <c r="C34" s="306"/>
      <c r="D34" s="306"/>
      <c r="E34" s="306"/>
      <c r="F34" s="306"/>
      <c r="G34" s="306"/>
      <c r="H34" s="306"/>
      <c r="I34" s="306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478011</v>
      </c>
      <c r="G41" s="54">
        <v>478011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7600</v>
      </c>
      <c r="F50" s="189">
        <v>9000</v>
      </c>
      <c r="G50" s="190">
        <v>13600</v>
      </c>
      <c r="H50" s="190">
        <f>E50+F50-G50</f>
        <v>3000</v>
      </c>
      <c r="I50" s="191">
        <v>3000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633508.76</v>
      </c>
      <c r="F51" s="194">
        <v>424110.38</v>
      </c>
      <c r="G51" s="122">
        <v>240459</v>
      </c>
      <c r="H51" s="122">
        <f>E51+F51-G51</f>
        <v>817160.14000000013</v>
      </c>
      <c r="I51" s="195">
        <v>780899.62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513402.2</v>
      </c>
      <c r="F52" s="194">
        <v>4110565.8</v>
      </c>
      <c r="G52" s="122">
        <v>44037.74</v>
      </c>
      <c r="H52" s="122">
        <f>E52+F52-G52</f>
        <v>4579930.26</v>
      </c>
      <c r="I52" s="195">
        <v>4579930.26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530474.78</v>
      </c>
      <c r="F53" s="194">
        <v>623526</v>
      </c>
      <c r="G53" s="122">
        <v>526399</v>
      </c>
      <c r="H53" s="122">
        <f>E53+F53-G53</f>
        <v>627601.78</v>
      </c>
      <c r="I53" s="195">
        <v>627601.78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1684985.74</v>
      </c>
      <c r="F54" s="68">
        <f>F50+F51+F52+F53</f>
        <v>5167202.18</v>
      </c>
      <c r="G54" s="67">
        <f>G50+G51+G52+G53</f>
        <v>824495.74</v>
      </c>
      <c r="H54" s="67">
        <f>H50+H51+H52+H53</f>
        <v>6027692.1800000006</v>
      </c>
      <c r="I54" s="196">
        <f>SUM(I50:I53)</f>
        <v>5991431.6600000001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36.75" customHeight="1" x14ac:dyDescent="0.4">
      <c r="A2" s="309" t="s">
        <v>1</v>
      </c>
      <c r="B2" s="309"/>
      <c r="C2" s="309"/>
      <c r="D2" s="309"/>
      <c r="E2" s="321" t="s">
        <v>118</v>
      </c>
      <c r="F2" s="321"/>
      <c r="G2" s="321"/>
      <c r="H2" s="321"/>
      <c r="I2" s="321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119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>
        <v>69650721</v>
      </c>
      <c r="F6" s="314"/>
      <c r="G6" s="150" t="s">
        <v>3</v>
      </c>
      <c r="H6" s="312">
        <v>1126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33037000</v>
      </c>
      <c r="F16" s="297"/>
      <c r="G16" s="6">
        <v>36535043.519999996</v>
      </c>
      <c r="H16" s="43">
        <v>36527617.219999999</v>
      </c>
      <c r="I16" s="43">
        <v>7426.3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33260000</v>
      </c>
      <c r="F18" s="297"/>
      <c r="G18" s="6">
        <v>36742597.280000001</v>
      </c>
      <c r="H18" s="43">
        <v>36728417.280000001</v>
      </c>
      <c r="I18" s="43">
        <v>14180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207553.76000000536</v>
      </c>
      <c r="H20" s="154">
        <f>H18-H16+H17</f>
        <v>200800.06000000238</v>
      </c>
      <c r="I20" s="154">
        <f>I18-I16+I17</f>
        <v>6753.7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207553.76000000536</v>
      </c>
      <c r="H21" s="154">
        <f>H20-H17</f>
        <v>200800.06000000238</v>
      </c>
      <c r="I21" s="154">
        <f>I20-I17</f>
        <v>6753.7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6753.7000000053959</v>
      </c>
      <c r="H25" s="158">
        <f>H21-H26</f>
        <v>2.4156179279088974E-9</v>
      </c>
      <c r="I25" s="158">
        <f>I21-I26</f>
        <v>6753.7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200800.05999999997</v>
      </c>
      <c r="H26" s="158">
        <v>200800.05999999997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6753.7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6753.7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200800.05999999997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870194.48</v>
      </c>
      <c r="H33" s="173"/>
      <c r="I33" s="173"/>
      <c r="J33" s="240"/>
      <c r="K33" s="229"/>
    </row>
    <row r="34" spans="1:11" ht="45.6" customHeight="1" x14ac:dyDescent="0.2">
      <c r="A34" s="306" t="s">
        <v>109</v>
      </c>
      <c r="B34" s="306"/>
      <c r="C34" s="306"/>
      <c r="D34" s="306"/>
      <c r="E34" s="306"/>
      <c r="F34" s="306"/>
      <c r="G34" s="306"/>
      <c r="H34" s="306"/>
      <c r="I34" s="306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266690</v>
      </c>
      <c r="G41" s="54">
        <v>266690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23500</v>
      </c>
      <c r="F50" s="189">
        <v>5000</v>
      </c>
      <c r="G50" s="190">
        <v>5000</v>
      </c>
      <c r="H50" s="190">
        <f>E50+F50-G50</f>
        <v>23500</v>
      </c>
      <c r="I50" s="191">
        <v>23500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412258.07</v>
      </c>
      <c r="F51" s="194">
        <v>454306</v>
      </c>
      <c r="G51" s="122">
        <v>326890</v>
      </c>
      <c r="H51" s="122">
        <f>E51+F51-G51</f>
        <v>539674.07000000007</v>
      </c>
      <c r="I51" s="195">
        <v>496470.07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119166.35</v>
      </c>
      <c r="F52" s="194">
        <v>1201379.92</v>
      </c>
      <c r="G52" s="122">
        <v>142208.14000000001</v>
      </c>
      <c r="H52" s="122">
        <f>E52+F52-G52</f>
        <v>1178338.1299999999</v>
      </c>
      <c r="I52" s="195">
        <v>1178338.1299999999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68463</v>
      </c>
      <c r="F53" s="194">
        <v>296544</v>
      </c>
      <c r="G53" s="122">
        <v>266690</v>
      </c>
      <c r="H53" s="122">
        <f>E53+F53-G53</f>
        <v>98317</v>
      </c>
      <c r="I53" s="195">
        <v>98317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623387.42000000004</v>
      </c>
      <c r="F54" s="68">
        <f>F50+F51+F52+F53</f>
        <v>1957229.92</v>
      </c>
      <c r="G54" s="67">
        <f>G50+G51+G52+G53</f>
        <v>740788.14</v>
      </c>
      <c r="H54" s="67">
        <f>H50+H51+H52+H53</f>
        <v>1839829.2</v>
      </c>
      <c r="I54" s="196">
        <f>SUM(I50:I53)</f>
        <v>1796625.2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/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0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92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120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 t="s">
        <v>121</v>
      </c>
      <c r="F6" s="314"/>
      <c r="G6" s="150" t="s">
        <v>3</v>
      </c>
      <c r="H6" s="312">
        <v>1127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63227000</v>
      </c>
      <c r="F16" s="297"/>
      <c r="G16" s="6">
        <v>67672771.120000005</v>
      </c>
      <c r="H16" s="43">
        <v>66534671.590000004</v>
      </c>
      <c r="I16" s="43">
        <v>1138099.53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2660</v>
      </c>
      <c r="H17" s="121">
        <v>0</v>
      </c>
      <c r="I17" s="121">
        <v>2660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64310000</v>
      </c>
      <c r="F18" s="297"/>
      <c r="G18" s="6">
        <v>68616188.859999999</v>
      </c>
      <c r="H18" s="43">
        <v>67436605.920000002</v>
      </c>
      <c r="I18" s="43">
        <v>1179582.9400000002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946077.73999999464</v>
      </c>
      <c r="H20" s="154">
        <f>H18-H16+H17</f>
        <v>901934.32999999821</v>
      </c>
      <c r="I20" s="154">
        <f>I18-I16+I17</f>
        <v>44143.410000000149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943417.73999999464</v>
      </c>
      <c r="H21" s="154">
        <f>H20-H17</f>
        <v>901934.32999999821</v>
      </c>
      <c r="I21" s="154">
        <f>I20-I17</f>
        <v>41483.410000000149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40753.739999994752</v>
      </c>
      <c r="H25" s="158">
        <f>H21-H26</f>
        <v>-729.67000000167172</v>
      </c>
      <c r="I25" s="158">
        <f>I21-I26</f>
        <v>41483.410000000149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902663.99999999988</v>
      </c>
      <c r="H26" s="158">
        <v>902663.99999999988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40753.74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40753.74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902663.99999999988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1843335.4</v>
      </c>
      <c r="H33" s="173"/>
      <c r="I33" s="173"/>
      <c r="J33" s="240"/>
      <c r="K33" s="229"/>
    </row>
    <row r="34" spans="1:11" ht="38.25" customHeight="1" x14ac:dyDescent="0.2">
      <c r="A34" s="306" t="s">
        <v>110</v>
      </c>
      <c r="B34" s="306"/>
      <c r="C34" s="306"/>
      <c r="D34" s="306"/>
      <c r="E34" s="306"/>
      <c r="F34" s="306"/>
      <c r="G34" s="306"/>
      <c r="H34" s="306"/>
      <c r="I34" s="306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109000</v>
      </c>
      <c r="G37" s="54">
        <v>51510</v>
      </c>
      <c r="H37" s="55"/>
      <c r="I37" s="176">
        <f>IF(F37=0,"nerozp.",G37/F37)</f>
        <v>0.47256880733944956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2284214</v>
      </c>
      <c r="G41" s="54">
        <v>2284214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68011</v>
      </c>
      <c r="F50" s="189">
        <v>7000</v>
      </c>
      <c r="G50" s="190">
        <v>6700</v>
      </c>
      <c r="H50" s="190">
        <f>E50+F50-G50</f>
        <v>68311</v>
      </c>
      <c r="I50" s="191">
        <v>68311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422946.6</v>
      </c>
      <c r="F51" s="194">
        <v>765840</v>
      </c>
      <c r="G51" s="122">
        <v>837638.01</v>
      </c>
      <c r="H51" s="122">
        <f>E51+F51-G51</f>
        <v>351148.59000000008</v>
      </c>
      <c r="I51" s="195">
        <v>251602.59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647145.92999999993</v>
      </c>
      <c r="F52" s="194">
        <v>2661907.4500000002</v>
      </c>
      <c r="G52" s="122">
        <v>590293.1</v>
      </c>
      <c r="H52" s="122">
        <f>E52+F52-G52</f>
        <v>2718760.28</v>
      </c>
      <c r="I52" s="195">
        <v>2718760.28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288.14</v>
      </c>
      <c r="F53" s="194">
        <v>3265141</v>
      </c>
      <c r="G53" s="122">
        <v>3256195.88</v>
      </c>
      <c r="H53" s="122">
        <f>E53+F53-G53</f>
        <v>9233.2600000002421</v>
      </c>
      <c r="I53" s="195">
        <v>9233.26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1138391.6699999997</v>
      </c>
      <c r="F54" s="68">
        <f>F50+F51+F52+F53</f>
        <v>6699888.4500000002</v>
      </c>
      <c r="G54" s="67">
        <f>G50+G51+G52+G53</f>
        <v>4690826.99</v>
      </c>
      <c r="H54" s="67">
        <f>H50+H51+H52+H53</f>
        <v>3147453.1300000004</v>
      </c>
      <c r="I54" s="196">
        <f>SUM(I50:I53)</f>
        <v>3047907.1299999994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94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122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>
        <v>47922117</v>
      </c>
      <c r="F6" s="314"/>
      <c r="G6" s="150" t="s">
        <v>3</v>
      </c>
      <c r="H6" s="312">
        <v>1151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13712000</v>
      </c>
      <c r="F16" s="297"/>
      <c r="G16" s="6">
        <v>19649911.280000001</v>
      </c>
      <c r="H16" s="43">
        <v>19640687.280000001</v>
      </c>
      <c r="I16" s="43">
        <v>9224</v>
      </c>
      <c r="J16" s="27"/>
      <c r="K16" s="4"/>
    </row>
    <row r="17" spans="1:2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21" ht="19.5" x14ac:dyDescent="0.4">
      <c r="A18" s="32" t="s">
        <v>72</v>
      </c>
      <c r="B18" s="3"/>
      <c r="C18" s="3"/>
      <c r="D18" s="3"/>
      <c r="E18" s="296">
        <v>13721000</v>
      </c>
      <c r="F18" s="297"/>
      <c r="G18" s="6">
        <v>19831336.210000001</v>
      </c>
      <c r="H18" s="43">
        <v>19804423.210000001</v>
      </c>
      <c r="I18" s="43">
        <v>26913</v>
      </c>
      <c r="J18" s="27"/>
      <c r="K18" s="4"/>
      <c r="M18" s="245"/>
      <c r="N18" s="303"/>
      <c r="O18" s="303"/>
      <c r="P18" s="303"/>
      <c r="Q18" s="303"/>
      <c r="R18" s="303"/>
      <c r="S18" s="174"/>
      <c r="T18" s="173"/>
      <c r="U18" s="173"/>
    </row>
    <row r="19" spans="1:2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  <c r="M19" s="315"/>
      <c r="N19" s="316"/>
      <c r="O19" s="316"/>
      <c r="P19" s="316"/>
      <c r="Q19" s="316"/>
      <c r="R19" s="316"/>
      <c r="S19" s="316"/>
      <c r="T19" s="316"/>
      <c r="U19" s="316"/>
    </row>
    <row r="20" spans="1:2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181424.9299999997</v>
      </c>
      <c r="H20" s="154">
        <f>H18-H16+H17</f>
        <v>163735.9299999997</v>
      </c>
      <c r="I20" s="154">
        <f>I18-I16+I17</f>
        <v>17689</v>
      </c>
      <c r="J20" s="233"/>
      <c r="K20" s="231"/>
      <c r="M20" s="270"/>
      <c r="N20" s="270"/>
      <c r="O20" s="270"/>
      <c r="P20" s="270"/>
      <c r="Q20" s="270"/>
      <c r="R20" s="270"/>
      <c r="S20" s="270"/>
      <c r="T20" s="270"/>
      <c r="U20" s="270"/>
    </row>
    <row r="21" spans="1:2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181424.9299999997</v>
      </c>
      <c r="H21" s="154">
        <f>H20-H17</f>
        <v>163735.9299999997</v>
      </c>
      <c r="I21" s="154">
        <f>I20-I17</f>
        <v>17689</v>
      </c>
      <c r="J21" s="233"/>
      <c r="K21" s="232"/>
      <c r="M21" s="270"/>
      <c r="N21" s="270"/>
      <c r="O21" s="270"/>
      <c r="P21" s="270"/>
      <c r="Q21" s="270"/>
      <c r="R21" s="270"/>
      <c r="S21" s="270"/>
      <c r="T21" s="270"/>
      <c r="U21" s="270"/>
    </row>
    <row r="22" spans="1:2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21" ht="19.5" x14ac:dyDescent="0.4">
      <c r="J23" s="233"/>
      <c r="K23" s="232"/>
    </row>
    <row r="24" spans="1:2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2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181424.9299999997</v>
      </c>
      <c r="H25" s="158">
        <f>H21-H26</f>
        <v>163735.9299999997</v>
      </c>
      <c r="I25" s="158">
        <f>I21-I26</f>
        <v>17689</v>
      </c>
    </row>
    <row r="26" spans="1:2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0</v>
      </c>
      <c r="H26" s="158">
        <v>0</v>
      </c>
      <c r="I26" s="158">
        <v>0</v>
      </c>
      <c r="J26" s="240"/>
      <c r="K26" s="232"/>
    </row>
    <row r="27" spans="1:2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2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2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181424.93</v>
      </c>
      <c r="H29" s="162"/>
      <c r="I29" s="161"/>
      <c r="J29" s="236"/>
      <c r="K29" s="232"/>
    </row>
    <row r="30" spans="1:2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0</v>
      </c>
      <c r="H30" s="162"/>
      <c r="I30" s="161"/>
      <c r="J30" s="231"/>
      <c r="K30" s="231"/>
    </row>
    <row r="31" spans="1:2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181424.93</v>
      </c>
      <c r="H31" s="162"/>
      <c r="I31" s="161"/>
      <c r="J31" s="237"/>
      <c r="K31" s="237"/>
    </row>
    <row r="32" spans="1:2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0</v>
      </c>
      <c r="H32" s="162"/>
      <c r="I32" s="161"/>
      <c r="J32" s="238"/>
      <c r="K32" s="231"/>
    </row>
    <row r="33" spans="1:2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0</v>
      </c>
      <c r="H33" s="173"/>
      <c r="I33" s="173"/>
      <c r="J33" s="240"/>
      <c r="K33" s="229"/>
      <c r="L33" s="246"/>
      <c r="M33" s="272"/>
      <c r="N33" s="270"/>
      <c r="O33" s="270"/>
      <c r="P33" s="270"/>
      <c r="Q33" s="270"/>
      <c r="R33" s="270"/>
      <c r="S33" s="270"/>
      <c r="T33" s="270"/>
      <c r="U33" s="270"/>
    </row>
    <row r="34" spans="1:21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  <c r="J34" s="240"/>
      <c r="K34" s="18"/>
      <c r="M34" s="270"/>
      <c r="N34" s="270"/>
      <c r="O34" s="270"/>
      <c r="P34" s="270"/>
      <c r="Q34" s="270"/>
      <c r="R34" s="270"/>
      <c r="S34" s="270"/>
      <c r="T34" s="270"/>
      <c r="U34" s="270"/>
    </row>
    <row r="35" spans="1:2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2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2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2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2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2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21" ht="16.5" x14ac:dyDescent="0.35">
      <c r="A41" s="53" t="s">
        <v>59</v>
      </c>
      <c r="B41" s="37"/>
      <c r="C41" s="2"/>
      <c r="D41" s="52"/>
      <c r="E41" s="52"/>
      <c r="F41" s="54">
        <v>98966</v>
      </c>
      <c r="G41" s="54">
        <v>98966</v>
      </c>
      <c r="H41" s="55"/>
      <c r="I41" s="176">
        <f>IF(F41=0,"nerozp.",G41/F41)</f>
        <v>1</v>
      </c>
      <c r="J41" s="8"/>
    </row>
    <row r="42" spans="1:2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2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2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2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2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2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2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13015</v>
      </c>
      <c r="F50" s="189">
        <v>0</v>
      </c>
      <c r="G50" s="190">
        <v>0</v>
      </c>
      <c r="H50" s="190">
        <f>E50+F50-G50</f>
        <v>13015</v>
      </c>
      <c r="I50" s="191">
        <v>13015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47691.16</v>
      </c>
      <c r="F51" s="194">
        <v>245220</v>
      </c>
      <c r="G51" s="122">
        <v>104761.8</v>
      </c>
      <c r="H51" s="122">
        <f>E51+F51-G51</f>
        <v>188149.36000000004</v>
      </c>
      <c r="I51" s="195">
        <v>162206.1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3800932.17</v>
      </c>
      <c r="F52" s="194">
        <v>415178.31</v>
      </c>
      <c r="G52" s="122">
        <v>947649.01</v>
      </c>
      <c r="H52" s="122">
        <f>E52+F52-G52</f>
        <v>3268461.4699999997</v>
      </c>
      <c r="I52" s="195">
        <v>3154197.13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53661.81</v>
      </c>
      <c r="F53" s="194">
        <v>109518</v>
      </c>
      <c r="G53" s="122">
        <v>98966</v>
      </c>
      <c r="H53" s="122">
        <f>E53+F53-G53</f>
        <v>64213.81</v>
      </c>
      <c r="I53" s="195">
        <v>64213.81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3915300.14</v>
      </c>
      <c r="F54" s="68">
        <f>F50+F51+F52+F53</f>
        <v>769916.31</v>
      </c>
      <c r="G54" s="67">
        <f>G50+G51+G52+G53</f>
        <v>1151376.81</v>
      </c>
      <c r="H54" s="67">
        <f>H50+H51+H52+H53</f>
        <v>3533839.6399999997</v>
      </c>
      <c r="I54" s="196">
        <f>SUM(I50:I53)</f>
        <v>3393632.04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30">
    <mergeCell ref="J48:K48"/>
    <mergeCell ref="N18:R18"/>
    <mergeCell ref="M19:U21"/>
    <mergeCell ref="M33:U34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E5" sqref="E5:I5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8" customWidth="1"/>
    <col min="11" max="11" width="14.42578125" style="7" customWidth="1"/>
    <col min="12" max="16384" width="9.140625" style="4"/>
  </cols>
  <sheetData>
    <row r="1" spans="1:11" ht="19.5" x14ac:dyDescent="0.4">
      <c r="A1" s="48" t="s">
        <v>0</v>
      </c>
      <c r="B1" s="21"/>
      <c r="C1" s="21"/>
      <c r="D1" s="21"/>
      <c r="I1" s="148"/>
    </row>
    <row r="2" spans="1:11" ht="19.5" x14ac:dyDescent="0.4">
      <c r="A2" s="309" t="s">
        <v>1</v>
      </c>
      <c r="B2" s="309"/>
      <c r="C2" s="309"/>
      <c r="D2" s="309"/>
      <c r="E2" s="310" t="s">
        <v>96</v>
      </c>
      <c r="F2" s="310"/>
      <c r="G2" s="310"/>
      <c r="H2" s="310"/>
      <c r="I2" s="310"/>
      <c r="J2" s="22"/>
    </row>
    <row r="3" spans="1:11" ht="9.75" customHeight="1" x14ac:dyDescent="0.4">
      <c r="A3" s="136"/>
      <c r="B3" s="136"/>
      <c r="C3" s="136"/>
      <c r="D3" s="136"/>
      <c r="E3" s="308" t="s">
        <v>23</v>
      </c>
      <c r="F3" s="308"/>
      <c r="G3" s="308"/>
      <c r="H3" s="308"/>
      <c r="I3" s="308"/>
      <c r="J3" s="22"/>
    </row>
    <row r="4" spans="1:11" ht="15.75" x14ac:dyDescent="0.25">
      <c r="A4" s="23" t="s">
        <v>2</v>
      </c>
      <c r="E4" s="311" t="s">
        <v>123</v>
      </c>
      <c r="F4" s="311"/>
      <c r="G4" s="311"/>
      <c r="H4" s="311"/>
      <c r="I4" s="311"/>
    </row>
    <row r="5" spans="1:11" ht="7.5" customHeight="1" x14ac:dyDescent="0.3">
      <c r="A5" s="24"/>
      <c r="E5" s="308" t="s">
        <v>23</v>
      </c>
      <c r="F5" s="308"/>
      <c r="G5" s="308"/>
      <c r="H5" s="308"/>
      <c r="I5" s="308"/>
    </row>
    <row r="6" spans="1:11" ht="19.5" x14ac:dyDescent="0.4">
      <c r="A6" s="22" t="s">
        <v>34</v>
      </c>
      <c r="C6" s="149"/>
      <c r="D6" s="149"/>
      <c r="E6" s="313" t="s">
        <v>124</v>
      </c>
      <c r="F6" s="314"/>
      <c r="G6" s="150" t="s">
        <v>3</v>
      </c>
      <c r="H6" s="312">
        <v>1161</v>
      </c>
      <c r="I6" s="312"/>
    </row>
    <row r="7" spans="1:11" ht="8.25" customHeight="1" x14ac:dyDescent="0.4">
      <c r="A7" s="22"/>
      <c r="E7" s="308" t="s">
        <v>24</v>
      </c>
      <c r="F7" s="308"/>
      <c r="G7" s="308"/>
      <c r="H7" s="308"/>
      <c r="I7" s="308"/>
    </row>
    <row r="8" spans="1:11" ht="19.5" hidden="1" x14ac:dyDescent="0.4">
      <c r="A8" s="22"/>
      <c r="E8" s="151"/>
      <c r="F8" s="151"/>
      <c r="G8" s="151"/>
      <c r="H8" s="25"/>
      <c r="I8" s="151"/>
    </row>
    <row r="9" spans="1:11" ht="30.75" customHeight="1" x14ac:dyDescent="0.4">
      <c r="A9" s="22"/>
      <c r="E9" s="151"/>
      <c r="F9" s="151"/>
      <c r="G9" s="151"/>
      <c r="H9" s="25"/>
      <c r="I9" s="151"/>
    </row>
    <row r="11" spans="1:11" ht="15" customHeight="1" x14ac:dyDescent="0.4">
      <c r="A11" s="26"/>
      <c r="E11" s="294" t="s">
        <v>4</v>
      </c>
      <c r="F11" s="295"/>
      <c r="G11" s="42" t="s">
        <v>5</v>
      </c>
      <c r="H11" s="33" t="s">
        <v>6</v>
      </c>
      <c r="I11" s="33"/>
      <c r="J11" s="27"/>
      <c r="K11" s="4"/>
    </row>
    <row r="12" spans="1:11" ht="15" customHeight="1" x14ac:dyDescent="0.4">
      <c r="A12" s="29"/>
      <c r="B12" s="29"/>
      <c r="C12" s="29"/>
      <c r="D12" s="29"/>
      <c r="E12" s="294" t="s">
        <v>7</v>
      </c>
      <c r="F12" s="295"/>
      <c r="G12" s="42" t="s">
        <v>8</v>
      </c>
      <c r="H12" s="41" t="s">
        <v>9</v>
      </c>
      <c r="I12" s="49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294" t="s">
        <v>11</v>
      </c>
      <c r="F13" s="295"/>
      <c r="G13" s="50"/>
      <c r="H13" s="300" t="s">
        <v>36</v>
      </c>
      <c r="I13" s="300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0"/>
      <c r="H14" s="137"/>
      <c r="I14" s="137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2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296">
        <v>18689000</v>
      </c>
      <c r="F16" s="297"/>
      <c r="G16" s="6">
        <v>24499884.359999999</v>
      </c>
      <c r="H16" s="43">
        <v>24410534.18</v>
      </c>
      <c r="I16" s="43">
        <v>89350.18</v>
      </c>
      <c r="J16" s="27"/>
      <c r="K16" s="4"/>
    </row>
    <row r="17" spans="1:11" ht="18" x14ac:dyDescent="0.35">
      <c r="A17" s="123" t="s">
        <v>6</v>
      </c>
      <c r="B17" s="3"/>
      <c r="C17" s="124" t="s">
        <v>26</v>
      </c>
      <c r="D17" s="3"/>
      <c r="E17" s="3"/>
      <c r="F17" s="3"/>
      <c r="G17" s="121">
        <v>0</v>
      </c>
      <c r="H17" s="121">
        <v>0</v>
      </c>
      <c r="I17" s="121">
        <v>0</v>
      </c>
      <c r="J17" s="239"/>
      <c r="K17" s="230"/>
    </row>
    <row r="18" spans="1:11" ht="19.5" x14ac:dyDescent="0.4">
      <c r="A18" s="32" t="s">
        <v>72</v>
      </c>
      <c r="B18" s="3"/>
      <c r="C18" s="3"/>
      <c r="D18" s="3"/>
      <c r="E18" s="296">
        <v>18763000</v>
      </c>
      <c r="F18" s="297"/>
      <c r="G18" s="6">
        <v>24548600.18</v>
      </c>
      <c r="H18" s="43">
        <v>24410534.18</v>
      </c>
      <c r="I18" s="43">
        <v>138066</v>
      </c>
      <c r="J18" s="27"/>
      <c r="K18" s="4"/>
    </row>
    <row r="19" spans="1:11" ht="19.5" x14ac:dyDescent="0.4">
      <c r="A19" s="32"/>
      <c r="B19" s="3"/>
      <c r="C19" s="3"/>
      <c r="D19" s="3"/>
      <c r="E19" s="134"/>
      <c r="F19" s="135"/>
      <c r="G19" s="5"/>
      <c r="H19" s="43"/>
      <c r="I19" s="43"/>
      <c r="J19" s="217"/>
      <c r="K19" s="4"/>
    </row>
    <row r="20" spans="1:11" s="155" customFormat="1" ht="19.5" x14ac:dyDescent="0.4">
      <c r="A20" s="152" t="s">
        <v>73</v>
      </c>
      <c r="B20" s="152"/>
      <c r="C20" s="153"/>
      <c r="D20" s="152"/>
      <c r="E20" s="152"/>
      <c r="F20" s="152"/>
      <c r="G20" s="154">
        <f>G18-G16+G17</f>
        <v>48715.820000000298</v>
      </c>
      <c r="H20" s="154">
        <f>H18-H16+H17</f>
        <v>0</v>
      </c>
      <c r="I20" s="154">
        <f>I18-I16+I17</f>
        <v>48715.820000000007</v>
      </c>
      <c r="J20" s="233"/>
      <c r="K20" s="231"/>
    </row>
    <row r="21" spans="1:11" s="155" customFormat="1" ht="19.5" x14ac:dyDescent="0.4">
      <c r="A21" s="152" t="s">
        <v>74</v>
      </c>
      <c r="B21" s="152"/>
      <c r="C21" s="153"/>
      <c r="D21" s="152"/>
      <c r="E21" s="152"/>
      <c r="F21" s="152"/>
      <c r="G21" s="154">
        <f>G20-G17</f>
        <v>48715.820000000298</v>
      </c>
      <c r="H21" s="154">
        <f>H20-H17</f>
        <v>0</v>
      </c>
      <c r="I21" s="154">
        <f>I20-I17</f>
        <v>48715.820000000007</v>
      </c>
      <c r="J21" s="233"/>
      <c r="K21" s="232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3"/>
      <c r="K22" s="232"/>
    </row>
    <row r="23" spans="1:11" ht="19.5" x14ac:dyDescent="0.4">
      <c r="J23" s="233"/>
      <c r="K23" s="232"/>
    </row>
    <row r="24" spans="1:11" ht="19.5" x14ac:dyDescent="0.4">
      <c r="A24" s="30" t="s">
        <v>75</v>
      </c>
      <c r="B24" s="34"/>
      <c r="C24" s="31"/>
      <c r="D24" s="34"/>
      <c r="E24" s="34"/>
      <c r="J24" s="233"/>
      <c r="K24" s="232"/>
    </row>
    <row r="25" spans="1:11" s="155" customFormat="1" ht="18.75" customHeight="1" x14ac:dyDescent="0.3">
      <c r="A25" s="156" t="s">
        <v>43</v>
      </c>
      <c r="B25" s="153"/>
      <c r="C25" s="153"/>
      <c r="D25" s="153"/>
      <c r="E25" s="153"/>
      <c r="F25" s="153"/>
      <c r="G25" s="157">
        <f>G21-G26</f>
        <v>48715.820000000298</v>
      </c>
      <c r="H25" s="158">
        <f>H21-H26</f>
        <v>0</v>
      </c>
      <c r="I25" s="158">
        <f>I21-I26</f>
        <v>48715.820000000007</v>
      </c>
    </row>
    <row r="26" spans="1:11" s="155" customFormat="1" ht="15" x14ac:dyDescent="0.3">
      <c r="A26" s="156" t="s">
        <v>38</v>
      </c>
      <c r="B26" s="153"/>
      <c r="C26" s="153"/>
      <c r="D26" s="153"/>
      <c r="E26" s="153"/>
      <c r="F26" s="153"/>
      <c r="G26" s="157">
        <f>H26+I26</f>
        <v>0</v>
      </c>
      <c r="H26" s="158">
        <v>0</v>
      </c>
      <c r="I26" s="158">
        <v>0</v>
      </c>
      <c r="J26" s="240"/>
      <c r="K26" s="232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34"/>
      <c r="K27" s="235"/>
    </row>
    <row r="28" spans="1:11" s="155" customFormat="1" ht="16.5" x14ac:dyDescent="0.35">
      <c r="A28" s="152" t="s">
        <v>39</v>
      </c>
      <c r="B28" s="152" t="s">
        <v>40</v>
      </c>
      <c r="C28" s="152"/>
      <c r="D28" s="160"/>
      <c r="E28" s="160"/>
      <c r="F28" s="161"/>
      <c r="G28" s="154"/>
      <c r="H28" s="162"/>
      <c r="I28" s="161"/>
      <c r="J28" s="236"/>
      <c r="K28" s="232"/>
    </row>
    <row r="29" spans="1:11" s="155" customFormat="1" ht="16.5" customHeight="1" x14ac:dyDescent="0.3">
      <c r="A29" s="152"/>
      <c r="B29" s="152"/>
      <c r="C29" s="299" t="s">
        <v>14</v>
      </c>
      <c r="D29" s="299"/>
      <c r="E29" s="299"/>
      <c r="F29" s="161"/>
      <c r="G29" s="163">
        <f>G30+G31</f>
        <v>48715.82</v>
      </c>
      <c r="H29" s="162"/>
      <c r="I29" s="161"/>
      <c r="J29" s="236"/>
      <c r="K29" s="232"/>
    </row>
    <row r="30" spans="1:11" s="155" customFormat="1" ht="18.75" x14ac:dyDescent="0.4">
      <c r="A30" s="164"/>
      <c r="B30" s="164"/>
      <c r="C30" s="165"/>
      <c r="D30" s="166"/>
      <c r="E30" s="167" t="s">
        <v>44</v>
      </c>
      <c r="F30" s="168" t="s">
        <v>15</v>
      </c>
      <c r="G30" s="169">
        <v>5000</v>
      </c>
      <c r="H30" s="162"/>
      <c r="I30" s="161"/>
      <c r="J30" s="231"/>
      <c r="K30" s="231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63</v>
      </c>
      <c r="G31" s="169">
        <v>43715.82</v>
      </c>
      <c r="H31" s="162"/>
      <c r="I31" s="161"/>
      <c r="J31" s="237"/>
      <c r="K31" s="237"/>
    </row>
    <row r="32" spans="1:11" s="155" customFormat="1" ht="18.75" x14ac:dyDescent="0.4">
      <c r="A32" s="164"/>
      <c r="B32" s="172"/>
      <c r="C32" s="299" t="s">
        <v>45</v>
      </c>
      <c r="D32" s="299"/>
      <c r="E32" s="299"/>
      <c r="F32" s="299"/>
      <c r="G32" s="163">
        <f>G26</f>
        <v>0</v>
      </c>
      <c r="H32" s="162"/>
      <c r="I32" s="161"/>
      <c r="J32" s="238"/>
      <c r="K32" s="231"/>
    </row>
    <row r="33" spans="1:11" ht="20.25" customHeight="1" x14ac:dyDescent="0.3">
      <c r="A33" s="173"/>
      <c r="B33" s="303" t="s">
        <v>79</v>
      </c>
      <c r="C33" s="303"/>
      <c r="D33" s="303"/>
      <c r="E33" s="303"/>
      <c r="F33" s="303"/>
      <c r="G33" s="174">
        <v>0</v>
      </c>
      <c r="H33" s="173"/>
      <c r="I33" s="173"/>
      <c r="J33" s="240"/>
      <c r="K33" s="229"/>
    </row>
    <row r="34" spans="1:11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  <c r="J34" s="240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4"/>
      <c r="E35" s="52"/>
      <c r="F35" s="3"/>
      <c r="G35" s="35"/>
      <c r="H35" s="29"/>
      <c r="I35" s="29"/>
      <c r="J35" s="234"/>
      <c r="K35" s="235"/>
    </row>
    <row r="36" spans="1:11" ht="18.75" x14ac:dyDescent="0.4">
      <c r="A36" s="30"/>
      <c r="B36" s="30"/>
      <c r="C36" s="30"/>
      <c r="D36" s="34"/>
      <c r="F36" s="36" t="s">
        <v>25</v>
      </c>
      <c r="G36" s="49" t="s">
        <v>5</v>
      </c>
      <c r="H36" s="29"/>
      <c r="I36" s="175" t="s">
        <v>27</v>
      </c>
      <c r="J36" s="18"/>
    </row>
    <row r="37" spans="1:11" ht="16.5" x14ac:dyDescent="0.35">
      <c r="A37" s="53" t="s">
        <v>22</v>
      </c>
      <c r="B37" s="37"/>
      <c r="C37" s="2"/>
      <c r="D37" s="37"/>
      <c r="E37" s="52"/>
      <c r="F37" s="54">
        <v>0</v>
      </c>
      <c r="G37" s="54">
        <v>0</v>
      </c>
      <c r="H37" s="55"/>
      <c r="I37" s="176" t="str">
        <f>IF(F37=0,"nerozp.",G37/F37)</f>
        <v>nerozp.</v>
      </c>
      <c r="J37" s="18"/>
    </row>
    <row r="38" spans="1:11" ht="16.5" hidden="1" x14ac:dyDescent="0.35">
      <c r="A38" s="53" t="s">
        <v>69</v>
      </c>
      <c r="B38" s="37"/>
      <c r="C38" s="2"/>
      <c r="D38" s="56"/>
      <c r="E38" s="56"/>
      <c r="F38" s="54">
        <v>0</v>
      </c>
      <c r="G38" s="54">
        <v>0</v>
      </c>
      <c r="H38" s="55"/>
      <c r="I38" s="176" t="e">
        <f>G38/F38</f>
        <v>#DIV/0!</v>
      </c>
      <c r="J38" s="18"/>
    </row>
    <row r="39" spans="1:11" ht="16.5" hidden="1" x14ac:dyDescent="0.35">
      <c r="A39" s="53" t="s">
        <v>70</v>
      </c>
      <c r="B39" s="37"/>
      <c r="C39" s="2"/>
      <c r="D39" s="56"/>
      <c r="E39" s="56"/>
      <c r="F39" s="54">
        <v>0</v>
      </c>
      <c r="G39" s="54">
        <v>0</v>
      </c>
      <c r="H39" s="55"/>
      <c r="I39" s="176" t="e">
        <f>G39/F39</f>
        <v>#DIV/0!</v>
      </c>
      <c r="J39" s="18"/>
    </row>
    <row r="40" spans="1:11" ht="16.5" x14ac:dyDescent="0.35">
      <c r="A40" s="53" t="s">
        <v>62</v>
      </c>
      <c r="B40" s="37"/>
      <c r="C40" s="2"/>
      <c r="D40" s="56"/>
      <c r="E40" s="56"/>
      <c r="F40" s="54">
        <v>0</v>
      </c>
      <c r="G40" s="54">
        <v>0</v>
      </c>
      <c r="H40" s="55"/>
      <c r="I40" s="176" t="str">
        <f>IF(F40=0,"nerozp.",G40/F40)</f>
        <v>nerozp.</v>
      </c>
      <c r="J40" s="8"/>
    </row>
    <row r="41" spans="1:11" ht="16.5" x14ac:dyDescent="0.35">
      <c r="A41" s="53" t="s">
        <v>59</v>
      </c>
      <c r="B41" s="37"/>
      <c r="C41" s="2"/>
      <c r="D41" s="52"/>
      <c r="E41" s="52"/>
      <c r="F41" s="54">
        <v>41716</v>
      </c>
      <c r="G41" s="54">
        <v>41716</v>
      </c>
      <c r="H41" s="55"/>
      <c r="I41" s="176">
        <f>IF(F41=0,"nerozp.",G41/F41)</f>
        <v>1</v>
      </c>
      <c r="J41" s="8"/>
    </row>
    <row r="42" spans="1:11" ht="16.5" x14ac:dyDescent="0.35">
      <c r="A42" s="53" t="s">
        <v>60</v>
      </c>
      <c r="B42" s="2"/>
      <c r="C42" s="2"/>
      <c r="D42" s="29"/>
      <c r="E42" s="29"/>
      <c r="F42" s="54">
        <v>0</v>
      </c>
      <c r="G42" s="54">
        <v>0</v>
      </c>
      <c r="H42" s="55"/>
      <c r="I42" s="176" t="str">
        <f>IF(F42=0,"nerozp.",G42/F42)</f>
        <v>nerozp.</v>
      </c>
      <c r="J42" s="8"/>
    </row>
    <row r="43" spans="1:11" hidden="1" x14ac:dyDescent="0.2">
      <c r="A43" s="301" t="s">
        <v>58</v>
      </c>
      <c r="B43" s="302"/>
      <c r="C43" s="302"/>
      <c r="D43" s="302"/>
      <c r="E43" s="302"/>
      <c r="F43" s="302"/>
      <c r="G43" s="302"/>
      <c r="H43" s="302"/>
      <c r="I43" s="302"/>
      <c r="J43" s="8"/>
    </row>
    <row r="44" spans="1:11" ht="27" customHeight="1" x14ac:dyDescent="0.2">
      <c r="A44" s="177" t="s">
        <v>58</v>
      </c>
      <c r="B44" s="307"/>
      <c r="C44" s="307"/>
      <c r="D44" s="307"/>
      <c r="E44" s="307"/>
      <c r="F44" s="307"/>
      <c r="G44" s="307"/>
      <c r="H44" s="307"/>
      <c r="I44" s="307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2"/>
      <c r="E45" s="52"/>
      <c r="F45" s="29"/>
      <c r="G45" s="38"/>
      <c r="H45" s="300" t="s">
        <v>29</v>
      </c>
      <c r="I45" s="300"/>
      <c r="J45" s="8"/>
    </row>
    <row r="46" spans="1:11" ht="18.75" thickTop="1" x14ac:dyDescent="0.35">
      <c r="A46" s="57"/>
      <c r="B46" s="178"/>
      <c r="C46" s="179"/>
      <c r="D46" s="178"/>
      <c r="E46" s="69" t="s">
        <v>78</v>
      </c>
      <c r="F46" s="58" t="s">
        <v>17</v>
      </c>
      <c r="G46" s="58" t="s">
        <v>18</v>
      </c>
      <c r="H46" s="59" t="s">
        <v>19</v>
      </c>
      <c r="I46" s="60" t="s">
        <v>28</v>
      </c>
      <c r="J46" s="8"/>
    </row>
    <row r="47" spans="1:11" x14ac:dyDescent="0.2">
      <c r="A47" s="180"/>
      <c r="B47" s="181"/>
      <c r="C47" s="181"/>
      <c r="D47" s="181"/>
      <c r="E47" s="70"/>
      <c r="F47" s="298"/>
      <c r="G47" s="61"/>
      <c r="H47" s="62">
        <v>44196</v>
      </c>
      <c r="I47" s="63">
        <v>44196</v>
      </c>
      <c r="J47" s="8"/>
    </row>
    <row r="48" spans="1:11" x14ac:dyDescent="0.2">
      <c r="A48" s="180"/>
      <c r="B48" s="181"/>
      <c r="C48" s="181"/>
      <c r="D48" s="181"/>
      <c r="E48" s="70"/>
      <c r="F48" s="298"/>
      <c r="G48" s="64"/>
      <c r="H48" s="64"/>
      <c r="I48" s="65"/>
      <c r="J48" s="304"/>
      <c r="K48" s="305"/>
    </row>
    <row r="49" spans="1:11" ht="13.5" thickBot="1" x14ac:dyDescent="0.25">
      <c r="A49" s="182"/>
      <c r="B49" s="183"/>
      <c r="C49" s="183"/>
      <c r="D49" s="183"/>
      <c r="E49" s="70"/>
      <c r="F49" s="184"/>
      <c r="G49" s="184"/>
      <c r="H49" s="184"/>
      <c r="I49" s="185"/>
    </row>
    <row r="50" spans="1:11" ht="13.5" thickTop="1" x14ac:dyDescent="0.2">
      <c r="A50" s="186"/>
      <c r="B50" s="187"/>
      <c r="C50" s="187" t="s">
        <v>15</v>
      </c>
      <c r="D50" s="187"/>
      <c r="E50" s="188">
        <v>51100</v>
      </c>
      <c r="F50" s="189">
        <v>0</v>
      </c>
      <c r="G50" s="190">
        <v>5000</v>
      </c>
      <c r="H50" s="190">
        <f>E50+F50-G50</f>
        <v>46100</v>
      </c>
      <c r="I50" s="191">
        <v>46100</v>
      </c>
      <c r="J50" s="241"/>
      <c r="K50" s="241"/>
    </row>
    <row r="51" spans="1:11" x14ac:dyDescent="0.2">
      <c r="A51" s="192"/>
      <c r="B51" s="108"/>
      <c r="C51" s="108" t="s">
        <v>20</v>
      </c>
      <c r="D51" s="108"/>
      <c r="E51" s="193">
        <v>255071.76</v>
      </c>
      <c r="F51" s="194">
        <v>329491.3</v>
      </c>
      <c r="G51" s="122">
        <v>365711</v>
      </c>
      <c r="H51" s="122">
        <f>E51+F51-G51</f>
        <v>218852.06000000006</v>
      </c>
      <c r="I51" s="195">
        <v>218802.56</v>
      </c>
      <c r="J51" s="241"/>
      <c r="K51" s="242"/>
    </row>
    <row r="52" spans="1:11" x14ac:dyDescent="0.2">
      <c r="A52" s="192"/>
      <c r="B52" s="108"/>
      <c r="C52" s="108" t="s">
        <v>63</v>
      </c>
      <c r="D52" s="108"/>
      <c r="E52" s="193">
        <v>1457570.63</v>
      </c>
      <c r="F52" s="194">
        <v>364943.71</v>
      </c>
      <c r="G52" s="122">
        <v>102567.15</v>
      </c>
      <c r="H52" s="122">
        <f>E52+F52-G52</f>
        <v>1719947.19</v>
      </c>
      <c r="I52" s="195">
        <v>1719947.19</v>
      </c>
      <c r="J52" s="242"/>
      <c r="K52" s="242"/>
    </row>
    <row r="53" spans="1:11" x14ac:dyDescent="0.2">
      <c r="A53" s="192"/>
      <c r="B53" s="108"/>
      <c r="C53" s="108" t="s">
        <v>61</v>
      </c>
      <c r="D53" s="108"/>
      <c r="E53" s="193">
        <v>7050.52</v>
      </c>
      <c r="F53" s="194">
        <v>46684</v>
      </c>
      <c r="G53" s="122">
        <v>41716</v>
      </c>
      <c r="H53" s="122">
        <f>E53+F53-G53</f>
        <v>12018.520000000004</v>
      </c>
      <c r="I53" s="195">
        <v>12018.52</v>
      </c>
      <c r="J53" s="243"/>
      <c r="K53" s="243"/>
    </row>
    <row r="54" spans="1:11" ht="18.75" thickBot="1" x14ac:dyDescent="0.4">
      <c r="A54" s="39" t="s">
        <v>11</v>
      </c>
      <c r="B54" s="66"/>
      <c r="C54" s="66"/>
      <c r="D54" s="66"/>
      <c r="E54" s="71">
        <f>E50+E51+E52+E53</f>
        <v>1770792.91</v>
      </c>
      <c r="F54" s="68">
        <f>F50+F51+F52+F53</f>
        <v>741119.01</v>
      </c>
      <c r="G54" s="67">
        <f>G50+G51+G52+G53</f>
        <v>514994.15</v>
      </c>
      <c r="H54" s="67">
        <f>H50+H51+H52+H53</f>
        <v>1996917.77</v>
      </c>
      <c r="I54" s="196">
        <f>SUM(I50:I53)</f>
        <v>1996868.27</v>
      </c>
      <c r="J54" s="244"/>
      <c r="K54" s="244"/>
    </row>
    <row r="55" spans="1:11" ht="18.75" thickTop="1" x14ac:dyDescent="0.35">
      <c r="A55" s="40"/>
      <c r="B55" s="3"/>
      <c r="C55" s="3"/>
      <c r="D55" s="52"/>
      <c r="E55" s="52"/>
      <c r="F55" s="29"/>
      <c r="G55" s="291" t="str">
        <f>IF(ROUND(I50,2)=ROUND(H50,2),"","Zdůvodnit rozdíl mezi fin. krytím a stavem fondu odměn, popř. vyplnit tab. č. 2.3.Fondu odměn")</f>
        <v/>
      </c>
      <c r="H55" s="292"/>
      <c r="I55" s="292"/>
      <c r="J55" s="4"/>
    </row>
    <row r="56" spans="1:11" ht="18" x14ac:dyDescent="0.35">
      <c r="A56" s="40"/>
      <c r="B56" s="3"/>
      <c r="C56" s="3"/>
      <c r="D56" s="52"/>
      <c r="E56" s="52"/>
      <c r="F56" s="29"/>
      <c r="G56" s="293"/>
      <c r="H56" s="262"/>
      <c r="I56" s="262"/>
      <c r="J56" s="4"/>
    </row>
    <row r="57" spans="1:11" x14ac:dyDescent="0.2">
      <c r="A57" s="197"/>
      <c r="B57" s="197"/>
      <c r="C57" s="197"/>
      <c r="D57" s="197"/>
      <c r="E57" s="197"/>
      <c r="F57" s="197"/>
      <c r="G57" s="293" t="str">
        <f>IF(ROUND(I53,2)=ROUND(H53,2),"","Zdůvodnit rozdíl mezi fin. krytím a stavem fondu investic, popř. vyplnit tab. č. 2.1. Fond investic")</f>
        <v/>
      </c>
      <c r="H57" s="262"/>
      <c r="I57" s="262"/>
      <c r="J57" s="4"/>
    </row>
    <row r="58" spans="1:11" x14ac:dyDescent="0.2">
      <c r="G58" s="293" t="str">
        <f>IF(ROUND(I53,2)=ROUND(H53,2),"","Zdůvodnit rozdíl mezi fin. krytím a stavem fondu investic, popř. vyplnit tab. č. 2.1. Fond investic")</f>
        <v/>
      </c>
      <c r="H58" s="262"/>
      <c r="I58" s="262"/>
      <c r="J58" s="4"/>
    </row>
    <row r="59" spans="1:11" x14ac:dyDescent="0.2">
      <c r="G59" s="198"/>
    </row>
    <row r="60" spans="1:11" x14ac:dyDescent="0.2">
      <c r="G60" s="198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13</vt:i4>
      </vt:variant>
    </vt:vector>
  </HeadingPairs>
  <TitlesOfParts>
    <vt:vector size="25" baseType="lpstr">
      <vt:lpstr>Rekapitulace dle oblasti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1402</vt:lpstr>
      <vt:lpstr>'Rekapitulace dle oblasti'!A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'1402'!Oblast_tisku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2021-05-27T07:02:27Z</cp:lastPrinted>
  <dcterms:created xsi:type="dcterms:W3CDTF">2008-01-24T08:46:29Z</dcterms:created>
  <dcterms:modified xsi:type="dcterms:W3CDTF">2021-06-02T07:11:06Z</dcterms:modified>
</cp:coreProperties>
</file>