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'!$A$1:$H$115</definedName>
  </definedNames>
  <calcPr fullCalcOnLoad="1"/>
</workbook>
</file>

<file path=xl/sharedStrings.xml><?xml version="1.0" encoding="utf-8"?>
<sst xmlns="http://schemas.openxmlformats.org/spreadsheetml/2006/main" count="146" uniqueCount="41">
  <si>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</si>
  <si>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</si>
  <si>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</si>
  <si>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</si>
  <si>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</si>
  <si>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</si>
  <si>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</si>
  <si>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</si>
  <si>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</si>
  <si>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</si>
  <si>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</si>
  <si>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</si>
  <si>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</si>
  <si>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</si>
  <si>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</si>
  <si>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</si>
  <si>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</si>
  <si>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(zapojení finančních prostředků určených pro finančních vypořádání se státním rozpočtem )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</si>
  <si>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</si>
  <si>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</si>
  <si>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Operace z peněžních účtů organizace nemající charakter příjmů a výdajů vládního sektoru</t>
  </si>
  <si>
    <t>FINANCOVÁNÍ - PŘÍJMY</t>
  </si>
  <si>
    <t>FINANCOVÁNÍ - VÝDAJE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</si>
  <si>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</si>
  <si>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</si>
  <si>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</si>
  <si>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</si>
  <si>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</si>
  <si>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 xml:space="preserve">b) Smlouva o úvěru </t>
  </si>
  <si>
    <t xml:space="preserve"> - uzavřená s Českou spořitelnou, a.s.. Schváleno usnesením Zastupitelstva Olomouckého kraje UZ/3/4/2013 ze dne 22.2.2013</t>
  </si>
  <si>
    <t xml:space="preserve">Krátkodobé přijaté půjčené prostředky </t>
  </si>
  <si>
    <t>c) Zůstatek DPH v režimu přenesení daňové povinnosti</t>
  </si>
  <si>
    <t xml:space="preserve">d) Kurzové rozdíly na devizových účtech </t>
  </si>
  <si>
    <t xml:space="preserve">Nerealizované kursové rozdíly pohybů na devizových účtech </t>
  </si>
  <si>
    <t>(zapojení finančních prostředků určených pro financování projektu "Podpora standardizace orgánů sociálně-právní ochrany na KÚOK")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</si>
  <si>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31.12.2016 daně z přidané hodnoty  v režimu přenesení daňové povinnosti</t>
    </r>
  </si>
  <si>
    <t>a) Zapojení zůstatku bankovních účtů k 31.12.2015</t>
  </si>
  <si>
    <t>(zapojení zůstatku bankovních účtů Olomouckého kraje 31.12.2015)</t>
  </si>
  <si>
    <t>(zapojení zůstatku k 31.12.2015 na fondu na podporu výstavby a obnovy vodohospodářské infrastruktury na území Olomouckého kraje)</t>
  </si>
  <si>
    <t>(zapojení zůstatku - nevyčerpaná rezerva z nájemného Středomoravské nemocniční, a.s. za rok 2015)</t>
  </si>
  <si>
    <t>(zapojení zůstatku k 31.12.2015 na zvláštním bankovním účtu)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</si>
</sst>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 vertical="center"/>
    </xf>
    <xf numFmtId="4" fontId="39" fillId="0" borderId="21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view="pageBreakPreview" zoomScaleSheetLayoutView="100" zoomScalePageLayoutView="0" workbookViewId="0" topLeftCell="A85">
      <selection activeCell="N99" sqref="N99"/>
    </sheetView>
  </sheetViews>
  <sheetFormatPr defaultColWidth="9.140625" defaultRowHeight="12.75"/>
  <cols>
    <col min="1" max="1" width="4.57421875" style="5" customWidth="1"/>
    <col min="2" max="2" width="4.00390625" style="5" customWidth="1"/>
    <col min="3" max="3" width="6.140625" style="5" customWidth="1"/>
    <col min="4" max="4" width="46.421875" style="5" customWidth="1"/>
    <col min="5" max="5" width="15.140625" style="5" customWidth="1"/>
    <col min="6" max="6" width="17.421875" style="5" customWidth="1"/>
    <col min="7" max="7" width="16.8515625" style="5" customWidth="1"/>
    <col min="8" max="8" width="7.140625" style="5" customWidth="1"/>
    <col min="9" max="9" width="9.140625" style="5" customWidth="1"/>
    <col min="10" max="10" width="15.421875" style="5" bestFit="1" customWidth="1"/>
    <col min="11" max="16384" width="9.140625" style="5" customWidth="1"/>
  </cols>
  <sheetData>
    <row r="1" ht="18">
      <c r="A1" s="12" t="s">
        <v>16</v>
      </c>
    </row>
    <row r="3" ht="15.75" customHeight="1">
      <c r="A3" s="13" t="s">
        <v>21</v>
      </c>
    </row>
    <row r="4" ht="15">
      <c r="A4" s="1" t="s">
        <v>36</v>
      </c>
    </row>
    <row r="5" ht="13.5" thickBot="1">
      <c r="H5" s="14" t="s">
        <v>5</v>
      </c>
    </row>
    <row r="6" spans="1:8" s="11" customFormat="1" ht="25.5" thickBot="1" thickTop="1">
      <c r="A6" s="15" t="s">
        <v>10</v>
      </c>
      <c r="B6" s="16" t="s">
        <v>0</v>
      </c>
      <c r="C6" s="16" t="s">
        <v>9</v>
      </c>
      <c r="D6" s="16" t="s">
        <v>8</v>
      </c>
      <c r="E6" s="17" t="s">
        <v>1</v>
      </c>
      <c r="F6" s="17" t="s">
        <v>2</v>
      </c>
      <c r="G6" s="17" t="s">
        <v>6</v>
      </c>
      <c r="H6" s="18" t="s">
        <v>7</v>
      </c>
    </row>
    <row r="7" spans="1:9" s="24" customFormat="1" ht="13.5" thickBot="1" thickTop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1">
        <v>6</v>
      </c>
      <c r="G7" s="21">
        <v>7</v>
      </c>
      <c r="H7" s="22" t="s">
        <v>15</v>
      </c>
      <c r="I7" s="23"/>
    </row>
    <row r="8" spans="1:8" s="11" customFormat="1" ht="26.25" thickTop="1">
      <c r="A8" s="3">
        <v>7</v>
      </c>
      <c r="B8" s="25"/>
      <c r="C8" s="26">
        <v>8115</v>
      </c>
      <c r="D8" s="27" t="s">
        <v>3</v>
      </c>
      <c r="E8" s="50">
        <v>210000000</v>
      </c>
      <c r="F8" s="50">
        <f>210000000+245844571.18+721978.38</f>
        <v>456566549.56</v>
      </c>
      <c r="G8" s="50">
        <f>F8</f>
        <v>456566549.56</v>
      </c>
      <c r="H8" s="28">
        <f>G8/F8*100</f>
        <v>100</v>
      </c>
    </row>
    <row r="9" spans="1:8" s="11" customFormat="1" ht="24">
      <c r="A9" s="4"/>
      <c r="B9" s="6"/>
      <c r="C9" s="7"/>
      <c r="D9" s="29" t="s">
        <v>37</v>
      </c>
      <c r="E9" s="46"/>
      <c r="F9" s="46"/>
      <c r="G9" s="46"/>
      <c r="H9" s="9"/>
    </row>
    <row r="10" spans="1:8" s="11" customFormat="1" ht="25.5">
      <c r="A10" s="4">
        <v>199</v>
      </c>
      <c r="B10" s="6"/>
      <c r="C10" s="7">
        <v>8115</v>
      </c>
      <c r="D10" s="8" t="s">
        <v>3</v>
      </c>
      <c r="E10" s="49">
        <v>0</v>
      </c>
      <c r="F10" s="49">
        <v>1891540.6</v>
      </c>
      <c r="G10" s="49">
        <f>F10</f>
        <v>1891540.6</v>
      </c>
      <c r="H10" s="9">
        <f>G10/F10*100</f>
        <v>100</v>
      </c>
    </row>
    <row r="11" spans="1:8" s="11" customFormat="1" ht="24">
      <c r="A11" s="4"/>
      <c r="B11" s="6"/>
      <c r="C11" s="7"/>
      <c r="D11" s="29" t="s">
        <v>37</v>
      </c>
      <c r="E11" s="46"/>
      <c r="F11" s="46"/>
      <c r="G11" s="46"/>
      <c r="H11" s="9"/>
    </row>
    <row r="12" spans="1:8" s="11" customFormat="1" ht="25.5">
      <c r="A12" s="4">
        <v>99</v>
      </c>
      <c r="B12" s="6"/>
      <c r="C12" s="7">
        <v>8115</v>
      </c>
      <c r="D12" s="8" t="s">
        <v>3</v>
      </c>
      <c r="E12" s="49">
        <v>0</v>
      </c>
      <c r="F12" s="49">
        <v>13629423.9</v>
      </c>
      <c r="G12" s="49">
        <f>F12</f>
        <v>13629423.9</v>
      </c>
      <c r="H12" s="9">
        <f>G12/F12*100</f>
        <v>100</v>
      </c>
    </row>
    <row r="13" spans="1:8" s="11" customFormat="1" ht="36">
      <c r="A13" s="4"/>
      <c r="B13" s="6"/>
      <c r="C13" s="7"/>
      <c r="D13" s="29" t="s">
        <v>38</v>
      </c>
      <c r="E13" s="46"/>
      <c r="F13" s="46"/>
      <c r="G13" s="46"/>
      <c r="H13" s="9"/>
    </row>
    <row r="14" spans="1:8" s="11" customFormat="1" ht="25.5">
      <c r="A14" s="4">
        <v>7</v>
      </c>
      <c r="B14" s="6"/>
      <c r="C14" s="7">
        <v>8115</v>
      </c>
      <c r="D14" s="8" t="s">
        <v>3</v>
      </c>
      <c r="E14" s="49">
        <v>0</v>
      </c>
      <c r="F14" s="49">
        <v>421077.53</v>
      </c>
      <c r="G14" s="49">
        <f>F14</f>
        <v>421077.53</v>
      </c>
      <c r="H14" s="9">
        <f>G14/F14*100</f>
        <v>100</v>
      </c>
    </row>
    <row r="15" spans="1:8" s="11" customFormat="1" ht="36">
      <c r="A15" s="4"/>
      <c r="B15" s="6"/>
      <c r="C15" s="7"/>
      <c r="D15" s="29" t="s">
        <v>34</v>
      </c>
      <c r="E15" s="46"/>
      <c r="F15" s="46"/>
      <c r="G15" s="46"/>
      <c r="H15" s="9"/>
    </row>
    <row r="16" spans="1:8" s="11" customFormat="1" ht="25.5">
      <c r="A16" s="4">
        <v>7</v>
      </c>
      <c r="B16" s="6"/>
      <c r="C16" s="7">
        <v>8115</v>
      </c>
      <c r="D16" s="8" t="s">
        <v>3</v>
      </c>
      <c r="E16" s="49">
        <v>9400000</v>
      </c>
      <c r="F16" s="49">
        <f>9400000</f>
        <v>9400000</v>
      </c>
      <c r="G16" s="49">
        <f>9400000</f>
        <v>9400000</v>
      </c>
      <c r="H16" s="9">
        <f>G16/F16*100</f>
        <v>100</v>
      </c>
    </row>
    <row r="17" spans="1:8" s="11" customFormat="1" ht="27" customHeight="1">
      <c r="A17" s="4"/>
      <c r="B17" s="6"/>
      <c r="C17" s="7"/>
      <c r="D17" s="29" t="s">
        <v>39</v>
      </c>
      <c r="E17" s="46"/>
      <c r="F17" s="46"/>
      <c r="G17" s="46"/>
      <c r="H17" s="9"/>
    </row>
    <row r="18" spans="1:8" s="11" customFormat="1" ht="25.5">
      <c r="A18" s="4">
        <v>7</v>
      </c>
      <c r="B18" s="6"/>
      <c r="C18" s="7">
        <v>8115</v>
      </c>
      <c r="D18" s="8" t="s">
        <v>3</v>
      </c>
      <c r="E18" s="49">
        <v>0</v>
      </c>
      <c r="F18" s="49">
        <v>2217827.43</v>
      </c>
      <c r="G18" s="49">
        <f>F18</f>
        <v>2217827.43</v>
      </c>
      <c r="H18" s="9">
        <f>G18/F18*100</f>
        <v>100</v>
      </c>
    </row>
    <row r="19" spans="1:8" s="11" customFormat="1" ht="24">
      <c r="A19" s="4"/>
      <c r="B19" s="6"/>
      <c r="C19" s="7"/>
      <c r="D19" s="29" t="s">
        <v>17</v>
      </c>
      <c r="E19" s="49"/>
      <c r="F19" s="46"/>
      <c r="G19" s="46"/>
      <c r="H19" s="9"/>
    </row>
    <row r="20" spans="1:8" s="11" customFormat="1" ht="25.5">
      <c r="A20" s="4">
        <v>10</v>
      </c>
      <c r="B20" s="6"/>
      <c r="C20" s="7">
        <v>8115</v>
      </c>
      <c r="D20" s="8" t="s">
        <v>3</v>
      </c>
      <c r="E20" s="49">
        <v>0</v>
      </c>
      <c r="F20" s="49">
        <v>439159.03</v>
      </c>
      <c r="G20" s="49">
        <f>F20</f>
        <v>439159.03</v>
      </c>
      <c r="H20" s="9">
        <f>G20/F20*100</f>
        <v>100</v>
      </c>
    </row>
    <row r="21" spans="1:8" s="11" customFormat="1" ht="24">
      <c r="A21" s="4"/>
      <c r="B21" s="6"/>
      <c r="C21" s="7"/>
      <c r="D21" s="29" t="s">
        <v>17</v>
      </c>
      <c r="E21" s="49"/>
      <c r="F21" s="46"/>
      <c r="G21" s="46"/>
      <c r="H21" s="9"/>
    </row>
    <row r="22" spans="1:8" s="11" customFormat="1" ht="25.5">
      <c r="A22" s="4">
        <v>50</v>
      </c>
      <c r="B22" s="6"/>
      <c r="C22" s="7">
        <v>8115</v>
      </c>
      <c r="D22" s="8" t="s">
        <v>3</v>
      </c>
      <c r="E22" s="49">
        <v>0</v>
      </c>
      <c r="F22" s="49">
        <v>1766925.66</v>
      </c>
      <c r="G22" s="49">
        <f>F22</f>
        <v>1766925.66</v>
      </c>
      <c r="H22" s="9">
        <f>G22/F22*100</f>
        <v>100</v>
      </c>
    </row>
    <row r="23" spans="1:8" s="11" customFormat="1" ht="24">
      <c r="A23" s="4"/>
      <c r="B23" s="6"/>
      <c r="C23" s="7"/>
      <c r="D23" s="29" t="s">
        <v>40</v>
      </c>
      <c r="E23" s="49"/>
      <c r="F23" s="46"/>
      <c r="G23" s="46"/>
      <c r="H23" s="9"/>
    </row>
    <row r="24" spans="1:8" s="11" customFormat="1" ht="25.5">
      <c r="A24" s="4">
        <v>52</v>
      </c>
      <c r="B24" s="6"/>
      <c r="C24" s="7">
        <v>8115</v>
      </c>
      <c r="D24" s="8" t="s">
        <v>3</v>
      </c>
      <c r="E24" s="49">
        <v>0</v>
      </c>
      <c r="F24" s="49">
        <v>22781359.22</v>
      </c>
      <c r="G24" s="49">
        <f>F24</f>
        <v>22781359.22</v>
      </c>
      <c r="H24" s="9">
        <f>G24/F24*100</f>
        <v>100</v>
      </c>
    </row>
    <row r="25" spans="1:8" s="11" customFormat="1" ht="24">
      <c r="A25" s="4"/>
      <c r="B25" s="6"/>
      <c r="C25" s="7"/>
      <c r="D25" s="29" t="s">
        <v>40</v>
      </c>
      <c r="E25" s="46"/>
      <c r="F25" s="46"/>
      <c r="G25" s="46"/>
      <c r="H25" s="9"/>
    </row>
    <row r="26" spans="1:8" s="10" customFormat="1" ht="25.5">
      <c r="A26" s="4">
        <v>60</v>
      </c>
      <c r="B26" s="6"/>
      <c r="C26" s="7">
        <v>8115</v>
      </c>
      <c r="D26" s="8" t="s">
        <v>11</v>
      </c>
      <c r="E26" s="49">
        <v>0</v>
      </c>
      <c r="F26" s="49">
        <v>669400.57</v>
      </c>
      <c r="G26" s="49">
        <v>669400.57</v>
      </c>
      <c r="H26" s="9">
        <f>G26/F26*100</f>
        <v>100</v>
      </c>
    </row>
    <row r="27" spans="1:8" s="10" customFormat="1" ht="24">
      <c r="A27" s="4"/>
      <c r="B27" s="6"/>
      <c r="C27" s="7"/>
      <c r="D27" s="29" t="s">
        <v>40</v>
      </c>
      <c r="E27" s="49"/>
      <c r="F27" s="49"/>
      <c r="G27" s="49"/>
      <c r="H27" s="9"/>
    </row>
    <row r="28" spans="1:8" s="10" customFormat="1" ht="25.5">
      <c r="A28" s="4">
        <v>63</v>
      </c>
      <c r="B28" s="6"/>
      <c r="C28" s="7">
        <v>8115</v>
      </c>
      <c r="D28" s="8" t="s">
        <v>11</v>
      </c>
      <c r="E28" s="49">
        <v>0</v>
      </c>
      <c r="F28" s="49">
        <v>10569979.56</v>
      </c>
      <c r="G28" s="49">
        <v>10569979.56</v>
      </c>
      <c r="H28" s="9">
        <f>G28/F28*100</f>
        <v>100</v>
      </c>
    </row>
    <row r="29" spans="1:8" s="10" customFormat="1" ht="24">
      <c r="A29" s="4"/>
      <c r="B29" s="6"/>
      <c r="C29" s="7"/>
      <c r="D29" s="29" t="s">
        <v>40</v>
      </c>
      <c r="E29" s="49"/>
      <c r="F29" s="49"/>
      <c r="G29" s="49"/>
      <c r="H29" s="9"/>
    </row>
    <row r="30" spans="1:8" s="10" customFormat="1" ht="25.5">
      <c r="A30" s="4">
        <v>66</v>
      </c>
      <c r="B30" s="6"/>
      <c r="C30" s="7">
        <v>8115</v>
      </c>
      <c r="D30" s="8" t="s">
        <v>11</v>
      </c>
      <c r="E30" s="49">
        <v>0</v>
      </c>
      <c r="F30" s="49">
        <v>5484143.44</v>
      </c>
      <c r="G30" s="49">
        <f>F30</f>
        <v>5484143.44</v>
      </c>
      <c r="H30" s="9">
        <f>G30/F30*100</f>
        <v>100</v>
      </c>
    </row>
    <row r="31" spans="1:8" s="10" customFormat="1" ht="24">
      <c r="A31" s="4"/>
      <c r="B31" s="6"/>
      <c r="C31" s="7"/>
      <c r="D31" s="29" t="s">
        <v>40</v>
      </c>
      <c r="E31" s="49"/>
      <c r="F31" s="49"/>
      <c r="G31" s="49"/>
      <c r="H31" s="9"/>
    </row>
    <row r="32" spans="1:8" s="10" customFormat="1" ht="25.5">
      <c r="A32" s="4">
        <v>67</v>
      </c>
      <c r="B32" s="6"/>
      <c r="C32" s="7">
        <v>8115</v>
      </c>
      <c r="D32" s="8" t="s">
        <v>11</v>
      </c>
      <c r="E32" s="49">
        <v>0</v>
      </c>
      <c r="F32" s="49">
        <v>2089583.49</v>
      </c>
      <c r="G32" s="49">
        <f>F32</f>
        <v>2089583.49</v>
      </c>
      <c r="H32" s="9">
        <f>G32/F32*100</f>
        <v>100</v>
      </c>
    </row>
    <row r="33" spans="1:8" s="10" customFormat="1" ht="24">
      <c r="A33" s="4"/>
      <c r="B33" s="6"/>
      <c r="C33" s="7"/>
      <c r="D33" s="29" t="s">
        <v>40</v>
      </c>
      <c r="E33" s="46"/>
      <c r="F33" s="46"/>
      <c r="G33" s="46"/>
      <c r="H33" s="9"/>
    </row>
    <row r="34" spans="1:8" s="10" customFormat="1" ht="25.5">
      <c r="A34" s="4">
        <v>68</v>
      </c>
      <c r="B34" s="6"/>
      <c r="C34" s="7">
        <v>8115</v>
      </c>
      <c r="D34" s="8" t="s">
        <v>11</v>
      </c>
      <c r="E34" s="49">
        <v>0</v>
      </c>
      <c r="F34" s="49">
        <v>793519.59</v>
      </c>
      <c r="G34" s="49">
        <v>793519.59</v>
      </c>
      <c r="H34" s="9">
        <f>G34/F34*100</f>
        <v>100</v>
      </c>
    </row>
    <row r="35" spans="1:8" s="10" customFormat="1" ht="24">
      <c r="A35" s="4"/>
      <c r="B35" s="6"/>
      <c r="C35" s="7"/>
      <c r="D35" s="29" t="s">
        <v>40</v>
      </c>
      <c r="E35" s="46"/>
      <c r="F35" s="46"/>
      <c r="G35" s="46"/>
      <c r="H35" s="9"/>
    </row>
    <row r="36" spans="1:8" s="10" customFormat="1" ht="25.5">
      <c r="A36" s="4">
        <v>71</v>
      </c>
      <c r="B36" s="6"/>
      <c r="C36" s="7">
        <v>8115</v>
      </c>
      <c r="D36" s="8" t="s">
        <v>11</v>
      </c>
      <c r="E36" s="49">
        <v>0</v>
      </c>
      <c r="F36" s="49">
        <v>839355.28</v>
      </c>
      <c r="G36" s="49">
        <f>F36</f>
        <v>839355.28</v>
      </c>
      <c r="H36" s="9">
        <f>G36/F36*100</f>
        <v>100</v>
      </c>
    </row>
    <row r="37" spans="1:8" s="10" customFormat="1" ht="24">
      <c r="A37" s="4"/>
      <c r="B37" s="6"/>
      <c r="C37" s="7"/>
      <c r="D37" s="29" t="s">
        <v>40</v>
      </c>
      <c r="E37" s="49"/>
      <c r="F37" s="46"/>
      <c r="G37" s="46"/>
      <c r="H37" s="9"/>
    </row>
    <row r="38" spans="1:8" s="10" customFormat="1" ht="25.5">
      <c r="A38" s="4">
        <v>72</v>
      </c>
      <c r="B38" s="6"/>
      <c r="C38" s="7">
        <v>8115</v>
      </c>
      <c r="D38" s="8" t="s">
        <v>11</v>
      </c>
      <c r="E38" s="49">
        <v>0</v>
      </c>
      <c r="F38" s="49">
        <v>39036.32</v>
      </c>
      <c r="G38" s="49">
        <v>39036.32</v>
      </c>
      <c r="H38" s="9">
        <f>G38/F38*100</f>
        <v>100</v>
      </c>
    </row>
    <row r="39" spans="1:8" s="10" customFormat="1" ht="24">
      <c r="A39" s="4"/>
      <c r="B39" s="6"/>
      <c r="C39" s="7"/>
      <c r="D39" s="29" t="s">
        <v>40</v>
      </c>
      <c r="E39" s="46"/>
      <c r="F39" s="46"/>
      <c r="G39" s="46"/>
      <c r="H39" s="9"/>
    </row>
    <row r="40" spans="1:8" s="10" customFormat="1" ht="25.5">
      <c r="A40" s="4">
        <v>73</v>
      </c>
      <c r="B40" s="6"/>
      <c r="C40" s="7">
        <v>8115</v>
      </c>
      <c r="D40" s="8" t="s">
        <v>11</v>
      </c>
      <c r="E40" s="49">
        <v>0</v>
      </c>
      <c r="F40" s="49">
        <v>7470.18</v>
      </c>
      <c r="G40" s="49">
        <f>F40</f>
        <v>7470.18</v>
      </c>
      <c r="H40" s="9">
        <f>G40/F40*100</f>
        <v>100</v>
      </c>
    </row>
    <row r="41" spans="1:8" s="10" customFormat="1" ht="24.75" thickBot="1">
      <c r="A41" s="32"/>
      <c r="B41" s="33"/>
      <c r="C41" s="34"/>
      <c r="D41" s="35" t="s">
        <v>40</v>
      </c>
      <c r="E41" s="47"/>
      <c r="F41" s="47"/>
      <c r="G41" s="47"/>
      <c r="H41" s="36"/>
    </row>
    <row r="42" spans="5:8" ht="14.25" thickBot="1" thickTop="1">
      <c r="E42" s="48"/>
      <c r="F42" s="48"/>
      <c r="G42" s="48"/>
      <c r="H42" s="14" t="s">
        <v>5</v>
      </c>
    </row>
    <row r="43" spans="1:8" s="11" customFormat="1" ht="14.25" thickBot="1" thickTop="1">
      <c r="A43" s="15" t="s">
        <v>10</v>
      </c>
      <c r="B43" s="16" t="s">
        <v>0</v>
      </c>
      <c r="C43" s="16" t="s">
        <v>9</v>
      </c>
      <c r="D43" s="16" t="s">
        <v>8</v>
      </c>
      <c r="E43" s="17"/>
      <c r="F43" s="17"/>
      <c r="G43" s="17"/>
      <c r="H43" s="18" t="s">
        <v>7</v>
      </c>
    </row>
    <row r="44" spans="1:9" s="24" customFormat="1" ht="13.5" thickBot="1" thickTop="1">
      <c r="A44" s="19">
        <v>1</v>
      </c>
      <c r="B44" s="20">
        <v>2</v>
      </c>
      <c r="C44" s="20">
        <v>3</v>
      </c>
      <c r="D44" s="20">
        <v>4</v>
      </c>
      <c r="E44" s="20"/>
      <c r="F44" s="21"/>
      <c r="G44" s="21"/>
      <c r="H44" s="22" t="s">
        <v>15</v>
      </c>
      <c r="I44" s="23"/>
    </row>
    <row r="45" spans="1:8" s="10" customFormat="1" ht="26.25" thickTop="1">
      <c r="A45" s="4">
        <v>75</v>
      </c>
      <c r="B45" s="6"/>
      <c r="C45" s="7">
        <v>8115</v>
      </c>
      <c r="D45" s="8" t="s">
        <v>11</v>
      </c>
      <c r="E45" s="49">
        <v>0</v>
      </c>
      <c r="F45" s="49">
        <v>633969.37</v>
      </c>
      <c r="G45" s="49">
        <f>F45</f>
        <v>633969.37</v>
      </c>
      <c r="H45" s="9">
        <f>G45/F45*100</f>
        <v>100</v>
      </c>
    </row>
    <row r="46" spans="1:8" s="10" customFormat="1" ht="24">
      <c r="A46" s="4"/>
      <c r="B46" s="6"/>
      <c r="C46" s="7"/>
      <c r="D46" s="29" t="s">
        <v>40</v>
      </c>
      <c r="E46" s="46"/>
      <c r="F46" s="46"/>
      <c r="G46" s="46"/>
      <c r="H46" s="9"/>
    </row>
    <row r="47" spans="1:8" s="10" customFormat="1" ht="25.5">
      <c r="A47" s="4">
        <v>77</v>
      </c>
      <c r="B47" s="6"/>
      <c r="C47" s="7">
        <v>8115</v>
      </c>
      <c r="D47" s="8" t="s">
        <v>11</v>
      </c>
      <c r="E47" s="49">
        <v>0</v>
      </c>
      <c r="F47" s="49">
        <f>199988.12+11.88</f>
        <v>200000</v>
      </c>
      <c r="G47" s="49">
        <f>F47</f>
        <v>200000</v>
      </c>
      <c r="H47" s="9">
        <f>G47/F47*100</f>
        <v>100</v>
      </c>
    </row>
    <row r="48" spans="1:8" s="10" customFormat="1" ht="24">
      <c r="A48" s="4"/>
      <c r="B48" s="6"/>
      <c r="C48" s="7"/>
      <c r="D48" s="29" t="s">
        <v>40</v>
      </c>
      <c r="E48" s="46"/>
      <c r="F48" s="46"/>
      <c r="G48" s="46"/>
      <c r="H48" s="9"/>
    </row>
    <row r="49" spans="1:8" s="10" customFormat="1" ht="13.5" thickBot="1">
      <c r="A49" s="32"/>
      <c r="B49" s="33"/>
      <c r="C49" s="34"/>
      <c r="D49" s="35"/>
      <c r="E49" s="47"/>
      <c r="F49" s="47"/>
      <c r="G49" s="47"/>
      <c r="H49" s="36"/>
    </row>
    <row r="50" spans="1:8" s="1" customFormat="1" ht="18" customHeight="1" thickBot="1" thickTop="1">
      <c r="A50" s="53" t="s">
        <v>4</v>
      </c>
      <c r="B50" s="54"/>
      <c r="C50" s="54"/>
      <c r="D50" s="55"/>
      <c r="E50" s="37">
        <f>SUM(E8:E31,E32:E48)</f>
        <v>219400000</v>
      </c>
      <c r="F50" s="37">
        <f>SUM(F8:F31,F32:F48)</f>
        <v>530440320.7299999</v>
      </c>
      <c r="G50" s="37">
        <f>SUM(G8:G31,G32:G48)</f>
        <v>530440320.7299999</v>
      </c>
      <c r="H50" s="38">
        <f>G50/F50*100</f>
        <v>100</v>
      </c>
    </row>
    <row r="51" spans="5:8" ht="13.5" thickTop="1">
      <c r="E51" s="31"/>
      <c r="F51" s="31"/>
      <c r="G51" s="31"/>
      <c r="H51" s="31"/>
    </row>
    <row r="52" ht="15">
      <c r="A52" s="1" t="s">
        <v>28</v>
      </c>
    </row>
    <row r="53" spans="1:8" ht="15" customHeight="1">
      <c r="A53" s="56" t="s">
        <v>29</v>
      </c>
      <c r="B53" s="57"/>
      <c r="C53" s="57"/>
      <c r="D53" s="57"/>
      <c r="E53" s="57"/>
      <c r="F53" s="57"/>
      <c r="G53" s="57"/>
      <c r="H53" s="57"/>
    </row>
    <row r="54" ht="13.5" thickBot="1">
      <c r="H54" s="14" t="s">
        <v>5</v>
      </c>
    </row>
    <row r="55" spans="1:8" s="11" customFormat="1" ht="25.5" thickBot="1" thickTop="1">
      <c r="A55" s="15" t="s">
        <v>10</v>
      </c>
      <c r="B55" s="16" t="s">
        <v>0</v>
      </c>
      <c r="C55" s="16" t="s">
        <v>9</v>
      </c>
      <c r="D55" s="16" t="s">
        <v>8</v>
      </c>
      <c r="E55" s="17" t="s">
        <v>1</v>
      </c>
      <c r="F55" s="17" t="s">
        <v>2</v>
      </c>
      <c r="G55" s="17" t="s">
        <v>6</v>
      </c>
      <c r="H55" s="18" t="s">
        <v>7</v>
      </c>
    </row>
    <row r="56" spans="1:9" s="24" customFormat="1" ht="13.5" thickBot="1" thickTop="1">
      <c r="A56" s="19">
        <v>1</v>
      </c>
      <c r="B56" s="20">
        <v>2</v>
      </c>
      <c r="C56" s="20">
        <v>3</v>
      </c>
      <c r="D56" s="20">
        <v>4</v>
      </c>
      <c r="E56" s="20">
        <v>5</v>
      </c>
      <c r="F56" s="21">
        <v>6</v>
      </c>
      <c r="G56" s="21">
        <v>7</v>
      </c>
      <c r="H56" s="22" t="s">
        <v>15</v>
      </c>
      <c r="I56" s="23"/>
    </row>
    <row r="57" spans="1:8" s="11" customFormat="1" ht="14.25" thickBot="1" thickTop="1">
      <c r="A57" s="32">
        <v>7</v>
      </c>
      <c r="B57" s="33"/>
      <c r="C57" s="34">
        <v>8113</v>
      </c>
      <c r="D57" s="51" t="s">
        <v>30</v>
      </c>
      <c r="E57" s="52">
        <v>26000000</v>
      </c>
      <c r="F57" s="52">
        <v>26000000</v>
      </c>
      <c r="G57" s="52">
        <v>26000000</v>
      </c>
      <c r="H57" s="36">
        <f>G57/F57*100</f>
        <v>100</v>
      </c>
    </row>
    <row r="58" spans="1:8" s="1" customFormat="1" ht="18" customHeight="1" thickBot="1" thickTop="1">
      <c r="A58" s="53" t="s">
        <v>4</v>
      </c>
      <c r="B58" s="54"/>
      <c r="C58" s="54"/>
      <c r="D58" s="55"/>
      <c r="E58" s="37">
        <f>SUM(E57:E57)</f>
        <v>26000000</v>
      </c>
      <c r="F58" s="37">
        <f>SUM(F57:F57)</f>
        <v>26000000</v>
      </c>
      <c r="G58" s="37">
        <f>SUM(G57:G57)</f>
        <v>26000000</v>
      </c>
      <c r="H58" s="30">
        <f>G58/F58*100</f>
        <v>100</v>
      </c>
    </row>
    <row r="59" ht="13.5" thickTop="1"/>
    <row r="60" ht="15">
      <c r="A60" s="1" t="s">
        <v>31</v>
      </c>
    </row>
    <row r="61" spans="1:8" ht="15" customHeight="1">
      <c r="A61" s="56" t="s">
        <v>35</v>
      </c>
      <c r="B61" s="57"/>
      <c r="C61" s="57"/>
      <c r="D61" s="57"/>
      <c r="E61" s="57"/>
      <c r="F61" s="57"/>
      <c r="G61" s="57"/>
      <c r="H61" s="57"/>
    </row>
    <row r="62" ht="13.5" thickBot="1">
      <c r="H62" s="14" t="s">
        <v>5</v>
      </c>
    </row>
    <row r="63" spans="1:8" s="11" customFormat="1" ht="25.5" thickBot="1" thickTop="1">
      <c r="A63" s="15" t="s">
        <v>10</v>
      </c>
      <c r="B63" s="16" t="s">
        <v>0</v>
      </c>
      <c r="C63" s="16" t="s">
        <v>9</v>
      </c>
      <c r="D63" s="16" t="s">
        <v>8</v>
      </c>
      <c r="E63" s="17" t="s">
        <v>1</v>
      </c>
      <c r="F63" s="17" t="s">
        <v>2</v>
      </c>
      <c r="G63" s="17" t="s">
        <v>6</v>
      </c>
      <c r="H63" s="18" t="s">
        <v>7</v>
      </c>
    </row>
    <row r="64" spans="1:9" s="24" customFormat="1" ht="13.5" thickBot="1" thickTop="1">
      <c r="A64" s="19">
        <v>1</v>
      </c>
      <c r="B64" s="20">
        <v>2</v>
      </c>
      <c r="C64" s="20">
        <v>3</v>
      </c>
      <c r="D64" s="20">
        <v>4</v>
      </c>
      <c r="E64" s="20">
        <v>5</v>
      </c>
      <c r="F64" s="21">
        <v>6</v>
      </c>
      <c r="G64" s="21">
        <v>7</v>
      </c>
      <c r="H64" s="22" t="s">
        <v>15</v>
      </c>
      <c r="I64" s="23"/>
    </row>
    <row r="65" spans="1:8" s="11" customFormat="1" ht="27" thickBot="1" thickTop="1">
      <c r="A65" s="3">
        <v>7</v>
      </c>
      <c r="B65" s="25"/>
      <c r="C65" s="26">
        <v>8901</v>
      </c>
      <c r="D65" s="43" t="s">
        <v>20</v>
      </c>
      <c r="E65" s="45"/>
      <c r="F65" s="45"/>
      <c r="G65" s="50">
        <v>642240.6</v>
      </c>
      <c r="H65" s="44"/>
    </row>
    <row r="66" spans="1:8" s="1" customFormat="1" ht="18" customHeight="1" thickBot="1" thickTop="1">
      <c r="A66" s="53" t="s">
        <v>4</v>
      </c>
      <c r="B66" s="54"/>
      <c r="C66" s="54"/>
      <c r="D66" s="55"/>
      <c r="E66" s="37">
        <f>SUM(E65:E65)</f>
        <v>0</v>
      </c>
      <c r="F66" s="37">
        <f>SUM(F65:F65)</f>
        <v>0</v>
      </c>
      <c r="G66" s="37">
        <f>SUM(G65:G65)</f>
        <v>642240.6</v>
      </c>
      <c r="H66" s="30"/>
    </row>
    <row r="67" ht="13.5" thickTop="1"/>
    <row r="68" ht="15">
      <c r="A68" s="1" t="s">
        <v>32</v>
      </c>
    </row>
    <row r="69" ht="13.5" thickBot="1">
      <c r="H69" s="14" t="s">
        <v>5</v>
      </c>
    </row>
    <row r="70" spans="1:8" s="11" customFormat="1" ht="25.5" thickBot="1" thickTop="1">
      <c r="A70" s="15" t="s">
        <v>10</v>
      </c>
      <c r="B70" s="16" t="s">
        <v>0</v>
      </c>
      <c r="C70" s="16" t="s">
        <v>9</v>
      </c>
      <c r="D70" s="16" t="s">
        <v>8</v>
      </c>
      <c r="E70" s="17" t="s">
        <v>1</v>
      </c>
      <c r="F70" s="17" t="s">
        <v>2</v>
      </c>
      <c r="G70" s="17" t="s">
        <v>6</v>
      </c>
      <c r="H70" s="18" t="s">
        <v>7</v>
      </c>
    </row>
    <row r="71" spans="1:9" s="24" customFormat="1" ht="13.5" thickBot="1" thickTop="1">
      <c r="A71" s="19">
        <v>1</v>
      </c>
      <c r="B71" s="20">
        <v>2</v>
      </c>
      <c r="C71" s="20">
        <v>3</v>
      </c>
      <c r="D71" s="20">
        <v>4</v>
      </c>
      <c r="E71" s="20">
        <v>5</v>
      </c>
      <c r="F71" s="21">
        <v>6</v>
      </c>
      <c r="G71" s="21">
        <v>7</v>
      </c>
      <c r="H71" s="22" t="s">
        <v>15</v>
      </c>
      <c r="I71" s="23"/>
    </row>
    <row r="72" spans="1:8" s="11" customFormat="1" ht="27" thickBot="1" thickTop="1">
      <c r="A72" s="3">
        <v>7</v>
      </c>
      <c r="B72" s="25"/>
      <c r="C72" s="26">
        <v>8902</v>
      </c>
      <c r="D72" s="43" t="s">
        <v>33</v>
      </c>
      <c r="E72" s="45"/>
      <c r="F72" s="45"/>
      <c r="G72" s="50">
        <v>1.9</v>
      </c>
      <c r="H72" s="44"/>
    </row>
    <row r="73" spans="1:8" s="1" customFormat="1" ht="18" customHeight="1" thickBot="1" thickTop="1">
      <c r="A73" s="53" t="s">
        <v>4</v>
      </c>
      <c r="B73" s="54"/>
      <c r="C73" s="54"/>
      <c r="D73" s="55"/>
      <c r="E73" s="37">
        <f>SUM(E72:E72)</f>
        <v>0</v>
      </c>
      <c r="F73" s="37">
        <f>SUM(F72:F72)</f>
        <v>0</v>
      </c>
      <c r="G73" s="37">
        <f>SUM(G72:G72)</f>
        <v>1.9</v>
      </c>
      <c r="H73" s="30"/>
    </row>
    <row r="74" ht="13.5" thickTop="1"/>
    <row r="75" spans="1:8" ht="22.5" customHeight="1" thickBot="1">
      <c r="A75" s="39" t="s">
        <v>13</v>
      </c>
      <c r="B75" s="39"/>
      <c r="C75" s="39"/>
      <c r="D75" s="39"/>
      <c r="E75" s="40">
        <f>SUM(E50,E58,E66,E73)</f>
        <v>245400000</v>
      </c>
      <c r="F75" s="40">
        <f>SUM(F50,F58,F66,F73)</f>
        <v>556440320.7299999</v>
      </c>
      <c r="G75" s="40">
        <f>SUM(G50,G58,G66,G73)</f>
        <v>557082563.2299999</v>
      </c>
      <c r="H75" s="40">
        <f>G75/F75*100</f>
        <v>100.11541983498921</v>
      </c>
    </row>
    <row r="76" ht="13.5" thickTop="1">
      <c r="G76" s="31"/>
    </row>
    <row r="77" spans="5:7" ht="12.75">
      <c r="E77" s="31"/>
      <c r="F77" s="31"/>
      <c r="G77" s="31"/>
    </row>
    <row r="78" ht="12.75">
      <c r="G78" s="31"/>
    </row>
    <row r="79" ht="16.5">
      <c r="A79" s="13" t="s">
        <v>22</v>
      </c>
    </row>
    <row r="80" ht="15">
      <c r="A80" s="1" t="s">
        <v>24</v>
      </c>
    </row>
    <row r="81" spans="1:8" ht="12.75">
      <c r="A81" s="56" t="s">
        <v>18</v>
      </c>
      <c r="B81" s="57"/>
      <c r="C81" s="57"/>
      <c r="D81" s="57"/>
      <c r="E81" s="57"/>
      <c r="F81" s="57"/>
      <c r="G81" s="57"/>
      <c r="H81" s="57"/>
    </row>
    <row r="82" spans="1:8" ht="12" customHeight="1">
      <c r="A82" s="58"/>
      <c r="B82" s="58"/>
      <c r="C82" s="58"/>
      <c r="D82" s="58"/>
      <c r="E82" s="58"/>
      <c r="F82" s="58"/>
      <c r="G82" s="58"/>
      <c r="H82" s="58"/>
    </row>
    <row r="83" ht="13.5" thickBot="1">
      <c r="H83" s="14" t="s">
        <v>5</v>
      </c>
    </row>
    <row r="84" spans="1:8" ht="25.5" thickBot="1" thickTop="1">
      <c r="A84" s="41" t="s">
        <v>10</v>
      </c>
      <c r="B84" s="42" t="s">
        <v>0</v>
      </c>
      <c r="C84" s="42" t="s">
        <v>9</v>
      </c>
      <c r="D84" s="42" t="s">
        <v>8</v>
      </c>
      <c r="E84" s="17" t="s">
        <v>1</v>
      </c>
      <c r="F84" s="17" t="s">
        <v>2</v>
      </c>
      <c r="G84" s="17" t="s">
        <v>6</v>
      </c>
      <c r="H84" s="18" t="s">
        <v>7</v>
      </c>
    </row>
    <row r="85" spans="1:9" s="24" customFormat="1" ht="13.5" thickBot="1" thickTop="1">
      <c r="A85" s="19">
        <v>1</v>
      </c>
      <c r="B85" s="20">
        <v>2</v>
      </c>
      <c r="C85" s="20">
        <v>3</v>
      </c>
      <c r="D85" s="20">
        <v>4</v>
      </c>
      <c r="E85" s="20">
        <v>5</v>
      </c>
      <c r="F85" s="21">
        <v>6</v>
      </c>
      <c r="G85" s="21">
        <v>7</v>
      </c>
      <c r="H85" s="22" t="s">
        <v>15</v>
      </c>
      <c r="I85" s="23"/>
    </row>
    <row r="86" spans="1:8" s="11" customFormat="1" ht="27" thickBot="1" thickTop="1">
      <c r="A86" s="3">
        <v>7</v>
      </c>
      <c r="B86" s="25"/>
      <c r="C86" s="26">
        <v>8224</v>
      </c>
      <c r="D86" s="2" t="s">
        <v>12</v>
      </c>
      <c r="E86" s="50">
        <v>43634000</v>
      </c>
      <c r="F86" s="50">
        <f>E86</f>
        <v>43634000</v>
      </c>
      <c r="G86" s="50">
        <f>21816782.81+21816782.81</f>
        <v>43633565.62</v>
      </c>
      <c r="H86" s="28">
        <f>G86/F86*100</f>
        <v>99.99900449190997</v>
      </c>
    </row>
    <row r="87" spans="1:8" s="1" customFormat="1" ht="18" customHeight="1" thickBot="1" thickTop="1">
      <c r="A87" s="59" t="s">
        <v>4</v>
      </c>
      <c r="B87" s="60"/>
      <c r="C87" s="60"/>
      <c r="D87" s="60"/>
      <c r="E87" s="37">
        <f>SUM(E86)</f>
        <v>43634000</v>
      </c>
      <c r="F87" s="37">
        <f>SUM(F86)</f>
        <v>43634000</v>
      </c>
      <c r="G87" s="37">
        <f>SUM(G86)</f>
        <v>43633565.62</v>
      </c>
      <c r="H87" s="38">
        <f>G87/F87*100</f>
        <v>99.99900449190997</v>
      </c>
    </row>
    <row r="88" ht="13.5" thickTop="1"/>
    <row r="89" ht="15">
      <c r="A89" s="1" t="s">
        <v>25</v>
      </c>
    </row>
    <row r="90" spans="1:8" ht="12.75" customHeight="1">
      <c r="A90" s="56" t="s">
        <v>19</v>
      </c>
      <c r="B90" s="57"/>
      <c r="C90" s="57"/>
      <c r="D90" s="57"/>
      <c r="E90" s="57"/>
      <c r="F90" s="57"/>
      <c r="G90" s="57"/>
      <c r="H90" s="57"/>
    </row>
    <row r="91" ht="13.5" thickBot="1">
      <c r="H91" s="14" t="s">
        <v>5</v>
      </c>
    </row>
    <row r="92" spans="1:8" ht="25.5" thickBot="1" thickTop="1">
      <c r="A92" s="41" t="s">
        <v>10</v>
      </c>
      <c r="B92" s="42" t="s">
        <v>0</v>
      </c>
      <c r="C92" s="42" t="s">
        <v>9</v>
      </c>
      <c r="D92" s="42" t="s">
        <v>8</v>
      </c>
      <c r="E92" s="17" t="s">
        <v>1</v>
      </c>
      <c r="F92" s="17" t="s">
        <v>2</v>
      </c>
      <c r="G92" s="17" t="s">
        <v>6</v>
      </c>
      <c r="H92" s="18" t="s">
        <v>7</v>
      </c>
    </row>
    <row r="93" spans="1:9" s="24" customFormat="1" ht="13.5" thickBot="1" thickTop="1">
      <c r="A93" s="19">
        <v>1</v>
      </c>
      <c r="B93" s="20">
        <v>2</v>
      </c>
      <c r="C93" s="20">
        <v>3</v>
      </c>
      <c r="D93" s="20">
        <v>4</v>
      </c>
      <c r="E93" s="20">
        <v>5</v>
      </c>
      <c r="F93" s="21">
        <v>6</v>
      </c>
      <c r="G93" s="21">
        <v>7</v>
      </c>
      <c r="H93" s="22" t="s">
        <v>15</v>
      </c>
      <c r="I93" s="23"/>
    </row>
    <row r="94" spans="1:8" s="11" customFormat="1" ht="27" thickBot="1" thickTop="1">
      <c r="A94" s="3">
        <v>7</v>
      </c>
      <c r="B94" s="25"/>
      <c r="C94" s="26">
        <v>8224</v>
      </c>
      <c r="D94" s="2" t="s">
        <v>12</v>
      </c>
      <c r="E94" s="50">
        <v>114286000</v>
      </c>
      <c r="F94" s="50">
        <f>E94</f>
        <v>114286000</v>
      </c>
      <c r="G94" s="50">
        <v>114285714.24</v>
      </c>
      <c r="H94" s="28">
        <f>G94/F94*100</f>
        <v>99.9997499606251</v>
      </c>
    </row>
    <row r="95" spans="1:8" s="1" customFormat="1" ht="18" customHeight="1" thickBot="1" thickTop="1">
      <c r="A95" s="59" t="s">
        <v>4</v>
      </c>
      <c r="B95" s="60"/>
      <c r="C95" s="60"/>
      <c r="D95" s="60"/>
      <c r="E95" s="37">
        <f>SUM(E94)</f>
        <v>114286000</v>
      </c>
      <c r="F95" s="37">
        <f>SUM(F94)</f>
        <v>114286000</v>
      </c>
      <c r="G95" s="37">
        <f>SUM(G94)</f>
        <v>114285714.24</v>
      </c>
      <c r="H95" s="38">
        <f>G95/F95*100</f>
        <v>99.9997499606251</v>
      </c>
    </row>
    <row r="96" ht="13.5" thickTop="1"/>
    <row r="99" ht="15">
      <c r="A99" s="1" t="s">
        <v>26</v>
      </c>
    </row>
    <row r="100" spans="1:8" ht="12.75" customHeight="1">
      <c r="A100" s="56" t="s">
        <v>23</v>
      </c>
      <c r="B100" s="57"/>
      <c r="C100" s="57"/>
      <c r="D100" s="57"/>
      <c r="E100" s="57"/>
      <c r="F100" s="57"/>
      <c r="G100" s="57"/>
      <c r="H100" s="57"/>
    </row>
    <row r="101" ht="13.5" thickBot="1">
      <c r="H101" s="14" t="s">
        <v>5</v>
      </c>
    </row>
    <row r="102" spans="1:8" s="11" customFormat="1" ht="25.5" thickBot="1" thickTop="1">
      <c r="A102" s="15" t="s">
        <v>10</v>
      </c>
      <c r="B102" s="16" t="s">
        <v>0</v>
      </c>
      <c r="C102" s="16" t="s">
        <v>9</v>
      </c>
      <c r="D102" s="16" t="s">
        <v>8</v>
      </c>
      <c r="E102" s="17" t="s">
        <v>1</v>
      </c>
      <c r="F102" s="17" t="s">
        <v>2</v>
      </c>
      <c r="G102" s="17" t="s">
        <v>6</v>
      </c>
      <c r="H102" s="18" t="s">
        <v>7</v>
      </c>
    </row>
    <row r="103" spans="1:9" s="24" customFormat="1" ht="13.5" thickBot="1" thickTop="1">
      <c r="A103" s="19">
        <v>1</v>
      </c>
      <c r="B103" s="20">
        <v>2</v>
      </c>
      <c r="C103" s="20">
        <v>3</v>
      </c>
      <c r="D103" s="20">
        <v>4</v>
      </c>
      <c r="E103" s="20">
        <v>5</v>
      </c>
      <c r="F103" s="21">
        <v>6</v>
      </c>
      <c r="G103" s="21">
        <v>7</v>
      </c>
      <c r="H103" s="22" t="s">
        <v>15</v>
      </c>
      <c r="I103" s="23"/>
    </row>
    <row r="104" spans="1:8" s="11" customFormat="1" ht="27" thickBot="1" thickTop="1">
      <c r="A104" s="3">
        <v>7</v>
      </c>
      <c r="B104" s="25"/>
      <c r="C104" s="26">
        <v>8124</v>
      </c>
      <c r="D104" s="43" t="s">
        <v>12</v>
      </c>
      <c r="E104" s="50">
        <v>66667000</v>
      </c>
      <c r="F104" s="50">
        <f>E104</f>
        <v>66667000</v>
      </c>
      <c r="G104" s="50">
        <v>61111116</v>
      </c>
      <c r="H104" s="44">
        <f>G104/F104*100</f>
        <v>91.66621566892165</v>
      </c>
    </row>
    <row r="105" spans="1:8" s="1" customFormat="1" ht="18" customHeight="1" thickBot="1" thickTop="1">
      <c r="A105" s="53" t="s">
        <v>4</v>
      </c>
      <c r="B105" s="54"/>
      <c r="C105" s="54"/>
      <c r="D105" s="55"/>
      <c r="E105" s="37">
        <f>SUM(E104:E104)</f>
        <v>66667000</v>
      </c>
      <c r="F105" s="37">
        <f>SUM(F104:F104)</f>
        <v>66667000</v>
      </c>
      <c r="G105" s="37">
        <f>SUM(G104:G104)</f>
        <v>61111116</v>
      </c>
      <c r="H105" s="30">
        <f>G105/F105*100</f>
        <v>91.66621566892165</v>
      </c>
    </row>
    <row r="106" ht="13.5" thickTop="1"/>
    <row r="108" spans="1:8" ht="22.5" customHeight="1" thickBot="1">
      <c r="A108" s="39" t="s">
        <v>14</v>
      </c>
      <c r="B108" s="39"/>
      <c r="C108" s="39"/>
      <c r="D108" s="39"/>
      <c r="E108" s="40">
        <f>SUM(E87,E95,E105)</f>
        <v>224587000</v>
      </c>
      <c r="F108" s="40">
        <f>SUM(F87,F95,F105)</f>
        <v>224587000</v>
      </c>
      <c r="G108" s="40">
        <f>SUM(G87,G95,G105)</f>
        <v>219030395.85999998</v>
      </c>
      <c r="H108" s="40">
        <f>G108/F108*100</f>
        <v>97.52585673258024</v>
      </c>
    </row>
    <row r="109" ht="13.5" thickTop="1"/>
    <row r="111" spans="1:8" ht="22.5" customHeight="1" thickBot="1">
      <c r="A111" s="39" t="s">
        <v>27</v>
      </c>
      <c r="B111" s="39"/>
      <c r="C111" s="39"/>
      <c r="D111" s="39"/>
      <c r="E111" s="40">
        <f>SUM(E75)-E108</f>
        <v>20813000</v>
      </c>
      <c r="F111" s="40">
        <f>SUM(F75)-F108</f>
        <v>331853320.7299999</v>
      </c>
      <c r="G111" s="40">
        <f>SUM(G75)-G108</f>
        <v>338052167.3699999</v>
      </c>
      <c r="H111" s="40">
        <f>G111/F111*100</f>
        <v>101.86794775063994</v>
      </c>
    </row>
    <row r="112" ht="13.5" thickTop="1"/>
    <row r="122" spans="5:7" ht="12.75">
      <c r="E122" s="31"/>
      <c r="F122" s="31"/>
      <c r="G122" s="31"/>
    </row>
  </sheetData>
  <sheetProtection/>
  <mergeCells count="12">
    <mergeCell ref="A50:D50"/>
    <mergeCell ref="A105:D105"/>
    <mergeCell ref="A100:H100"/>
    <mergeCell ref="A90:H90"/>
    <mergeCell ref="A95:D95"/>
    <mergeCell ref="A53:H53"/>
    <mergeCell ref="A58:D58"/>
    <mergeCell ref="A73:D73"/>
    <mergeCell ref="A81:H82"/>
    <mergeCell ref="A87:D87"/>
    <mergeCell ref="A61:H61"/>
    <mergeCell ref="A66:D66"/>
  </mergeCells>
  <printOptions/>
  <pageMargins left="0.7874015748031497" right="0.7874015748031497" top="0.984251968503937" bottom="0.984251968503937" header="0.5118110236220472" footer="0.5118110236220472"/>
  <pageSetup firstPageNumber="162" useFirstPageNumber="1" horizontalDpi="600" verticalDpi="600" orientation="portrait" paperSize="9" scale="73" r:id="rId1"/>
  <headerFooter alignWithMargins="0">
    <oddFooter>&amp;L&amp;"Arial,Kurzíva"Zastupitelstvo Olomouckého kraje 19. 6. 2017
5.1. - Rozpočet Olomouckého kraje 2016 - závěrečný účet
Příloha č. 4: Financování&amp;R&amp;"Arial,Kurzíva"Strana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Vítková Petra</cp:lastModifiedBy>
  <cp:lastPrinted>2017-06-02T09:10:45Z</cp:lastPrinted>
  <dcterms:created xsi:type="dcterms:W3CDTF">2006-05-10T10:56:04Z</dcterms:created>
  <dcterms:modified xsi:type="dcterms:W3CDTF">2017-06-02T09:28:19Z</dcterms:modified>
  <cp:category/>
  <cp:version/>
  <cp:contentType/>
  <cp:contentStatus/>
</cp:coreProperties>
</file>