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0" windowWidth="19320" windowHeight="10575" activeTab="9"/>
  </bookViews>
  <sheets>
    <sheet name="celkem" sheetId="20" r:id="rId1"/>
    <sheet name="01" sheetId="1" r:id="rId2"/>
    <sheet name="03" sheetId="3" r:id="rId3"/>
    <sheet name="04" sheetId="5" r:id="rId4"/>
    <sheet name="05" sheetId="6" r:id="rId5"/>
    <sheet name="06" sheetId="7" r:id="rId6"/>
    <sheet name="07" sheetId="15" r:id="rId7"/>
    <sheet name="08" sheetId="24" r:id="rId8"/>
    <sheet name="09" sheetId="25" r:id="rId9"/>
    <sheet name="10" sheetId="26" r:id="rId10"/>
    <sheet name="11" sheetId="27" r:id="rId11"/>
    <sheet name="12" sheetId="28" r:id="rId12"/>
    <sheet name="13" sheetId="29" r:id="rId13"/>
    <sheet name="14" sheetId="30" r:id="rId14"/>
    <sheet name="16" sheetId="9" r:id="rId15"/>
    <sheet name="17" sheetId="8" r:id="rId16"/>
    <sheet name="18" sheetId="21" r:id="rId17"/>
    <sheet name="19" sheetId="31" r:id="rId18"/>
  </sheets>
  <definedNames>
    <definedName name="_xlnm.Print_Area" localSheetId="1">'01'!$A$1:$G$181</definedName>
    <definedName name="_xlnm.Print_Area" localSheetId="2">'03'!$A$1:$G$317</definedName>
    <definedName name="_xlnm.Print_Area" localSheetId="3">'04'!$A$1:$G$59</definedName>
    <definedName name="_xlnm.Print_Area" localSheetId="4">'05'!$A$1:$G$21</definedName>
    <definedName name="_xlnm.Print_Area" localSheetId="5">'06'!$A$1:$G$368</definedName>
    <definedName name="_xlnm.Print_Area" localSheetId="6">'07'!$A$1:$G$65</definedName>
    <definedName name="_xlnm.Print_Area" localSheetId="7">'08'!$A$1:$G$351</definedName>
    <definedName name="_xlnm.Print_Area" localSheetId="8">'09'!$A$1:$G$258</definedName>
    <definedName name="_xlnm.Print_Area" localSheetId="9">'10'!$A$1:$G$206</definedName>
    <definedName name="_xlnm.Print_Area" localSheetId="10">'11'!$A$1:$G$212</definedName>
    <definedName name="_xlnm.Print_Area" localSheetId="11">'12'!$A$1:$G$113</definedName>
    <definedName name="_xlnm.Print_Area" localSheetId="12">'13'!$A$1:$G$102</definedName>
    <definedName name="_xlnm.Print_Area" localSheetId="13">'14'!$A$1:$G$89</definedName>
    <definedName name="_xlnm.Print_Area" localSheetId="14">'16'!$A$1:$G$17</definedName>
    <definedName name="_xlnm.Print_Area" localSheetId="15">'17'!$A$1:$G$36</definedName>
    <definedName name="_xlnm.Print_Area" localSheetId="16">'18'!$A$1:$G$298</definedName>
    <definedName name="_xlnm.Print_Area" localSheetId="17">'19'!$A$1:$G$57</definedName>
    <definedName name="_xlnm.Print_Area" localSheetId="0">celkem!$A$1:$J$71</definedName>
  </definedNames>
  <calcPr calcId="145621"/>
</workbook>
</file>

<file path=xl/calcChain.xml><?xml version="1.0" encoding="utf-8"?>
<calcChain xmlns="http://schemas.openxmlformats.org/spreadsheetml/2006/main">
  <c r="F65" i="15" l="1"/>
  <c r="F62" i="15" l="1"/>
  <c r="F13" i="15" s="1"/>
  <c r="F27" i="21" l="1"/>
  <c r="F26" i="30"/>
  <c r="F38" i="29"/>
  <c r="F40" i="26"/>
  <c r="F49" i="25"/>
  <c r="F19" i="24" l="1"/>
  <c r="F125" i="21" l="1"/>
  <c r="F221" i="24" l="1"/>
  <c r="F201" i="24"/>
  <c r="F186" i="24"/>
  <c r="F248" i="24"/>
  <c r="F185" i="24" l="1"/>
  <c r="G13" i="5"/>
  <c r="F18" i="3" l="1"/>
  <c r="F92" i="29" l="1"/>
  <c r="F315" i="3" l="1"/>
  <c r="F134" i="3"/>
  <c r="F129" i="3"/>
  <c r="F124" i="3"/>
  <c r="F111" i="3"/>
  <c r="H45" i="7" l="1"/>
  <c r="H95" i="7" l="1"/>
  <c r="H14" i="7" l="1"/>
  <c r="F14" i="7"/>
  <c r="H25" i="7"/>
  <c r="H316" i="7"/>
  <c r="F163" i="26"/>
  <c r="F162" i="26" s="1"/>
  <c r="F71" i="26"/>
  <c r="F12" i="31"/>
  <c r="F16" i="31"/>
  <c r="F9" i="31" s="1"/>
  <c r="F27" i="31"/>
  <c r="F10" i="31" s="1"/>
  <c r="F32" i="21"/>
  <c r="F52" i="21"/>
  <c r="F31" i="21" l="1"/>
  <c r="F122" i="27"/>
  <c r="F79" i="30"/>
  <c r="F80" i="30"/>
  <c r="E49" i="25"/>
  <c r="E48" i="25"/>
  <c r="E42" i="25"/>
  <c r="D49" i="25"/>
  <c r="D48" i="25"/>
  <c r="F224" i="25"/>
  <c r="F34" i="25" s="1"/>
  <c r="F177" i="25"/>
  <c r="F176" i="25" s="1"/>
  <c r="F327" i="24"/>
  <c r="E50" i="25" l="1"/>
  <c r="F110" i="3" l="1"/>
  <c r="G29" i="26" l="1"/>
  <c r="G20" i="26"/>
  <c r="G32" i="25"/>
  <c r="G10" i="6"/>
  <c r="G9" i="6"/>
  <c r="G12" i="5"/>
  <c r="G11" i="5"/>
  <c r="G10" i="5"/>
  <c r="G9" i="5"/>
  <c r="G11" i="3"/>
  <c r="G21" i="1"/>
  <c r="G12" i="1"/>
  <c r="G11" i="1"/>
  <c r="G10" i="1"/>
  <c r="F70" i="30" l="1"/>
  <c r="D20" i="15" l="1"/>
  <c r="D19" i="15" l="1"/>
  <c r="E13" i="15"/>
  <c r="E19" i="15" s="1"/>
  <c r="E27" i="21"/>
  <c r="E64" i="20" s="1"/>
  <c r="D27" i="21"/>
  <c r="D64" i="20" s="1"/>
  <c r="E9" i="21"/>
  <c r="E26" i="21" s="1"/>
  <c r="E63" i="20" s="1"/>
  <c r="D9" i="21"/>
  <c r="D26" i="21" s="1"/>
  <c r="D63" i="20" s="1"/>
  <c r="D60" i="20" l="1"/>
  <c r="E60" i="20"/>
  <c r="E28" i="21"/>
  <c r="E25" i="30"/>
  <c r="E56" i="20" s="1"/>
  <c r="E26" i="30"/>
  <c r="E57" i="20" s="1"/>
  <c r="D26" i="30"/>
  <c r="D57" i="20" s="1"/>
  <c r="D25" i="30"/>
  <c r="D56" i="20" s="1"/>
  <c r="E27" i="30"/>
  <c r="D27" i="30"/>
  <c r="E38" i="29"/>
  <c r="E52" i="20" s="1"/>
  <c r="D38" i="29"/>
  <c r="D52" i="20" s="1"/>
  <c r="E37" i="29"/>
  <c r="E39" i="29" s="1"/>
  <c r="D37" i="29"/>
  <c r="D39" i="29" s="1"/>
  <c r="E24" i="28"/>
  <c r="E47" i="20" s="1"/>
  <c r="D24" i="28"/>
  <c r="D47" i="20" s="1"/>
  <c r="E23" i="28"/>
  <c r="E25" i="28" s="1"/>
  <c r="D23" i="28"/>
  <c r="D25" i="28" s="1"/>
  <c r="E22" i="27"/>
  <c r="E44" i="20" s="1"/>
  <c r="E21" i="27"/>
  <c r="E43" i="20" s="1"/>
  <c r="D22" i="27"/>
  <c r="D21" i="27"/>
  <c r="D43" i="20" s="1"/>
  <c r="F138" i="26"/>
  <c r="F16" i="26" s="1"/>
  <c r="G16" i="26" s="1"/>
  <c r="F132" i="26"/>
  <c r="F15" i="26" s="1"/>
  <c r="G15" i="26" s="1"/>
  <c r="E40" i="26"/>
  <c r="E39" i="20" s="1"/>
  <c r="E39" i="26"/>
  <c r="E38" i="20" s="1"/>
  <c r="D40" i="26"/>
  <c r="D39" i="20" s="1"/>
  <c r="D39" i="26"/>
  <c r="D38" i="20" s="1"/>
  <c r="E34" i="20"/>
  <c r="D34" i="20"/>
  <c r="E33" i="20"/>
  <c r="D50" i="25"/>
  <c r="E32" i="24"/>
  <c r="E29" i="20" s="1"/>
  <c r="E31" i="24"/>
  <c r="E28" i="20" s="1"/>
  <c r="D32" i="24"/>
  <c r="D29" i="20" s="1"/>
  <c r="D31" i="24"/>
  <c r="E34" i="3"/>
  <c r="E16" i="20" s="1"/>
  <c r="E33" i="3"/>
  <c r="E15" i="20" s="1"/>
  <c r="D34" i="3"/>
  <c r="D16" i="20" s="1"/>
  <c r="D33" i="3"/>
  <c r="D15" i="20" s="1"/>
  <c r="E23" i="20"/>
  <c r="E20" i="15"/>
  <c r="E24" i="20" s="1"/>
  <c r="D24" i="20"/>
  <c r="D15" i="1"/>
  <c r="E15" i="1"/>
  <c r="E21" i="1"/>
  <c r="E11" i="20" s="1"/>
  <c r="D21" i="1"/>
  <c r="D11" i="20" s="1"/>
  <c r="E20" i="1"/>
  <c r="D20" i="1"/>
  <c r="F173" i="1"/>
  <c r="F12" i="1" s="1"/>
  <c r="F169" i="1"/>
  <c r="F9" i="15"/>
  <c r="E35" i="20" l="1"/>
  <c r="E40" i="20"/>
  <c r="E23" i="27"/>
  <c r="D23" i="27"/>
  <c r="D44" i="20"/>
  <c r="D69" i="20" s="1"/>
  <c r="E53" i="20"/>
  <c r="E20" i="20"/>
  <c r="F20" i="15"/>
  <c r="G9" i="15"/>
  <c r="D51" i="20"/>
  <c r="D48" i="20" s="1"/>
  <c r="E51" i="20"/>
  <c r="E48" i="20" s="1"/>
  <c r="D46" i="20"/>
  <c r="D45" i="20" s="1"/>
  <c r="E46" i="20"/>
  <c r="E45" i="20" s="1"/>
  <c r="E30" i="20"/>
  <c r="D33" i="20"/>
  <c r="D30" i="20" s="1"/>
  <c r="D33" i="24"/>
  <c r="E25" i="20"/>
  <c r="E33" i="24"/>
  <c r="D28" i="20"/>
  <c r="D25" i="20" s="1"/>
  <c r="E14" i="20"/>
  <c r="E69" i="20"/>
  <c r="D22" i="1"/>
  <c r="E22" i="1"/>
  <c r="E10" i="20"/>
  <c r="D10" i="20"/>
  <c r="D7" i="20" s="1"/>
  <c r="D53" i="20"/>
  <c r="E21" i="15"/>
  <c r="D21" i="15"/>
  <c r="D23" i="20"/>
  <c r="D40" i="20"/>
  <c r="D28" i="21"/>
  <c r="D35" i="20"/>
  <c r="E41" i="26"/>
  <c r="D41" i="26"/>
  <c r="E7" i="20"/>
  <c r="D35" i="3"/>
  <c r="D14" i="20"/>
  <c r="E35" i="3"/>
  <c r="F21" i="1"/>
  <c r="F24" i="20" l="1"/>
  <c r="G24" i="20" s="1"/>
  <c r="G20" i="15"/>
  <c r="F11" i="20"/>
  <c r="G11" i="20" s="1"/>
  <c r="D20" i="20"/>
  <c r="F30" i="15" l="1"/>
  <c r="F29" i="15" s="1"/>
  <c r="F10" i="15" s="1"/>
  <c r="G10" i="15" s="1"/>
  <c r="E14" i="15" l="1"/>
  <c r="D14" i="15"/>
  <c r="G14" i="29"/>
  <c r="F97" i="29"/>
  <c r="F93" i="29"/>
  <c r="F68" i="29"/>
  <c r="F24" i="29" s="1"/>
  <c r="G24" i="29" s="1"/>
  <c r="F22" i="29"/>
  <c r="G22" i="29" s="1"/>
  <c r="F20" i="29"/>
  <c r="G20" i="29" s="1"/>
  <c r="F25" i="29" l="1"/>
  <c r="G25" i="29" s="1"/>
  <c r="F37" i="29"/>
  <c r="F13" i="29"/>
  <c r="G13" i="29" s="1"/>
  <c r="E32" i="29"/>
  <c r="D32" i="29"/>
  <c r="F51" i="20" l="1"/>
  <c r="G51" i="20" s="1"/>
  <c r="G37" i="29"/>
  <c r="G38" i="29"/>
  <c r="F32" i="29"/>
  <c r="G32" i="29" s="1"/>
  <c r="F99" i="28"/>
  <c r="F16" i="28" s="1"/>
  <c r="G16" i="28" s="1"/>
  <c r="F52" i="20" l="1"/>
  <c r="G52" i="20" s="1"/>
  <c r="F39" i="29"/>
  <c r="G39" i="29" s="1"/>
  <c r="F80" i="29"/>
  <c r="F55" i="29"/>
  <c r="F48" i="20" l="1"/>
  <c r="G48" i="20" s="1"/>
  <c r="F51" i="29"/>
  <c r="F47" i="29"/>
  <c r="F43" i="29"/>
  <c r="H334" i="7" l="1"/>
  <c r="H118" i="7" l="1"/>
  <c r="F27" i="25" l="1"/>
  <c r="E28" i="3" l="1"/>
  <c r="E26" i="24" l="1"/>
  <c r="D34" i="26"/>
  <c r="E34" i="26"/>
  <c r="E18" i="28"/>
  <c r="E21" i="21"/>
  <c r="E20" i="30"/>
  <c r="F87" i="30"/>
  <c r="F19" i="30" s="1"/>
  <c r="G19" i="30" s="1"/>
  <c r="F78" i="30"/>
  <c r="F18" i="30" s="1"/>
  <c r="G18" i="30" s="1"/>
  <c r="F64" i="30"/>
  <c r="F16" i="30" s="1"/>
  <c r="G16" i="30" s="1"/>
  <c r="F60" i="30"/>
  <c r="F15" i="30" s="1"/>
  <c r="G15" i="30" s="1"/>
  <c r="F55" i="30"/>
  <c r="F14" i="30" s="1"/>
  <c r="F49" i="30"/>
  <c r="F13" i="30" s="1"/>
  <c r="F45" i="30"/>
  <c r="F12" i="30" s="1"/>
  <c r="G12" i="30" s="1"/>
  <c r="F40" i="30"/>
  <c r="F10" i="30" s="1"/>
  <c r="G10" i="30" s="1"/>
  <c r="H31" i="30"/>
  <c r="F32" i="30" s="1"/>
  <c r="F31" i="30" s="1"/>
  <c r="F9" i="30" s="1"/>
  <c r="G9" i="30" s="1"/>
  <c r="D42" i="25"/>
  <c r="F22" i="25"/>
  <c r="F243" i="25"/>
  <c r="F41" i="25" s="1"/>
  <c r="G41" i="25" s="1"/>
  <c r="F230" i="25"/>
  <c r="F38" i="25" s="1"/>
  <c r="G38" i="25" s="1"/>
  <c r="F216" i="25"/>
  <c r="F33" i="25" s="1"/>
  <c r="G33" i="25" s="1"/>
  <c r="F195" i="25"/>
  <c r="F31" i="25" s="1"/>
  <c r="G31" i="25" s="1"/>
  <c r="F30" i="25"/>
  <c r="G30" i="25" s="1"/>
  <c r="F170" i="25"/>
  <c r="G26" i="25" s="1"/>
  <c r="F140" i="25"/>
  <c r="F23" i="25" s="1"/>
  <c r="G23" i="25" s="1"/>
  <c r="F121" i="25"/>
  <c r="F19" i="25" s="1"/>
  <c r="F15" i="25"/>
  <c r="G15" i="25" s="1"/>
  <c r="F110" i="25"/>
  <c r="F16" i="25" s="1"/>
  <c r="G16" i="25" s="1"/>
  <c r="F94" i="25"/>
  <c r="F12" i="25" s="1"/>
  <c r="G12" i="25" s="1"/>
  <c r="F72" i="25"/>
  <c r="F11" i="25" s="1"/>
  <c r="G11" i="25" s="1"/>
  <c r="F10" i="25"/>
  <c r="G10" i="25" s="1"/>
  <c r="F54" i="25"/>
  <c r="F8" i="25" s="1"/>
  <c r="F34" i="31"/>
  <c r="F11" i="31" s="1"/>
  <c r="E12" i="31"/>
  <c r="E65" i="20" s="1"/>
  <c r="D12" i="31"/>
  <c r="D65" i="20" s="1"/>
  <c r="D21" i="21"/>
  <c r="F106" i="21"/>
  <c r="F98" i="21" s="1"/>
  <c r="F129" i="21"/>
  <c r="F128" i="21" s="1"/>
  <c r="F11" i="21" s="1"/>
  <c r="G11" i="21" s="1"/>
  <c r="D18" i="28"/>
  <c r="F42" i="28"/>
  <c r="F41" i="28" s="1"/>
  <c r="F70" i="28"/>
  <c r="F12" i="28" s="1"/>
  <c r="G12" i="28" s="1"/>
  <c r="F87" i="28"/>
  <c r="F14" i="28" s="1"/>
  <c r="F178" i="27"/>
  <c r="F14" i="27" s="1"/>
  <c r="F88" i="27"/>
  <c r="F87" i="27" s="1"/>
  <c r="F12" i="27" s="1"/>
  <c r="G12" i="27" l="1"/>
  <c r="F22" i="27"/>
  <c r="G14" i="28"/>
  <c r="F24" i="28"/>
  <c r="G8" i="25"/>
  <c r="F48" i="25"/>
  <c r="F42" i="25"/>
  <c r="G19" i="25"/>
  <c r="G49" i="25"/>
  <c r="G13" i="30"/>
  <c r="G26" i="30"/>
  <c r="F69" i="30"/>
  <c r="F17" i="30" s="1"/>
  <c r="G42" i="25"/>
  <c r="F65" i="20"/>
  <c r="F11" i="28"/>
  <c r="F39" i="27"/>
  <c r="F10" i="27" s="1"/>
  <c r="F46" i="26"/>
  <c r="F202" i="26"/>
  <c r="F33" i="26" s="1"/>
  <c r="G33" i="26" s="1"/>
  <c r="F161" i="26"/>
  <c r="F22" i="26" s="1"/>
  <c r="G22" i="26" s="1"/>
  <c r="F157" i="26"/>
  <c r="F19" i="26" s="1"/>
  <c r="G19" i="26" s="1"/>
  <c r="F150" i="26"/>
  <c r="F149" i="26" s="1"/>
  <c r="F18" i="26" s="1"/>
  <c r="G18" i="26" s="1"/>
  <c r="F144" i="26"/>
  <c r="F17" i="26" s="1"/>
  <c r="G17" i="26" s="1"/>
  <c r="D26" i="24"/>
  <c r="F12" i="24"/>
  <c r="G12" i="24" s="1"/>
  <c r="G22" i="27" l="1"/>
  <c r="F44" i="20"/>
  <c r="G44" i="20" s="1"/>
  <c r="G11" i="28"/>
  <c r="F57" i="20"/>
  <c r="G57" i="20" s="1"/>
  <c r="F25" i="30"/>
  <c r="F27" i="30" s="1"/>
  <c r="G27" i="30" s="1"/>
  <c r="G17" i="30"/>
  <c r="F20" i="30"/>
  <c r="F50" i="25"/>
  <c r="G50" i="25" s="1"/>
  <c r="F33" i="20"/>
  <c r="G33" i="20" s="1"/>
  <c r="G48" i="25"/>
  <c r="F34" i="20"/>
  <c r="G34" i="20" s="1"/>
  <c r="F38" i="24"/>
  <c r="F37" i="24" s="1"/>
  <c r="F8" i="24" s="1"/>
  <c r="F39" i="20" l="1"/>
  <c r="G39" i="20" s="1"/>
  <c r="G40" i="26"/>
  <c r="F47" i="20"/>
  <c r="G47" i="20" s="1"/>
  <c r="G24" i="28"/>
  <c r="F56" i="20"/>
  <c r="G25" i="30"/>
  <c r="F30" i="20"/>
  <c r="G30" i="20" s="1"/>
  <c r="F321" i="24"/>
  <c r="F320" i="24" s="1"/>
  <c r="F23" i="24" s="1"/>
  <c r="F73" i="24"/>
  <c r="F13" i="24" s="1"/>
  <c r="G13" i="24" s="1"/>
  <c r="F59" i="24"/>
  <c r="F10" i="24" s="1"/>
  <c r="G10" i="24" s="1"/>
  <c r="D28" i="3"/>
  <c r="F86" i="3"/>
  <c r="F15" i="3" s="1"/>
  <c r="G15" i="3" s="1"/>
  <c r="F93" i="3"/>
  <c r="F16" i="3" s="1"/>
  <c r="G16" i="3" s="1"/>
  <c r="F77" i="3"/>
  <c r="F12" i="3" s="1"/>
  <c r="F274" i="21"/>
  <c r="F19" i="21" s="1"/>
  <c r="G19" i="21" s="1"/>
  <c r="F269" i="21"/>
  <c r="F18" i="21" s="1"/>
  <c r="G18" i="21" s="1"/>
  <c r="F244" i="21"/>
  <c r="F220" i="21"/>
  <c r="F203" i="21"/>
  <c r="F177" i="21"/>
  <c r="F16" i="21" s="1"/>
  <c r="G16" i="21" s="1"/>
  <c r="F170" i="21"/>
  <c r="F15" i="21" s="1"/>
  <c r="G15" i="21" s="1"/>
  <c r="F164" i="21"/>
  <c r="F14" i="21" s="1"/>
  <c r="G23" i="24" l="1"/>
  <c r="F32" i="24"/>
  <c r="G12" i="3"/>
  <c r="F34" i="3"/>
  <c r="G56" i="20"/>
  <c r="F53" i="20"/>
  <c r="G53" i="20" s="1"/>
  <c r="F187" i="21"/>
  <c r="F17" i="21" s="1"/>
  <c r="G17" i="21" s="1"/>
  <c r="F16" i="20" l="1"/>
  <c r="G16" i="20" s="1"/>
  <c r="G34" i="3"/>
  <c r="F10" i="21"/>
  <c r="G10" i="21" s="1"/>
  <c r="E12" i="8"/>
  <c r="D12" i="8"/>
  <c r="F11" i="8"/>
  <c r="F23" i="8"/>
  <c r="F10" i="8" s="1"/>
  <c r="F12" i="8" s="1"/>
  <c r="F182" i="26"/>
  <c r="F31" i="26" s="1"/>
  <c r="G31" i="26" s="1"/>
  <c r="G27" i="21" l="1"/>
  <c r="F116" i="26"/>
  <c r="F63" i="26"/>
  <c r="F64" i="20" l="1"/>
  <c r="G64" i="20" s="1"/>
  <c r="F45" i="26"/>
  <c r="F14" i="26" s="1"/>
  <c r="F51" i="24"/>
  <c r="F9" i="24" s="1"/>
  <c r="F343" i="24"/>
  <c r="F334" i="24"/>
  <c r="F311" i="24"/>
  <c r="F304" i="24" s="1"/>
  <c r="F39" i="26" l="1"/>
  <c r="F41" i="26" s="1"/>
  <c r="G41" i="26" s="1"/>
  <c r="G14" i="26"/>
  <c r="F22" i="24"/>
  <c r="G22" i="24" s="1"/>
  <c r="F38" i="20" l="1"/>
  <c r="G39" i="26"/>
  <c r="F20" i="24"/>
  <c r="G20" i="24" s="1"/>
  <c r="G38" i="20" l="1"/>
  <c r="F35" i="20"/>
  <c r="G35" i="20" s="1"/>
  <c r="F164" i="24"/>
  <c r="F163" i="24" s="1"/>
  <c r="F17" i="24" s="1"/>
  <c r="F131" i="24"/>
  <c r="F83" i="24"/>
  <c r="F116" i="24"/>
  <c r="F108" i="24"/>
  <c r="F95" i="24"/>
  <c r="F94" i="24" l="1"/>
  <c r="F82" i="24" s="1"/>
  <c r="F15" i="24" s="1"/>
  <c r="G15" i="24" s="1"/>
  <c r="F29" i="20" l="1"/>
  <c r="G29" i="20" s="1"/>
  <c r="G32" i="24"/>
  <c r="F18" i="20"/>
  <c r="E18" i="20"/>
  <c r="D18" i="20"/>
  <c r="F9" i="6"/>
  <c r="F15" i="6"/>
  <c r="F27" i="3"/>
  <c r="G27" i="3" s="1"/>
  <c r="F26" i="3"/>
  <c r="G26" i="3" s="1"/>
  <c r="F303" i="3"/>
  <c r="F25" i="3" s="1"/>
  <c r="G25" i="3" s="1"/>
  <c r="F269" i="3"/>
  <c r="F237" i="3"/>
  <c r="F215" i="3"/>
  <c r="F202" i="3"/>
  <c r="F181" i="3"/>
  <c r="F172" i="3"/>
  <c r="F166" i="3"/>
  <c r="F159" i="3"/>
  <c r="F151" i="3"/>
  <c r="F22" i="3"/>
  <c r="G22" i="3" s="1"/>
  <c r="G18" i="20" l="1"/>
  <c r="F69" i="20"/>
  <c r="F143" i="3"/>
  <c r="F23" i="3" s="1"/>
  <c r="G23" i="3" s="1"/>
  <c r="G69" i="20" l="1"/>
  <c r="F105" i="3"/>
  <c r="F19" i="3" s="1"/>
  <c r="G19" i="3" s="1"/>
  <c r="F42" i="3"/>
  <c r="F10" i="3" s="1"/>
  <c r="G10" i="3" s="1"/>
  <c r="F39" i="3"/>
  <c r="F9" i="3" s="1"/>
  <c r="G9" i="3" s="1"/>
  <c r="F33" i="3" l="1"/>
  <c r="F28" i="3"/>
  <c r="G28" i="3" s="1"/>
  <c r="F78" i="28"/>
  <c r="F13" i="28" s="1"/>
  <c r="G13" i="28" s="1"/>
  <c r="F29" i="28"/>
  <c r="F9" i="28" s="1"/>
  <c r="G9" i="28" s="1"/>
  <c r="F15" i="20" l="1"/>
  <c r="G15" i="20" s="1"/>
  <c r="G33" i="3"/>
  <c r="F35" i="3"/>
  <c r="G35" i="3" s="1"/>
  <c r="F201" i="27"/>
  <c r="F187" i="27" s="1"/>
  <c r="F15" i="27" s="1"/>
  <c r="G15" i="27" s="1"/>
  <c r="F109" i="27"/>
  <c r="F13" i="27" s="1"/>
  <c r="G13" i="27" s="1"/>
  <c r="F50" i="27"/>
  <c r="F49" i="27" s="1"/>
  <c r="F11" i="27" s="1"/>
  <c r="G11" i="27" s="1"/>
  <c r="F27" i="27"/>
  <c r="F9" i="27" s="1"/>
  <c r="G9" i="27" s="1"/>
  <c r="E16" i="27"/>
  <c r="D16" i="27"/>
  <c r="F11" i="1"/>
  <c r="F10" i="1"/>
  <c r="F178" i="1"/>
  <c r="H54" i="1"/>
  <c r="F54" i="1"/>
  <c r="F27" i="1"/>
  <c r="F14" i="20" l="1"/>
  <c r="G14" i="20" s="1"/>
  <c r="F21" i="27"/>
  <c r="F16" i="27"/>
  <c r="G16" i="27" s="1"/>
  <c r="G21" i="27" l="1"/>
  <c r="F43" i="20"/>
  <c r="F23" i="27"/>
  <c r="G23" i="27" s="1"/>
  <c r="F42" i="5"/>
  <c r="F10" i="5" s="1"/>
  <c r="F17" i="5"/>
  <c r="F9" i="5" s="1"/>
  <c r="F40" i="20" l="1"/>
  <c r="G40" i="20" s="1"/>
  <c r="G43" i="20"/>
  <c r="G11" i="8"/>
  <c r="G10" i="8"/>
  <c r="G9" i="8"/>
  <c r="F14" i="9"/>
  <c r="F9" i="9" s="1"/>
  <c r="G9" i="9" l="1"/>
  <c r="F10" i="9"/>
  <c r="F9" i="7" l="1"/>
  <c r="F55" i="15"/>
  <c r="F11" i="15" s="1"/>
  <c r="G11" i="15" s="1"/>
  <c r="F34" i="26"/>
  <c r="G34" i="26" s="1"/>
  <c r="F10" i="7" l="1"/>
  <c r="G9" i="7"/>
  <c r="G12" i="20"/>
  <c r="G13" i="20"/>
  <c r="F19" i="20" l="1"/>
  <c r="D68" i="20"/>
  <c r="F11" i="5" l="1"/>
  <c r="F13" i="1" l="1"/>
  <c r="G13" i="1" s="1"/>
  <c r="F68" i="20" l="1"/>
  <c r="H87" i="30" l="1"/>
  <c r="H45" i="30"/>
  <c r="H40" i="30"/>
  <c r="D20" i="30"/>
  <c r="G20" i="30" s="1"/>
  <c r="F109" i="28"/>
  <c r="F17" i="28" s="1"/>
  <c r="G17" i="28" s="1"/>
  <c r="F93" i="28"/>
  <c r="F15" i="28" s="1"/>
  <c r="G15" i="28" s="1"/>
  <c r="F333" i="24"/>
  <c r="F24" i="24" s="1"/>
  <c r="G24" i="24" s="1"/>
  <c r="F130" i="24"/>
  <c r="F16" i="24" s="1"/>
  <c r="G16" i="24" s="1"/>
  <c r="F23" i="28" l="1"/>
  <c r="F18" i="28"/>
  <c r="G18" i="28" s="1"/>
  <c r="F342" i="24"/>
  <c r="F25" i="24" s="1"/>
  <c r="F46" i="20" l="1"/>
  <c r="G46" i="20" s="1"/>
  <c r="G23" i="28"/>
  <c r="F26" i="24"/>
  <c r="G26" i="24" s="1"/>
  <c r="G25" i="24"/>
  <c r="F45" i="20"/>
  <c r="G45" i="20" s="1"/>
  <c r="F31" i="24"/>
  <c r="F33" i="24" s="1"/>
  <c r="G33" i="24" s="1"/>
  <c r="F25" i="28"/>
  <c r="G25" i="28" s="1"/>
  <c r="F28" i="20" l="1"/>
  <c r="G28" i="20" s="1"/>
  <c r="G31" i="24"/>
  <c r="F9" i="21"/>
  <c r="G9" i="21" l="1"/>
  <c r="F25" i="20"/>
  <c r="G25" i="20" s="1"/>
  <c r="F314" i="3"/>
  <c r="E10" i="7" l="1"/>
  <c r="E19" i="20" s="1"/>
  <c r="D10" i="7"/>
  <c r="D13" i="5"/>
  <c r="D17" i="20" s="1"/>
  <c r="F55" i="5"/>
  <c r="F12" i="5" s="1"/>
  <c r="E13" i="5"/>
  <c r="E17" i="20" s="1"/>
  <c r="D19" i="20" l="1"/>
  <c r="G19" i="20" s="1"/>
  <c r="G10" i="7"/>
  <c r="F13" i="5"/>
  <c r="F17" i="20" l="1"/>
  <c r="G17" i="20" s="1"/>
  <c r="E10" i="9"/>
  <c r="G13" i="15" l="1"/>
  <c r="F19" i="15"/>
  <c r="G19" i="15" s="1"/>
  <c r="F14" i="15"/>
  <c r="G14" i="15" s="1"/>
  <c r="E68" i="20"/>
  <c r="G55" i="20"/>
  <c r="F23" i="20" l="1"/>
  <c r="G23" i="20" s="1"/>
  <c r="F21" i="15"/>
  <c r="G21" i="15" s="1"/>
  <c r="G32" i="20"/>
  <c r="G31" i="20"/>
  <c r="G9" i="20"/>
  <c r="F20" i="20" l="1"/>
  <c r="G20" i="20" s="1"/>
  <c r="G22" i="20"/>
  <c r="D21" i="20" l="1"/>
  <c r="E21" i="20"/>
  <c r="G54" i="20" l="1"/>
  <c r="F21" i="20" l="1"/>
  <c r="G21" i="20" s="1"/>
  <c r="F295" i="21"/>
  <c r="F9" i="1"/>
  <c r="G9" i="1" s="1"/>
  <c r="F8" i="1"/>
  <c r="G8" i="1" s="1"/>
  <c r="F15" i="1" l="1"/>
  <c r="G15" i="1" s="1"/>
  <c r="F20" i="1"/>
  <c r="G20" i="1" s="1"/>
  <c r="F20" i="21"/>
  <c r="F21" i="21" s="1"/>
  <c r="F26" i="21" l="1"/>
  <c r="G26" i="21" s="1"/>
  <c r="G20" i="21"/>
  <c r="F10" i="20"/>
  <c r="G10" i="20" s="1"/>
  <c r="F22" i="1"/>
  <c r="G22" i="1" s="1"/>
  <c r="G21" i="21"/>
  <c r="F28" i="21" l="1"/>
  <c r="G28" i="21" s="1"/>
  <c r="F63" i="20"/>
  <c r="G63" i="20" s="1"/>
  <c r="F7" i="20"/>
  <c r="G7" i="20" s="1"/>
  <c r="F60" i="20" l="1"/>
  <c r="G60" i="20" s="1"/>
  <c r="G27" i="20"/>
  <c r="G26" i="20" l="1"/>
  <c r="G37" i="20" l="1"/>
  <c r="G68" i="20"/>
  <c r="G42" i="20" l="1"/>
  <c r="G36" i="20"/>
  <c r="G41" i="20" l="1"/>
  <c r="G50" i="20" l="1"/>
  <c r="H66" i="20"/>
  <c r="I59" i="20"/>
  <c r="I58" i="20"/>
  <c r="I53" i="20"/>
  <c r="I48" i="20"/>
  <c r="I45" i="20"/>
  <c r="I40" i="20"/>
  <c r="I35" i="20"/>
  <c r="I30" i="20"/>
  <c r="I25" i="20"/>
  <c r="I20" i="20"/>
  <c r="I19" i="20"/>
  <c r="I18" i="20"/>
  <c r="I17" i="20"/>
  <c r="G49" i="20" l="1"/>
  <c r="I14" i="20"/>
  <c r="I7" i="20"/>
  <c r="I66" i="20" s="1"/>
  <c r="H14" i="9" l="1"/>
  <c r="E58" i="20"/>
  <c r="D10" i="9"/>
  <c r="D58" i="20" s="1"/>
  <c r="E59" i="20"/>
  <c r="F59" i="20"/>
  <c r="E67" i="20" l="1"/>
  <c r="E72" i="20" s="1"/>
  <c r="E66" i="20"/>
  <c r="D59" i="20"/>
  <c r="G59" i="20" s="1"/>
  <c r="G12" i="8"/>
  <c r="F58" i="20"/>
  <c r="G58" i="20" s="1"/>
  <c r="G10" i="9"/>
  <c r="D67" i="20" l="1"/>
  <c r="D72" i="20" s="1"/>
  <c r="D66" i="20"/>
  <c r="F66" i="20"/>
  <c r="F67" i="20"/>
  <c r="H15" i="6"/>
  <c r="F10" i="6"/>
  <c r="E10" i="6"/>
  <c r="D10" i="6"/>
  <c r="F72" i="20" l="1"/>
  <c r="G66" i="20"/>
  <c r="G67" i="20"/>
  <c r="H178" i="1"/>
  <c r="H160" i="1"/>
  <c r="G8" i="20" l="1"/>
</calcChain>
</file>

<file path=xl/sharedStrings.xml><?xml version="1.0" encoding="utf-8"?>
<sst xmlns="http://schemas.openxmlformats.org/spreadsheetml/2006/main" count="1809" uniqueCount="1001">
  <si>
    <t>Zastupitelé</t>
  </si>
  <si>
    <t xml:space="preserve">Správce: </t>
  </si>
  <si>
    <t>§</t>
  </si>
  <si>
    <t>seskupení položek</t>
  </si>
  <si>
    <t>Název seskupení položek</t>
  </si>
  <si>
    <t>%</t>
  </si>
  <si>
    <t>v tis.Kč</t>
  </si>
  <si>
    <t>Výdaje na platy, ostatní platby za provedenou práci a pojistné</t>
  </si>
  <si>
    <t>Neinvestiční nákupy a související výdaje</t>
  </si>
  <si>
    <t>Celkem</t>
  </si>
  <si>
    <t xml:space="preserve">Neinvestiční transfery veřejnoprávním subjektům a mezi peněžními fondy téhož subjektu </t>
  </si>
  <si>
    <t>Neinvestiční transfery obyvatelstvu</t>
  </si>
  <si>
    <t>7=6/4</t>
  </si>
  <si>
    <t>Komentář:</t>
  </si>
  <si>
    <t>§ 6113, seskupení pol. 50 - Výdaje na platy, ostatní platby za provedenou práci a pojistné</t>
  </si>
  <si>
    <t>Ostatní platy</t>
  </si>
  <si>
    <t>Knihy, učební pomůcky a tisk</t>
  </si>
  <si>
    <t>Drobný hmotný dlouhodobý majetek</t>
  </si>
  <si>
    <t>Nákup materiálu j.n.</t>
  </si>
  <si>
    <t>Konzultační, poradenské a právní služby</t>
  </si>
  <si>
    <t>Služby školení a vzdělávání</t>
  </si>
  <si>
    <t>Nákup ostatních služeb</t>
  </si>
  <si>
    <t>Opravy a udržování</t>
  </si>
  <si>
    <t>Programové vybavení</t>
  </si>
  <si>
    <t>§ 6113, seskupení pol. 51 - Neinvestiční nákupy a související výdaje</t>
  </si>
  <si>
    <t xml:space="preserve">Prostředky na úhradu kurzových rozdílů při vyúčtování zahraničních pracovních cest členů zastupitelstva.  </t>
  </si>
  <si>
    <t xml:space="preserve">§ 6113, seskupení pol. 53 - Neinvestiční transfery veřejnoprávním subjektům a mezi peněžními fondy téhož subjektu </t>
  </si>
  <si>
    <t>§ 6113, seskupení pol. 54 - Neinvestiční transfery obyvatelstvu</t>
  </si>
  <si>
    <t xml:space="preserve">V souvislosti s platnou legislativou navrhujeme rozpočtovat i tuto položku.  </t>
  </si>
  <si>
    <t xml:space="preserve">§ 6330, seskupení pol. 53 - Neinvestiční transfery veřejnoprávním subjektům a mezi peněžními fondy téhož subjektu </t>
  </si>
  <si>
    <t>Ing. Luděk Niče</t>
  </si>
  <si>
    <t>ORJ - 01</t>
  </si>
  <si>
    <t>Ostatní osobní výdaje</t>
  </si>
  <si>
    <t>Odměny členů zastupitelstva obcí a krajů</t>
  </si>
  <si>
    <t>Povinné pojistné na sociální zabezpečení a příspěvek na státní politiku zaměstnanosti</t>
  </si>
  <si>
    <t>Ostatní povinné pojistné placené zaměstnavatelem</t>
  </si>
  <si>
    <t>Kursové rozdíly ve výdajích</t>
  </si>
  <si>
    <t>Studená voda</t>
  </si>
  <si>
    <t>Teplo</t>
  </si>
  <si>
    <t>Elektrická energie</t>
  </si>
  <si>
    <t>Pohonné hmoty a maziva</t>
  </si>
  <si>
    <t>Služby pošt</t>
  </si>
  <si>
    <t>Služby telekomunikací a radiokomunikací</t>
  </si>
  <si>
    <t>Služby peněžních ústavů</t>
  </si>
  <si>
    <t xml:space="preserve">Nájemné </t>
  </si>
  <si>
    <t>Cestovné (tuzemské i zahraniční)</t>
  </si>
  <si>
    <t>Pohoštění</t>
  </si>
  <si>
    <t>Účastnické poplatky na konference</t>
  </si>
  <si>
    <t>Ostatní poskytované zálohy a jistiny</t>
  </si>
  <si>
    <t>Věcné dary</t>
  </si>
  <si>
    <t>Nákup kolků</t>
  </si>
  <si>
    <t>Platby daní a poplatků státnímu rozpočtu</t>
  </si>
  <si>
    <t>Náhrady mezd v době nemoci</t>
  </si>
  <si>
    <t>Převody FKSP a sociálnímu fondu obcí a krajů</t>
  </si>
  <si>
    <t>Ostatní neinvestiční výdaje</t>
  </si>
  <si>
    <t>Ostatní neinvestiční transfery obyvatelstvu</t>
  </si>
  <si>
    <t>Nájemné</t>
  </si>
  <si>
    <t>Nespecifikované rezervy</t>
  </si>
  <si>
    <t>§ 6172, seskupení pol. 51 - Neinvestiční nákupy a související výdaje</t>
  </si>
  <si>
    <t>ORJ - 03</t>
  </si>
  <si>
    <t>Položka zahrnuje nákup cenin - kolků pro potřeby odborů KÚOK.</t>
  </si>
  <si>
    <t>§ 6172, seskupení pol. 50 - Výdaje na platy, ostatní platby za provedenou práci a pojistné</t>
  </si>
  <si>
    <t>Platy zaměstnanců v pracovním poměru</t>
  </si>
  <si>
    <t xml:space="preserve">Jedná se o výdaje na provádění kontrol v souladu se zákonem č. 167/1998 Sb., o návykových látkách ve vybraných lékárnách a zdravotnických zařízeních, výběrová řízení na uzavírání smluv mezi zdravotními pojišťovnami a zdravotnickými zařízeními, posuzování zdravotního stavu žadatelů o náhradní rodinnou péči, posuzování dětí k osvojení a pěstounské péči, vyhodnocení podaných projektů v rámci programů, kontrolní činnosti na vyúčtování projektů a dotací, posuzování správnosti poskytované zdravotní péče (znalecké komise). </t>
  </si>
  <si>
    <t>Ostatní platby za provedenou práci jinde nezařazené</t>
  </si>
  <si>
    <t>Povinné pojistné na veřejné zdravotní pojištění</t>
  </si>
  <si>
    <t>Povinné pojistné na úrazové pojištění</t>
  </si>
  <si>
    <t>Plyn</t>
  </si>
  <si>
    <t>Teplá voda</t>
  </si>
  <si>
    <t xml:space="preserve">Regionální centrum Olomouc, s. r. o., Olomouc - Smlouva o zajištění služeb č. R/S/2008/001, na položce 5157 - jsou účtovány úhrady dle skutečně odebraných jednotek dle uzavřené smlouvy.   </t>
  </si>
  <si>
    <t>Nákup ostatních paliv a energie</t>
  </si>
  <si>
    <t>Nafta do náhradního zdroje elektrické energie.</t>
  </si>
  <si>
    <t xml:space="preserve">Hrazení poštovného. </t>
  </si>
  <si>
    <t>Položka zahrnuje nákup výrobků a služeb k pohoštění KÚOK.</t>
  </si>
  <si>
    <t>Poskytnuté neinvestiční příspěvky a náhrady (část)</t>
  </si>
  <si>
    <t xml:space="preserve">§ 6172, seskupení pol.53 - Neinvestiční transfery veřejnoprávním subjektům a mezi peněžními fondy téhož subjektu </t>
  </si>
  <si>
    <t>§ 6172, seskupení pol. 54 - Neinvestiční transfery obyvatelstvu</t>
  </si>
  <si>
    <t>ORJ - 04</t>
  </si>
  <si>
    <t>Odbor majetkový a právní</t>
  </si>
  <si>
    <t>Mgr. Hana Kamasová</t>
  </si>
  <si>
    <t>vedoucí odboru</t>
  </si>
  <si>
    <t>Investiční nákupy a související výdaje</t>
  </si>
  <si>
    <t>§ 6172, seskupení pol. 61 - Investiční nákupy a související výdaje</t>
  </si>
  <si>
    <t>Pozemky</t>
  </si>
  <si>
    <t>ORJ - 05</t>
  </si>
  <si>
    <t>JUDr. Marie Mazánková</t>
  </si>
  <si>
    <t>Odbor informačních technologií</t>
  </si>
  <si>
    <t>ORJ - 06</t>
  </si>
  <si>
    <t>Mgr. Jiří Šafránek</t>
  </si>
  <si>
    <t>ORJ - 17</t>
  </si>
  <si>
    <t>Ing. Miroslav Kubín</t>
  </si>
  <si>
    <t>§ 3315, seskupení pol. 59 - Ostatní neinvestiční výdaje</t>
  </si>
  <si>
    <t xml:space="preserve">Náklady spojené s výběrovými řízeními - centrální adresa, vícetisky, komoditní burza apod. a následná péče o zeleň na již ukončených investičních akcích.  </t>
  </si>
  <si>
    <t xml:space="preserve">Náklady spojené s úhradou poplatků a daní.  </t>
  </si>
  <si>
    <t>Útvar interního auditu</t>
  </si>
  <si>
    <t>ORJ - 16</t>
  </si>
  <si>
    <t>Ing. Věra Štembírková</t>
  </si>
  <si>
    <t>pověřena vedením odboru</t>
  </si>
  <si>
    <t>Odbor kultury a památkové péče</t>
  </si>
  <si>
    <t xml:space="preserve">Jedná se o refundace mzdy neuvolněných členů ZOK (při účasti členů na zasedáních ROK/ZOK,...).  </t>
  </si>
  <si>
    <t>Odbor ekonomický</t>
  </si>
  <si>
    <t>ORJ - 07</t>
  </si>
  <si>
    <t>Ing. Jiří Juřena</t>
  </si>
  <si>
    <t xml:space="preserve">Kurzové ztráty týkající se pohybu finančních prostředků na bankovních účtech vedených v EUR.  </t>
  </si>
  <si>
    <t>Poplatky dluhové služby</t>
  </si>
  <si>
    <t xml:space="preserve">Jedná se o služby spojené s vedením bankovních účtů - za vedení účtů, poplatky za položky apod. a o pojištění platebních karet.   </t>
  </si>
  <si>
    <t>§ 6409, seskupení pol. 59 - Ostatní neinvestiční výdaje</t>
  </si>
  <si>
    <t xml:space="preserve">Odbor životního prostředí a zemědělství </t>
  </si>
  <si>
    <t xml:space="preserve">Odbor sociálních věcí </t>
  </si>
  <si>
    <t xml:space="preserve">Odbor dopravy a silničního hospodářství </t>
  </si>
  <si>
    <t>Odbor školství, mládeže a tělovýchovy</t>
  </si>
  <si>
    <t>Odbor (kancelář)</t>
  </si>
  <si>
    <t>ORJ</t>
  </si>
  <si>
    <t>ROK 8.11.2011</t>
  </si>
  <si>
    <t>rozdíl</t>
  </si>
  <si>
    <t>9=6-8</t>
  </si>
  <si>
    <t xml:space="preserve">Odbor majetkový a právní </t>
  </si>
  <si>
    <t xml:space="preserve">Odbor ekonomický  </t>
  </si>
  <si>
    <t xml:space="preserve">Odbor zdravotnictví </t>
  </si>
  <si>
    <t xml:space="preserve">Útvar interního auditu </t>
  </si>
  <si>
    <t xml:space="preserve">Celkem </t>
  </si>
  <si>
    <t xml:space="preserve">Výdaje za soudní poplatky.  
S účinností od 1.4.2011 bylo ředitelem KÚOK rozhodnuto o převedení části agend z ODSH na OSL, která se týká rozhodování v odvolacím řízení o záznamu bodů v registru řidičů v důsledku porušení povinnosti stanovené zákonem o provozu na pozemních komunikacích. Vzhledem k tomu, že dosažení 12 bodů v registru řidičů znamená pro řidiče, je-li to jeho povolání, ztrátu zaměstnání, jsou ve velkém rozsahu proti našim rozhodnutím podávány žaloby ke správnímu soudu. S podanou žalobou je nutné provést úhradu soudních poplatků v případě, kdy námi rozhodovaná věc je vrácena k novému projednání a rozhodnutí.   </t>
  </si>
  <si>
    <t>Ochranné pomůcky</t>
  </si>
  <si>
    <t xml:space="preserve">Nákup ochranných pracovních pomůcek podle pracovněprávních předpisů a Vnitřního předpisu Krajského úřadu Olomouckého kraje č. VP-5/2013 - určeno pro zaměstnance odborů.                   </t>
  </si>
  <si>
    <t xml:space="preserve">Nákup dálničních známek pro vozidla KÚOK, zahraniční dálniční známky. </t>
  </si>
  <si>
    <t xml:space="preserve">Náklady na vyplacení odměn členům Zastupitelstva Olomouckého kraje, a to uvolněným i neuvolněným, (členové ZOK - předsedové  výborů, komisí, členové výborů a komisí, členové ROK). </t>
  </si>
  <si>
    <t xml:space="preserve">Jedná se o refundace pojistného (při účasti členů na zasedáních ROK/ZOK,...).  </t>
  </si>
  <si>
    <t xml:space="preserve">Čerpání na této položce představují výdaje za roční poplatky za platební karty, příp. poplatky za vyřízení víza při zahraničních cestách, výdaje za pojištění členů zastupitelstva při zahraničních pracovních cestách. </t>
  </si>
  <si>
    <t xml:space="preserve">Z této položky jsou hrazeny výdaje na občerstvení při jednání ZOK - Hynaisova, ROK, výborů a komisí, při oficiálních návštěvách OK včetně zahraničních, občerstvení na různé akce Olomouckého kraje, apod., dále pak jednotlivé reprefondy členů vedení OK. </t>
  </si>
  <si>
    <t xml:space="preserve">Jedná se o průběžné zálohy na drobné výdaje spojené se zajištěním akcí a chodů sekretariátů členů vedení OK vyplácené přes pokladnu. </t>
  </si>
  <si>
    <t>Odbor tajemníka hejtmana</t>
  </si>
  <si>
    <t>ORJ - 18</t>
  </si>
  <si>
    <t>§ 3341, seskupení pol. 51 - Neinvestiční nákupy a související výdaje</t>
  </si>
  <si>
    <t>§ 3349, seskupení pol. 51 - Neinvestiční nákupy a související výdaje</t>
  </si>
  <si>
    <t>§ 6409, seskupení pol. 51 - Neinvestiční nákupy a související výdaje</t>
  </si>
  <si>
    <t xml:space="preserve">z toho: </t>
  </si>
  <si>
    <t>výdaje odboru</t>
  </si>
  <si>
    <t>dotační tituly</t>
  </si>
  <si>
    <t xml:space="preserve">Z toho: </t>
  </si>
  <si>
    <t>výdaje odborů</t>
  </si>
  <si>
    <t>Úroky vlastní</t>
  </si>
  <si>
    <t xml:space="preserve">a) Rezerva na neplnění daňových příjmů  </t>
  </si>
  <si>
    <t>b) Rezerva na nepředvídané výdaje</t>
  </si>
  <si>
    <t xml:space="preserve">Na této položce jsou rozpočtovány prostředky pro možnost čerpání výdajů za konzultační, poradenské a právní služby pro potřeby členů vedení OK. </t>
  </si>
  <si>
    <t xml:space="preserve">Úhrady náhrad soudních řízení, úhrady advokátům a notářům (případy řešené OMP). </t>
  </si>
  <si>
    <t xml:space="preserve">Výdaje na úhradu nákladů za daňové poradenství a konzultační činnosti v oblasti účetnictví na základě uzavřených smluv.  </t>
  </si>
  <si>
    <t xml:space="preserve">Jedná se o zajištění prostředků na údržbu majetku pořízeného z dotace FM EHP/Norsko v rámci projektu "Brána poznání otevřena"  (rekonstrukce depozitářů Vlastivědného muzea v Olomouci). Dle podmínek FM EHP/Norska je příjemce dotace povinen zajistit  údržbu majetku spolufinancovaného z dotace. Na údržbu majetku je povinen vyčlenit finanční prostředky ve výši 0,5 % ze skutečných celkových výdajů projektu po dobu udržitelnosti projektu (10 let). Částka na údržbu majetku činí 23 217,35 Euro ročně - přibližně 650 tis. Kč.  </t>
  </si>
  <si>
    <t>Léky a zdravotnický materiál</t>
  </si>
  <si>
    <t>Nákup příručních lékárniček na pracovištích a jejich vybavení.</t>
  </si>
  <si>
    <t>Zpracování dat a služby související s informačními a komunikačními technologiemi</t>
  </si>
  <si>
    <t xml:space="preserve">§ 6172, seskupení pol. 53 - Neinvestiční transfery veřejnoprávním subjektům a mezi peněžními fondy téhož subjektu </t>
  </si>
  <si>
    <t>§ 5272, seskupení pol. 51 - Neinvestiční nákupy a související výdaje</t>
  </si>
  <si>
    <t>§ 5273, seskupení pol. 51 - Neinvestiční nákupy a související výdaje</t>
  </si>
  <si>
    <t>Prádlo, oděv a obuv</t>
  </si>
  <si>
    <t xml:space="preserve">Finanční prostředky na nákup odborných publikací pro potřeby krizového řízení, podklady pro metodické řízení obcí v oblasti krizového řízení, mapové podklady Olomouckého kraje atd. </t>
  </si>
  <si>
    <t>Položka je vyhrazena na platby nájemného za prostory určené k výcviku jednotek sborů dobrovolných hasičů Olomouckého kraje, HZS Olomouckého kraje a ostatních složek IZS v souladu s § 10 odst. 5 písm. b). Orgány kraje organizují instruktáže a školení v oblasti ochrany obyvatelstva a §11 zákona č. 239/2000 Sb., o integrovaném záchranném systému - hejtman organizuje integrovaný záchranný systém na úrovni kraje.</t>
  </si>
  <si>
    <t xml:space="preserve">Nákup služeb souvisejících s metodickým vedením tajemníků bezpečnostních rad určených obcí (obcí s rozšířenou působností) a proškolení složek jednotek požární ochrany a složek integrovaného záchranného systému dle § 10 odst. 5 písm. b). Orgány kraje organizují instruktáže a školení v oblasti ochrany obyvatelstva a §11 zákona č. 239/2000 Sb., o integrovaném záchranném systému - hejtman organizuje integrovaný záchranný systém na úrovni kraje.  </t>
  </si>
  <si>
    <t xml:space="preserve">Položka pohoštění je na oddělení krizového řízení vedena v rámci metodické přípravy tajemníků bezpečnostních rad určených obcí (obcí s  rozšířenou působností) a proškolení složek jednotek požární ochrany a složek integrovaného záchranného systému dle § 10 odst. 5 písm. b). Orgány kraje organizují instruktáže a školení v oblasti ochrany obyvatelstva a §11 zákona č. 239/2000 Sb., o integrovaném záchranném systému - hejtman organizuje integrovaný záchranný systém na úrovni kraje. </t>
  </si>
  <si>
    <t>§ 5529, seskupení pol. 51 - Neinvestiční nákupy a související výdaje</t>
  </si>
  <si>
    <t xml:space="preserve">Jedná se o položku, na které jsou finanční prostředky určené k zajištění cvičení a pravidelných porad základních složek IZS dle zákona č. 239/2000 Sb., o integrovaném záchranném systému nebo odborné přípravy jednotek sborů dobrovolných hasičů. </t>
  </si>
  <si>
    <t xml:space="preserve">Výdaje položky tvoří především odměny členům Výborů ZOK a Komisí ROK. </t>
  </si>
  <si>
    <t>Odměny za užití duševního vlastnictví</t>
  </si>
  <si>
    <t>Poštovní služby</t>
  </si>
  <si>
    <t xml:space="preserve">Položka je určena na čerpání prostředků v souvislosti s mimořádným odesíláním materiálů členům ZOK (při předání poště mimo podatelnu) a na případné zasílání odměn členům ZOK, kteří nemají bankovní účty.  </t>
  </si>
  <si>
    <t>§ 2143, seskupení pol. 51 - Neinvestiční nákupy a související výdaje</t>
  </si>
  <si>
    <t xml:space="preserve">Na této výdajové položce jsou rozpočtovány prostředky pro možnost pořízení DHM pro sekretariát hejtmana a odboru. </t>
  </si>
  <si>
    <t xml:space="preserve">Prostředky rozpočtované na této položce zahrnují půběžné zálohy na drobné výdaje se zajištěním akcí.  </t>
  </si>
  <si>
    <t>ORJ - 08</t>
  </si>
  <si>
    <t xml:space="preserve">Ing. Radek Dosoudil </t>
  </si>
  <si>
    <t>§ 3635, seskupení pol. 51 - Neinvestiční nákupy a související výdaje</t>
  </si>
  <si>
    <t>§ 3636, seskupení pol. 51 - Neinvestiční nákupy a související výdaje</t>
  </si>
  <si>
    <t>§ 3639, seskupení pol. 51 - Neinvestiční nákupy a související výdaje</t>
  </si>
  <si>
    <t>§ 3713, seskupení pol. 51 - Neinvestiční nákupy a související výdaje</t>
  </si>
  <si>
    <t>§ 3713, seskupení pol. 61 - Investiční nákupy a související výdaje</t>
  </si>
  <si>
    <t>Stroje, přístroje a zařízení</t>
  </si>
  <si>
    <t>ORJ - 09</t>
  </si>
  <si>
    <t>Ing. Josef Veselský</t>
  </si>
  <si>
    <t>§ 1032, seskupení pol. 51 - Neinvestiční nákupy a související výdaje</t>
  </si>
  <si>
    <t>Nájemné za půdu</t>
  </si>
  <si>
    <t>§ 1036, seskupení pol. 51 - Neinvestiční nákupy a související výdaje</t>
  </si>
  <si>
    <t>§ 1099, seskupení pol. 51 - Neinvestiční nákupy a související výdaje</t>
  </si>
  <si>
    <t>Úhrada nákladů soudních řízení v případě prohry soudních sporů. Termín pro uhrazení nákladů soudních řízení bývá v rozhodnutí soudu 
stanoven v řádu několika dní.</t>
  </si>
  <si>
    <t>§ 2369, seskupení pol. 51 - Neinvestiční nákupy a související výdaje</t>
  </si>
  <si>
    <t>§ 3719, seskupení pol. 51 - Neinvestiční nákupy a související výdaje</t>
  </si>
  <si>
    <t>§ 3725, seskupení pol. 51 - Neinvestiční nákupy a související výdaje</t>
  </si>
  <si>
    <t>§ 3729, seskupení pol. 51 - Neinvestiční nákupy a související výdaje</t>
  </si>
  <si>
    <t>§ 3742, seskupení pol. 51 - Neinvestiční nákupy a související výdaje</t>
  </si>
  <si>
    <t xml:space="preserve">Úhrada nákladů na zpracování plánů péče o zvláště chráněná území - přírodní rezervace, přírodní památky. Jedná se o přenesenou působnost kraje (ust. § 77a odst. 4 písm. e) zákona č. 114/1992 Sb.). </t>
  </si>
  <si>
    <t>§ 3769, seskupení pol. 51 - Neinvestiční nákupy a související výdaje</t>
  </si>
  <si>
    <t>ORJ - 10</t>
  </si>
  <si>
    <t>Mgr. Miroslav Gajdůšek, MBA</t>
  </si>
  <si>
    <t>§ 3269, seskupení pol. 51 - Neinvestiční nákupy a související výdaje</t>
  </si>
  <si>
    <t xml:space="preserve">Olomoucký kraj je členem společenství Platform Network, jehož cílem je podpora kooperace mezi regiony a mladými lidmi v Evropě. Konkrétními výstupy jsou nabídky mezinárodních mládežnických kempů, mobility studentů a učitelů, pořádání seminářů a další mezinárodní spolupráce. Za účelem zlepšení komunikace a lepší prezentace nabízených aktivit členové společenství zřídili webovou stránku. Na její provoz bude přispívat každý z členských regionů společenství. Dále na výdaje spojené s provozem www stránek ZMOK www.zmok.cz (hosting, doména) a na aktivity související s činností a posláním ZMOK. </t>
  </si>
  <si>
    <t>Finanční prostředky na zajištění pravidelných porad s řediteli a ekonomy škol a školských zařízení zřizovaných Olomouckým krajem a dále pro akce Zastupitelstva mládeže Olomouckého kraje.</t>
  </si>
  <si>
    <t>Pronájem sálu k zajištění akce.</t>
  </si>
  <si>
    <t>§ 3269, seskupení pol. 54 - Neinvestiční transfery obyvatelstvu</t>
  </si>
  <si>
    <t>ORJ - 11</t>
  </si>
  <si>
    <t>Mgr. Irena Sonntagová</t>
  </si>
  <si>
    <t>§ 4339, seskupení pol. 51 - Neinvestiční nákupy a související výdaje</t>
  </si>
  <si>
    <t>§ 4349, seskupení pol. 51 - Neinvestiční nákupy a související výdaje</t>
  </si>
  <si>
    <t>§ 4399, seskupení pol. 51 - Neinvestiční nákupy a související výdaje</t>
  </si>
  <si>
    <t>ORJ - 12</t>
  </si>
  <si>
    <t>Ing. Ladislav Růžička</t>
  </si>
  <si>
    <t>§ 2212, seskupení pol. 51 - Neinvestiční nákupy a související výdaje</t>
  </si>
  <si>
    <t>§ 2223, seskupení pol. 51 - Neinvestiční nákupy a související výdaje</t>
  </si>
  <si>
    <t>§ 2299, seskupení pol. 51 - Neinvestiční nákupy a související výdaje</t>
  </si>
  <si>
    <t>ORJ - 13</t>
  </si>
  <si>
    <t>PhDr. Jindřich Garčic</t>
  </si>
  <si>
    <t>§ 3319, seskupení pol. 51 - Neinvestiční nákupy a související výdaje</t>
  </si>
  <si>
    <t>Jedná se o možné náklady spojené s vypracováním znaleckých posudků, které bude případně nutné si vyžádat v rámci správních řízení a v rámci řízení odvolacích (převážně v oblasti památkové péče).</t>
  </si>
  <si>
    <t>Odbor zdravotnictví</t>
  </si>
  <si>
    <t>ORJ - 14</t>
  </si>
  <si>
    <t>Ing. Bohuslav Kolář, MBA</t>
  </si>
  <si>
    <t xml:space="preserve">Lékařská služba první pomoci </t>
  </si>
  <si>
    <t>Provoz záchytné stanice</t>
  </si>
  <si>
    <t>§ 3513, seskupení pol. 51 - Neinvestiční nákupy a související výdaje</t>
  </si>
  <si>
    <t>§ 3522, seskupení pol. 51 - Neinvestiční nákupy a související výdaje</t>
  </si>
  <si>
    <t xml:space="preserve">Na provoz záchytné stanice při Vojenské nemocnici Olomouc.  </t>
  </si>
  <si>
    <t>§ 3532, seskupení pol. 51 - Neinvestiční nákupy a související výdaje</t>
  </si>
  <si>
    <t xml:space="preserve">Na zajištění lékárenské služby o vánočních svátcích.  </t>
  </si>
  <si>
    <t>§ 3599, seskupení pol. 51 - Neinvestiční nákupy a související výdaje</t>
  </si>
  <si>
    <t xml:space="preserve">Inzerce pro personální výběrová řízení, psychologická vyšetření.  </t>
  </si>
  <si>
    <t xml:space="preserve">1. Poradenství, analýzy a studie zpracovávané externími experty a organizacemi pro potřebu zabezpečení výkonu státní správy v oblasti:  
a) posuzování vlivu na životní prostředí - úhrada nákladů na zpracování posudků na dokumentaci o posouzení vlivu na životní prostředí 
(ust. § 18 odst. 2 zákona č. 100/2001 Sb., o posuzování vlivu na životní prostředí). Vynaložené finanční prostředky na zpracování posudku jsou následně vyúčtovány krajem oznamovateli záměru, </t>
  </si>
  <si>
    <t xml:space="preserve">Pohoštění </t>
  </si>
  <si>
    <t xml:space="preserve">Náklady spojené s přípravou podkladů pro výkup pozemků - geometrické plány, posudky, apod. a právní služby. </t>
  </si>
  <si>
    <t>2004/0107/OIT/DSM – MERIT GROUP, a.s. – 60 000,- Kč</t>
  </si>
  <si>
    <t>Dodavatel zajišťuje nákup materiálu na výměnu pro zařízení: notebooky a pracovní stanice.</t>
  </si>
  <si>
    <t>1. ANeT, s.r.o. 2008/1476/OIT/DSM 38 720,-</t>
  </si>
  <si>
    <t>SW docházkový systém.</t>
  </si>
  <si>
    <t>Dodavatel zajišťuje:</t>
  </si>
  <si>
    <t>Upgrade a update (dodává aktualizace SW – zajištění legislativy, apod.), řeší případné chyby v SW u nových verzí, nabízí odborné služby nad rámec smlouvy (rozvojové aktivity) dle ceníku služeb pro KÚOK.</t>
  </si>
  <si>
    <t>2. ASD Software, s.r.o. 2003/0721/OIT/DSM 217 800,-</t>
  </si>
  <si>
    <t>Dotační informační systém – veřejné zakázky, dotace, program obnovy venkova, evidence zájmových sdružení.</t>
  </si>
  <si>
    <t>3. AutoCont a.s. 2012/02885/OIEP/DSM 8 873 980,-</t>
  </si>
  <si>
    <t>4. DTG, a.s. 2003/0284/OIT/DSM 134 393,-</t>
  </si>
  <si>
    <t>Personální a mzdový systém.</t>
  </si>
  <si>
    <t>GINIS – ekonomika, spisová služba, rozšíření spisových služeb v rámci projektu eGovernmentu, rozklikávací rozpočet.</t>
  </si>
  <si>
    <t>Jízdní řády pro odbor ODSH.</t>
  </si>
  <si>
    <t>Inisoft, s.r.o. 2013/03264/OIT/DSM 8 228,-</t>
  </si>
  <si>
    <t>Informační systém o odpadech a web souhlasy – odbor OŽPZ.</t>
  </si>
  <si>
    <t>8. Kvasar, s.r.o. 2003/0717/OIT/DSM 16 940,-</t>
  </si>
  <si>
    <t>SW pro evidence znečišťování ovzduší – odbor OŽPZ.</t>
  </si>
  <si>
    <t>9. MP Orga, spol. s r.o. 2006/1749/OIT/DSM 26 620,-</t>
  </si>
  <si>
    <t>SW pro evidenci sociální pomoci pro OSV.</t>
  </si>
  <si>
    <t>10. MÚZO Praha, s.r.o. 2005/0272/OIT/DSM 9 553,-</t>
  </si>
  <si>
    <t>SW pro stanovení rozpočtu školství pro OŠMT.</t>
  </si>
  <si>
    <t>11. PER4MANCE s.r.o. 2012/03531/OIT/DSM 109 000,-</t>
  </si>
  <si>
    <t>Podpora databází ORACLE (pro Ginis, mzdy a personalistiku, CA Clarity, OK Dávky).</t>
  </si>
  <si>
    <t>Poznámka: databáze a obecně Oracle je velmi specifická IT oblast, kde v ČR existuje pouze několik renomovaných odborníků v této oblasti. Školení a rozvoj znalostí v oboru Oracle, se pohybují v desítkách či stovkách tisíců korun.</t>
  </si>
  <si>
    <t>12. První certifikační autorita, a.s. 2005/0320/OIT/DSM 50 000,-</t>
  </si>
  <si>
    <t>Agenda pro vystavování kvalifikovaných certifikátů naší krajskou certifikační (registrační) autoritou.</t>
  </si>
  <si>
    <t>Dodává platné certifikáty autority I.CA, na základě žádosti a zpracování podkladů krajskou registrační autoritou na jeden rok.</t>
  </si>
  <si>
    <t>Hlavní administrátoři a operátoři krajské registrační autority.</t>
  </si>
  <si>
    <t>Form server pro správu a tvorbu - chytré formuláře.</t>
  </si>
  <si>
    <t>Vytváří nové formuláře pro schvalovací procesy KÚOK, zajišťuje základní programátorské činnosti v tomto SW – statistiky, úpravy skriptů, apod.</t>
  </si>
  <si>
    <t>SW pro zveřejňování veřejných zakázek (Gordion) – webový profil zadavatele.</t>
  </si>
  <si>
    <t>SW Fama+ - facility management, zásobník projektových námětů.</t>
  </si>
  <si>
    <t>Právní informační systém.</t>
  </si>
  <si>
    <t>Instalace nových verzí administraci SW (především nových uživatelů) - přístupy do SW, apod., podporu technickou i metodickou pro uživatele KÚOK. Dále zajišťují kontrolu správného fungování SW. Organizují školení pro zaměstnance KÚOK.</t>
  </si>
  <si>
    <t>SW dopravní informační systém.</t>
  </si>
  <si>
    <t>SW evidence lesní správy pro OŽPZ.</t>
  </si>
  <si>
    <t>Evidence Nestátních Zdravotnických Zařízení.</t>
  </si>
  <si>
    <t>Mapové podklady.</t>
  </si>
  <si>
    <t>SW pro GIS (obecně nástroje GIS – geografické informační systémy).</t>
  </si>
  <si>
    <t>Jde o technickou a systémovou podporu následujících produktů: ArcGIS for Desktop Advanced (2 licence - plovoucí), ArcGIS for Desktop Basic (4 licence - plovoucí), ArcGIS for Server Enterprise Basic (1licence), ArcGIS for Server Enterprise Standard (1licence), ArcGIS Spatial Analyst for Desktop (1licence - plovoucí), ArcGIS 3D Analyst for Desktop (1licence - plovoucí).</t>
  </si>
  <si>
    <t>Technická podpora, správa a údržba jmenných služeb.</t>
  </si>
  <si>
    <t>Práva na používání licencí MICROSOFT.</t>
  </si>
  <si>
    <t>Údržba a rozvoj informačního systému mySAP.</t>
  </si>
  <si>
    <t>Smlouva o poskytování servisní a havarijní podpory na Information Archiver – úložiště dat pro datové sklady a VKOL.</t>
  </si>
  <si>
    <t>1. 2004/0107/OIT/DSM – MERIT GROUP, a.s. – 363 444,- Kč</t>
  </si>
  <si>
    <t xml:space="preserve">Výdaje této položky jsou tvořeny především upgradem SW IntraDoc pro potřeby členů rady, zastupitelstva, politických klubů a  zpracovatelů podkladových materiálů ROK a ZOK. </t>
  </si>
  <si>
    <t>a) Smlouva o úvěrovém rámci ve výši 700 mil. Kč s Komerční bankou, a.s.</t>
  </si>
  <si>
    <t xml:space="preserve">b) Smlouva o úvěru ve výši 900 mil. Kč s Evropskou investiční bankou na projekt "Modernizace silnic II. a III. třídy v Olomouckém kraji. Úvěr je ve fázi splácení.  </t>
  </si>
  <si>
    <t>c) Smlouva o úvěrovém rámci ve výši 3 000 mil. Kč s Evropskou investiční bankou na spolufinancování evropských programů a financování vlastních investičních akcí. Úvěr je ve fázi splácení.</t>
  </si>
  <si>
    <t>6=5/3</t>
  </si>
  <si>
    <t xml:space="preserve">Kooperativa, pojišťovna, a.s. Praha - Rámcová pojistná smlouva - cestovní  pojištění zaměstnanců KÚOK.    
        </t>
  </si>
  <si>
    <t>Legislativní update, udržovací poplatky, aktualizace počítačových programů - GPS.</t>
  </si>
  <si>
    <t>Dodavatel zajišťuje pronájem multifunkčních zařízení – opravy, výměny tonerů, servis, údržba.</t>
  </si>
  <si>
    <t>Pronájem optických tras.</t>
  </si>
  <si>
    <t>Záležitosti z oblasti zákonů, jejichž plnění OIT v rámci jednotlivých systémů zabezpečuje.</t>
  </si>
  <si>
    <t>Zákon č. 365/2000 Sb., o informačních systémech veřejné správy - informační koncepce.
Zákon č. 227/2000 Sb., o elektronickém podpisu. 
Zákon č. 300/2008 Sb., o elektronických úkonech a autorizované konverzi (datové schránky). 
Zákon č. 111/2009 Sb., o základních registrech. 
Zákon č. 499/2004 Sb., o archivnictví a spisové službě. 
Zákon č. 181/2014 Sb., o kybernetické bezpečnosti.</t>
  </si>
  <si>
    <t>Licenční smlouva na používání licencí pro informační systém SAP používaný na ZZS OK.</t>
  </si>
  <si>
    <t>Nákup software a jiných počítačových programů v pořizovací ceně do 60 000,- Kč.</t>
  </si>
  <si>
    <t>d) Smlouva o o revolvingovém úvěru s Českou spořitelnou, a.s. na spolufinacování evropských programů.</t>
  </si>
  <si>
    <t>Poradenství, analýzy a studie zpracovávané externími experty a organizacemi pro potřebu zabezpečení výkonu státní správy a  samosprávy v oblasti ochrany ovzduší.</t>
  </si>
  <si>
    <t xml:space="preserve">b) integrované prevence - úhrada nákladů za zpracování stanovisek odborně způsobilou osobou k předloženým žádostem o integrované povolení (ust. §. 11 zákona č. 76/2002 Sb., o integrované prevenci a omezování znečišťování), </t>
  </si>
  <si>
    <t xml:space="preserve">c) prevence závažných havárií - úhrada nákladů na zpracování posouzení možnosti domino efektů, to je zvýšení pravděpodobnosti vzniku nebo velikosti dopadů závažné havárie v důsledku vzájemné blízkosti objektů nebo zařízení nebo skupiny objektů nebo zařízení  a umístění nebezpečných látek, (ust. § 32 zákona č. 59/2006 Sb., o prevenci závažných havárií).  </t>
  </si>
  <si>
    <t xml:space="preserve">2. Úhrada nákladů na zajištění technického zabezpečení konání veřejného projednání dokumentace a posudku. Podle ust. § 18 odst. 2 zákona č. 100/2001 Sb., o posuzování vlivu na životní prostředí, náklady spojené s veřejným projednáním podle § 9 odst. 9 tohoto zákona a náklady spojené se zveřejňováním podle tohoto zákona nese příslušný krajský úřad.  </t>
  </si>
  <si>
    <t xml:space="preserve">Náklady spojené s dočasnými záběry pozemků pro realizaci staveb.  </t>
  </si>
  <si>
    <t>Schválený rozpočet 2015</t>
  </si>
  <si>
    <t>Upravený rozpočet k 31.8.2015</t>
  </si>
  <si>
    <t>Návrh rozpočtu 2016</t>
  </si>
  <si>
    <t>Výdaje na úhradu pojistného v roce 2016 jsou navrhovány v návaznosti na výši pojistného dle schválených pojistných smluv a jejich dodatků, kdy výše pojistného s ohledem na další připojištění majetku bude představovat v roce 2016 nárůst o cca 600 000,- Kč oproti schválenému rozpočtu roku 2015. Z těchto důvodů nelze dodržet u této položky stanovený limit ve výši 100 % schváleného rozpočtu roku 2015.</t>
  </si>
  <si>
    <t>Tato položka je zřízena pro úhradu nájemného, a to zejména za pronájem pozemků v souvislosti s majetkoprávním vypořádáním investičních akcí Olomouckého kraje. Položka je navrhována ve výši 50 % schváleného rozpočtu roku 2015.</t>
  </si>
  <si>
    <t xml:space="preserve">Tato položka zahrnuje zejména výdaje na základě uzavřené smlouvy s AK Ritter-Šťastný, výdaje na úhradu znaleckých posudků a geometrických plánů v souvislosti s realizací jednotlivých dispozic s nemovitými věcmi. Položka je navrhována ve výši 100 % schváleného rozpočtu roku 2015.  </t>
  </si>
  <si>
    <t xml:space="preserve">Tato položka je zřizena pro úhradu poplatků za ověřování listin, podpisů, případně poštovních poplatků organizacím. </t>
  </si>
  <si>
    <t xml:space="preserve">Tyto výdaje zahrnují úhradu poplatků třetím osobám za ověřování listin, podpisů, případně poštovních poplatků v souvislosti s uzavíranými kupními smlouvami na pořízení nemotivých věcí. </t>
  </si>
  <si>
    <t xml:space="preserve">Finanční prostředky na této položce budou použity zejména na majetkoprávní vypořádání odkupů pozemků pod silnicemi II. a III. třídy z vlastnictví třetích osob do vlastnictví Olomouckého kraje, popřípadě na pořízení pozemků, potřebných pro činnost příspěvkových organizací Olomouckého kraje. Navrhovaná částka se rovná 100 % schváleného rozpočtu u této položky v roce 2015.  
</t>
  </si>
  <si>
    <t>3. Výdaje Olomouckého kraje na rok 2016</t>
  </si>
  <si>
    <t xml:space="preserve">a) Odbory Krajského úřadu Olomouckého kraje </t>
  </si>
  <si>
    <t xml:space="preserve">vedoucí odboru tajemníka hejtmana </t>
  </si>
  <si>
    <t xml:space="preserve">Ostatní neinvestiční výdaje </t>
  </si>
  <si>
    <t>Výše výdajů této položky je stanovena výpočtem z položky 5023 – uvolnění a položka 5021</t>
  </si>
  <si>
    <t xml:space="preserve">Výše výdajů této položky je stanovena výpočtem z položky 5023 (9%) ve výši 1,08 mil. Kč. Pojistné je odváděno z odměn uvolněných i neuvolněných členů zastupitelstva. Dále na položce nárokováno pojistné z odměn uvolněných i neuvolněných členů zastupitelstva (9% z pol. 5021) 430 tis.Kč. </t>
  </si>
  <si>
    <t>Z této položky je hrazen poplatek za licenční smlouvu org. OSA (jedná se o předpokládanou cenu s ohledem na inflační koeficient, který je 0,8 %)</t>
  </si>
  <si>
    <t xml:space="preserve">Léky a zdravotnický materiál </t>
  </si>
  <si>
    <t>Prostředky určené na dovybavení lékárniček</t>
  </si>
  <si>
    <t xml:space="preserve">Na této položce jsou plánovány výdaje za nákup knih, mapových podkladů a za noviny a časopisy pro členy zastupitelstva OK. Cena je stanovena s ohledem na čerpání v roce 2015. </t>
  </si>
  <si>
    <t xml:space="preserve">Prostředky rozpočtované na této položce jsou určeny pro úhradu výdajů za kancelářské potřeby členů zastupitelstva (včetně uvolněných členů, vybavení klubů, potřeby pro vybavení kuchyněk členů vedení), tisk prvků grafického manuálu (hlavičkové papíry, obálky, vizitky..).  Tato položka zahrnuje i náklady na upomínkové předměty v pořizovací ceně do 3 tis.Kč (v jednotlivých případech), které jsou určeny k propagačním účelům Olomouckého kraje (týká se především náměstků hejtmana v rámci podpory různých akcí). Nově je zde i poplatek za knihařské práce - dříve placeno z položky 5169 (archivace materiálů ze zastupitelstva a rady). </t>
  </si>
  <si>
    <t xml:space="preserve">Na základě výpočtu poměru podlahové plochy kanceláří zastupitelů a poslaneckých klubů z celkové plochy kanceláří KÚOK  bývá stanovena výše nákladů za vodné a stočné na příslušný rok a s ohledem na vývoj cen. </t>
  </si>
  <si>
    <t xml:space="preserve">Na základě výpočtu poměru podlahové plochy kanceláří zastupitelů a poslaneckých klubů z celkové plochy kanceláří KÚOK  bývá stanovena výše nákladů za úhradu dálkově dodávané tepelné energie na příslušný rok a s ohledem na vývoj cen.  </t>
  </si>
  <si>
    <t xml:space="preserve">Na základě výpočtu poměru podlahové plochy kanceláří zastupitelů a poslaneckých klubů z celkové plochy kanceláří KÚOK  bývá stanovena výše nákladů za elektrickou energii na příslušný rok a s ohledem na vývoj cen. </t>
  </si>
  <si>
    <t xml:space="preserve">Na této položce je čerpáno za PHM do vozidel užívaných členy zastupitelstva a s ohledem na vývoj cen.   </t>
  </si>
  <si>
    <t xml:space="preserve">Na této položce jsou čerpány výdaje za tel. služby (T-Mobile) pro členy zastupitelstva a poslanecké kluby (pevné linky) a dále provoz  mobilních telefonů (Vodafone) členů zastupitelstva (vedení) včetně poplatků za internetového připojení.  </t>
  </si>
  <si>
    <t xml:space="preserve">Výdaje této položky tvoří v převážné většině úhrady pronájmu prostor pro jednání či setkáních mimo sídlo kraje. Rovněž jsou na této položce plánovány výdaje za nájemné prostor pro akce související se zahraničními aktivitami OK (oficiální návštěvy, ...). </t>
  </si>
  <si>
    <t xml:space="preserve">Zpracování dat a služby související s informačními a komunikačními technologiemi </t>
  </si>
  <si>
    <t xml:space="preserve">Jedná se o finanční prostředky na úhradu nákladů za informační a komunikační technologie (webhosting). </t>
  </si>
  <si>
    <t xml:space="preserve">Prostředky rozpočtované na této položce zahrnují náklady na průběžné opravy vozidel zastupitelů, jsou zde alokovány prostředky na povinné garanční prohlídky, STK a výměn pneumatik v min. výši 150 tis. Kč, rovněž se z položky hradí opravy a servis kávovarů v sekretariátech uvolněných členů ZOK.  </t>
  </si>
  <si>
    <t xml:space="preserve">Z této položky jsou financovány cestovní výdaje členů ZOK při tuzemských i zahraničních pracovních cestách nárokované zpravidla  prostřednictvím klasických cestovních příkazů a u zahraničních pracovních cest včetně letenek do zahraničí, popř. systémem paušálních plateb. Na základě čerpání v roce 2015 navrhujeme částku na proplácení tuzemského cestovného ve výši 1 050 tis.Kč -  ORG 11 000 000 000 a zahraničního cestovného ve výši 320 tis.Kč - ORG 11 000 000 099. </t>
  </si>
  <si>
    <t xml:space="preserve">Požadavek do rozpočtu u této položky vychází z rozpočtu roku 2002-2015 při praktické nemožnosti stanovení přesné výše této položky  pro rok 2016. Na položce jsou nárokovány i prostředky pro možnou úhrady konferenčních poplatků zástupců Olomouckého kraje na  zahraničních konferencích.  </t>
  </si>
  <si>
    <t xml:space="preserve">Jedná se o nákup hodnotných dárkových předmětů (v pořizovací ceně nad 3 tis.Kč u jednotlivých případů) typických pro Českou  republiku a Olomoucký kraj (sklo, grafické listy apod.), které budou použity jako dary pro oficiální zahraniční návštěvy Olomouckého  kraje a jako dary pro významné představitele ČR partnerských regionů. </t>
  </si>
  <si>
    <t xml:space="preserve">I přesto, že v období I.-VII. 2015 nebylo na této položce čerpáno, navrhujeme rozpočet této výdajové položky ponechat na symbolické  
výši.  </t>
  </si>
  <si>
    <t xml:space="preserve">Dary obyvatelstvu </t>
  </si>
  <si>
    <t>Poskytnutí finančního daru prvnímu narozenému občánku kraje v roce 2016</t>
  </si>
  <si>
    <t xml:space="preserve">Projekt Rodinných pasů v Olomouckém kraji je realizován od roku 2007. V projektu se bude pokračovat i v roce 2016, a to na základě Smlouvy o dílo s firmou Sun drive communications, s.r.o. Pro rok 2016 jsou očekávány náklady cca 586 tisíc Kč s ohledem na počet realizovaných akcí pro držitele rodinných pasů, počet vydaných pasů, kontaktování potenciálních zájemců ze strany měst a obcí, resp. jejich příspěvkových organizací, provozovatelů zařízení v oblasti kultury, sportu, volnočasových aktivit a cestovního ruchu, administraci projektu, vedení databáze, rozeslání informačních materiálů, výrobu samolepek Rodinný pas s daným grafickým provedením, výrobu informačních letáků s oboustranným plnobarevným tiskem, výrobu drobných propagačních předmětů, výrobu reklamních letáků propagující Rodinný pas, tisk a distribuci Rodinných pasů zapojeným rodinám v Olomouckém kraji, aktualizaci sekce internetových stránek Rodinné pasy a další aktivity. Administrátorem projektu je společnost Sun Drive Communications, s.r.o. IČ: 26941007, se sídlem Brno, Haraštova 370/22, 620 00. Jedná se o aktivitu v samostatné působnosti. </t>
  </si>
  <si>
    <t xml:space="preserve">Jedná se o realizaci projektu, jehož cílem je soubor preventivních aktivit zaměřených na oblast prevence majetkové kriminality. Jedná se  o povinnou 10% spoluúčast státní podpory na realizaci pilotního projektu Olomouckého kraje v oblasti prevence kriminality, který bude realizován ve spolupráci se spolupracujícími institucemi (např. Policie ČR, samospráva, NNO). Akce proběhne formou objednávky služby. Jedná se o aktivitu v samostatné působnosti. </t>
  </si>
  <si>
    <t xml:space="preserve">Uvedená částka vychází ze schváleného materiálu ZOK dne 21.9.2012 č. UZ/26/38/2012 Strategie prevence kriminality Olomouckého kraje na období 2013 – 2016. Klade si za cíl podpořit zvýšení odbornosti realizátorů preventivních aktivit a dalších zúčastněných subjektů prostřednictvím cíleně konstruovaných vzdělávacích záměrů. V oblasti sociálního vyloučení se jedná o zaměření na aktivity v oblasti sociálně patologických jevů – drogy, zadluženost, exekuce, práce s klientem. Tyto aktivity budou realizovány formou jednodenních nebo vícedenních pracovních setkání, workshopů, seminářů. Finanční prostředky budou použity na financování lektorů a pronájmů místností prostřednictvím fyzických nebo právnických osob, které zajistí realizaci celé vzdělávací akce. Jedná se o aktivity v samostatné působnosti.  </t>
  </si>
  <si>
    <t>3. Konzultační akce pro pěstouny</t>
  </si>
  <si>
    <t xml:space="preserve">Krajský úřad je podle § 11 odst. 2 zákona č. 359/1999 Sb., o sociálně-právní ochraně dětí, ve znění pozdějších předpisů, povinen alespoň jednou v roce zabezpečit konzultace o výkonu pěstounské péče. Konzultací se kromě odborníků na řešení výchovných a sociálních problémů zúčastňují pěstouni, kteří mají trvalý pobyt na území kraje, konzultací se mohou zúčastnit též děti svěřené těmto pěstounům do pěstounské péče a další fyzické osoby, které tvoří spěstounem domácnost. Jedná se o zajištění realizaci konzultačních akcí jednodenních či vícedenních pro pěstouny a jejich děti, které budou probíhat v průběhu roku. Jedná se o aktivity v přenesené působnosti.  </t>
  </si>
  <si>
    <t>4. Aktivity kraje v samostatné působnosti v oblasti sociálně-právní ochrany dětí - kulturní, sportovní, jiná zájmová a vzdělávací činnost dětí</t>
  </si>
  <si>
    <t xml:space="preserve">Zajišťování realizace aktivit se zaměřením na sociálně-právní ochranu dětí, a to ve spolupráci s nestátními neziskovými organizacemi a obcemi. Může se jednat o jednodenní i vícedenní aktivity jako jsou tábory a podobně. Jedná se o aktivity v samostatné působnosti.  </t>
  </si>
  <si>
    <t>5. Navazující specifické vzdělávání pro budoucí pěstouny, pěstouny na přechodnou dobu a osvojitele</t>
  </si>
  <si>
    <t>Krajské úřady dle zákona č. 359/1999 Sb., o sociálně-právní ochraně dětí, ve znění pozdějších předpisů, zajišťují přípravy fyzických osob vhodných stát se osvojiteli nebo pěstouny k přijetí dítěte do rodiny a těmto osobám současně poskytují poradenskou pomoc související s osvojením dítěte nebo svěřením dítěte do pěstounské péče včetně speciální přípravy k přijetí dítěte pěstounem na přechodnou dobu (dále jen přípravy). Přípravy žadatelů o náhradní rodinnou péči pro KÚOK zajišťuje Středisko sociální prevence Olomouc, p.o., která má k uvedené činnosti pověření k výkonu sociálně-právní ochrany dětí. Požadované prostředky představují náklady spojené s realizací specifických vzdělávacích aktivit spojených s doprovázením pěstounů, pěstounů napřechodnou dobu a osvojitelů. Jedná se o aktivitu v přenesené působnosti.</t>
  </si>
  <si>
    <t>Střednědobý plán rozvoje sociálních služeb</t>
  </si>
  <si>
    <t xml:space="preserve">Olomoucký kraj částečně zajišťuje povinnost danou § 95 zákona č. 108/2006 Sb., o sociálních službách, implementací opatření, které jsou stanoveny ve strategické části Střednědobého plánu rozvoje sociálních služeb v Olomouckém kraji pro roky 2015-2017 a vycházejí ze zpracovaných cílů jednotlivých pracovních skupin organizační struktury střednědobého plánování na úrovni kraje.Důležitým rámcovým cílem je podpora vytvoření efektivního systému financování sociálních služeb v Olomouckém kraji, který reaguje na odpovědnost krajů za rozhodování o výši dotace ze státního rozpočtu jednotlivým poskytovatelům sociálních služeb. Jedno z opatření tohoto cíle směřuje ke zpracování finanční analýzy poskytovaných finančních prostředků v oblasti sociálních služeb s cílem jejich efektivního financování. K naplnění cíle je využito metody benchmarking, kterou Olomoucký kraj zpracovává data již od roku 2007. Provoz této aplikace byl do 30.4. 2015 zajištěn finančními prostředky z individuálního projektu a to jako součásti nového Krajského informačního systému sociálních služeb (KISSoS), jehož vznik je zásadním výstupem projektu. V rámci veřejné zakázky na tuto ativitu byl provoz celého systému po ukončení projektu ošetřen Smlouvou o poskytování uživatelské podpory, která zajistí provoz celé aplikace v roce 2016 - 240 790 Kč (Smlouva č. 2014/01997/OSV/DSM uzavřená dne 28. 5. 2014 na základě UR/29/35/2014 ze dne 30. 4. 2014).  </t>
  </si>
  <si>
    <t>1. Realizace seminářů pro sociální pracovníky</t>
  </si>
  <si>
    <t xml:space="preserve">Realizace seminářů pro sociální pracovníky obcí (v činnosti sociální práce vedoucí k řešení nepříznivé sociální situace a k sociálnímu začleňování osob). Finanční prostředky budou využity pro realizaci vzdělávacích akcí – předběžná kalkulace na uskutečnění jednoho semináře cca 15.000,- Kč. Vzdělávací akce jsou nezbytné ke zvyšování kvality a úrovně výkonu sociální práce a rovněž s ohledem na potřebu sdílení dobré praxe při řešení nepříznivé sociální situace osob. Jedná se o aktivitu v rámci výkonu přenesené působnosti. Realizace workshopů pro příspěvkové organizace Olomouckého kraje v oblasti kvality poskytovaných sociálních služeb. Workshopy jsou aktivitou navazující na kontrolní a auditní činnost a mají přispět ke zvyšování kvality poskytovaných sociálních služeb a plnění povinností poskytovatele sociálních služeb a tím celkově zvyšovat připravenost příspěvkových organizací na inspekce poskytování sociálních služeb, které realizuje v PO OK krajská pobočka Úřadu práce ČR. Předběžná kalkulace jednoho workshopu je cca 15.000,- Kč. Jedná se o aktivitu v samostatné působnosti.  </t>
  </si>
  <si>
    <t>2. Specializovaná lékařská vyšetření pro potřeby posuzování žadatelů o náhradní rodinnou péči</t>
  </si>
  <si>
    <t xml:space="preserve">V souvislosti s odborným posuzováním žadatelů pro účely zprostředkování osvojení a pěstounské péče dle § 27 zákona č. 359/1999 Sb., o sociálně-právní ochraně dětí, ve znění pozdějších předpisů, vyvstává potřeba vyžádání doplňujících specializovaných lékařských vyšetření k verifikaci údajů vedoucích ke stanovení případných kontraindikací pro zařazení žadatelů do evidence osob vhodných stát se osvojiteli nebo pěstouny. V souladu s ustanovením § 15 odst. 10 zákona č. 48/1997 Sb., o veřejném zdrav. pojištění, ve znění pozdějších předpisů, takto vyžádaná vyjádření hradí orgán, pro který se vyšetření a vyjádření provádí. Při posuzování dětí vyvstává potřeba specializovaných vyšetření souvisejících s jejich zařazením do evidence dětí vhodných k náhradní rodinné péči. Jedná se o výkon přenesené působnosti.  </t>
  </si>
  <si>
    <t>3. Realizace seminářů pro sociální pracovníky v oblasti sociálně-právní ochrany dětí</t>
  </si>
  <si>
    <t xml:space="preserve">Realizace seminářů pro sociální pracovníky obecních úřadů obcí s rozšířenou působností v těchto oblastech: sociálně-právní ochrana dětí, oblast domácího násilí, syndrom zanedbávaného a zneužívaného dítěte, náhradní rodinná péče, problematika kurátorů pro mládež a supervize pro sociální pracovníky oddělerní sociálně-právní ochrany. Tyto aktivity budou realizovány formou jednodenních nebo vícedenních pracovních setkání. Fin.prostředky budou použity na financování lektorů a pronájmů místností prostřednictvím fyzických nebo právnických osob, které zajistí realizaci celé vzdělávací akce. Jedná se o aktivity v přenesené působnosti. </t>
  </si>
  <si>
    <t xml:space="preserve">1. Spolufinancování projektu z oblasti prevence kriminality </t>
  </si>
  <si>
    <t xml:space="preserve">2. Realizace seminářů (školení), workshopů pro oblast prevence sociálního vyloučení a prevence kriminality </t>
  </si>
  <si>
    <t xml:space="preserve">Olomoucký kraj částečně zajišťuje povinnost danou § 95 zákona č. 108/2006 Sb., o sociálních službách, implementací opatření, které jsou stanoveny ve strategické části Střednědobého plánu rozvoje sociálních služeb v Olomouckém kraji pro roky 2015-2017 a vycházejí ze zpracovaných cílů jednotlivých pracovních skupin organizační struktury střednědobého plánování na úrovni kraje. Za činnost v pracovních skupinách, kde jsou zastoupeni poskytovatelé, zadavatelé a uživatelé sociálních služeb není finanční odměna, pouze je na setkáních poskytováno občerstvení. Jedním z opatření rámcových cílů je podpora informovanosti v sociální oblasti - v roce 2014 byly v rámci stejného opatření předchozího střednědobého plánu přeloženy důležité informace z webových stránek OK do znakového jazyka, v roce 2016 bude nezbytné překlad aktualizovat - 50 tis Kč. V souvislosti se zásadními změnami v oblasti financování sociálních služeb, které jsou plánovány na rok 2016 bude nezbytné uspořádat setkání se všemi poskytovateli sociálních služeb v OK zařazenými do sítě sociálních služeb v kraji. 
Důležitým rámcovým cílem je podpora vytvoření efektivního systému financování sociálních služeb v Olomouckém kraji, který reaguje na odpovědnost krajů za rozhodování o výši dotace ze státního rozpočtu jednotlivým poskytovatelům sociálních služeb. Jedno z opatření tohoto cíle směřuje ke zpracování finanční analýzy poskytovaných finančních prostředků v oblasti sociálních služeb s cílem jejich efektivního financování. K naplnění cíle je využito metody benchmarking, kterou Olomoucký kraj zpracovává data již od roku 2007. Provoz této aplikace byl do 30. 4. 2015 zajištěn finančními prostředky z individuálního projektu a to jako součásti nového Krajského informačního systému sociálních služeb (KISSoS), jehož vznik je zásadním výstupem projektu. V rámci veřejné zakázky na tuto ativitu byl provoz celého systému po ukončení projektu ošetřen Smlouvou o poskytování uživatelské podpory, která zajistí provoz celé aplikace v roce 2016 (Smlouva č. 2014/01997/OSV/DSM uzavřená dne 28. 5. 2014 na základě UR/29/35/2014 ze dne 30. 4. 2014). V rámci tohoto opatření je nezbytné uspořádat setkání s poskytovateli k aktualizaci metodiky sběru dat do KISSoS (celkem cca 200 osob). </t>
  </si>
  <si>
    <t xml:space="preserve">Porady ředitelů a ekonomů příspěvkových organizací  
Finanční prostředky budou použity na zajištění pracovních setkání vybraných pracovníků OSV včetně účasti náměstkyně Mgr. Yvony Kubjátové s řediteli a ekonomy příspěvkových organizací za účelem metodického vedení a řešení aktuálních problémů v sociální a ekonomické oblasti. Prostředky budou využity na pronájem místností, pronájem techniky a drobné občerstvení.  </t>
  </si>
  <si>
    <t>Úhrada za služby pošt související s odesíláním zdravotní dokumentace žadatelů o náhradní rodinnou péči a specializovaných vyšetření, která jsou nezbytná v rámci rozhodování o zařazení žadatelů do evidence osob vhodných stát se osvojiteli či pěstouny dle § 27 zákona č. 359/1999 Sb., o sociálně-právní ochraně dětí, ve znění pozdějších předpisů. Jedná se o aktivity v přenesené působnosti.</t>
  </si>
  <si>
    <t xml:space="preserve">Náklady na soudní spory (náklady řízení) v oblasti registrací poskytovatelů sociálních služeb a správních deliktů. Jedná se o náklady spojené s výkonem přenesené působnosti. Náklady na úhradu soudních poplatků, které by vznikly v souvislosti s prohranými soudními spory v případech žalob proti rozhodnutí vydaným oddělením sociální pomoci. Jedná se o náklady spojené s výkonem přenesené působnosti.  </t>
  </si>
  <si>
    <t>1. Náklady na soudní spory</t>
  </si>
  <si>
    <t>2. Poskytnuté náhrady</t>
  </si>
  <si>
    <t xml:space="preserve">Náklady spojené s vydáním bezdůvodného obohacení za užívání nemovitostí příspěvkovou organizací Olomouckého kraje, které jsou ve vlastnictví Arcibiskupství olomouckého na základě rozhodnutí Ústavního soudu č.j. IV.ÚS 3361/13 ze dne 4. 3. 2015. Předpokládáná výše bezdůvodného obohacení je 238 tis. Kč. Na základě znaleckého posudku výše obohacení a schválení dané věci v orgánech Olomouckého kraje bude realizována úhrada Arcibiskupství olomouckému. </t>
  </si>
  <si>
    <t xml:space="preserve">Jedná se o finanční prostředky, které budou určeny na úhradu poplatku na zajištění nízkorychlostního kontrolního vážení vozidel na silnicích I., II. a III. tříd v Olomouckém kraji, a to na základě schválené  objednávky  s Centrem služeb pro silniční dopravu Praha, příspěvkovou organizací Ministerstva dopravy. V souvislosti s legislativní změnou zákona č. 13/1997 Sb., o pozemních komunikacích ve znění pozdějších předpisů, kraj zajišťuje kontrolní vážení vozidel na silnicích II. a III. tříd a na silnicích I. tříd se souhlasem vlastníka (ŘSD ČR). Centrum služeb Praha zajišťovalo do 31.8.2012 vážení vozidel v Olomouckém kraji na základě příkazní smlouvy uzavřené s SSOK, p.o. bezúplatně. V souvislosti s legislativní změnou zákona provozovatel vozidla, které při vážení překročilo povolené hodnoty, je povinen uhradit vlastníkovi pozemní komunikace nebo kraji náklady vážení paušální částkou 6 tis.Kč. V případě uzavření příkazní smlouvy na rok 2016 požaduje Centrum služeb v návrhu smlouvy po kraji paušální úhradu nákladů vážení ve výši 3 tis.Kč za každé zvážené vozidlo, které nedodrželo požadované hodnoty. </t>
  </si>
  <si>
    <t xml:space="preserve">Úhrada nákladů za zpracování bezpečnostních auditů na posouzení nebezpečných a kolizních míst na silnicích v majetku Olomouckého  kraje a v místech železničních přejezdů - naplňování úkolu Národní strategie bezpečnosti silničního provozu (NSBSP)  </t>
  </si>
  <si>
    <t xml:space="preserve">Úhrada nákladů řízení při soudních sporech vedených proti Krajskému úřadu Olomouckého kraje, v řízeních spadajících do věcné  působnosti ODSH. Úhrada nákladů je prováděna na základě vydaného rozsudku soudem.  </t>
  </si>
  <si>
    <t>Finanční  prostředky budou použity na aktualizaci strategického dokumentu v oblasti silničního hospodářství  "Koncepce optimalizace a rozvoje silniční sítě II. a III. tříd na území Olomouckého kraje". Důvodem pro aktualizaci tohoto dokumentu je velký počet realizovaných invetičních akcí  v roce 2015.</t>
  </si>
  <si>
    <t>Pronájem školících prostor s příslušenstvím v průběhu září 2016, pro pořádání "Metodických dnů Krajského úřadu Olomouckého kraje" pro obce s rozšířenou působností, se zaměřením na řešení dopravních přestupků. Jedná se o každoročně pořádanou akci, která byla dříve hrazena z rozpočtu odboru kancelář ředitele.</t>
  </si>
  <si>
    <t>Ing. Karel Chovanec</t>
  </si>
  <si>
    <t>Odbor kancelář ředitele</t>
  </si>
  <si>
    <t xml:space="preserve">Na této položce jsou minimální finanční prostředky na případné dovybavení Bezpečnostní rady Olomouckého kraje a Krizového štábu Olomouckého kraje </t>
  </si>
  <si>
    <t xml:space="preserve">Materiál pro potřeby jednotek sborů dobrovolných hasičů obcí Olomouckého kraje a pořízení propagačního materiálu, který je určený složkám IZS k prezentaci a propagaci Olomouckého kraje v průběhu roku 2016. Zároveň tento materiál slouží jako ocenění pro děti do škol na různé hasičské soutěže aj.  </t>
  </si>
  <si>
    <t>Nákup a výměna opotřebovaného nefunkčního vybavení v kancelářích - výměna nefunkčních skartovaček, nákup kancelářských židlí - nutná výměna za opotřebované, další nákupy za opotřebované nefunkční vybavení</t>
  </si>
  <si>
    <t>1. Předplatné novin a odborných časopisů, jiných nosičů</t>
  </si>
  <si>
    <t xml:space="preserve">2. Nákup odborných publikací, odborných knih pro potřeby zaměstnanců </t>
  </si>
  <si>
    <t xml:space="preserve">1. Veškeré nákupy spotřebního materiálu - elektromateriál, razítka, polymery, sanitární prostředky </t>
  </si>
  <si>
    <t>2. Drobný materiál - dílna údržby, pokutové bloky, pro OE</t>
  </si>
  <si>
    <t xml:space="preserve">3. Nákup materiálu - tonery pro jednotlivé odbory </t>
  </si>
  <si>
    <t>4. Nákup materiálu - kancelářské potřeby (určeno pro 515 zaměstnanců)</t>
  </si>
  <si>
    <t>5. Nákup materiálu - kancelářský papír pro jednotlivé odbory</t>
  </si>
  <si>
    <t xml:space="preserve">1. Středomoravská vodárenská, a.s. Olomouc - Smlouva o odvádění odpadních vod č. 103-16179/5, Smlouva o dodávce vody č. 103-16178/2, vč. Dodatku č. 1, (ORG 0012007000000) </t>
  </si>
  <si>
    <t>2. Regionální centrum Olomouc, s. r .o., Olomouc - Smlouva o zajištění služeb č. R2/S/2008/001, (ORG 0012008000000)</t>
  </si>
  <si>
    <t>1. Veolia Energie ČR a. s., Ostrava - Smlouva na dodávku tepelné energie (ORG 0012007000000)</t>
  </si>
  <si>
    <t>2. Regionální centrum Olomouc, s. r. o., Olomouc - Smlouva o zajištění služeb č. R2/S/2008/001, (ORG 0012008000000) 
1 300 tis. Kč</t>
  </si>
  <si>
    <t>3. Nemocnice Šternberk - Dohoda o užívání nebytových prostor a úhradách za služby (ORG 0012000000000)</t>
  </si>
  <si>
    <t xml:space="preserve">1. Amper Market, a.s. -  ORG 0012007000000 </t>
  </si>
  <si>
    <t>2. Regionální centrum Olomouc, s. r. o. Olomouc - Smlouva o zajištění služeb č. R2/2008/001, ORG 00120080000</t>
  </si>
  <si>
    <t>3. Smlouva o zajištění služeb pro zařízení datového centra</t>
  </si>
  <si>
    <t>4. Nemocnice Šternberk - Dohoda o užívání nebytových prostor a úhradách za služby (archiv), ORG 0012000000000</t>
  </si>
  <si>
    <t>5.  Amper Market, a.s. - dodávka elektrické energie pro pracoviště OSV, Žilinská 7, Olomouc (ORG  0012009000000)</t>
  </si>
  <si>
    <t>Pohonné hmoty jsou čerpány prostřednictvím karet CCS. Návrh rozpočtu vychází z reality roku 2015.</t>
  </si>
  <si>
    <t xml:space="preserve">1. O2 Czech Republic, a.s. Praha - Smlouva o poskytování telekomunikačních služeb (služby IP VPN, pevné linky, referenční čísla za služby ISDN) </t>
  </si>
  <si>
    <t>2. MERIT Group, a.s. Olomouc - Smlouva o poskytování telekomunikačních služeb, Smlouva o připojování , údržbě a provozování zařízení, úhrady za připojení,  udržování a provozování telekomunikačních zařízení - INTERNET</t>
  </si>
  <si>
    <t>3. LARGO KAB s. r. o., Olomouc - Smlouva č. 02272/2007 - přenos poplachových zpráv</t>
  </si>
  <si>
    <t xml:space="preserve">4. Vodafone Czech Republic, a.s., Praha - Dílčí smlouva o poskytování veřejné služby elektronických komunikací (mobilní hovory) </t>
  </si>
  <si>
    <t>1. Regionální centrum Olomouc, s. r. o., Olomouc - Smlouva o nájmu nebytových prostor č. R2/N/2008/001 vč. Dodatku č. 1 ke Smlouvě - nájem nebytových prostor. (ORG 0012008000000)</t>
  </si>
  <si>
    <t xml:space="preserve">2. Regionální centrum Olomouc, s.r.o., Olomouc - Smlouva o nájmu zařízení datového centra (ORG 0012008000000) </t>
  </si>
  <si>
    <t>3. ČD Telematika, a.s. - Smlouva o nájmu nebytových prostor (spisovna a archiv)</t>
  </si>
  <si>
    <t>4. La Maison des Européens, s.a., Waterloo, Belgie - Smlouva o pronájmu kancelářských prostor (zastoupení OK)</t>
  </si>
  <si>
    <t>Platby na základě uzavřených objednávek - posuzování neopravitelnosti DHIM před pořízením nových předmětů, revizní zprávy vyplývající z revizí technologických zařízení, ostatní konzultace a poradenství, znalecké posudky</t>
  </si>
  <si>
    <t xml:space="preserve">Povinné vzdělávání zaměstnanců dle zákona č. 312/2002 Sb., o úřednících ÚSC a o změně některých zákonů, ve znění pozdějších předpisů, (vstupní vzdělávání, průběžné vzdělávání, ZOZ). Další vzdělávání dle plánu vzdělávání zaměstnanců krajského úřadu - úředníci ve výši 1 200 tis.Kč (ORG 12014000000, neúředníci ve výši 400 tis. Kč (ORG 12015000000 a hromadné akce ve výši 400 tis.Kč (ORG 12016000000) </t>
  </si>
  <si>
    <t xml:space="preserve">1. SodexoPass, s. r. o. Praha - Smlouva o odběru poukázek </t>
  </si>
  <si>
    <t>2. Jan Grézl, Sylva Grézlová - HARYSERVIS II., Olomouc - Smlouva o zabezpečení úklidových prací č. 231/II ve znění dodatků - úklid v budově RCO</t>
  </si>
  <si>
    <t xml:space="preserve">3. Jan Grézl,Sylva Grézlová - HARYSERVIS II., Olomouc - Smlouva o zabezpečení úklidových prací č. 165/I., ve znění dodatků - úklid v  budově KÚOK </t>
  </si>
  <si>
    <t>4. Statutární město Olomouc - Dohoda o užívání podzemního parkoviště</t>
  </si>
  <si>
    <t xml:space="preserve">5. S.O.S. akciová společnost, Olomouc - Smlouva o poskytování bezpečnostních služeb vč. dodatků </t>
  </si>
  <si>
    <t>6. GRASO a.s., Olomouc - Smlouva o střežení objektu ve znění dodatků - ostraha objektu RCO</t>
  </si>
  <si>
    <t xml:space="preserve">7. Ing. Klimíček Jiří, Olomouc - Smlouva o poskytování služeb v oblasti bezpečnosti práce a požární ochrany </t>
  </si>
  <si>
    <t xml:space="preserve">8. Revize - klimatice, UPS, hasicí zařízení s argonitem, ruční hasicí přístroje, hydranty, suchovod, EZS Žilinská, EZS přenos, rozvaděče, nouzové osvětlení, diesel, hromosvod a elektroinstalace, elektroinstalace - bufet, venkovní šachta,   sprinklery, vzduchotechnika  </t>
  </si>
  <si>
    <t xml:space="preserve">9. Česká pošta, s. p. Praha - Smlouva o svozu a rozvozu poštovních zásilek  </t>
  </si>
  <si>
    <t xml:space="preserve">10. Jan Grézl, Sylva Grézlová - HARYSERVIS II., Olomouc - Smlouva o zabezpečení úklidových prací č. 280/IV., ve znění dodatků - úklid v budově RCO </t>
  </si>
  <si>
    <t>11. Česká tisková kancelář, Praha - Smlouva o dodávání zpravodajského servisu ČT</t>
  </si>
  <si>
    <t xml:space="preserve">12. Střední odborná škola a Střední odborné učiliště strojírenské a stavební Jeseník - pracoviště Jeseník, Dohoda o užívání nebytových prostor a úhrada za služby </t>
  </si>
  <si>
    <t xml:space="preserve">13. Technické služby města Olomouce, a.s. - Smlouva o odvozu a zneškodňování odpadů vč. dodatků </t>
  </si>
  <si>
    <t xml:space="preserve">14. ANOPRESS Praha - Smlouva/ monitoring zpravodajský servis  </t>
  </si>
  <si>
    <t xml:space="preserve">15. Dopravní zdravotnictví a.s. Třinec - Smlouva o závodní preventivní péči  </t>
  </si>
  <si>
    <t xml:space="preserve">16. Ostatní úhrady nasmlouvané na objednávky - inzerce, poplatky za televizory, rádia, mytí oken v budovách KÚOK a RCO, mytí garáží, čištění fontány, úklid kancelářských prostor nad rámec uzavřených smluv, kurýrní služba, mytí žaluzií, výroba informačního systému, zhotovení vizitek, aj. </t>
  </si>
  <si>
    <t xml:space="preserve">17. Regionální centrum Olomouc , s.r.o. - Smlouva o zajištění služeb č. R2/S/2008/001                                                 </t>
  </si>
  <si>
    <t>18. ČD - Telematika, a.s., Praha - Smlouva o nájmu nebytových prostor (spisovna a archiv)</t>
  </si>
  <si>
    <t>19. Střední škola železniční, technická a služeb, Šumperk - DP Šumperk - Dohoda o užívání nebytových prostor a úhrada za služby</t>
  </si>
  <si>
    <t xml:space="preserve">20. jedná o úhradu za provoz videokonferenčních systémů krajů. Tento provoz bude garantovat nově Asociace krajů ČR. </t>
  </si>
  <si>
    <t>1. DIGITAL TELECOMMUNICATIONS, spol. s r.o. Ostrava - Servisní smlouva o údržbě komunikačního zařízení (telefonní ústředna, kontrola stavu baterií na obou ústřednách, softwarová relace)</t>
  </si>
  <si>
    <t>2. SITEL, spol. s r.o., Praha - Smlouva o dílo č. 8888/38 o provádění servisních služeb na slaboproudých zařízeních včetně dodatků</t>
  </si>
  <si>
    <t>3. Schindler Moravia, s. r.o. Olomouc-Smlouva o dílo č. V305/1/01 ve znění dodatků, servis a údržba výtahů v budově KÚOK</t>
  </si>
  <si>
    <t xml:space="preserve">4. Oprava střechy nad konresovým sálem </t>
  </si>
  <si>
    <t>5. Oprava klimatizace v kongresovém sále a v kantýně</t>
  </si>
  <si>
    <t>6. Servis, pozáruční a záruční opravy, roční prohlídky vozidel OK</t>
  </si>
  <si>
    <t>7.  Ostatní nutné opravy a údržba: opravy závor, opravy garážových vrat, opravy frankovacích strojů, opravy zámků, dveří, opravy žaluzií, veškeré opravy a údržba na budovách KÚOK, pronajatém objektu budovy RCO</t>
  </si>
  <si>
    <t>8. Výměna PVC a malba v budově RCO (3 patra) - jedná se o poslední patra, kde výměna ještě neproběhla</t>
  </si>
  <si>
    <t>9. Výměna podhledů v budově KÚOK - podhledy na chodbách praskají, jsou znečištěné, některé chybí. Rozměrově jsou nestandardní a nejsou na trhu náhradní. Cílem je postupně vyměnit podhledy za nové</t>
  </si>
  <si>
    <t>10. Výměna dlažby v budově KÚOK - dalžba na chodbách, příp. WC, kuchyňkách je odlepená, místy narušená. Cílem je postupně, během dalších let dlažbu vyměnit</t>
  </si>
  <si>
    <t>11. Rekonstrukce schodiště před hlavním vchodem - dlažba podesty není rovná a není spádovaná. Izolace tělesa je narušená, ze schodových stupňů vytéká voda</t>
  </si>
  <si>
    <t xml:space="preserve">Pro rok 2016 navrhujeme výši finančních prostředků na cestovné tuzemské cesty ve výši 2 000 tis. Kč, ORG 12 000 000 000 a zahraniční cesty ve výši 1 000 tis.Kč, ORG 12 000 000 099).  </t>
  </si>
  <si>
    <t>Finanční prostředky zůstávají na úrovni roku 2015 v členění na konference pro úředníky</t>
  </si>
  <si>
    <t xml:space="preserve">Vzhledem k čerpání roku 2015 navrhujeme výši položky náhrady pro rok 2016 ponechat ve stejné výši.     </t>
  </si>
  <si>
    <t>Odbor správní,  legislativní a Krajský živnostenský úřad</t>
  </si>
  <si>
    <t>Výdaje související s právním poradenstvím a s vyžádanými stanovisky</t>
  </si>
  <si>
    <t>Odbor strategického rozvoje kraje, územního plánování a stavebního řádu</t>
  </si>
  <si>
    <t>1. Zásady územního rozvoje Olomouckého kraje (ZÚR OK)</t>
  </si>
  <si>
    <t xml:space="preserve">Úkoly nové při naplňování Zásad územního rozvoje Olomouckého kraje vydaných usnesením č.UZ/21/32/2008 pod č. j. KUOK/8832/2008/OSR-1/274 dne 22.2.2008 ve znění Aktualizace č. 1 ZÚR OK, vydané usnesením č.UZ/19/44/2011 pod č.j.  KUOK 28400/2011 ze dne 22. 4. 2011 a vyplývající z přípravy pro jejich 2. aktualizaci dle § 42 odst. 1 stavebního zákona, ve  znění pozdějších předpisů. </t>
  </si>
  <si>
    <t>a) Aktualizace č. 2 ZÚR OK včetně samostatné dokumentace Vyhodnocení vlivů akt. Č. 2 ZÚR OK na udržitelný rozvoj území (včetně  vyhodnocení vlivu na ŽP - SEA a vyhodnocení vlivů na EVL a ptačí oblasti - NATURA 2000) a vyhodnocení právního stavu ZÚR OK po akt. č. 2 ZÚR OK dle SOD 2015/00548/OSR/DSM</t>
  </si>
  <si>
    <t xml:space="preserve">b) koordinace a doprojednání aktualizace č. 2a ZÚR OK ve vztahu na aktualizaci č. 2b ZÚR OK </t>
  </si>
  <si>
    <t xml:space="preserve">c) územní studie a posouzení </t>
  </si>
  <si>
    <t>d) úhrada nákladů na pořízení změn územních plánů vyplývajících z aktualizace č. 1 ZÚR OK dle § 45 odst. 2 stavebního zákona</t>
  </si>
  <si>
    <t>2. Územně analytické podklady Olomouckého kraje (ÚAP OK)</t>
  </si>
  <si>
    <t xml:space="preserve">Aktualizace dat ÚAP je povinnost ze stavebního zákona, viz ust. § 28 odst. 1, aktualizace dat musí být prováděna průběžně, úplná  
aktualizace 1x za dva roky. Krajský úřad při ní zajišťuje aktualizaci v části datového modelu i ve výsledcích a závěrech, tj. v Rozboru udržitelného rozvoje území. Součástí je zpracování dat z ORP a aktualizace údajů o území, zajištění metodik pro zpracování ÚAP obcí. </t>
  </si>
  <si>
    <t>a) Metodiky pro zpracování ÚAP obcí, aktualizace datového modelu, aktualizace symbologie</t>
  </si>
  <si>
    <t>b) Zpracování a analýza dat z ORP</t>
  </si>
  <si>
    <t>3. Technická pomoc II.</t>
  </si>
  <si>
    <t>b) Členský příspěvek České společnosti pro stavební právo</t>
  </si>
  <si>
    <t xml:space="preserve">Zveřejňování územně plánovacích podkladů a dokumentací (ÚPD) na Internetu nejen ve fázi po dokončení, ale i v průběhu pořizování, čímž se značně zvyšuje četnost umísťování dokumentací pro dálkový přístup, správa webové aplikace evidence podání územních a stavebních řízení OK, příprava dat ÚPD pro Portál územního plánování, rozvojové požadavky Portálu ÚP, správa dat na Portálu ÚP. </t>
  </si>
  <si>
    <t>a) Zveřejnění ÚPD a ÚPP kraje na Internetu</t>
  </si>
  <si>
    <t xml:space="preserve">b) Příprava dat ÚPD pro Portál územního plánování </t>
  </si>
  <si>
    <t>c) Správa webové aplikace evidence podání územních a stavebních řízení Olomouckého kraje</t>
  </si>
  <si>
    <t>d) Rozvojové požadavky Portálu ÚP</t>
  </si>
  <si>
    <t xml:space="preserve">e) Zajištění veřejné, elektronicky dostupné, ověřené a aktualizované služby - žádost pro vyjádření o existenci sítí, určené ke stavebnímu řízení v rámci všech stavebních úřadů v Olomouckém kraji </t>
  </si>
  <si>
    <r>
      <rPr>
        <b/>
        <i/>
        <sz val="11"/>
        <color theme="1"/>
        <rFont val="Arial"/>
        <family val="2"/>
        <charset val="238"/>
      </rPr>
      <t xml:space="preserve">Soudní náhrady
</t>
    </r>
    <r>
      <rPr>
        <sz val="11"/>
        <color theme="1"/>
        <rFont val="Arial"/>
        <family val="2"/>
        <charset val="238"/>
      </rPr>
      <t>K rozsudkům soudů vzniklých v řízení (soudní přezkumy dle Soudního řádu správního). Stanovené dle ustanovení § 60 odst. 1 zákona 
č. 150/2002 Sb., soudního řádu správního.</t>
    </r>
  </si>
  <si>
    <r>
      <t xml:space="preserve">1. Seminář k Programu obnovy venkova (POV) 2016 pro obce Olomouckého kraje 
</t>
    </r>
    <r>
      <rPr>
        <sz val="11"/>
        <color theme="1"/>
        <rFont val="Arial"/>
        <family val="2"/>
        <charset val="238"/>
      </rPr>
      <t xml:space="preserve">             </t>
    </r>
    <r>
      <rPr>
        <b/>
        <i/>
        <sz val="11"/>
        <color theme="1"/>
        <rFont val="Arial"/>
        <family val="2"/>
        <charset val="238"/>
      </rPr>
      <t xml:space="preserve">
</t>
    </r>
    <r>
      <rPr>
        <sz val="11"/>
        <color theme="1"/>
        <rFont val="Arial"/>
        <family val="2"/>
        <charset val="238"/>
      </rPr>
      <t xml:space="preserve">                                                                                                                                                                                                                                                                                                                                                                                   </t>
    </r>
  </si>
  <si>
    <t xml:space="preserve">Jedná se o výdaje na zajištění občerstvení na seminářích k POV 2016 pro celkem cca 300 účastníků (5 okresů kraje).  </t>
  </si>
  <si>
    <t xml:space="preserve">Zajištění občerstvení na jednáních u kulatého stolu v Jeseníku, panelových diskusích v nezaměstnaností postižených částech Olomouckého kraje. Zajištění občerstvení na semináře k podpoře sociálního podnikání. </t>
  </si>
  <si>
    <t>3. Porady stavebních úřadů a úřadů územního plánování</t>
  </si>
  <si>
    <t xml:space="preserve">Výdaje na zajištění občerstvení pro účastníky porad pro 38 stavebních úřadů a 13 úřadů územního plánování.   </t>
  </si>
  <si>
    <t>a) porady stavebních úřadů</t>
  </si>
  <si>
    <t xml:space="preserve">b) porady úřadů územního plánování </t>
  </si>
  <si>
    <t>4. Pracovní setkání zástupců mikroregionů OK</t>
  </si>
  <si>
    <t xml:space="preserve">Zajištění pohoštění pro setkání vedení kraje s partnery z oblasti venkova, zástupci mikroregionů, MAS a obcí a měst. Doposud uskutečněno 17 akcí, částečně financovány z projektů TP ROP SM. Důvodem realizace akcí je přenos aktuálních informací (problematika KP 2014+, reg. rozvoje, aktivita kraje směrem k venkovskému prostředí apod.) z vedení kraje na zástupce venkova. </t>
  </si>
  <si>
    <t>5. Workshop pro zástupce obcí s rozšířenou působností Olomouckého kraje (ORP OK)</t>
  </si>
  <si>
    <t xml:space="preserve">Zajištění pohoštění pro setkání odboru s pracovníky regionálního rozvoje na magistrátech a městských úřadech ORP OK (posledních 7 setkání bylo financováno z projektů absorpční kapacity). Důvodem realizace akce je přenos aktuálních informací (problematika KP 2014+, reg. rozvoje, podpora podnikatelů, rozvoj venkova, energetika, koncepční práce apod.) z krajského úřadu na ORP.    </t>
  </si>
  <si>
    <t>6. Setkání implementačního týmu projektu Strategie integrované spolupráce česko-polského příhraničí</t>
  </si>
  <si>
    <t xml:space="preserve">Zajištění pohoštění pro setkání implementačního týmu projektu Strategie integrované spolupráce česko-polského příhraničí (1 krát pořádané OK, další setkání pořádají ostatní kraje) </t>
  </si>
  <si>
    <t xml:space="preserve">7. Pohoštění v rámci prezentace kraje na konferencích, veletrzích a dalších akcích </t>
  </si>
  <si>
    <t xml:space="preserve">Zajištění občerstvení na konferencích a veletrzích za účelem propagace investičních příležitostí, rozvojových ploch, průmyslových zón, brownfieldů, apod. Výdaje na zajištění občerstvení na slavnostním večeru spojeném s vyhlášením soutěže Podnikatel roku 2015 Olomouckého kraje. Schválení této aktivity bude součástí Plánu aktivit na rok 2016, který bude připraven k projednání v ROK v lednu 2016. </t>
  </si>
  <si>
    <t xml:space="preserve">§ 3636, seskupení pol. 52 - Neinvestiční transfery soukromoprávním subjektům </t>
  </si>
  <si>
    <t xml:space="preserve">Ostatní neinvestiční transfery neziskovým a podobných organizacím </t>
  </si>
  <si>
    <t xml:space="preserve">1. Členský příspěvek Olomouckého kraje Euroregionu Praděd </t>
  </si>
  <si>
    <t>2. Členský příspěvek Olomouckého kraje Euroregion Glacensis</t>
  </si>
  <si>
    <t xml:space="preserve">Přidružené členství a výše členského příspěvku bylo schváleno dne 29.6.2009 usnesením ZOK č. UZ/6/50/2009. Smlouva o přidruženém členství č. 2009/03250/OSR/DSM byla schválena usnesením ROK č. UR/18/13/2009 ze dne 30.7.2009. Poskytnutí příspěvku je realizováno vždy dle smlouvy v I. čtvrtletí daného kalendářního roku na žádost euroregionu. </t>
  </si>
  <si>
    <t xml:space="preserve">ROK schválila dne 16.6.2005 usnesením ROK č. UR/17/55/2005 Smlouvu o mimořádném členství OK v EUR Glacensis, č. sml. 2005/0924/OSR/DSM. Dodatek ke smlouvě o změně výše členského příspěvku č. S-2008/0848/OSR/D1 bych schválen usnesením ROK č. UR/76/38/2008 ze dne 31.1.2008. Poskytnutí příspěvku je realizováno vždy dle smlouvy v I. čtvrtletí daného kalendářního roku na žádost eurogionu. </t>
  </si>
  <si>
    <t>3. Evropské seskupení pro územní spolupráci (ESÚS NOVUM)</t>
  </si>
  <si>
    <t xml:space="preserve">Neinvestiční transfery soukromoprávním subjektům </t>
  </si>
  <si>
    <t>1. Propagační a prezentační materiály kraje v oblasti podnikání, obchodu, průmyslu, průmyslových zón, rozvojových ploch a brownfieldů</t>
  </si>
  <si>
    <t xml:space="preserve">Propagace investičních příležitostí Olomouckého kraje v tisku. Vydávání prezentačních materiálů, nákup a výroba propagačních předmětů na veletrhy, konference či jiné prezentační akce, dále grafická příprava těchto materiálů a inzerce. Schválení této aktivity bude součástí Plánu aktivit na rok 2016, který bude připraven ke schválení v ROK v lednu 2016. </t>
  </si>
  <si>
    <t>2. Náklady na propagaci krajského kola soutěže Vesnice roku 2015</t>
  </si>
  <si>
    <t>Finanční prostředky budou využity na výrobu diplomů, propagačních panelů, výrobu předávacích šeků a vyhodnocení krajského kola soutěže Vesnice roku 2016, grafický návrh, fotografování, korektury, tisk brožury Vesnice roku 2016.</t>
  </si>
  <si>
    <t xml:space="preserve">3. Publikace k Programu rozvoje územního obvodu Olomouckého kraje </t>
  </si>
  <si>
    <t xml:space="preserve">Vytvoření informační publikace v nákladu 500 ks, která bude informovat veřejnost o strategickém plánování, navrhovaných prioritách. Publikace bude využívána při seminářích,setkáních s obcemi a dalších akcích realizovaných Olomouckým krajem </t>
  </si>
  <si>
    <t xml:space="preserve">1. Pronájem - veletrhy investičních příležitostí </t>
  </si>
  <si>
    <t>Pronájem prostor v rámci podpory podnikání na odborných konferencích a veletrzích za účelem podpory podnikání a propagace investičních příležitostí, rozvojových ploch, průmyslových zón a brownfieldů. Dále je možné z této položky hradit pronájem prostor pro vyhlášení vítěze krajského kola soutěže Podnikatel roku 2015. Schválení této aktivity bude součástí Plánu aktivit na rok 2016, který bude připraven ke schválení v ROK v lednu 2016.</t>
  </si>
  <si>
    <t>2. Pronájem - pracovní setkání zástupců mikroregionů Olomouckého kraje</t>
  </si>
  <si>
    <t xml:space="preserve">Jedná se o tradiční aktivitu vedení kraje směrem ke klíčovým partnerům z oblasti venkova, zástupcům mikroregionů, MAS, obcí a měst (doposud uskutečněno 17 akcí, všechny financovány z ukončených projektů TP ROP SM).  Důvodem realizace akce je přenos aktuálních informací (problematika KP 2014+, regionálního rozvoje, apod.) z krajského úřadu na ORP.  Finanční prostředky budou využity na pronájem místnosti včetně techniky a ozvučení.     </t>
  </si>
  <si>
    <t>3. Pronájem - workshop pro zástupce obcí s rozšířenou působností</t>
  </si>
  <si>
    <t xml:space="preserve">Jedná se o tradiční aktivitu odboru směrem k pracovníkům regionálního rozvoje na magistrátech a městských úřadech ORP OK (posledních 7 akcí se uskutečnilo s finanční podporou ukončených projektů TP ROP SM). Důvodem realizace akce je přenos aktuálních informací (problematika KP 2014+, regionálního rozvoje, apod.) z krajského úřadu na ORP. Finanční prostředky budou využity na pronájem místnosti včetně techniky a ozvučení. </t>
  </si>
  <si>
    <t xml:space="preserve">4. Pronájem - pro akce spojené s kotlíkovými dotacemi - semináře, případně prostory pro sběr žádostí </t>
  </si>
  <si>
    <t xml:space="preserve">Finanční prostředky na pronájem prostor na základě uzavřených smluv, objednávek pro pořádání akcí spojených s realizací projektu kotlíkových dotací, např. semináře pro veřejnost a zástupce obcí, zajištění prostor pro příjem žádostí apod. </t>
  </si>
  <si>
    <t>(dle zákona č.248/2000Sb. o podpoře regionálního rozvoje) 
- zajišťování statistických dat o území uvnitř kraje (NUTS IV., NUTS V.) 
- zajišťování statistických dat o mikroregionech - nadstandart ČSÚ, za úplatu</t>
  </si>
  <si>
    <t xml:space="preserve">Finanční prostředky na externí (na základě smlouvy či objednávky) zpracování případných posudků, hodnocení a analýz nezbytných pro zajištění administrace globálních grantů Olomouckého kraje v rámci OP VK. </t>
  </si>
  <si>
    <t>1. Technické zabezpečení soutěže Vesnice roku 2016</t>
  </si>
  <si>
    <t xml:space="preserve">Náklady na přepravu a činnost 10-ti členné hodnotitelské komise v rámci soutěže Vesnice roku 2016. </t>
  </si>
  <si>
    <t xml:space="preserve">2. Zajištění činnosti Krajské energetické agentury (KEA) </t>
  </si>
  <si>
    <t>Financování energetických služeb pro Krajský úřad a příspěvkové organizace OK zajišťované KEA (spol. E-resources, s.r.o.) na základě tříleté (2015-2017) rámcové smlouvy č. 2015/00012/OSR/DSM schválila ROK svým usnesením č. UR/58/37/2015 ze dne 29.1.2015</t>
  </si>
  <si>
    <t>a) Příprava podkladů pro investiční akce a projekty EPC na budovách OK</t>
  </si>
  <si>
    <t>c) Zpracování průkazů energetické náročnosti budov OK (aktuální potřeba)</t>
  </si>
  <si>
    <t xml:space="preserve">d) Monitoring, školení a vyhodnocení procesu udržitelnosti projektů na energeticky úsporná opatření na budovách v majetku OK </t>
  </si>
  <si>
    <t>e) Odborné poradenství, konzultace, zpracování analýz, stanovisek</t>
  </si>
  <si>
    <t xml:space="preserve">Částka je odhadnuta dle zkušeností z předchozího obodobí, bude zpřesněna na základě Výzev poskytnutí dílčího plnění. </t>
  </si>
  <si>
    <t>3. Překlady</t>
  </si>
  <si>
    <t>Výdaje na předklady dokumentů a dopisů polských subjektů,  dokumentů souvisejících s činností ESÚS NOVUM.Výdaje souvisejícíc s uspořádáním setkání implementačního týmu projektu Strategie integrované spolupráce česko-polského příhraničí 1-krát pořádané OK (překlady podkladů do polštiny, zajištění tlumočení), 1x za 6 měs. povinné zveřejňování trojjazyčných informací (AJ, PL, ČJ) na webu projektu - vše vyplývá se Smlouvy o spolupráci č. 2015/00138/OSR/DSM, schválené ZOK usnesením č. UZ/12/45/2014 dne 19.9.2014.</t>
  </si>
  <si>
    <t>4. Prezentace kraje na konferencích a veletrzích za účelem propagace</t>
  </si>
  <si>
    <t xml:space="preserve">Jedná se o účast na dvou tuzemských veletrzích (URBIS INVEST v Brně, Strojírenský veletrh v Brně,  a REGIONINVEST v Olomouci apod.)  a účast na 1 zahraničním veletrhu (Vídeň). Z této položky budou placeny služby spojené s grafickým návrhem, stavbou, demontáží stánku na veletrhu, včetně registračního poplatku, úklidu, vybavení stánku potřebným nábytkem a dalším zařízením (elektřina, osvětlení, voda). Schválení této aktivity bude součástí Plánu aktivit na rok 2016, který bude připraven ke schválení v ROK v lednu 2016.         </t>
  </si>
  <si>
    <t>5. Služby spojené s organizací soutěže Podnikatel roku 2015</t>
  </si>
  <si>
    <t>Organizace a zajištění krajského kola soutěže Podnikatel roku 2015 Olomouckého kraje (kulturní program 60 tis. Kč, autorské poplatky OSA 5 tis. Kč,  zvukař, technika a květinová výzdoba 15 tis. Kč.  Schválení této aktivity bude součástí Plánu aktivit na rok 2016, který bude připraven ke schválení v ROK v lednu 2016.</t>
  </si>
  <si>
    <t xml:space="preserve">6. Poradenská, informační a analytická činnost v oblasti podpory podnikání </t>
  </si>
  <si>
    <t xml:space="preserve">§ 3639, seskupení pol. 52 - Neinvestiční transfery soukromoprávním subjektům </t>
  </si>
  <si>
    <t xml:space="preserve">Neinvestiční transfery nefinančním podnikatelským subjektům - fyzickým osobám </t>
  </si>
  <si>
    <t xml:space="preserve">Soutěž Podnikatel roku 2015 - ocenění vítěze </t>
  </si>
  <si>
    <t xml:space="preserve">Darovací smlouva o převedení finančních prostředků pro vítěze soutěže Podnikatel roku 2015 Olomouckého kraje. Schválení této aktivity bude součástí Plánu aktivit na rok 2016, který bude připraven k projednání v ROK v lednu 2016. Darovací smlouva bude řešena samostnou důvodou zprávou. </t>
  </si>
  <si>
    <t>1. Členský příspěvek zájmovému sdružení OK4 Inovace</t>
  </si>
  <si>
    <t xml:space="preserve">Členský příspěvek zájmovému sdružení právnických osob OK4 Inovace na zajištění činnosti. Přesná výše provozního rozpočtu bude schválena na Valné hromadě v prosinci 2015. Případné navýšení bude řešeno v rámci přebytku Olomouckého kraje. </t>
  </si>
  <si>
    <t xml:space="preserve">2. Členský příspěvek zájmovému sdružení OK4EU </t>
  </si>
  <si>
    <t xml:space="preserve">Členský příspěvek zájmovému sdružení právnických osob OK4EU na zajištění činnosti. Přesná výše provozního rozpočtu bude schválena na Valné hromadě v prosinci 2015. Případné navýšení bude řešeno v rámci přebytku Olomouckého kraje. </t>
  </si>
  <si>
    <t xml:space="preserve">§ 3639, seskupení pol. 53 - Neinvestiční transfery veřejnoprávním subjektům a mezi peněžními fondy téhož subjektu </t>
  </si>
  <si>
    <t xml:space="preserve">Neinvestiční transfery obcím </t>
  </si>
  <si>
    <t xml:space="preserve">Ocenění obcí Olomouckým krajem v krajském kole soutěže Vesnice roku 2016 formou darovacích smluv. Za 1. místo 100 tis.Kč na uspořádání slavnostního vyhlášení krajského kola, 2. místo 100 tis.Kč a 3. místo 100 tis.Kč, speciální finanční ocenění čtyřem obcím - 200 tis.Kč. Soutěž má vazbu na celostátní kolo organizované MMR, jedná se o 15. ročník krajského kola soutěže. </t>
  </si>
  <si>
    <t>1.Poskytování energetických služeb se zaručeným výsledkem - projekty financované metodou EPC</t>
  </si>
  <si>
    <t xml:space="preserve">Schváleno usnesením ROK č. UR/70/46/2007 ze dne 4. 10. 2007. Dne 21. 10. 2007 byly uzavřeny 3 smlouvy o poskytování energetických služeb, včetně dodávky souboru opatření a stavebních prací k realizaci energ.úspor, které přechází do roku 2016. Finanční závazky vyplývající z nákupu servisních služeb pro rok 2016 jsou realizovány formou čtvrtletních splátek.               
ÚSP Nové Zámky - Mladeč, S-2007/2475/OSR - 111 tis. Kč        
ZŠ + DD Zábřeh, S-2007/2476/OSR - 76 tis. Kč        
SOŠ a DM Olomouc, S-2007/2477/OSR - 86 tis. Kč </t>
  </si>
  <si>
    <t xml:space="preserve">2. Poskytování energetických služeb se zaručeným výsledkem - projekty financované metodou EPC - víceúspory </t>
  </si>
  <si>
    <t xml:space="preserve">Schváleno usnesením ROK č. UR/70/46/2007 ze dne 4. 10. 2007. Dne 21. 10. 2007 byly uzavřeny 3 smlouvy o poskytování energetických služeb, včetně dodávky souboru opatření a stavebních prací k realizaci energ.úspor, které přechází do roku 2016. Dosažení víceúspory nebo nedosažení smluvní úspory se vypořádává při ročním vyhodnocení buď ve prospěch zadavatele nebo poskytovatele (v dubnu 2016, proto jsou částky odhadem). 
ÚSP Nové Zámky - Mladeč, S-2007/2475/OSR - 120 tis. Kč        
ZŠ + DD Zábřeh, S-2007/2476/OSR - 80 tis. Kč        
SOŠ a DM Olomouc, S-2007/2477/OSR - 170 tis. Kč   </t>
  </si>
  <si>
    <t xml:space="preserve">1. Poskytování energetických služeb se zaručeným výsledkem - projekty financované metodou EPC </t>
  </si>
  <si>
    <r>
      <t xml:space="preserve">Schváleno usnesením ROK č. UR/70/46/2007 ze dne 4. 10. 2007. Dne 21. 10. 2007 byly uzavřeny 3 smlouvy o poskytování energetických služeb, včetně dodávky souboru opatření a stavebních prací k realizaci energ. úspor, které přechází do roku 2016. Finanční závazky vyplývající ze splácení dodávky souboru opatření a stavebních prací pro rok 2016 jsou realizovány formou měsíčních splátek. 
ÚSP Nové Zámky - Mladeč, S-2007/2475/OSR     
</t>
    </r>
    <r>
      <rPr>
        <b/>
        <i/>
        <sz val="11"/>
        <color theme="1"/>
        <rFont val="Arial"/>
        <family val="2"/>
        <charset val="238"/>
      </rPr>
      <t/>
    </r>
  </si>
  <si>
    <t>2. Poskytování energetických služeb se zaručeným výsledkem - projekty financované metodou EPC</t>
  </si>
  <si>
    <t>§ 2141, seskupení pol. 51 - Neinvestiční nákupy a související výdaje</t>
  </si>
  <si>
    <t xml:space="preserve">Účast Olomouckého kraje na výstavě Má vlast - cestami proměn </t>
  </si>
  <si>
    <t xml:space="preserve">Účast Olomouckého kraje na výstavě Má vlast cestami proměn pro rok 2016 bude projednána v ROK na pdzim 2015, až budou známy podmínky účasti. Podle loňských podmínek organizátorů je možné zapojení krajů ve 2 variantách: OK jako hlavní partner - účastnický poplatek cca 181 500 Kč  nebo OK jako základní partner - účastnický poplatek cca 60 500 Kč. V návrhu podmínek je zájem zapojení moravského partnera jako hlavního. Dále se předpokládá finančně podpořit zúčastněné obce, které budou prezentovat své proměny - cca 5 000 Kč / obec (předpoklad 15-20 obcí). </t>
  </si>
  <si>
    <t>1. Nákup materiálu pro potřeby odboru</t>
  </si>
  <si>
    <t>Nákup materiálu pro potřeby odboru, které souvisí s nákupem zápisových lístků pro uchazeče, kteří se hlásí na střední školu a nepřichází ze základních škol. Toto bylo krajským úřadům uloženo v souvislosti s novelizací zákona 561/2004 Sb., o předškolním, základním, středním, vyšším odborném a jiném vzdělávání. Dále pro nákup gratulací k životnímu jubileu, kondolencí, osobní korespondecí k jiným významných dnům a na akce Zastupitelstva mládeže Olomouckého kraje.</t>
  </si>
  <si>
    <t>2. Nákup materiálu v rámci ocenění garantů soutěží - Talent Olomouckého kraje</t>
  </si>
  <si>
    <t xml:space="preserve">1. Zajištění pravidelných porad </t>
  </si>
  <si>
    <t>2. Pronájem sálu - Talent Olomouckého kraje</t>
  </si>
  <si>
    <t xml:space="preserve">Poskytování služeb v oblasti bezpečnosti a ochrany zdraví při práci a požární ochrany pro školské příspěvkové organizace zřizované Olomouckým krajem. Smlouva je uzavřena na dobu neurčitou a měsíční paušální částka činí 1 003 641,- Kč. </t>
  </si>
  <si>
    <t>Zahrnuje kopírovací služby u rozsáhlých materiálů, zpracování výroční zprávy, zpracování analýz v oblasti školství.</t>
  </si>
  <si>
    <t>Finanční prostředky na zpracování Dlouhodobého záměru vzdělávání a rozvoje vzdělávací soustavy Olomouckého kraje, který je zpracováván na základě zákona č. 561/2004 Sb., o předškolním, základním, středním, vyšším odborném a jiném vzdělávání, (školský zákon) vždy jednou za čtyři roky. Zastupitelstvu Olomouckého kraje bude předloženo v první polovině roku 2016.</t>
  </si>
  <si>
    <t xml:space="preserve">Zahrnuje platby faktur za zveřejněné inzeráty v tisku týkající se vyhlášení konkurzních řízení na funkce ředitelů škol a školských zařízení a platby faktur za zrealizované psychologické testy uchazečů konkurzních řízení. Konkurzní řízení jsou realizovány v souladu se zákonem č. 561/2004 Sb., o předškolním, základním, středním, vyšším odborném a jiném vzdělávání a vyhláškou č. 54/2005 Sb., o  náležitostech konkurzního řízení a konkurzních komisích. </t>
  </si>
  <si>
    <t xml:space="preserve">Finanční příspěvek na přezkoušení žadatelů o uznání zahraničního vzdělání. </t>
  </si>
  <si>
    <t xml:space="preserve">Na nákup služeb a hrazení výdajů, např.výdaje související s organizací, spoluorganizací akcí zaměřených na aktivity s činností  
ZMOK, účast v projektech tematicky zaměřených na mládež a s tím související tématiku. </t>
  </si>
  <si>
    <t xml:space="preserve">Finanční prostředky slouží k dofinancování okresních a krajských kol soutěží a přehlídek vyhlašovaných MŠMT realizovaných pověřenými organizacemi v jednotlivých okresech Olomouckého kraje a soutěží, které mají v Olomouckém kraji již dlouholetou tradici (např.: přehlídka "Nejmilejší koncert", realizovaná dětskými domovy, XXVIII. ročník štafetového běhu "Po stopách Jana Opletala a Memoriál Jiřího Vaci", 5. ročník krajského kola soutěže "SEARCH IT", krajské kolo soutěže ARS POETICA - Puškinův památník, krajské kolo soutěže "České ručičky". </t>
  </si>
  <si>
    <t xml:space="preserve">Jedná se o pokračování cyklu Olympiád dětí a mládeže - zimní verze. V termínu od 17. - 22. 1. 2016 se uskuteční v Ústeckém kraji již sedmá zimní olympiáda dětí a mládeže za účasti 14 krajů. Zahrnuje prostředky na úhradu komplexních organizačních nákladů pro účastníky, dopravu účastníků, odměnu trenérům a náklady spojené s oceněním medailistů hejtmanem Olomouckého kraje. Celkový předpokládaný počet účastníků za Olomoucký kraj je 97.  </t>
  </si>
  <si>
    <t xml:space="preserve">Finanční prostředky budou použity na zajištění služeb spojených se slavnostním vyhlášením ocenění.  </t>
  </si>
  <si>
    <t>1. Zastupitelstvo mládeže Olomouckého kraje</t>
  </si>
  <si>
    <t xml:space="preserve">Zahrnuje finanční prostředky na úhradu nákladů spojených se zasedáním Rady a Zastupitelstva mládeže Olomouckého kraje.  </t>
  </si>
  <si>
    <t xml:space="preserve">2. Porady ředitelů škol a školských zařízení </t>
  </si>
  <si>
    <t xml:space="preserve">Zahrnuje finanční prostředky na úhradu nákladů na pohoštění spojených s konáním pravidelných porad s řediteli a ekonomy škol a 
školských zařízení zřizovaných Olomouckým krajem. </t>
  </si>
  <si>
    <t>3. Talent Olomouckého kraje</t>
  </si>
  <si>
    <t xml:space="preserve">Zahrnuje finanční prostředky na úhradu nákladů na pohoštění v rámci slavnostního vyhlášení ocenění. </t>
  </si>
  <si>
    <t>Hry VII. zimní olympiády dětí a mládeže 2016</t>
  </si>
  <si>
    <t xml:space="preserve">Zahrnuje prostředky na úhradu jednotného ošacení a dresů pro účastníky Her VII. zimní olympiády dětí a mládeže 2016, která se koná v termínu od 17. - 22. 1. 2016.  </t>
  </si>
  <si>
    <t>Zahrnuje prostředky na proplacení nákladů spojených se zasedáním Rady a Zastupitelstva mládeže Olomouckého kraje (včetně jednání výborů Zastupitelstva), Národního parlamentu dětí a mládeže a akcí souvisejících s činností Rady a Zastupitelstva mládeže  Olomouckého kraje.</t>
  </si>
  <si>
    <t>§ 3792, seskupení pol. 51 - Neinvestiční nákupy a související výdaje</t>
  </si>
  <si>
    <t xml:space="preserve">Krajská konference environmentálního vzdělávání, výchovy a osvěty Olomouckého kraje </t>
  </si>
  <si>
    <t xml:space="preserve">Finanční prostředky na zajištění prostor v rámci realizace Krajské konference environmentálního vzdělávání, výchovy a osvěty Olomouckého kraje 2016. </t>
  </si>
  <si>
    <t xml:space="preserve">Environmentální vzdělávání, výchova a osvěta </t>
  </si>
  <si>
    <t>Zahrnuje prostředky na úhradu nákladů na pohoštění pro účastníky Krajské konference environmentálního vzdělávání, výchovy a osvěty Olomouckého kraje 2016.</t>
  </si>
  <si>
    <t>Odbor veřejných zakázek a investic</t>
  </si>
  <si>
    <t>1. Prezentace OK v tištěných a on-line médiích</t>
  </si>
  <si>
    <t xml:space="preserve">Prezentace o turistických atraktivitách kraje a obou turistických regionech v tištěných a on-line médiích. Uvedená aktivita vychází z Akčního plánu Marketingové studie cestovního ruchu Olomouckého kraje na období 2014 - 2020. </t>
  </si>
  <si>
    <t xml:space="preserve">2. Výstavy domácí i zahraniční, prezentace turistické nabídky kraje ve spolupráci s dalšími subjekty </t>
  </si>
  <si>
    <t xml:space="preserve">na sdružení cestovního ruchu (J-SCR:430 tis. Kč a SM-SCR:430 tis. Kč), která budou provádět obsahovou správu portálu. Uvedená aktivita je součástí Akčního plánu Programu rozvoje cestovního ruchu Olomouckého kraje na období 2014 - 2020. </t>
  </si>
  <si>
    <t xml:space="preserve">Zajištění technologické aktuálnosti portálu a jeho průběžný rozvoj s ohledem na aktuální vývoj v oblasti internetu (např. nové grafické prvky, flash animace, sociální sítě, virální marketing, technické zajištění implementace externího rezervačního systému např. prostřednictvím funkčních odkazů). Uvedená aktivita je součástí Akčního plánu Programu rozvoje cestovního ruchu Olomouckého kraje na období 2014- 2020 (UR/23/6/2013 a UZ/11/53/2014).  </t>
  </si>
  <si>
    <t>Na této položce jsou nárokovány vrácené finanční prostředky (1 650 tis. Kč) od Jeseníky – Sdružení cestovního ruchu v roce 2015 na nerealizovaný marketingový projekt z ROP Střední Morava, které Olomoucký kraj využije na realizaci marketingových aktivit na podporu zvýšení návštěvnosti turistického regionu Jeseníky.</t>
  </si>
  <si>
    <t xml:space="preserve">§ 2143, seskupení pol. 52 - Neinvestiční transfery soukromoprávním subjektům </t>
  </si>
  <si>
    <t xml:space="preserve">1. Členský příspěvek pro sdružení Jeseníky - Sdružení cestovního ruchu </t>
  </si>
  <si>
    <t>2. Členský příspěvek pro sdružení Střední Morava - Sdružení cestovního ruchu</t>
  </si>
  <si>
    <t xml:space="preserve">3. Členský příspěvek pro sdružení právnických osob Evropská kulturní stezka sv. Cyrila a Metoděje, z.s.p.o. </t>
  </si>
  <si>
    <t xml:space="preserve">Finanční prostředky na této položce zahrnují náklady za členský příspěvek. Zastupitelstvo Olomouckého kraje schválilo dne 12. 12. 2015 vstup Olomouckého kraje do zájmového sdružení právnických osob "Evropská kulturní stezka sv. Cyrila a Metoděje, z.s.p.o.". Součástí materiálu byla také informace o předpokládaném zavedení členských příspěvků od roku 2016. Dle návrhu sekretatiátu EKSCM by výše členského příspěvku pro kraje měla činit částku 5.000 EUR. </t>
  </si>
  <si>
    <t>1. Propagační materiály a propagační předměty</t>
  </si>
  <si>
    <t>2. Propagační materiály v rámci spolupráce 4 krajů</t>
  </si>
  <si>
    <t>§ 2413, seskupení pol. 51 - Neinvestiční nákupy a související výdaje</t>
  </si>
  <si>
    <t xml:space="preserve">Prostředky rozpočtované na této položce jsou vyčleněny pro činnost produkčního oddělení odboru tajemníka hejtmana a to zejména pro úhradu výdajů za upomínkové předměty v pořizovací ceně do 3 000,- Kč (v jednotlivých případech), které jsou určeny k propagačním účelům Olomouckého kraje (na základě požadavků hejtmana), na nákup propagačních předmětů s využitím loga kraje, dále na květiny a poháry předávané na různých akcích hejtmanem a náměstky OK - UZ 351. Jedná se o předměty do 3000,-Kč předáváných v rámci akcí, jenž přímo pořádá OTH - např. Velikonoční zajíček pro děti, Mikulášská besídka pro děti, Vánoce OK, Ples OK, Sportovec roku, Pedagog roku, Ocenění zasloužilých trenérů, Vánoční setkávání se seniory, předávání Zlatých křížů, Váleční veteráni apod.  </t>
  </si>
  <si>
    <t xml:space="preserve">1. Nájemné při akcích Olomouckého kraje </t>
  </si>
  <si>
    <t xml:space="preserve">2. Nájemné při akcích realizovaných pro NNO </t>
  </si>
  <si>
    <t>Prostředky rozpočtované na této položce zahrnují náklady související se zahraničními aktivitami Olomouckého kraje. Jedná se o prostředky na podporu spolupráce s partnerskými zahraničními regiony včetně zajišťování prezentací Olomouckého kraje v zahraničí.</t>
  </si>
  <si>
    <t xml:space="preserve">Prostředky rozpočtované na této položce zahrnují náklady na pohoštění pro pracovní partnery při jednáních v expozici Olomouckého kraje v době konání veletrhů a výstav cestovního ruchu. </t>
  </si>
  <si>
    <t xml:space="preserve">Prostředky rozpočtované na této položce zahrnují náklady na členský příspěvek pro sdružení Střední Morava - Sdružení cestovního ruchu na rok 2016. (Vazba na projekt "Projekt organizace cestovního ruchu (destinačního managementu) v Olomouckém kraji" (schváleno usnesením ROK č. UR/25/76/2005 a usnesením ZOK č. UZ/7/56/2005). Uvedená aktivita je součástí Akčního plánu Programu rozvoje cestovního ruchu Olomouckého kraj na období 2014-2020.  </t>
  </si>
  <si>
    <t xml:space="preserve">Prostředky rozpočtované na této položce zahrnují částečně náklady v rámci uzavřené smlouvy č. 2014/01311/OTH/DSM (krajské periodikum) a náklady v rámci publikační a propagační činnosti OK. </t>
  </si>
  <si>
    <t xml:space="preserve">Na této výdajové položce jsou rozpočtovány prostředky pro možnost využití poštovních služeb v symbolické výši s ohledem na skutečnost čerpání v roce 2015. </t>
  </si>
  <si>
    <t>Prostředky rozpočtované na této položce zahrnují náklady za služby tajemníků klubů ZOK a na úhradu uzavřených příkazních smluv</t>
  </si>
  <si>
    <t>Položky rozpočtované na této položce zahrnují náklady spojené s pořízením např. registračního systému (konference samospráv)</t>
  </si>
  <si>
    <t xml:space="preserve">2. Náklady na organizační zajištění akcí Olomouckého kraje </t>
  </si>
  <si>
    <t>3. Náklady na organizační zajištění konferencí, seminářů, veletrhů, kulatých stojů a jiných akcí</t>
  </si>
  <si>
    <t>4. Monitoring OFF-LINE</t>
  </si>
  <si>
    <t>Prostředky rozpočtované na této položce zahrnují náklady nutné v rámci uzavřené smlouvy č. 2008/0426/KH/DSM včetně dodatku - doplnění ke smlouvě o službu na monitoring OFF-LINE včetně WEBmonitoringu ISA on-line verze Analytik - fa Anopress IT, a.s. na monitoring off-line</t>
  </si>
  <si>
    <t>Prostředky rozpočtované na této položce zahrnují náklady spojené s opravami či údržbou věcí ( např. aquamat) sloužících při konání akcí pořádaných produkčním oddělením</t>
  </si>
  <si>
    <t>Prostředky rozpočtované na této položce zahrnují náklady spojené financováním občerstvení na různých akcí OK organizovaných OTH. Při návrhu rozpočtu na rok 2016 vycházíme z částky rozpočtované v roce 2015. V případě potřeby bude částka na této položce upravena během roku 2016 rozpočtovou změnou - UZ 351. Jedná se občerstvení v rámci akcí, jenž přímo pořádá OTH - např. Velikonoční zajíček pro děti, Mikulášská besídka pro děti, Vánoce OK, Ples OK, Slavnostní podpisy smluv (přímá podpora, sport, kultura +ostatní), Ocenění zasloužilých trenérů OK, setkání se starostkami a starosty, Setkání s válečnými veterány, Sportovec roku, Pedagog roku, předávání Zlatých křížů, Váleční veteráni, Dožínky OK, výjezdní jednání ROK s VOD a pod.</t>
  </si>
  <si>
    <t xml:space="preserve">2. Náklady spojené s financování občerstvení na akcích organizovaných koordinačním oddělením </t>
  </si>
  <si>
    <t>1. Náklady spojené s financování občerstvení na akcích organizovaných OTH</t>
  </si>
  <si>
    <t>Položky rozpočtované na této položce zahrnují zejména náklady na občerstvení při akcích realizovaných koordinačním oddělením - např. výjezdy ROK do ORP, jednání Rady AKČR, konference samospráv a významné návštěvy v OK (např. ministrů, členů vlády ČR)</t>
  </si>
  <si>
    <t>3. Náklady spojené s financování občerstvení na akcích organizovaných pro NNO</t>
  </si>
  <si>
    <t>Prostředky rozpočtované na této položce zahrnují náklady na občerstvení na jednotlivých akcích realizovaných OTH pro NNO</t>
  </si>
  <si>
    <t xml:space="preserve">§ 6113, seskupení pol. 52 - Neinvestiční transfery soukromoprávním subjektům </t>
  </si>
  <si>
    <t>Prostředky rozpočtované na této položce zahrnují náklady na plánovaný členský příspěvek Asociaci krajů ČR. Vycházíme z výše příspěvku v roce 2015</t>
  </si>
  <si>
    <t>Prostředky rozpočtované na této položce zahrnují náklady na fotografické a grafické práce v rámci publikační a propagační činnosti OK a na propagaci OK prostřednictvím tištěných materiálů v rámci tzv. ediční řady. Jedná se o publikace a informační letáky, které se zhotovují na základě požadavků jednotlivých odborů. Pořízení těchto publikací je schváleno ROK - např. Atlas školství, Podpora vybraných technických oborů, Ekologická výchova OK, Partnerské regiony OK, Vítejte v OK apod. - zajišťuje tiskové oddělení OTH</t>
  </si>
  <si>
    <t>Nová položka v rozpočtu tiskového oddělení. Prostředky určené pro nezbytné úpravy v redakčním systému na webu Olomouckého kraje tak, aby výstupy k propagaci kraje odpovídaly trendu a aktuálnosti</t>
  </si>
  <si>
    <t>Prostředky rozpočtované na této položce zahrnují částečně náklady v rámci uzavřené smlouvy č. 2003/0489/KH/DSM uzavřenou s ČTK na vybírání a odesílání zpráv z aktuálního zpravodajství ČTK a náklady na publikační a komunikační činnosti</t>
  </si>
  <si>
    <t>Prostředky rozpočtované na této položce zahrnují náklady za občertsvení na tiskových konferencí a na další akce pořádané pro novináře, příp. s účastí novinářů (např.pracovní snídaně hejtmana s novináři atp.)</t>
  </si>
  <si>
    <t>Prostředky rozpočtované na této položce zahrnují náklady za propagaci akcí OK dle uazvřené smlouvy č. 2014/03473/OTH/DSM (TK Plus s.r.o. Prostějov)</t>
  </si>
  <si>
    <t>§ 5273, seskupení pol. 59 - Ostatní neinvestiční výdaje</t>
  </si>
  <si>
    <t xml:space="preserve">Rezerva Olomouckého kraje pro případ řešení krizové situace nebo mimořádné události. Jedná se o vyčleněné mimořádné finanční prostředky Olomouckého kraje, které jsou určeny především k přímému řešení krizových situací a mimořádných událostí v průběhu roku. V případě, že na území kraje nedojde k přímému řešení a odstraňování následků mimořádné události nebo krizové situace, je rezerva postupně rozdělována ve prospěch základních složek IZS (HZS Olomouckého kraje, Policie ČR, Zdravotnická záchranná služba OK) na základě návrhu BROK a hejtmana OK formou individuální dotace. </t>
  </si>
  <si>
    <t xml:space="preserve">§ 5512, seskupení pol. 53 - Neinvestiční transfery veřejnoprávním subjektům a mezi peněžními fondy téhož subjektu </t>
  </si>
  <si>
    <t xml:space="preserve">Kraj k zabezpečení plošného pokrytí území kraje jednotkami požární ochrany přispívá dle § 27 zákona č. 133/1985 Sb., o požární ochraně ve znění pozdějších předpisů obcím na financování potřeb jejich jednotek sborů dobrovolných hasičů obcí. Olomoucký kraj si plně uvědomuje nezbytnost udržení akceschopnosti těchto jednotek, které spolu s Hasičským záchranným sborem Olomouckého kraje tvoří prvosledové složky při odstraňování následků mimořádných událostí a krizových situací na území Olomouckého kraje. Tyto finance budou v průběhu roku 2016 poskytnuty příjemcům na základě k tomu určenému dotačnímu titulu. </t>
  </si>
  <si>
    <t xml:space="preserve">§ 5512, seskupení pol. 52 - Neinvestiční transfery soukromoprávním subjektům </t>
  </si>
  <si>
    <t xml:space="preserve">Neinvestiční transfery spolkům </t>
  </si>
  <si>
    <t xml:space="preserve">§ 2141, seskupení pol. 52 - Neinvestiční transfery soukromoprávním subjektům </t>
  </si>
  <si>
    <t xml:space="preserve">Program na podporu místních produktů 2016 - dotace na realizaci neinvestičních projektů na podporu regionálního značení v Olomouckém kraji a na podporu farmářských trhů v Olomouckém kraji </t>
  </si>
  <si>
    <t xml:space="preserve">§ 3349, seskupení pol. 52 - Neinvestiční transfery soukromoprávním subjektům </t>
  </si>
  <si>
    <t>Program na podporu ponikání 2016 - dotace na podporu soutěží propagujících podnikatele a podporu poradenství pro malé a střední podnikatele v Olomouckém kraji, včetně proexportního poradenství, spolupráce s partnerskými regiony, zajištění kulatých stolů  k obchodním příležitostem a obchodních misí</t>
  </si>
  <si>
    <t>1. Ocenění obcí Olomouckým krajem v krajském kole soutěže Vesnice roku 2016</t>
  </si>
  <si>
    <t>2. Program obnovy venkova</t>
  </si>
  <si>
    <t xml:space="preserve">§ 2125, seskupení pol. 52 - Neinvestiční transfery soukromoprávním subjektům </t>
  </si>
  <si>
    <t xml:space="preserve">Neinvestiční transfery nefinančním podnikatelským subjektům - právnickým osobám </t>
  </si>
  <si>
    <t>1. Program RIS 3 Olomouckého kraje - OP 1 Inovační vouchery Olomouckého kraje</t>
  </si>
  <si>
    <t xml:space="preserve">Dotace podnikatelským subjektům na realizaci projektu ve spolupráci s výzkumnou organizací. Alokace ve výši 2,5 mil. Kč pro oblast podpory OP 1 na roky 2015/2016 byla schválena usnesením ROK č. UR/70/32/2015 dne 18. 6. 2015. V roce 2015 nebyla tato alokace čerpána. Realizace projektu bude ukončena nejpozději 30. 9. 2016 a po jejím ukončení budou propláceny inovační vouchery na základě žádostí o proplacení.  </t>
  </si>
  <si>
    <t>2. Program RIS 3 Olomouckého kraje - OP 2 Studentské inovace ve firmách</t>
  </si>
  <si>
    <t xml:space="preserve">Dotace podnikatelským subjektům na realizaci projektu ve spolupráci s výzkumnou organizací. Alokace ve výši 1,4 mil. Kč pro oblast podpory OP 2 na roky 2015/2016 byla schválena usnesením ROK č. UR/70/32/2015 dne 18. 6. 2015. V roce 2015 nebyla tato alokace čerpána. Realizace projektu bude ukončena nejpozději 31. 10. 2016 a po jejím ukončení budou propláceny dotace na základě žádostí o proplacení. </t>
  </si>
  <si>
    <t xml:space="preserve">§ 3299,  seskupení pol. 52 - Neinvestiční transfery soukromoprávním subjektům </t>
  </si>
  <si>
    <t xml:space="preserve">Neinvestiční transfery obyvatelstvu nemající charakter daru </t>
  </si>
  <si>
    <t xml:space="preserve">Dotační program - Podpora talentů v Olomouckém kraji v roce 2016      </t>
  </si>
  <si>
    <t xml:space="preserve">§ 3299, seskupení pol. 52 - Neinvestiční transfery soukromoprávním subjektům </t>
  </si>
  <si>
    <t xml:space="preserve">Neinvestiční transfery obecně prospěšným společnostem </t>
  </si>
  <si>
    <t>Dotační program - Podpora terciárního vzdělávaní na vysokých školách v Olomouckém kraji</t>
  </si>
  <si>
    <t xml:space="preserve">§ 3299, seskupení pol. 53 - Neinvestiční transfery veřejnoprávním subjektům a mezi peněžními fondy téhož subjektu </t>
  </si>
  <si>
    <t xml:space="preserve">Neinvestiční příspěvky zřízeným příspěvkovým organizacím </t>
  </si>
  <si>
    <t xml:space="preserve">1. Dotační program - Podpora polytechnického vzdělávání a řemesel v Olomouckém kraji     </t>
  </si>
  <si>
    <t xml:space="preserve">2. Dotační program - Podpora mezinárodních výměnných pobytů mládeže a  mezinárodních vzdělávacích programů   </t>
  </si>
  <si>
    <t>§ 3299, seskupení pol. 54 - Neinvestiční transfery obyvatelstvu</t>
  </si>
  <si>
    <t xml:space="preserve">Účelové neinvestiční transfery fyzickým osobám </t>
  </si>
  <si>
    <t xml:space="preserve">Dotační program - Studijní stipendium Olomouckého kraje na studium v zahraničí v roce 2016  </t>
  </si>
  <si>
    <t xml:space="preserve">§ 3419, seskupení pol. 52 - Neinvestiční transfery soukromoprávním subjektům </t>
  </si>
  <si>
    <t xml:space="preserve">1. Dotační program - Podpora sportu v Olomouckém kraji v roce 2016 </t>
  </si>
  <si>
    <t>2. Dotační program - Podpora volnočasových a tělovýchovných aktivit v Olomouckém kraji v roce 2016</t>
  </si>
  <si>
    <t xml:space="preserve">§ 3792, seskupení pol. 53 - Neinvestiční transfery veřejnoprávním subjektům a mezi peněžními fondy téhož subjektu </t>
  </si>
  <si>
    <t xml:space="preserve">Dotační program - Environmentální vzdělávání, výchova a osvěta v Olomouckém kraji pro rok 2016 </t>
  </si>
  <si>
    <t>Investiční transfery</t>
  </si>
  <si>
    <t xml:space="preserve">§ 4339, seskupení pol. 52 - Neinvestiční transfery soukromoprávním subjektům </t>
  </si>
  <si>
    <t>Dotační program pro sociální oblast - Podpora prorodinných aktivit</t>
  </si>
  <si>
    <t xml:space="preserve">Uvedená částka vychází ze schváleného materiálu ZOK dne 26.6.2015 č. UZ/16/39/2015 Koncepce rodinné politiky Olomouckého kraje na období 2016-2018 a Akční plán rodinné politiky Olomouckého kraje na rok 2016. Částka je v souladu se schváleným Akčním plánem rodinné politiky na rok 2016, prioritou 4: Podpora služeb pro rodiny. Jedná se o opatření, v rámci kterého budou z rozpočtu Olomouckého kraje na rok 2016 uvolněny finanční prostředky v rámci dotačního programu Podpory prorodinných aktivit. Z dotačního titulu budou podporovány služby určené rozvoji partnerských vztahů, rodičovských kompetencí, služby prosazující zdravý životní styl, výchovu k odpovědnosti a mezigeneračního soužití. Jedná se o aktivity v samostatné působnosti. </t>
  </si>
  <si>
    <t xml:space="preserve">§ 4349, seskupení pol. 52 - Neinvestiční transfery soukromoprávním subjektům </t>
  </si>
  <si>
    <t xml:space="preserve">Uvedená částka vychází ze schváleného materiálu ZOK ze dne 21.9.2012 č. UZ/26/38/2012 Strategie prevence krmininality Olomouckého raje na období 2013-2016. Uvedená částka je rozdělena na následující aktivity: 800 000,- Kč Dotační program podporující zřízení, rozšíření či modernizaci městských kamerových dohlížecích systémů a dalších prvků situační prevence. Dotační program Olomouckého kraje podporující probační programy a další služby zaměřené na včasné vyhládávání rizikových jedinců. Jedná se aktivity v samostatné působnosti. </t>
  </si>
  <si>
    <t xml:space="preserve">1. Dotační program pro sociální oblast - Podpora prevence kriminality </t>
  </si>
  <si>
    <t>2. Dotační program pro sociální oblast - Podpora integrace romských komunit</t>
  </si>
  <si>
    <t xml:space="preserve">Uvedená částka vychází ze schváleného střednědobého dokumentu Olomouckého kraje Střednědobý plán rozvoje sociálních služeb Olomouckého kraje pro roky 2015-2017. Poskytovatelé sociálních služeb, ale i organizace, které nemají registraci sociálních služeb, zejména obce, byly v minulých letech úspěšné, pokud jde o dotační tituly vyhlašované MŠMT a Úřadem vlády. Úřad vlády však poskytuje max. 70 % dotace, obce a další poskytovatelé musí získat 30 % finančních prostředků z jiných zdojů. Finanční prostředky budou využity na dofinancování aktivit obcí a NNO, které nelze získat z jiných finančních zdrojů. Jedná se o aktivity v samostatné působnosti. </t>
  </si>
  <si>
    <t>3. Program finanční podpory poskytování sociálních služeb v Olomouckém kraji - Podprogram č. 2</t>
  </si>
  <si>
    <t xml:space="preserve">Účelem podprogramu - Dotace z rozpočtu Olomouckého kraje určená na poskytování sociálních služeb nestátními neziskovými organizacemi je zajištění dostupnosti sociálních služeb částečným finančním zajištěním poskytování sociálních služeb zařazených do sítě sociálních služeb v Olomouckém kraji, poskytovaných nestátními neziskovými organizacemi. Jedná se o aktivity v samostatné působnosti. </t>
  </si>
  <si>
    <t xml:space="preserve">§ 4399, seskupení pol. 52 - Neinvestiční transfery soukromoprávním subjektům </t>
  </si>
  <si>
    <t xml:space="preserve">Dotační program pro sociální oblast - Podpora aktivit směřujících k sociálnímu začleňování </t>
  </si>
  <si>
    <t xml:space="preserve">§ 2223, seskupení pol. 53 - Neinvestiční transfery veřejnoprávním subjektům a mezi peněžními fondy téhož subjektu </t>
  </si>
  <si>
    <t xml:space="preserve">Neinvestiční transfery cizím příspěvkovým organizacím </t>
  </si>
  <si>
    <t xml:space="preserve">V rámci provádění prevence v oblasti bezpečnosti a plynulosti silničního provozu na pozemních komunikacích (BESIP - činnost vyplývá ze zákona č. 361/2000 Sb., o provozu na pozemních komunikacích). Olomoucký kraj zajišťuje organizci výchovných akcí pro děti a dospělé, přípravu instruktorů dopravní výchovy, přispívá na údržbu a opravy dětských dopravních hřišť. </t>
  </si>
  <si>
    <t>§ 2212, seskupení pol. 63 - Investiční transfery</t>
  </si>
  <si>
    <t xml:space="preserve">Investiční transfery obcím </t>
  </si>
  <si>
    <t>1. Bezpečnost provozu na silnicích I. třídy</t>
  </si>
  <si>
    <t xml:space="preserve">Investiční dotace je určena na zvýšení bezpečnosti provozu na silnicich I. třídy nacházejícíc se v územním obvodu Olomouckého kraje. </t>
  </si>
  <si>
    <t>2. Dotace obci Čechy pod Kosířem - výstavba záchytného parkoviště</t>
  </si>
  <si>
    <t>3. Dotace městu Zábřeh - oprava komunikací dotčených výstavbou kanalizace</t>
  </si>
  <si>
    <t>§ 2219, seskupení pol. 63 - Investiční transfery</t>
  </si>
  <si>
    <t>Dotace v rámci dotačního programu Olomouckého kraje je určena obcím a svazkům obcí na území Olomouckého kraje na podporu výstavby a oprav cyklostezek.  Program finanční podpory probíhá od roku 2004. V roce 2015 bylo poskytnuto celkem  4 052 tis. Kč  obcím Olomouckého kraje. Návrh jednotlivých akcí musí být v souladu s "Územní studií rozvoje cyklistické dopravy v Olomouckém kraji", která byla schválena Radou Olomouckého kraje. Návrh cyklostaveb musí být schválen v ZOK.</t>
  </si>
  <si>
    <t>Podpora výstavby a oprav cyklostezek</t>
  </si>
  <si>
    <t>4. Opatření pro zvýšení bezpečnosti provozu na pozemních komunikacích</t>
  </si>
  <si>
    <t>5. Podpora budování a rekonstrukce přechodů pro chodce</t>
  </si>
  <si>
    <t>Specifickým cílem programu je zvýšení bezpečnosti na silnicích I., II. a III. třídy Olomouckého kraje budováním přechodů pro chodce. Důvodem vyhlášení samostatného dotačního programu od roku 2015 je finanční podpora obcím na budování nových přechodů pro chodce nabo úprav stávajících. Na základě podnětů Policie ČR na provedení úprav přechodů pro chodce, které z hlediska bezpečnosti nevyhovují, jsou rozpočty obcí výrazně zatíženy splněním požadavků na bezpečné přechody pro chodce. V roce 2015 bylo schváleno poskytnutí 4 160 tis. Kč na celkem 19 akcí. Návrh jednotlivých akcí musí být schválen v ZOK.</t>
  </si>
  <si>
    <t>Prostředky rozpočtované na této položce zahrnují prostředky na podporu kinematografie v turistickém regionu Jeseníky (1 mil. Kč) - dotační titul, který je součástí dotačního programu "Podpora cestovního ruchu a zahraničních vztahů", je určen na podporu příchodu filmařů a jejich tvorbu v turistickém regionu Jeseníky. V případě poskytnutí dotace by filmaři museli plnit konkrétní podmínky, které budou napomáhat další propagaci regionu.</t>
  </si>
  <si>
    <t>Program na podporu cestovního ruchu a zahraničních vztahů - Podpora kinematografie v turistickém regionu Jeseníky</t>
  </si>
  <si>
    <t xml:space="preserve">§ 2143, seskupení pol. 53 - Neinvestiční transfery veřejnoprávním subjektům a mezi peněžními fondy téhož subjektu </t>
  </si>
  <si>
    <t>1. Podpora činnosti střediska Europe Direct</t>
  </si>
  <si>
    <t>2. Program na podporu cestovního ruchu a zahraničních vztahů - Nadregionální akce cestovního ruchu</t>
  </si>
  <si>
    <t>Prostředky rozpočtované na této položce zahrnují náklady na nadregionální akce cestovního ruchu – dotační titul, který je součástí dotačního programu "Podpora cestovního ruchu a zahraničních vztahů", je určen na podporu vybraných akcí, které jsou významné z hlediska cestovního ruchu v kraji. Cílem je podpořit ty akce, které se pravidelně opakují a motivují tak návštěvníky kraje k návratu do regionu. Zahrnuty jsou akce z území celého Olomouckého kraje, které jsou významné z hlediska návštěvnosti jednotlivých turistických lokalit. Dalším významným přínosem pak je i zviditelnění kraje v rámci propagace těchto akcí</t>
  </si>
  <si>
    <t xml:space="preserve">3. Program na podporu cestovního ruchu a zahraničních vztahů - Podpora rozvoje zahraničních vztahů Olomouckého kraje </t>
  </si>
  <si>
    <t>Prostředky rozpočtované na této položce zahrnují náklady na podporu rozvoje zahraničních vztahů Olomouckého kraje - dotační titul, který je součástí dotačního programu "Podpora cestovního ruchu a zahraničních vztahů", je určen na podporu zahraničních aktivit subjektů z Olomouckého kraje  v partnerských regionech Olomouckého kraje. Jedná se o podporu akcí, které důstojně reprezentují a zviditelňují kraj a umožňují zejména mladým lidem nebo zástupcům neziskových organizací, případně dalším subjektům získat nové kontakty a zkušenosti</t>
  </si>
  <si>
    <t xml:space="preserve">4. Program na podporu cestovního ruchu a zahraničních vztahů - Podpora zkvalitnění služeb turistických informačních center v Olomouckém kraji </t>
  </si>
  <si>
    <t>5. Program na podporu cestovního ruchu a zahraničních vztahů - Podpora cestovního ruchu v turistických regionech Jeseníky a Střední Morava</t>
  </si>
  <si>
    <t>Prostředky rozpočtované na této položce zahrnují náklady na podporu cestovního ruchu v turistických regionech Jeseníky a Střední Morava - dotační titul, který je součástí dotačního programu "Podpora cestovního ruchu a zahraničních vztahů", je určen na podporu aktivit mající příznivý dopad na rozvoj cestovního ruchu v turistických regionech Jeseníky a Střední Morava, podporovány budou zejména aktivity, které budou naplňovat základní strategickou vizi, klíčové rozvojové priority, opatření a konkrétní aktivity k rozvoji cestovního ruchu v Olomouckém kraji</t>
  </si>
  <si>
    <t>4.  Finanční rezerva na případné individuální žádosti z oblasti cestovního ruchu</t>
  </si>
  <si>
    <t>Prostředky narozpočtované na této položce zahrnují finanční rezervu na případné individuální žádosti z oblasti cestovního ruchu</t>
  </si>
  <si>
    <t xml:space="preserve">Odbor podpory řízení příspěvkových organizací </t>
  </si>
  <si>
    <t>ORJ - 19</t>
  </si>
  <si>
    <t xml:space="preserve">Ing. Miroslava Březinová </t>
  </si>
  <si>
    <t xml:space="preserve">Nájemné - porady ředitelů a ekonomů PO </t>
  </si>
  <si>
    <t>Konzultační, poradenské a právní služby (při nákupu elektřiny a plynu)</t>
  </si>
  <si>
    <t>Služby zpracování dat</t>
  </si>
  <si>
    <t>Nákup ostatních služeb (při nákupu elektřiny a plynu)</t>
  </si>
  <si>
    <t xml:space="preserve">Pohoštění - porady ředitelů a ekonomů PO </t>
  </si>
  <si>
    <t xml:space="preserve">Náhrada za přičlenění honebních pozemků na základě dohod uzavřených mezi Olomouckým krajem a vlastníky pozemků, Městem Hranice a Lesy ČR, s.p., o přičlenění honebních pozemků k vlastní honitbě Olomouckého kraje Valšovice.  </t>
  </si>
  <si>
    <t xml:space="preserve">Pořízení služebních stejnokrojů - odborní zaměstnanci státní správy lesů, myslivosti a rybářství jsou oprávnění při výkonu své funkce  
nosit služební stejnokroj:                                                                                
- státní správa lesů § 51 odst. 2 zákona č. 289/1995 Sb., o lesích                                                        
- státní správa myslivosti § 61 odst. 4 zákona č. 449/2001 Sb., o myslivosti      
- státní správa rybářství § 25 zákona č. 99/2004 Sb., o rybářství                                                   
Na základě úplného znění VP č. 3/2013, o stanovení okruhu odborných zaměstnanců KÚOK, kterým se k výkonu funkce přiděluje služební stejnokroj, bude mít v roce 2016 nárok na přidělení nebo obnovu stejnokroje 7 zaměstnanců. </t>
  </si>
  <si>
    <t xml:space="preserve">§ 1037, seskupení pol. 52 - Neinvestiční transfery soukromoprávním subjektům </t>
  </si>
  <si>
    <t>Dotace na hospodaření v lesích na území Olomouckého kraje pro období 2015-2020</t>
  </si>
  <si>
    <t>Poskytování finančních dotací na hospodaření v lesích, jejichž předmět je příkladně uveden v ustanovení § 46 zákona č. 289/1995 Sb. o lesích. Finanční prostředky vyčleněné na tyto dotace (nemandatorní výdaje) byly ze státního rozpočtu převedeny dorozpočtu krajů poprvé již v roce 2005. Finanční dotace poskytoval kraj v letech 2005-2015. Pravidla pro poskytování finančních dotací na hospodaření v lesích na území Olomouckého kraje pro období 2014-2020 byla notifikována Evropskou komisí a schválena usnesením ZOK č. UZ/13/30/2014 ze dne 12.12.2014. Následně byla, z důvodu nutnosti přizpůsobit novým požadavkům na poskytování dotací územně samosprávnými celky uvedeným v zákoně č. 24/2015 Sb., kterým se mění zákon č. 250/2000 Sb., o rozpočtových pravidnech, ve znění pozdějších předpisů, schválena úprava pravidel usnesením ZOK č. UZ/16/32/15 ze dne 26.6.2015</t>
  </si>
  <si>
    <t xml:space="preserve">§ 1099, seskupení pol. 54 - Neinvestiční transfery obyvatelstvu </t>
  </si>
  <si>
    <t>Program na podporu začínajících včelařů na území Olomouckého kraje pro rok 2016</t>
  </si>
  <si>
    <t>Olomoucký kraj poskytoval v rámci Programu podpory začínajícím a evidovaným včelařům v letech 2008, 2009, 2011 - 2015 dotace na nákup včelařského vybavení a včelstev. Je skutečností, že včelařů a včelstev v poslední době ubývá. V rozmezí od roku 2006 do roku 2010 se počet včelařů na území Olomouckého kraje, kteří jsou členy Českého svazu včelařů snížil z 3 069 na 2 722. Ve stejném období se snížil počet včelstev z 33 789 na 31 499. Cílem navrhované podpory včelařů na území Olomouckého kraje je podpořit zájem začínajících včelařů, ale i evidovaných stávajících včelařů na území Olomouckého kraje, zvýšení počtu včelstev v našem regionu a zkvalitnění chovu společně se zlepšením opylovací služby včelstev na kulturních či planě rostoucích rostlinách. Obdobně poskytují dotace i ostatní kraje v ČR. Navržená výše podpory vychází ze skutečnosti v roce 2015.</t>
  </si>
  <si>
    <t xml:space="preserve">Neinvestiční transfery obyvatelstvu </t>
  </si>
  <si>
    <t xml:space="preserve">§ 2310, seskupení pol. 53 - Neinvestiční transfery veřejnoprávním subjektům a mezi peněžními fondy téhož subjektu </t>
  </si>
  <si>
    <t>Dotace obcím na území Olomouckého kraje na řešení mimořádných událostí v oblasti vodohospodářské infrastruktury</t>
  </si>
  <si>
    <t xml:space="preserve">Finanční prostředky poskytované v rámci bývalého dotačního titulu Program drobné vodohospodářské ekologické akce, který byl v gesci Ministerstva životního prostředí, jsou od roku 2004 převáděny z kapitoly Všeobecná pokladní správa - Prostředky na financování běžného investičního rozvoje územních samosprávných celků, viz. příloha č. 5 důvodové zprávy k návrhu zákona, kterým se mění zákon č. 243/2000 Sb., o rozpočtovém určení výnosu daní, do rozpočtu krajů. V případě Olomouckého kraje se jednáo finanční prostředky ve výši 23 460 000 Kč, které obdržel kraj do svého rozpočtu již v průběhu let 2004 -2015. I když využití převedených rozpočtových prostředků není účelově vázáno, je nutné jejich prioritní využití v oblasti vodního hospodářství, zejména k řešení mimořádných (havarijních) situací v oblasti infrastruktury vodovodů a kanalizací obcí na území kraje.                          
Poskytování účelových dotací pro obce na území kraje na řešení mimořádných (havarijních) situací v oblasti vodovodů a kanalizací je řešeno v souladu s pravidly Poskytnutí příspěvku obcím na řešení mimořádných situaci schválenými ZOK UZ/19/16/2003 ze dne 16. 10. 2003. Jedná se zejména o řešení situací, kdy došlo k narušení základních funkcí území v důsledku havárie v oblasti:               
- zásobování obyvatelstva pitnou vodou,                                                                    
- odvádění a likvidace odpadních vod, 
- povodňová situace.                                                                                  
Dotace jsou poskytovány pouze na realizaci opatření bezprostředně souvisejících s odstraněním následků nebo prevenci mimořádné situace na majetku obce. </t>
  </si>
  <si>
    <t>Poradenství, analýzy a studie zpracovávané externími experty a organizacemi pro potřebu zabezpečení výkonu státní správy a samosprávy v oblasti vodního hospodářství. V roce 2012 byla zpracována Databáze ochranných pásem vodních zdrojů na území OK včetně grafických a vektorových vrstev. Pro zachování její aktuálnosti je navržena její pravidelná aktualizace 1x ročně.</t>
  </si>
  <si>
    <t xml:space="preserve">2. Plán rozvoje vodovodů a kanalizací Olomouckého kraje (dále jen PRVKOK). </t>
  </si>
  <si>
    <t xml:space="preserve">Finanční spoluúčast Olomouckého kraje na realizaci projektu "Intenzifikace odděleného sběru a zajištění využití komunálního odpadu včetně jeho obalové složky" v roce 2016. Rada Olomouckého kraje usnesením UR/76/37/2004 schválila účast Olomouckého kraje ve výše uvedeném projektu. Podle textu uzavřené smlouvy má být rozsah plnění pro další roky vždy do 31. 03. následujícího kalendářního roku konkretizován dodatkem ke smlouvě. Projekt byl realizován v letech 2004 - 2015. Celková výše nákladův roce 2004 tvořených zakoupením sběrových nádob a jejich distribucí obcím, informační kampaně o třídění a recyklaci komunálních odpadů byla 3, 5 mil. Kč a byla plně hrazena firmou EKO-KOM, a.s. </t>
  </si>
  <si>
    <t>Celková výše nákladů v roce 2005 byla 4,5 mil Kč.Z toho příspěvek firmy EKO-KOM, a.s. byl ve výši 4 mil. Kč. Celková výše nákladů v roce 2006 až 2009 byla shodně 5,2 mil Kč. Z toho příspěvek firmy EKO-KOM, a.s. byl ve výši 4,2 mil. Kč. V roce 2010 byly celkové náklady projektu 4 mil. Kč. Z tohospoluúčast kraje činila 900 tis. Kč. V roce 2011 byly celkové náklady projektu 3,9 mil. Kč. Z toho spoluúčast kraje činila 800 tis. Kč. V roce 2012 jsou celkové náklady projektu 3,9 mil. Kč. Z toho spoluúčast kraje činila 700 tis. Kč. V roce 2013 činí celkové náklady projektu 3,2 mil. Kč. Z toho spoluúčast kraje činí 700 tis. Kč. V roce 2013 byly celkové náklady projektu 3,2 mil. Kč. Z toho spoluúčast kraje činila 700 tis. Kč. V roce 2014 byly celkové náklady projektu na 3,4 mil. Kč. Z toho spoluúčast kraje činila 700 tis. Kč. V roce 2015 byly celkové náklady projektu 3,6 mil. Kč. Z toho spoluúčast kraje činila 700 tis. Kč. Podle informací zástupců firmy EKO-KOM, a.s., je předpoklad, že v roce 2015 budou z její strany na realizace projektu opětovně poskytnuty finanční prostředky. Vzhledem ke skutečnosti, že realizace tohoto projektu je pro kraj a zejména obce na území kraje velice výhodná (doposud bylo pro obce nakoupeno 3145 kontejnerů na separovaný sběr odpadu), je navrhovánopro rok 2016 spolufinancování projektu ze strany kraje ve výši 700 tis. Kč</t>
  </si>
  <si>
    <t>1. Poradenství, analýzy a studie</t>
  </si>
  <si>
    <t xml:space="preserve">Zastupitelstvo Olomouckého kraje usnesením UZ/10/26/2014 ze dne 11.04.2014 schválilo členství Olomouckého kraje v zájmovém spolku měst, obcí a mikroregionů s názvem "Odpady OK, z.s." za účelem společného řešení problematiky nakládání s komunálním odpadem. Dle důvodové zprávy je finanční příspěvek Olomouckého kraje na chod spolku 100 tis. Kč ročně. </t>
  </si>
  <si>
    <t>1. LPS při Fakultní nemocnici Olomouc, dětská 2 000 tis. Kč, dospělá 2 000 tis. Kč, zubní 2000 tis. Kč = 6 000 tis. Kč. Předpokládá se navýšení za každou tuto službu (dospělí, dětská, stomatologie) o 1 mil. Kč
2. Středomoravská nemocniční a.s., dětská a dospělá LPS - 6 264 tis. Kč
3. LPS při Nemocnici Hranice a.s., dětská LPS - 333 tis.Kč
4. Zubní LPS při Nemocnici Hranice, a.s., dětská LPS - 341 tis.Kč</t>
  </si>
  <si>
    <t xml:space="preserve">§ 3541, seskupení pol. 52 - Neinvestiční transfery soukromoprávním subjektům </t>
  </si>
  <si>
    <t>Dotační program Olomouckého kraje pro oblast protigrogové prevence pro rok 2016</t>
  </si>
  <si>
    <t xml:space="preserve">Dotace na financování protidrogové prevence oběcně prospěšným společnostem </t>
  </si>
  <si>
    <t xml:space="preserve">§ 3543, seskupení pol. 52 - Neinvestiční transfery soukromoprávním subjektům </t>
  </si>
  <si>
    <t xml:space="preserve">Program na podporu zdraví a zdravého životního stylu </t>
  </si>
  <si>
    <t xml:space="preserve">§ 3544, seskupení pol. 53 - Neinvestiční transfery veřejnoprávním subjektům a mezi peněžními fondy téhož subjektu </t>
  </si>
  <si>
    <t xml:space="preserve">Neinvestiční transfery státnímu rozpočtu </t>
  </si>
  <si>
    <t>Finanční dar v rámci dlouhodobého projektu program Zdraví 2020</t>
  </si>
  <si>
    <t xml:space="preserve">§ 3592, seskupení pol. 52 - Neinvestiční transfery soukromoprávním subjektům </t>
  </si>
  <si>
    <t>Dotační program Olomouckého kraje pro oblast zdravotnictví pro rok 2016</t>
  </si>
  <si>
    <t>1. Služby pro výkon státní správy v oblasti výběrových řízeních zdravotnických zařízení dle zákona č. 48/1997 Sb.</t>
  </si>
  <si>
    <t xml:space="preserve">2. Úhrada nákladů za likvidaci nepoužitelných léčiv dle zákona č. 378/2007 Sb., § 89 o léčivech </t>
  </si>
  <si>
    <t xml:space="preserve">3. Úhrada nákladů na očkování proti TBC, kalmetizace dle zákona č. 258/2000 Sb., § 45 o ochraně veřejného zdraví </t>
  </si>
  <si>
    <t xml:space="preserve">§ 3599, seskupení pol. 52 - Neinvestiční transfery soukromoprávním subjektům </t>
  </si>
  <si>
    <t xml:space="preserve">1. Program na podporu zdraví a zdravého životního stylu </t>
  </si>
  <si>
    <t xml:space="preserve">Kraje v samostatné působnosti zabezpečují podle ustanovení § 4 zákona č. 274/2001 Sb., o vodovodech a kanalizacích pro veřejnou potřebu a o změně některých zákonů ve znění pozdějších předpisů, (dále jen zákon o vodovodech a kanalizacích) zpracování a schvalování plánu rozvoje vodovodů a kanalizací. Plán rozvoje vodovodů a kanalizací obsahuje koncepci řešení zásobování pitnou vodou, včetně vymezení zdrojů povrchových a podzemních vod uvažovaných pro účely úpravy na pitnou vodu a koncepci odkanalizování a čištění odpadních vod v daném územním celku. Navržená koncepce musí obsahovat řešení vztahů k plánu rozvoje vodovodů a kanalizací pro sousedící území. Plán rozvoje vodovodů a kanalizací je podkladem pro zpracování politiky územního rozvoje a územně plánovací dokumentace a plánu dílčího povodí, pro činnost vodoprávního úřadu, stavebního úřadu a pro činnost obce a kraje v samostatné i přenesené působnosti. Osvědčení souladu s Plánem rozvoje vodovodů a kanalizací je nezbytným podkladem k žádostem obcí o poskytnutí dotací z dotačních titulů spolufinancovaných z EU a z národních programů. 
 </t>
  </si>
  <si>
    <t xml:space="preserve">PRVKOK byl zpracován v období 2002 - 2004 na dobu 10 let a následně byl schválen usnesením ROK č. UR/83/47/2004 dne 26.8.2004. Podle ustanovení § 4 odst. 6 zákona o vodovodech a kanalizacích, pokud po schválení plánu rozvoje vodovodů a kanalizací došlo ke změně podmínek, za nichž byl plán rozvoje vodovodů a kanalizací schválen, zpracuje a schválí kraj změnu a aktualizaci plánu rozvoje vodovodů a kanalizací. Aktualizace  PRVKOK byly provedeny v letech 2007, 2009, 2010, 2011, 2012, 2014 a poslední v roce 2015. Novela zákona o vodovodech a kanalizacích a novela prováděcí vyhlášky č. 428/2001 Sb., stanovila nové požadavky na PRVKOK a jeho aktualizace a to vzhledem k pokračující elektronizaci státní správy. S ohledem na tyto požadavky a jíž nevyhovující stav stávajícího PRVKOK, zejména jeho mapové části, která již neozbrazuje aktuální stav v zásobování pitnou vodou a odkanalizování a číštění odpadních vod na území kraje, je nutno tento  koncepční materiál přepracovat.  K 1.1.2016 vzniknou na území OK nové obce vyčleněním z VÚ Libavá - Město Libavá, Kozlov a Luboměř nad Strážnou, které nejsou ve stávajícím PRVKOKu zahrnuty a je nutno je tam doplnit. Bez souladu stímto zásadním koncepčním materiálem nelže žádat o dotace v oblasti vodohospodářské infrastruktury. </t>
  </si>
  <si>
    <t xml:space="preserve">§ 3429, seskupení pol. 52 - Neinvestiční transfery soukromoprávním subjektům </t>
  </si>
  <si>
    <t>b) Podpora aktivit přispívajících k zachování nebo zlepšení různorodosti přírody a krajiny</t>
  </si>
  <si>
    <t xml:space="preserve">c) Podpora činnosti záchranných stanic pro handicapované živočichy </t>
  </si>
  <si>
    <t xml:space="preserve">d) Podpora zájmových spolků a organizací předmětem, jejichž činnosti je oblast životního prostředí a zemědělství </t>
  </si>
  <si>
    <t xml:space="preserve">2. Úhrada nákladů spojených s tvorbou materiálp k problematice ochrany přírody - zajišťování ekologické výchovy a vzdělávání - přenesená působnost - § 77a odst. 4 písm. w) zákona č. 114/1992 Sb.). </t>
  </si>
  <si>
    <t>1. Úhrada nákladů na zajištění péče o zvláště chráněná území - přírodní rezervace, přírodní památky - celkem 102 území. Kraje zajišťují péči o tato zvláště chráněná území v přenesené působnosti kraje (ust. § 77a odst. 2 zákona č. 114/1992 Sb.). V roce 2016 bude nutno zajistit péči o území nově vyhlášená v rámci soustavy Natura 2000.</t>
  </si>
  <si>
    <t>Dotace Policii ČR, Krajskému ředitelství Olomouc - pořízení speciálního vozidla</t>
  </si>
  <si>
    <t>Dotace bude určena na pořízení speciálního vozidla, které bude vybaveno mimo jiné silničními vahami, speciální výpočetní technikou a nezávislým zdrojem napájení. Tím dojde k zefektivnění kontroly dodržování zákona č. 111/194 Sb., o silniční dopravě - doby řízení, bezpečnostních přestávek, doby odpočinku, neoprávněné manipulace se záznamovým zařízením, kontroly technického stavu vozidel, včetně kontroly upevňování přepravovaného nákladu a kontroly vozidel přepravujících nebezpečné věci (dle dohody ADR). Na základě veřejné zakázky uskutečněné v roce 2015 byl vybrán dodavatel speciálního vozidla - firma Hagemann, a.s. Ostrava. Smlouva uzavřena v roce 2015 - 2015/02712/ODSH/DSM.</t>
  </si>
  <si>
    <t>Nákup hardware (pracovní stanice, notebooky, monitory, grafické stanice, tablety, tiskárny, skenery, čtečky čárových kódů, zálohovací pásky, komponenty serverů a další obdobný sortiment) s finančním omezením do 40 000,- Kč. Správa, instalace systémových softwarů, instalace bezpečnostních softwarů, nastavení konfigurace pro jednotlivé agendy, nastavení konfigurace uživatelů.</t>
  </si>
  <si>
    <t>Pracovníci OIT zajišťují nákup materiálu pro opravy serverů, patrových přepínačů, záložních zdrojů, diskových polí a ostatních zařízení.</t>
  </si>
  <si>
    <t>1. 2015/00128/OIT/DSM – JANUS spol. s r.o. – 1 159 000,- Kč</t>
  </si>
  <si>
    <t>Pracovníci OIT zajišťují správu a údržbu uživatelů, nastavení serverů pro tisk, správa databázových serverů a tiskových front.</t>
  </si>
  <si>
    <t>2. 2012/01450/OIT/DSM – Metropolitní síť Olomouc s.r.o. – 769 416,- Kč</t>
  </si>
  <si>
    <t>Pracovníci OIT zajišťují správu a údržbu koncových zařízení, kontrolu jejich funkčnosti, zabezpečení přenosů.</t>
  </si>
  <si>
    <t>Pracovníci OIT zajišťují:</t>
  </si>
  <si>
    <t>eGovernment – provozní fáze - technologické centrum, vnitřní integrace, datové sklady, krajská digitální spisovna, digitální mapa veřejné správy.</t>
  </si>
  <si>
    <t>6. CHAPS, s.r.o. 2009/02927/OIT/DSM 52 112,-</t>
  </si>
  <si>
    <t>7. Inisoft, s.r.o. 2004/0283/OIT/DSM 76 230,-</t>
  </si>
  <si>
    <t>Odbornou činnost při správě klíčových databází úřadu – pravidelná kontrola správného fungování databází, statistika rychlosti databází, optimalizaci databází, kontrola záloh, tvorba nových databází, apod.</t>
  </si>
  <si>
    <t>Nápravu zjištěných problémů, ladění databází dle výstupů dodavatele, dále zajišťují vzdálené on line připojení dodavatele pro jeho aktivity.</t>
  </si>
  <si>
    <t>13. Software 602, a.s. 2010/00099/OIT/DSM 96 800,-</t>
  </si>
  <si>
    <t>14. Gordion s.r.o. 2012/02404/OIT/DSM 13 177,-</t>
  </si>
  <si>
    <t>15. TESCO SW, a.s. 2007/0434/OIT/DSM 203 280,-</t>
  </si>
  <si>
    <t>16. Wolters Kluwer ČR, a.s. 2006/1298/OIT/DSM 370 245,-</t>
  </si>
  <si>
    <t>Instalace nových verzí, administraci SW (především nových uživatelů) - přístupy do SW, technickou i metodickou podporu pro uživatele KÚOK, především pro odbor KŘ a OSR jako obsahového garanta tohoto SW. Zajišťují kontrolu a správnost vznikajících dat a kontrolují správnost záloh dat. Dále zajišťují kontrolu správného fungování SW.</t>
  </si>
  <si>
    <t>Administraci SW (především nových uživatelů) - přístupy do SW, technickou i metodickou podporu pro uživatele KÚOK. Zajišťují kontrolu a správnost vznikajících dat a kontrolují správnost záloh dat. Dále zajišťují kontrolu správného fungování SW.</t>
  </si>
  <si>
    <t>Instalace nových verzí, administraci SW (především nových uživatelů) - přístupy do SW, technickou i metodickou podporu pro uživatele KÚOK. Zajišťují kontrolu a správnost vznikajících dat a kontrolují správnost záloh dat. Dále zajišťují kontrolu správného fungování SW a funkci formulářů a jejich work-flow.</t>
  </si>
  <si>
    <t>Instalace nových verzí, administraci SW (především nových uživatelů) - přístupy do SW, technickou i metodickou podporu pro uživatele KÚOK, především pro odbor OŠMT jako obsahového garanta tohoto SW. Zajišťují kontrolu a správnost vznikajících dat a kontrolují správnost záloh dat. Dále zajišťují kontrolu správného fungování SW.</t>
  </si>
  <si>
    <t>Instalace nových verzí, administraci SW (především nových uživatelů) - přístupy do SW, technickou i metodickou podporu pro uživatele KÚOK, především pro odbor OSV jako obsahového garanta tohoto SW. Zajišťují kontrolu a správnost vznikajících dat a kontrolují správnost záloh dat. Dále zajišťují kontrolu správného fungování SW.</t>
  </si>
  <si>
    <t>Instalace nových verzí, administraci SW (především nových uživatelů) - přístupy do SW, technickou i metodickou podporu pro uživatele KÚOK, především pro OŽPZ. Zajišťují kontrolu a správnost vznikajících dat a kontrolují správnost záloh dat. Dále zajišťují kontrolu správného fungování SW.</t>
  </si>
  <si>
    <t>Instalace nových verzí, administraci SW (především nových uživatelů) - přístupy do SW, technickou i metodickou podporu pro uživatele KÚOK, především OŽPZ. Zajišťují kontrolu a správnost vznikajících dat a kontrolují správnost záloh dat. Dále zajišťují kontrolu správného fungování SW.</t>
  </si>
  <si>
    <t>Instalace nových verzí, administraci SW (především nových uživatelů) - přístupy do SW, technickou i metodickou podporu pro uživatele KÚOK, především pro odbor ODSH jako obsahového garanta tohoto SW. Dále zajišťují kontrolu správného fungování SW.</t>
  </si>
  <si>
    <t>Instalace nových verzí, administraci SW (především nových uživatelů) - přístupy do SW, technickou i metodickou podporu pro uživatele KÚOK. Zajišťují kontrolu a správnost vznikajících dat a kontrolují správnost záloh dat. Dále zajišťují kontrolu správného fungování SW. Provádějí základní programátorské činnosti (tvorba skriptů, sestav, statistik, apod.)</t>
  </si>
  <si>
    <t>Instalace nových verzí, administraci SW (především nových uživatelů) - přístupy do SW, technickou i metodickou podporu pro uživatele KÚOK, především pro odbor KŘ jako obsahového garanta tohoto SW. Zajišťují kontrolu a správnost vznikajících dat a kontrolují správnost záloh dat. Dále zajišťují kontrolu správného fungování SW.</t>
  </si>
  <si>
    <t>Instalace a zprovozňování nových verzí, administraci SW (především nových uživatelů) - přístupy do SW, technickou i metodickou podporu pro uživatele KÚOK. Spolupracuje s dodavatelem na rozvojových aktivitách SW a na aktivitách směřujících k udržitelnosti SW dle požadavků KÚOK olomouckého kraje. Zajišťují kontrolu a správnost vznikajících dat a kontrolují správnost záloh dat. Dále zajišťují kontrolu správného fungování SW. Řeší bezpečnost systému,nové požadavky na virtuální servery, správu licencí a podpor, infrastrukturu, komunikace, napojení na ostatní sítě, sledování a dohled technických prostředků, sledování zatížení sítě, antivirovou a antispamovou ochranu, certifikáty a další. Správu aplikace, řízení přístupů uživatelů k informačním systémům, správa externích subjetků, přidělování a definice uživatelských rolí, nastavování propojení IDM na personální systém a Active direktory - vnitřní správu uživatelských účtů. Portál PO - návrh řešení, řízení nasazení systému, správa a podpora interních i externích uživatelů, školení uživatelů portálu. Portál majetku - správa uživatelů, oprávnění, systémová nastavení.</t>
  </si>
  <si>
    <t>Instalace nových verzí, administraci SW (především nových uživatelů) - přístupy do SW, technickou i metodickou podporu pro uživatele KÚOK.</t>
  </si>
  <si>
    <t>Instalace nových verzí, administraci SW (především nových uživatelů) - přístupy do SW, technickou i metodickou podporu pro uživatele KÚOK, především pro odbor KŘ jako obsahového garanta tohoto SW.</t>
  </si>
  <si>
    <t>Instalace nových verzí administraci SW (především nových uživatelů) - přístupy do SW, technickou i metodickou podporu pro uživatele KÚOK. Dále zajišťují kontrolu správného fungování SW. Zajišťují kontrolu správného zálohování vznikajících dat.</t>
  </si>
  <si>
    <t>17. Yamaco Software 2003/1108/OIT/DSM 52 030,-</t>
  </si>
  <si>
    <t>Instalaci SW.</t>
  </si>
  <si>
    <t>Jedná se poradenskou, konzultační a přípravní činnost v rámci přípravy a nasazování GIS projektů na které spolupracují pracovníci OIT a ostatních odborů (OSV, OŽPZ).</t>
  </si>
  <si>
    <t>19. Milan Jindáček 2013/00907/OIT/DSM 209 088,-</t>
  </si>
  <si>
    <t>20. T-MAPY spol. s r.o. 2007/2190/OIT/DSM 30 855,-</t>
  </si>
  <si>
    <t>21. Central European Data Ag. 2006/0042/OIT/DSM 64 500,-</t>
  </si>
  <si>
    <t>1x ročně dodá soubory aktualizovaných vektorových dat. Upgrade a update (dodává aktualizace SW - zajištění legislativy, apod.), řeší případné chyby v SW u nových verzí, nabízí odborné služby nad rámec smlouvy (rozvojové aktivity) dle ceníku služeb pro KÚOK.</t>
  </si>
  <si>
    <t>Nahrátí do systému GIS (do geodatabáze) a přípravu jejich vizualizace pro použití v projektech GIS. Současně touto licencí je pokrytí užití StreetNeu na dispečinku Zdravotnické záchranné služby Olomouckého kraje.</t>
  </si>
  <si>
    <t>Nejnovější verzi SW, opravné balíčky a záplaty chyb v SW, lokalizační balíčky (počeštění uživatelského rozhraní). Podporu vývojářů a techniků při instalaci a zprovoznění programového vybavení.</t>
  </si>
  <si>
    <t>Instalaci SW, opravných balíčků, lokalizace.</t>
  </si>
  <si>
    <t>Nejnovější verzi SW, firmware, opravné balíčky a záplaty chyb. Podporu techniků při instalaci a zprovoznění programového vybavení.</t>
  </si>
  <si>
    <t xml:space="preserve">Pracovníci OIT zajišťují: </t>
  </si>
  <si>
    <t>Návrhy infrastruktury, směrování datování datových toků mezi servery, návrhy zabezpečení serverů.</t>
  </si>
  <si>
    <t>24. 2012/03827/OIT/DSM - SoftwareONE Czech Republic s.r.o. – 2 515 861,- Kč</t>
  </si>
  <si>
    <t>Správa a platnost licencí, distribuci na koncové uživatele.</t>
  </si>
  <si>
    <t>25. 2005/0292/OIT/DSM – Consulting 4U, s.r.o. – 298 666,- Kč</t>
  </si>
  <si>
    <t>26. 2007/2329/OIT/DSM – Consulting 4U, s.r.o. – 174 240,- Kč</t>
  </si>
  <si>
    <t xml:space="preserve">Pracovníci OIT: </t>
  </si>
  <si>
    <t>Zajišťují správu a údržbu hardwaru, zálohování dat, správu náhradních zdrojů.</t>
  </si>
  <si>
    <t>Konfiguraci a správu uživatelských dat.</t>
  </si>
  <si>
    <t>Kevis - Krajský evidenční systém.</t>
  </si>
  <si>
    <t>Základní funkčnost, opravy zdrojových kódů při poruše aplikace, nové verze, podpora.</t>
  </si>
  <si>
    <t>Vytváření evidencí podle požadavků jednotlivých odborů včetně výstupních sestav, celková správa aplikace, řízení oprávnění k jednotlivým evidencím.</t>
  </si>
  <si>
    <t>29. 2012/00566/OIT/DSM – Inflex, s. r.o. – 58 897,- Kč</t>
  </si>
  <si>
    <t>IntraDoc - Systém pro přípravu materiálů pro Radu a Zastupitelstvo Olomouckého kraje. Systém pro přípravu materiálů na schůze vedení a vedoucích odborů Krajského úřadu Olomouckého kraje.</t>
  </si>
  <si>
    <t>Zajištění funkčnosti aplikace.</t>
  </si>
  <si>
    <t>Správa uživatelů a jejich oprávnění.</t>
  </si>
  <si>
    <t>27. 2014/00160/OIT/DSM – IBM Česká republika, spol. s r.o. – 215 776,- Kč</t>
  </si>
  <si>
    <t>Clix - Registr oznámení, aplikace na podporu zákona č. 159/2006 Sb., o střetu zájmů</t>
  </si>
  <si>
    <t>Zajištění funkčnosti aplikace, instalace.</t>
  </si>
  <si>
    <t>Správa uživatelů, podpora uživatelů.</t>
  </si>
  <si>
    <t>30. 2010/1860/OIT/DSM – BMI SYSTEM CZECH, a.s. – 30 000,- Kč</t>
  </si>
  <si>
    <t>OSR - Úprava odkazů - 30 000,- Kč</t>
  </si>
  <si>
    <t>OSR - Optimalizace a zvýšení funkčnosti 272 250,- Kč</t>
  </si>
  <si>
    <t>OSR - Aktualizace datového modelu - 420 000,- Kč</t>
  </si>
  <si>
    <t>OTH - Rozvoj IS IntraDoc - 260 000,- Kč</t>
  </si>
  <si>
    <t>OTH - Přepracování webu - 60 000,- Kč</t>
  </si>
  <si>
    <t>OKŘ - Rozšíření IS personalistika - 70 000,- Kč</t>
  </si>
  <si>
    <t>18. Foresta SG, a.s. 2008/0730/OIT/DSM 38 720,-</t>
  </si>
  <si>
    <t>23. 2003/0984/OIT/DSM/1 – ICZ, a.s. – 279 516,- Kč</t>
  </si>
  <si>
    <t>28. 2014/00186/OIT/DSM – Marbes consulting s.r.o. – 97 492,- Kč</t>
  </si>
  <si>
    <t>Nákup služeb nezařazených do položky 5168, nákup serverových certifikátů k zajištění bezpečnosti webových prezentací.</t>
  </si>
  <si>
    <t>Pracovníci OIT zajišťují správu, instalace systémových softwarů, instalace bezpečnostních softwarů, nastavení konfigurací pro jednotlivé agendy, nastavení konfigurací uživatelů, zálohování a obnovu dat na opravených zařízeních.</t>
  </si>
  <si>
    <t>Činnosti generující náklady nepokryté smlouvami</t>
  </si>
  <si>
    <t>Správa systému zálohování a archivace uživatelských dat uložených na serverech a diskových polích</t>
  </si>
  <si>
    <t>Správa aktivních prvků sítě LAN</t>
  </si>
  <si>
    <t>Správa systému elektronické pošty a její zabezpečení před spamem, malwarem</t>
  </si>
  <si>
    <t>Problematika bezpečností sítě (firewall, proxy server, demilitarizovaná zóna, antivirový systém)</t>
  </si>
  <si>
    <t>Správa bezpečnostní politiky informačních systémů</t>
  </si>
  <si>
    <t>Správa pracovních stanic</t>
  </si>
  <si>
    <t>Správa Active Directory (databáze všech objektů v počítačové síti - uživatelů, serverů, pracovních stanic, tiskáren, síťových prvků) a IDM</t>
  </si>
  <si>
    <t>Správa videokonferenčního systému</t>
  </si>
  <si>
    <t>Spravuje snímačů docházky</t>
  </si>
  <si>
    <t>Správa technologického centra (administrátorské činnosti, virtuální privátní sítě pro přístup do technologického centra, databázové servery, konfigurační databáze, napájení …)</t>
  </si>
  <si>
    <t>MS Office - kancelářský balík</t>
  </si>
  <si>
    <t>Intranet</t>
  </si>
  <si>
    <t>Portál PO - veřejná část - vytvoření vlastní aplikace podle požadavků odborů, zajištění publikace pro veřejnost, správa uživatelů, podpora</t>
  </si>
  <si>
    <t>TCOK - webová prezentace projektu Rozvoj služeb eGovernmentu v Olomouckém kraji</t>
  </si>
  <si>
    <t>Správa licencí</t>
  </si>
  <si>
    <t>Kybernetická bezpečnost</t>
  </si>
  <si>
    <t>Správa certifikátů, digitálních podpisů, časových razítek, zabezpečení webových prezentací (https, DNSSEC, apod.)</t>
  </si>
  <si>
    <t>Katalog služeb, konfigurační databáze</t>
  </si>
  <si>
    <t>Neplánované aktivity - provozní poplatky za nově realizované projekty odborů (příklady z roku 2015: komunikace ZZSOK x nemocnice, elektronické učebnice, formulářové řešení IBM, rozvoj webu nad standardní platby, nákup nových modulů ERP (rozklikávací rozpočet, zveřejňování smluv, ...)</t>
  </si>
  <si>
    <t>Neinvestiční transfery soukromoprávním subjektům</t>
  </si>
  <si>
    <t>§ 3311, seskupení pol. 52 - Neinvestiční transfery soukromoprávním subjektům</t>
  </si>
  <si>
    <t>Neinvestiční transfery nefinančním podnikatelským subjektům - právnickým osobám</t>
  </si>
  <si>
    <t>Dotace profesionálním kulturním organizacím zajišťujícím představení veřejnosti žijící mimo jejich sídlo (ÚZ 200)</t>
  </si>
  <si>
    <t>Neinvestiční transfery obcím</t>
  </si>
  <si>
    <t>Neinvestiční transfery veřejným rozpočtům územní úrovně</t>
  </si>
  <si>
    <t>§ 3311, seskupení pol. 53 - Neinvestiční transfery veřejným rozpočtům územní úrovně</t>
  </si>
  <si>
    <t>§ 3314, seskupení pol. 53 - Neinvestiční transfery veřejným rozpočtům územní úrovně</t>
  </si>
  <si>
    <t>Dotace podle zákona č. 257/2001 Sb. (knihovní zákon) (ÚZ 204)</t>
  </si>
  <si>
    <t>§ 3315, seskupení pol. 53 - Neinvestiční transfery veřejným rozpočtům územní úrovně</t>
  </si>
  <si>
    <t>Neinvestiční transfery cizím příspěvkovým organizacím</t>
  </si>
  <si>
    <t>Dotace poskytnuté z titulu plnění závazku Olomouckého kraje (ÚZ 016)</t>
  </si>
  <si>
    <t>§ 3319, seskupení pol. 52 - Neinvestiční transfery soukromoprávním subjektům</t>
  </si>
  <si>
    <t>Neinvestiční transfery spolkům</t>
  </si>
  <si>
    <r>
      <t xml:space="preserve">1. Dotační program </t>
    </r>
    <r>
      <rPr>
        <b/>
        <sz val="11"/>
        <color theme="1"/>
        <rFont val="Arial"/>
        <family val="2"/>
        <charset val="238"/>
      </rPr>
      <t>"Program památkové péče v Olomouckém kraji"</t>
    </r>
    <r>
      <rPr>
        <sz val="11"/>
        <color theme="1"/>
        <rFont val="Arial"/>
        <family val="2"/>
        <charset val="238"/>
      </rPr>
      <t xml:space="preserve"> se 2 dotačními tituly:
a. Obnova kulturních památek (12 mil. Kč)
b. Obnova staveb drobné akrchitektury místního významu (3 mil. Kč)                                                                                                                                                                                                                                  2. Dotační program "Program podpory kultury v Olomouckém kraji" se 2 dotačními tituly:
a. Podpora kulturních aktivit (22 mil. Kč)
b. Víceletá podpora významných kulturních akcí (11 mil. Kč)</t>
    </r>
  </si>
  <si>
    <t>§ 2299, seskupení pol. 61 - Investiční nákupy a související výdaje</t>
  </si>
  <si>
    <t>Dopravní prostředky</t>
  </si>
  <si>
    <t>22. ARCDATA cca 400 000,- (každý rok objednávkou) 400 000,-</t>
  </si>
  <si>
    <t>OPŘPO - Energetický management - 250 000,- Kč</t>
  </si>
  <si>
    <t>OPŘPO - Rozvoj portálu - 100 000,- Kč</t>
  </si>
  <si>
    <t>OPŘPO - Údržba a správa webserveru - 50 000,- Kč</t>
  </si>
  <si>
    <t>OPŘPO - Technická správa nákupního systému - 327 000,- Kč</t>
  </si>
  <si>
    <t>OPŘPO - Datové tržiště Ekonomika - 200 000,- Kč</t>
  </si>
  <si>
    <t>OPŘPO - Geografická data PO - 126 000,- Kč</t>
  </si>
  <si>
    <t>OPŘPO - Datové tržiště kultura - 200 000,- Kč</t>
  </si>
  <si>
    <t>OPŘPO - Datové tržiště sociálka - 200 000,- Kč</t>
  </si>
  <si>
    <t>OPŘPO - Datové tržiště majetek - 200 000,- Kč</t>
  </si>
  <si>
    <t xml:space="preserve">§ 3311, seskupení pol. 52 - Neinvestiční transfery soukromoprávním subjektům </t>
  </si>
  <si>
    <t xml:space="preserve">§ 3314, seskupení pol. 53 - Neinvestiční transfery veřejnoprávním subjektům a mezi peněžními fondy téhož subjektu </t>
  </si>
  <si>
    <t>Dotace podle zákona č. 257/2001 Sb., (knihovní zákon)</t>
  </si>
  <si>
    <t xml:space="preserve">§ 3315, seskupení pol. 53 - Neinvestiční transfery veřejnoprávním subjektům a mezi peněžními fondy téhož subjektu </t>
  </si>
  <si>
    <t xml:space="preserve">Dotace poskytovaná z titulu plnění závazku Olomouckého kraje - Muzeum umění Olomouc </t>
  </si>
  <si>
    <t xml:space="preserve">§ 3319, seskupení pol. 52 - Neinvestiční transfery soukromoprávním subjektům </t>
  </si>
  <si>
    <t>Dotační tituly:  Obnova kulturních památek</t>
  </si>
  <si>
    <t xml:space="preserve">         Obnova staveb drobné architektury místního významu</t>
  </si>
  <si>
    <t xml:space="preserve">Program podpory kultury v Olomouckém kraji </t>
  </si>
  <si>
    <t xml:space="preserve">Dotační tituly: Podpora kulturních aktivit </t>
  </si>
  <si>
    <t xml:space="preserve">        Víceletá podpora významných kulturních akcí </t>
  </si>
  <si>
    <t xml:space="preserve">Zajištění schůze Krajské epidemiologické komise Olomouckého kraje </t>
  </si>
  <si>
    <t xml:space="preserve">Rekapitulace: </t>
  </si>
  <si>
    <t xml:space="preserve">Výdaje odboru </t>
  </si>
  <si>
    <t>Dotační tituly</t>
  </si>
  <si>
    <t>5=4/2</t>
  </si>
  <si>
    <t>z toho: výdaje odboru</t>
  </si>
  <si>
    <t xml:space="preserve">            dotační tituly</t>
  </si>
  <si>
    <t>Neinvestiční půjčené prostředky podnikatelským subjektům</t>
  </si>
  <si>
    <r>
      <rPr>
        <b/>
        <i/>
        <sz val="11"/>
        <color theme="1"/>
        <rFont val="Arial"/>
        <family val="2"/>
        <charset val="238"/>
      </rPr>
      <t>1. Metodická činnost - 5 tis.Kč</t>
    </r>
    <r>
      <rPr>
        <sz val="11"/>
        <color theme="1"/>
        <rFont val="Arial"/>
        <family val="2"/>
        <charset val="238"/>
      </rPr>
      <t xml:space="preserve">
Podle ustanovení § 28 odst. 1 zák. č. 20/1987 Sb., metodicky řídí krajský úřad výkon státní památkové péče v kraji. Povinnost zajišťovat  metodickou činnost v oblasti kultury vyplývá především z ustanovení § 1,odst. 3 a § 14, odst. 2 zákona č. 129/2000 Sb., o krajích.  Požadovaná finanční částka bude použita na úhradu činnosti lektorů a vypracování metodických materiálů. Metodická činnost bude  výrazně zaměřena na problematiku možnosti získat pro akce v oblasti kultury a památkové péče zdroje z fondu EU.  
</t>
    </r>
  </si>
  <si>
    <r>
      <rPr>
        <b/>
        <i/>
        <sz val="11"/>
        <color theme="1"/>
        <rFont val="Arial"/>
        <family val="2"/>
        <charset val="238"/>
      </rPr>
      <t>2. Inzerce - 70 tis.Kč</t>
    </r>
    <r>
      <rPr>
        <sz val="11"/>
        <color theme="1"/>
        <rFont val="Arial"/>
        <family val="2"/>
        <charset val="238"/>
      </rPr>
      <t xml:space="preserve"> 
Tato částka je stanovena pro financování výběrových řízení, které jsou plánovány v roce 2016. 
</t>
    </r>
    <r>
      <rPr>
        <b/>
        <i/>
        <sz val="11"/>
        <color theme="1"/>
        <rFont val="Arial"/>
        <family val="2"/>
        <charset val="238"/>
      </rPr>
      <t xml:space="preserve">
3. Náklady spojené s nákupem ostatních služeb pro zajišťování společných kulturních akcí v rámci činnosti Olomouckého kraje</t>
    </r>
    <r>
      <rPr>
        <sz val="11"/>
        <color theme="1"/>
        <rFont val="Arial"/>
        <family val="2"/>
        <charset val="238"/>
      </rPr>
      <t xml:space="preserve">
 - 66 tis.Kč</t>
    </r>
  </si>
  <si>
    <t>Kurzové rozdíly ve výdajích</t>
  </si>
  <si>
    <t xml:space="preserve">Zahrnuje výdaje za: 
- ubytování zejména zahraničních oficiálních návštěv Olomouckého kraje (pozvaní hosté),  
- za zajištění překladatelských služeb při zahraničních návštěvách včetně překladu písemných materiálů,  
- úhradu průvodcovských služeb při organizaci a zajištění programu oficiálních návštěv kraje,  
- vydání výroční zprávy za rok 2015 (část nákladů se hradí z položky 5139 a část z 5169),  
- úhradu poplatků za rozhlasové a televizní přijímače užívané v rámci kanceláří uvolněnými členy zastupitelstva  
- úhradu podílu za zajištění úklidu budovy (Jeremenkova 40a) - podíl podlahové plochy zaujímané kancelářemi uvolněných členů vedení  a polit. klubů.
Na položce je nárokován i členský poplatek Olomouckého kraje v Československém  ústavu zahraničním - 5 tis. Kč.  </t>
  </si>
  <si>
    <t xml:space="preserve">Dovybavení stálého pracoviště krizového štábu, pracoviště krizového řízení dle požadavků Ministerstva vnitra ČR.  </t>
  </si>
  <si>
    <t>Bohemia Energy entity s.r.o. - měsíční zálohy na dodávku plynu pro pracoviště OSV, Žilinská 7, Olomouc  (ORG 0012009000000)</t>
  </si>
  <si>
    <t>5. V návrhu rozpočtu na rok 2016 je ponechána částka, která bude použita na zajištění prostor na školení, semináře, poskytování metodické pomoci zaměstnancům KÚOK, obcím a příspěvkovým organizacím</t>
  </si>
  <si>
    <t xml:space="preserve">Z této položky jsou hrazeny výdaje na úhradu  provizí realitním kancelářím dle uzavřených smluv o  zprostředkování odprodeje nepotřebných nemovitých věcí, na inzerci záměrů Olomouckého kraje v tisku, na pořízení fotodokumentace, uveřejnění informací o veřejných zakázkách na centrální adrese a výdaje na pořízení kopií geometrických plánů. </t>
  </si>
  <si>
    <t xml:space="preserve">Tato položka zahrnuje výdaje na úhrady daní z nabytí nemotivých věcí, na úhradu daně z nemovitých věcí, a dále výdaje na finanční odvody při úhradě správních poplatků státu. U této položky předpokládáme výdaje v celkové výši 2 800 tis.Kč a vzhledem k tomu, že tyto daně byly v roce 2015 hrazeny z výdajů rozpočtu OE ani u této položky nelze dodržet stanovený limit ve výši 100 % schváleného rozpočtu roku 2015.  </t>
  </si>
  <si>
    <t>Podporu a rady jak správně využívat SW v jeho plné funkčnosti, zdokonalení SW, oprava chyb a dodatky uživatelské dokumentace. V podpoře nejsou zahrnuty úpravy vyvolané změnou dotačních pravidel kraje ani specifické úpravy vyžádané uživatelem.</t>
  </si>
  <si>
    <t>Technická podpora v důsledku změn legislativy, instalace změn a nových verzí na server. V případě nestandartního chování systému, zajišťuje připojení firmy za účelem testování a odstranění závady.</t>
  </si>
  <si>
    <t xml:space="preserve">Dotace na podporu realizace investičních a neivestičních projektů obcí se sídlem v Olomouckém kraji. Návrh podmínek programu bude po projednání v Komisi pro rozvoj venkova a zemědělství předložen orgánům kraje k projednání. </t>
  </si>
  <si>
    <t>c) Zpracování podrobných tématických studií, např. technická infrastruktura</t>
  </si>
  <si>
    <t>a) Povinnost je dána § 56 zákona č. 500/2004 Sb., správní řád, opatřování znaleckých posudků a dle § 30 odst. 1 stavebního zákona -  územní studie pro ověření vybraných problémů v území (např. protipovodňová opatření, brownfields,…)</t>
  </si>
  <si>
    <t>2. Jednání v oblasti snižování nezaměstnanosti v OK a semináře k sociálnímu podnikání</t>
  </si>
  <si>
    <t xml:space="preserve">Zakládací dokumenty (Stanovy, Úmluva) ESÚS byly schváleny ZOK dne 12.6.2014 usnesením č. UZ/11/43/2014. Dle Stanov činí celkový roční členský příspěvek min. 120 000 EUR, z toho podíl OK tvoří 10,88 % (13 056 EUR, tj. 359 040 Kč při kurzu 27,50 Kč/ 1 EUR). Konkrétní výši celkového příspěvku však stanoví valné shromáždění ESÚS. Výše členského příspěvku OK se tedy bude odvíjet od schválené částky valným shromážděním a od aktuálního kurzu, tudíž skutečnou výši členského příspěvku OK nelze nyní přesně vyčíslit. </t>
  </si>
  <si>
    <t xml:space="preserve">Aktualizace Územní energetické koncepce Olomouckého kraje (dále ÚEK) včetně Akčního plánu byla zahájena v roce 2015 výběrem zpracovatele formou VZMR s předpokladem zpracování analytické části koncepce do konce roku 2015. V červenci 2015 není výběr dodavatele dokončen. V návrhu předpokládáme hradit z rozpočtu roku 2016 zbývající podstatnou část ceny zakázky.  Aktualizace ÚEK je prováděna ve smyslu zákona č. 406/2000 Sb., o hospodaření energií a je vyvolána schválením nové Státní energetické koncepce ČR (schváleno dne 18.5.2015 vládou ČR na následujících 25 let). Krajské územní koncepce musí být v souladu s SEK a tento soulad musí být nově potvrzen Ministerstvem průmyslu a obchodu ČR. Provedení výběru zpracovatele ÚEK a úvodní sběr dat schválila ROK svým usnesením č. UR/58/37/2015 ze dne 29.1.2015. </t>
  </si>
  <si>
    <t xml:space="preserve">Na základě dobrých, čtyřletých zkušeností se zajištěním centralizovaných a ekonomicky výhodných služeb preventivní údržby, pravidelných prohlídek a periodických revizí trafostanic v majetku OK schválila ROK svým usnesením č. UR/58/37/2015 ze dne 29.1.2015 provedení výběru poskytovatele a uzavření smlouvy na výše uvedené služby na období 2016-2019. V červenci 2015 není výběr poskytovatele proveden, částka odhadnuta dle předcházejícího období. </t>
  </si>
  <si>
    <t xml:space="preserve">Asktivita navazuje na Vyhledávací stuie rozvoje cyklistické dopravy zpracované v roce 2015 pro území v ITI Olomoucká aglomerace a následně pro území Olomouckého kraje mimo Olomouckou aglomeraci. Dopracováním územní studie a koncepce rozvoje navazujeme na koncepční dokument zpracovaný v roce 2011 pro potřeby řízení rozvoje cyklistické dopravy v Olomouckém kraji z dotací ROP Střední Morava. Předpoklad výběru dodavatele v 1. čtvrtletí 2016. </t>
  </si>
  <si>
    <t xml:space="preserve">Studie vychází z metodiky a prindip HBSC studie, která je mezinárodní výzkumnou studií o zdraví a zdravotním chování dětí a dospívajících. Studie bude využita při aktualizaci strategických dokumentů, pro zdůvodnění zacílení projektů z národních či evropských zdrojů </t>
  </si>
  <si>
    <t>b) Zpracování energetických auditů (aktuální potřeba)</t>
  </si>
  <si>
    <t xml:space="preserve">V prvním čtvrtletí roku 2016 proběhne formou dotazníkového šetření  - Analýza potřeb a aktuálních problémů podnikatelů v Olomouckém kraji. Výsledky šetření budou použity k plánování dalších aktivit v oblasti podpory podnikání a polupráce s partnerskými regiony. Předpoklad vydávání informačních publikací, brožur a letáků zaměřených dle aktuálních požadavků místních samospráv, podnikatelů a vedení kraje (např. dotačních možností pro podnikatele, představení volných průmyslových nemovitostí a brownfieldů v kraji). Předpoklad pravidelné aktualizace krajských databází volných průmyslových nemovitosí, brownfieldů na území kraje, kontaktů neinstituce veřejné správy podporující podnikání. Předpoklad zpracování aktuálních statistik o podnikatelské aktivitě zaměstnanosti v kraji. Zajištění pravidlených setkání zástupců Olomouckého kraje se zástupci jednotlivých ORP věnovaná prezentaci aktivit měst a kraje v oblasti podpory podnikání s cílem vzájemné informovanosti. Pro podnikatele kraje budou uspořádány informační semináře a kulaté stoly se zástupci Olomouckého kraje (dotační poradenství, proexportní poradenství, příprava investic....). Podrobnější rozpracování výše uvedených aktivit bude součástí Plánu aktivit v oblasti podpory podnikání na rok 2016, který bude připraven k projednání v ROK v lednu 2016. </t>
  </si>
  <si>
    <t xml:space="preserve">Schváleno usnesením ROK č. UR/70/46/2007 ze dne 4. 10. 2007. Dne 21. 10. 2007 byly uzavřeny 3 smlouvy o poskytování energetických služeb, včetně dodávky souboru opatření a stavebních prací k realizaci energ.úspor, které přechází do roku 2016. Finanční závazky vyplývající ze splácení dodávky souboru opatření a stavebních prací pro rok 2016 jsou realizovány formou měsíčních splátek.                      ZŠ + DD Zábřeh, S-2007/2476/OSR - 500 tis. Kč        
SOŠ a DM Olomouc, S-2007/2477/OSR - 871 tis. Kč                                                                                                                                                    </t>
  </si>
  <si>
    <t xml:space="preserve">Dotační program: Program památkové péče v Olomouckém kraji </t>
  </si>
  <si>
    <t>Dotační program:</t>
  </si>
  <si>
    <t xml:space="preserve">Zahrnuje finanční příspěvek k zabezpečení krajské konference primární prevence v oblasti tzv. specifické primární prevence škol a školských zařízení, nestátních neziskových organizací a dalšího vzdělávání pedagogických pracovníků vykonávajících funkci školního metodika prevence vyplývá ze závazné celonárodní strategie primární prevence sociálně patologických jevů MŠMT na roky 2013–2018 a z korespondujícího Krajského plánu primární prevence Olomouckého kraje na léta 2015-2018. </t>
  </si>
  <si>
    <t xml:space="preserve">Finančními prostředky budou realizovány činnosti vyplývající z Akčního plánu EVVO - uspořádání XI. ročníku Krajské konference environmentálního vzdělávání, výchovy a osvěty podpora realizace tradičních a významných akcí regionálního charakteru zaměřených na EVVO (př. Ekologické dny Olomouc aj.) vydání publikace Ekologická výchova Olomouckého kraje realizace akcí lesní pedagogiky v Olomouckém kraji v roce 2015 podpora projektu EKOŠKOLA zajištění realizace seminářů a školení pro pedagogické pracovníky podpora realizace vzdělávacích akcí zaměřených zejména na děti a mládež ve spolupráci s externími subjekty podpora ekologického poradenství finanční podpora soutěží s ekologickou tematikou zajištění služeb v oblasti EVVO, které významně přispívají k naplnění koncepce EVVO. </t>
  </si>
  <si>
    <t xml:space="preserve">Smlouva o dílo a dodatek ke smlouvě č. 2012/03372/OSV/DSM/1- na poskytování služeb v oblasti bezpečnosti a ochrany zdraví při práci, požární ochrany a ochrany život. prostř. pro PO v sociální oblasti zřizované Olomouckým krajem - uzavřená mezi Olomouckým krajem a Vzdělávacím institutem, spol. s r. o., se sídlem Vápenice 2980/7, 796 01 (dle UR/93/11/2012, ze dne 29 .6. 2012 a uzavření dodatku č. 1 ke smlouvě o dílo bylo schváleno usnesením ROK č. UR/64/21/2015 ze dne 2. 4. 2015.). Jedná se o zajištění úkolů a povinností v oblasti bezpečnosti a ochrany zdraví při práci, požární ochrany a ochrany život. prostř. daných platnými práv. předpisy. Stanovená částka pro zajištění úkolů na rok 2016 činí 4 184 tis. Kč. </t>
  </si>
  <si>
    <t xml:space="preserve">Dotační program pro sociální oblast, který obsáhne aktivity dosud podporované v sociální oblasti z Významných projektů, Příspěvků do 25 tis.Kč (s výjimkou podpory rehabilitačních či rekondičních pobytů a preventivního  programu proti bolestem pohybového aparátu) a Přímé podpory významných akcí. Cíl nově navrženého dotačního titulu bude specifikován tak, aby odpovídal dosud podporovaným aktivitám, jejichž realizace vede k sociálnímu začleňování. V dotačním titulu bude stanovena minimální výše dotace 10 tis.Kč, maximální na 400 tis.Kč. </t>
  </si>
  <si>
    <t xml:space="preserve">Náklady spojené se soudním jednáním   
V návaznosti na ustanovení § 16 zákona č. 500/2004 Sb., správní řád, ve znění pozdějších předpisů, je nezbytné počítat s nutností zajištění tlumočení a překladů občanům ČR příslušejícím k národnostní menšině, která tradičně a dlouhodobě žije na území ČR, případně zajištění jiného tlumočení v rámci správního řízení v působnosti oddělení sociální pomoci a oddělení sociálně-právní ochrany (např. do českého znakového jazyka, apod.). Částka reaguje na správní řád upravující postavení příslušného orgánu krajského úřadu v procesu správního řízení. Jedná se o aktivity v rámci výkonu přenesené působnosti.  
 </t>
  </si>
  <si>
    <t>Zastupitelstvo Olomouckého kraje schválilo poskytnutí dotace městu Zábřeh na orpavu povrchu krajských komunikací dotčených výstavbou kanalizace ve výši 23,1 mil.Kč. Dotace je rozdělena do dvou plateb. První částka ve výši 10 mil.Kč byla schválena z přebytku hospodaření Olomouckého kraje za rok 2014 a bude vyplacena v roce 2015 a druhá část ve výši 13,1 mil.Kč bude uplatněna v rámci návrhu rozpočtu na rok 2016 - 2015/02586/ODSH/DSM</t>
  </si>
  <si>
    <t xml:space="preserve">Zajištění konzultační, poradenské a právní služby pro potřeby Útvaru interního auditu. Lze rovněž využít pro potřeby analýz, případně studií zpracovaných externími experty. Nejde o duplicitní činnosti s již existující právní a daňovou činností pro Olomoucký kraj.  </t>
  </si>
  <si>
    <t xml:space="preserve">Prostředky rozpočtované na této položce zahrnují náklady na společnou tvorbu propagačních materiálů se sousedními kraji. Pokračování spolupráce mezi moravskými kraji (OK, ZK, MSK a JMK) z let 2005-2015. Uvedená aktivita je součástí Akčního plánu Programu rozvoje cestovního ruchu Olomouckého kraje na obodbí 2014-2020. </t>
  </si>
  <si>
    <t>Prostředky rozpočtované na této položce zahrnují náklady na zpracování strategického dokumentu pro oblast marketingu cestovního ruchu na období 2017 - 2020. Uvedená aktivita vychází z Akčního plánu Programu rozvoje cestovního ruchu Olomouckého kraje na období 2014 - 2020. Dále tato položka zahrnuje náklady na zpracování analýzy stávající mezinárodní spolupráce kraje včetně podkladové studie pro zpracování Koncepce rozvoje zahraniční spolupráce Olomouckého kraje.</t>
  </si>
  <si>
    <t xml:space="preserve">Na této položce jsou zahrnuty náklady na realizaci veletrhů (pronájem prostor a sektorů vč. grafického zpracování, technické přípojky, atd.) a na zajištění roadshow na podporu letní a zimní sezony (cca 20 jednodenních prezentací v ČR, Slovensku a Polsku v místech s větší kumulaci lidí - nákupní centra, nádraží apod.), které v roce 2016 již nemohou být hrazeny z fondů EU, protože cestovní ruch není v novém programovacím období mezi podporovanými aktivitami. Dále je třeba zajistit aktivity, které vychází z nabídek ostatních spolupracujících subjektů ČR, akcí ve spolupráci s moravskými kraji v důležitých zdrojových trzích - ČR, Slovensko, Polsko, Německo, Rakousko, Itálie, východní trhy apod. Na této položce jsou také rozpočtovány akce, mající za cíl zajistit větší propagaci turistického potenciálu Olomouckého kraje (Zahájení cykloturistické sezóny v Olomouckém kraji, Setkání turistických informačních center Olomouckého kraje …) Navrhované akce jsou v souladu s Programovým prohlášením ROK, které si klade za cíl intenzivnější využití turistického potenciálu Olomouckého kraje (např. podporou činnosti turistických informačních center v kraji či nadregionálních akcí cestovního ruchu). Dále je zde zahrnuto zabezpečení aktualizace fotobanky, společných prezentací se statutárním městem Olomouc, sdruženími cestovního ruchu a dle rozhodnutí vedení či pana hejtmana. Uvedené aktivity vychází z Akčního plánu Marketingové studie cestovního ruchu Olomouckého kraje na období 2014 - 2020. </t>
  </si>
  <si>
    <t xml:space="preserve">Uvedená aktivita na podporu domácího cestovního ruchu úspěšně proběhla v letech 2008 až 2015 (vyjma roku 2009). V roce 2015 je předpoklad uskuteční celkem cca 70 zájezdů za účasti cca 2600 seniorů. Náklady Olomouckého kraje v roce 2015 činí 1.209.000,- Kč. Uvedená aktivita je součástí Akčního plánu Programu rozvoje cestovního ruchu Olomouckého kraje na období 2014-2020.        </t>
  </si>
  <si>
    <t xml:space="preserve">Prostředky rozpočtované na této položce zahrnují náklady na členský příspěvek pro sdružení Jeseníky - Sdružení cestovního ruchu na rok 2016. (Vazba na projekt "Projekt organizace cestovního ruchu (destinačního managementu) v Olomouckém kraji" (schváleno usnesením ROK č. UR/25/76/2005 a usnesením ZOK č. UZ/7/56/2005). Uvedená aktivita je součástí Akčního plánu Programu rozvoje cestovního ruchu Olomouckého kraje na období 2014-2020. </t>
  </si>
  <si>
    <t xml:space="preserve">Z této položky je hrazen příspěvek staturánímu městu Olomouc na základě rámcové smlouvy o podpoře činnosti střediska Europe Direct na období 2013-2017 (č. smlouvy 2013/002218/KH/DSB). Na jejím základě jsou každoročně připravovány smlouvy o příspěvku,který činí 350 tis.Kč, tuto částku navrhujeme i pro rok 2016. </t>
  </si>
  <si>
    <t>Prostředky rozpočtované na této položce zahrnují náklady na podporu zkvalitnění služeb turistických informačních center v Olomouckém kraji (800 tis. Kč) - dotační titul, který je součástí dotačního programu "Podpora cestovního ruchu a zahraničních vztahů", je určen na podporu činnosti turistických informačních center v Olomouckém kraji ve vybraných aktivitách jako je např. podpora standardizace, zkvalitňování a rozšiřování informačních služeb v oblasti cestovního ruchu v kraji, rozšíření otevírací doby turistických informačních center v letní turistické sezóně, atd.</t>
  </si>
  <si>
    <t>Zajištění provozu Turistického informačního portálu Olomouckého kraje (552 tis. Kč) - částka je určena na technickou správu portálu dle Smlouvy o zajištění provozu serveru internetového portálu cestovního ruchu (2010/05397/KH/DSM, smlouva je uzavřena na dobu neurčitou)</t>
  </si>
  <si>
    <t>Prostředky rozpočtované na této položce zahrnují částečně náklady v rámci uzavřené smlouvy č. 2014/01311/OTH/DSM (krajské periodikum) , náklady v rámci publikační a propagační činnosti OK (např. případné přílohy ke krajskému periodiku, inzerce a pod.) a na náklady za komunikační kampaně</t>
  </si>
  <si>
    <t xml:space="preserve">Prostředky rozpočtované na této položce zahrnují náklady jsou alokovány na úhrady pronájmů prostor při akcích Olomouckého kraje pořádaných produkčním oddělením - UZ 351. Jedná se o pronájmy prostor v rámci akcí, jenž přímo pořádá OTH - produkční oddělení - např.  Velikonoční zajíček pro děti, Mikulášská besídka pro děti, Vánoce OK, Ples OK, Sportovec roku, Pedagog roku, Ocenění zasloužilých trenérů, předávání Zlatých křížů, Váleční veteráni apod. Dále pronájmy prostor na Moravské dopravní fórum a konferenci Střední Morava křižovatka dopravních a ekonomických zájmů. </t>
  </si>
  <si>
    <t xml:space="preserve">Prostředky rozpočtované na této položce zahrnují náklady za úhrady pronájmů prostor při akcích realizovaných pro NNO. </t>
  </si>
  <si>
    <t>1. Náklady na organizační zajištění vybraných komisí Rady AKČR</t>
  </si>
  <si>
    <t xml:space="preserve">Položky rozpočtované na této položce zahrnují zejména náklady na organizační zajištění vybraných komisí a jejich pracovních skupin, Rady AKČR, konference samospráv a významné návštěvy v OK (např. ministrů, členů vlády ČR) </t>
  </si>
  <si>
    <t>Prostředky rozpočtované na této položce zahrnují náklady spojené s organizačním zajištěním konferencí, seminářů, veletrhů, kulatých stolů a jiných akcí pořádaných pro NNO</t>
  </si>
  <si>
    <t xml:space="preserve">Prostředky rozpočtované na této položce zahrnují náklady spojené se zajištěním věcných darů v rámci akce Ceny kultury OK Jedná se o předměty od 3000,- Kč předáváných v rámci akcí, jenž přímo pořádá OTH - např. Ceny kultury OK o pořízení těchto předmětů - darů rozhoduje ROK. </t>
  </si>
  <si>
    <t>Dotace na činnosti, akce a projekty hasičů (fyzických osob), spolků a pobočných spolků hasičů Olomouckého kraje 2016</t>
  </si>
  <si>
    <t>Dotace na pořízení, rekonstrukci, opravu požární techniky a nákup věcného vybavení JSDH obcí Olomouckého kraje 2016</t>
  </si>
  <si>
    <t>Výše finančních prostředků na platy zaměstnanců Olomouckého kraje zařazené do KÚOK je navržena ve výši 182 320 tis. Kč pro udržení průměrného platu z roku 2015 při odhadovaném přepočteném stavu zaměstnanců 515 a po odečtu očekávaných refundací ve výši cca 6 000 tis. Kč. Návrh požadavku do rozpočtu vychází ze stavu informací, které jsou známy ke 14. 8. 2015.Nařízením vlády je od 1. 11. 2015 schváleno navýšení platů zaměstnanců o 3%, což znamená navýšení finančních prostředků na této položce cca 4 000 tis. Kč.</t>
  </si>
  <si>
    <t>Dle zákona č. 589/1992 Sb., o pojistném na sociální zabezpečení a příspěvku na státní politiku zaměstnanosti, ve znění pozdějších předpisů (25%).  Nařízením vlády je od 1. 11. 2015 schváleno navýšení platů zaměstnanců o 3%, čímž dochází k navýšení na položce povinného pojistného na sociální zabezpečení o 1 000 tis. Kč.</t>
  </si>
  <si>
    <t>Dle zákona č. 48/1997 Sb., o veřejném zdravotním pojištění a o změně a doplnění některých souvisejících zákonů, ve znění pozdějších předpisů (9%). Nařízením vlády je od 1. 11. 2015 schváleno navýšení platů zaměstnanců o 3%, čímž dochází k navýšení na položce povinného pojistného na veřejné zdravotní pojištění o 360 tis. Kč.</t>
  </si>
  <si>
    <t>Dle vyhlášky č. 125/1993 Sb., kterou se stanoví podmínky a sazby zákonného pojištění odpovědnosti zaměstnavatele za škodu při pracovním úraze nebo nemoci z povolání, ve znění pozdějších předpisů (4,2‰). Nařízením vlády je od 1. 11. 2015 schváleno navýšení platů zaměstnanců o 3%, čímž dochází k navýšení na položce povinného pojistného na úrazové pojištění o 16,8 tis. Kč.</t>
  </si>
  <si>
    <t xml:space="preserve">Pravidla pro čerpání neinvestičních dotací z rozpočtu Olomouckého kraje na činnost, akce a projekty sdružení hasičů Olomouckého kraje pro rok 2016. Tyto finance budou v průběhu roku 2016 poskytnuty příjemcům na základě k tomu určenému dotačnímu titulu. </t>
  </si>
  <si>
    <t xml:space="preserve">Neinvestiční dotace pro Úřad regonální rady regionu soudržnosti Střední Morava na základě Smlouvy o zajištění financování regionálního operačního programu Střední Morava. </t>
  </si>
  <si>
    <t xml:space="preserve">Jedná se o výdaje na úhradu nákladů na bezpečnostní schránky zřízené u Komerční banky, a.s. </t>
  </si>
  <si>
    <t xml:space="preserve">Výdaje na úhradu daně z přidané hodnoty na základě daňového přiznání. DPH je odváděno za krátkodobé nájmy (do 48 hod.) včetně vybavení (např. pronájem kongresového sálu), pronájem nebytových prostor a movitých věcí - kantýna, nájem parkovacích míst, úplata za poskytnutí věcného břemene, nájem honebních pozemků, stravovací služby ZELOS, EKO-KOM (zajištění informační kampaně v oblasti vzdělávání a osvěty obyvatel s odpady) a další.  </t>
  </si>
  <si>
    <t>Program na podporu místních produktů 2016</t>
  </si>
  <si>
    <t xml:space="preserve">Dotační tituly: Podpora regionálního značení </t>
  </si>
  <si>
    <t xml:space="preserve">                         Podpora farmářských trhů</t>
  </si>
  <si>
    <t>Program na podporu podnikání 2016</t>
  </si>
  <si>
    <t>Dotační tituly: Podpora soutěží propagujících podnikatele</t>
  </si>
  <si>
    <t xml:space="preserve">                         Podpora poradenství pro podnikatele</t>
  </si>
  <si>
    <t>Dotační tituly: Podpora budování a obnovy infrastruktury obce</t>
  </si>
  <si>
    <t xml:space="preserve">           Podpora zpracování územně plánovací dokumentace</t>
  </si>
  <si>
    <t>Dotace na zajištění přípravy rozvojových projektů obcí a kraje za zvýhodněných podmínek, do max. výše pravidel veřejné podpory de minimis.  Regionální agentura pro rozvoj Střední Moravy (RARSM) dle uzavřené smlouvy 2014/00067/OSR/DSM schválena UR/31/49/2014 ze dne 23.1.2014, která přechází do roku 2016.</t>
  </si>
  <si>
    <t xml:space="preserve">Odbor strategického rozvoje kraje, územního plánování a stavebního řádu  </t>
  </si>
  <si>
    <t>Odbor správní a legislativní  a Krajský živnostenský úřad</t>
  </si>
  <si>
    <t>§ 1019, seskupení pol. 51 - Neinvestiční nákupy a související výdaje</t>
  </si>
  <si>
    <t xml:space="preserve">Olomoucký kraj je spolupořadatelem (2005, 2007, 2009 - 2015) soutěže o nejlepší regionální produkt "Výrobek Olomouckého kraje". Záštitu nad touto soutěží měl doposud vždy jen hejtman Olomuckého kraje. Obdobné soutěže organizují i jiné kraje. Předmětem akce je umožnění prezentace a propagace potravinářských výrobků na území Olomouckého kraje oceněných v soutěži o nejlepší regionální potravinářský produkt "Výrobek Olomouckého kraje". </t>
  </si>
  <si>
    <t>Úhrada nákladů spojených s organizací chovatelských přehlídek pro hodnocení kvality chované a kontrolou ulovené zvěře - § 59 odst. 2 písm. b) zákona č. 449/2001Sb., o myslivosti. V roce 2014 došlo k navýšení počtu oblastí chovu zvěře vymezených krajským úřadem na 12. Úhrada části nákladů spojených s konáním 5. ročníku akce "Oslavy lesa na Floře". Záštitu nad touto soutěží měl doposud vždy hejtman Olomouckého kraje. Cílem projektu, který je zařazen do programu lesnické pedagogiky, je environmentální osvěta veřejnosti a informovanost o trvale udržitelném lesnickém hospodaření v Olomouckém kraji. V předchoích ročnících byla účast na této dvoudenní akci cca 3.000 účastníků, zejména dětí. Na zajištění přípravy a průběhu akce se podílí řada subjektů. V roce 2014 to bylo asi 20 organizací, např. Výstaviště Flora, a.s., Lesy České republiky, s.p., Lesy města Olomouce, a.s., Ústav pro hospodářskou úpravu lesů, Sdružení vlastníků soukromých a obecních lesů v ČR, Střední lesnická škola v Hranicích, Agentura ochrany přírody a krajiny, CHKO Litovelské Pomoraví, CHKO Jeseníky, Muzeum Komenského v Přerově, Sdružení lesních pedagogů ČR a další. Na realizaci akce se Olomoucký kraj podílí každoročně.</t>
  </si>
  <si>
    <t>§ 2399, seskupení pol. 51 - Neinvestiční nákupy a související výdaje</t>
  </si>
  <si>
    <t xml:space="preserve">V roce 2014 a 2015 se Olomoucký kraj spolupodílel částkou 250 tis.Kč na financování nákladů na provoz srážecích stanic na přítocích do vodní nádrže Plumlov realizovaných v rámci projektu "Zlepšení jakosti vod a snížení eutrofizace v povodí vodního díla Plumlov". Na úrovni vedení kraje bylo přislíbeno, že se Olomoucký kraj bude na financování provozu srážecích stanic podílet i v roce 2016. </t>
  </si>
  <si>
    <t xml:space="preserve">Program na podporu aktivit v oblasti životního prostředí a zemědělství </t>
  </si>
  <si>
    <t xml:space="preserve">Poradenství, analýzy a studie zpracovávané externími experty a organizacemi pro potřebu zabezpečení výkonu státní správy a samosprávy v oblasti odpadového hospodářství.   </t>
  </si>
  <si>
    <t xml:space="preserve">§ 3729, seskupení pol. 52 - Neinvestiční transfery soukromoprávním subjektům </t>
  </si>
  <si>
    <t xml:space="preserve">Dotační titul: Podpora udržování a zvyšování odborných kompetencí ve zdravotnictví </t>
  </si>
  <si>
    <t>Dotační titul: Podpora ozdravných a rehabilitačních pobytů pro specifické skupiny obyvatel</t>
  </si>
  <si>
    <t xml:space="preserve">                       Podpora preventivních aktivit a výchovy ke zdraví </t>
  </si>
  <si>
    <t xml:space="preserve">                       Podpora udržování a zvyšování odborných kompetencí ve zdravotnictví </t>
  </si>
  <si>
    <t xml:space="preserve">2. Rezerva na individuální dotace v oblasti zdravotnictví </t>
  </si>
  <si>
    <t xml:space="preserve">Rezerva odboru kultury a památkové péče, ze které budou financovány kulturní aktivity na základě individuálních žádostí. </t>
  </si>
  <si>
    <t>V roce 2015 byla schválena Zastupitelstvem Olomouckého kraje dotace ve výši 1 mil. Kč pro obec Čechy pod Kosířem na výstavbu záchytného parkoviště. V ZOK 25.9.2015 byla schválena smlouva s obcí Čechy pod Kosířem na vástavbu záchytného parkoviště číslo 2015/03451/ODSH/DSM.</t>
  </si>
  <si>
    <t xml:space="preserve">4. Střednědobý plán rozvoje sociálních služeb </t>
  </si>
  <si>
    <t>Výdaje této rozpočtové položky tvoří úhrady nákladů za školení, semináře a jazykové vzdělávání absolvované členy Zastupitelstva a Rady Olomouckého kraje. Položka povýšena na základě uzavřených smluvních vztahů v říjnu 2015.</t>
  </si>
  <si>
    <t>Prostředky rozpočtované na této položce zahrnují náklady na dotisk stávajících propagačních materiálů a na propagační předměty pro prezentaci kraje na veletrzích cestovního ruchu. Uvedená aktivita vychází z Akčního plánu Programu rozvoje cestovního ruchu Olomouckého kraje na období 2014 - 2020. Dále jsou zde narozpočtovány prostředky na zhotovení nových propagačních materiálů OK (550 tis.Kč). Zhotovení propagačních materiálů bude upřesněno v edičním plánu na rok 2016. Navýšení je způsobeno ukončením realizace marketingových projektů z ROP Střední Morava. Uvedená aktivita vychází z Akčního plánu Programu rozvoje cestovního ruchu Olomouckého kraje na období 2014 - 2020</t>
  </si>
  <si>
    <t xml:space="preserve">3. Zajištění provozu Turistického informačního portálu Olomouckého kraje (provozní a obsahový servis) </t>
  </si>
  <si>
    <t>4. Rozvoj Turistického informačního portálu Olomouckého kraje</t>
  </si>
  <si>
    <t xml:space="preserve">5. Seniorské cestování </t>
  </si>
  <si>
    <t xml:space="preserve">6. Nárokování vrácených prostředků </t>
  </si>
  <si>
    <t xml:space="preserve">7. Náklady souvisejícíc se zahraničními aktivitami Olomouckého kraje </t>
  </si>
  <si>
    <t>Prostředky rozpočtované na této položce zahrnují náklady na podporu medializace Olomouckého kraje (obdobně jako v roce 2015 TV Morava, ZZIP, TV Přerov) - pro rok 2016 se budou smlouvy uzavírat na základě výsledků VŘ, v případě nutnosti dalších finančních prostředků se jejich přesun bude řešit formou rozpočtové změny. Ve vysílacím schématu i nadále zůstanou dosavadní pořady, jako např. „Náš kraj“ i „Krásně v kraji“. Nejpozději v prosinci 2015 se uskuteční VŘ na dodavatele služeb</t>
  </si>
  <si>
    <t>Prostředky rozpočtované na této položce zahrnují zejména náklady na organizační zajištění tradičních akcí Olomouckého kraje organizovaných OTH (významné návštěvy /prezident,ostatní /, výjezd ROK s VO, Ples OK, Předávání zlatých křížů, Setkání se starostkami a starosty, Akce pro děti / veřejnost, Ceny kultury, Sportovec OK, Pedagog OK, Ocenění nejlepších trenérů OK, Vánoční setkávání hejtmana se seniory OK, Vánoční výzdoba budovy KÚ, Dožínky OK, Vánoce OK)</t>
  </si>
  <si>
    <t>Smlouva o dílo - na poskytování služeb v oblasti bezpečnosti a ochrany zdraví při práci, požární ochrany a ochrany životního prostředí pro PO v sociální oblasti</t>
  </si>
  <si>
    <t xml:space="preserve">Smlouva o dílo - na poskytování služeb v oblasti bezpečnosti a ochrany zdraví při práci, požární ochrany a ochrany životního prostředí pro PO v oblasti školství </t>
  </si>
  <si>
    <t>1. Administrativní služby</t>
  </si>
  <si>
    <t xml:space="preserve">2. Dlouhodobý záměr vzdělávání a rozvoje vzdělávací soustavy Olomouckého kraje </t>
  </si>
  <si>
    <t xml:space="preserve">3. Konkurzní řízení a hodnocení ředitelů </t>
  </si>
  <si>
    <t>4. Nostrifikace</t>
  </si>
  <si>
    <t xml:space="preserve">5. Zastupitelstvo mládeže Olomouckého kraje (dále jen ZMOK) </t>
  </si>
  <si>
    <t>6. Podpora programů škol a školských zařízení, které jsou zaměřeny na DVPP v oblasti primární prevence sociálně - patologických jevů</t>
  </si>
  <si>
    <t>7. Organizace soutěží a přehlídek</t>
  </si>
  <si>
    <t>8. Hry VII. zimní olympiády dětí a mládeže 2016</t>
  </si>
  <si>
    <t>9. Talent Olomouckého kraje</t>
  </si>
  <si>
    <t>Dotační titul  – Podpora celoroční sportovní činnosti</t>
  </si>
  <si>
    <t xml:space="preserve">Dotační titul – Podpora sportovních akcí regionálního charakteru                </t>
  </si>
  <si>
    <t>Dotační titul – Dotace na získání trenérské licence</t>
  </si>
  <si>
    <t>3. Dotační program - Program na podporu sportovní činnosti dětí a mládeže v Olomouckém kraji v roce 2016</t>
  </si>
  <si>
    <t>Jedná se o kofinancování pokračujícího dotačního programu z prostředků Českého olympijského výboru získaných od loterijních společností na podporu činnosti dětí a mládeže (do dovršení juniorského věku v dané sportovní disciplíně) ve sportovních klubech Olomouckém kraji v roce 2016</t>
  </si>
  <si>
    <t>4. Dotační program - Program podpory práce s dětmi a mládeží pro nestátní neziskové organizace v Olomouckém kraji v roce 2016</t>
  </si>
  <si>
    <t xml:space="preserve">5. Neinvestiční prostředky pro individuální žádosti. </t>
  </si>
  <si>
    <t>Jedná se o kofinancování nově vzniklého dotačního titulu MŠMT na podporu práce s dětmi a mládeží, zejména zabezpečení pravidelné činnosti NNO v územní působnosti Olomouckého kraje</t>
  </si>
  <si>
    <t>OSR - Rozvoj portálu územního plánování - doplnění funkčnosti - 335 200,- Kč</t>
  </si>
  <si>
    <t xml:space="preserve">5. Gordic spol. s r.o. 2003/0765/OIT/DSM </t>
  </si>
  <si>
    <t xml:space="preserve">Gordic spol. s r.o. 2003/0719/OIT/DSM </t>
  </si>
  <si>
    <t>Gordic spol. s r.o. 2014/00170/OIT/DSM</t>
  </si>
  <si>
    <t>31. Požadavky odborů - Zpracování dat a služby související s informačními a komunikačními technologiemi 3 100 450,-</t>
  </si>
  <si>
    <t>Gordic spol. s r.o. 2014/01733/OIT/DSM  = 4 233 104,- Kč</t>
  </si>
  <si>
    <t xml:space="preserve">Rezerva Olomouckého kraje pro případ řešení krizové situace nebo mimořádné události </t>
  </si>
  <si>
    <t>Na této výdajové položce jsou rozpočtovány prostředky pro možnost pořízení DHM do kanceláří uvolněných členů zastupitelstva, politických klubů, doplnění výbavy služebních vozidel zastupitelů, apod. Dále jsou na této položce nárokovány finanční prostředky na nákup nové výpočetní techniky (tablety) pro členy zastupitelstva s přihlédnutím ke změně volebního období.</t>
  </si>
  <si>
    <t>2. Drobné opravy hw. - 362 404,- Kč</t>
  </si>
  <si>
    <t>Dotační titul 1 – Podpora talentovaných žáků a studentů v Olomouckém kraji 2016  - 180 tis.Kč
Dotační titul 2 – Podpora škol vychovávajících talentovanou mládež v Olomouckém kraji 2016 - 115 tis.Kč</t>
  </si>
  <si>
    <r>
      <t xml:space="preserve">Dotační titul 1 - Výjezd dětí a mládeže do zahraničí - 170 tis.Kč
</t>
    </r>
    <r>
      <rPr>
        <sz val="10.5"/>
        <color theme="1"/>
        <rFont val="Arial"/>
        <family val="2"/>
        <charset val="238"/>
      </rPr>
      <t>Dotační titul 2 - Organizace výměnného pobytu pro děti, žáky a studenty ze zahraničních partnerských škol a školských zařízení-100 tis.Kč</t>
    </r>
    <r>
      <rPr>
        <sz val="11"/>
        <color theme="1"/>
        <rFont val="Arial"/>
        <family val="2"/>
        <charset val="238"/>
      </rPr>
      <t xml:space="preserve">
Dotační titul 3 - Kofinancování mezinárodních vzdělávacích programů - 80 tis.Kč</t>
    </r>
  </si>
  <si>
    <t xml:space="preserve">Dotační titul 1 – Podpora environmentálního vzdělávání, výchovy a osvěty v Olomouckém kraji pro rok 2016 - 350 tis.Kč                                                             
Dotační titul 2 – Zelená škola Olomouckého kraje - 50 tis.Kč      </t>
  </si>
  <si>
    <t>Výdaje za FKSP členů zastupitelstva (vedení OK) byly nárokovány dle informací OŘLZ OKŘ(4 % z objemu mzdových prostředků). Oproti roku 2015 jsou náklady vyšší, v případě potřeby bude částka na této položce upravena během roku 2016 rozpočtovou změnou.</t>
  </si>
  <si>
    <t xml:space="preserve">Pro rok 2016 navrhujeme příděl ve výši 4 %.             </t>
  </si>
  <si>
    <t>Individuální žádosti v oblasti kultury a památkové péče</t>
  </si>
  <si>
    <t xml:space="preserve">§ 5512, seskupení pol. 63 - Investiční transfery </t>
  </si>
  <si>
    <t xml:space="preserve">Dotační titul pro JSDH na nákup dopravních aut a zařízení </t>
  </si>
  <si>
    <r>
      <rPr>
        <b/>
        <i/>
        <sz val="11"/>
        <color theme="1"/>
        <rFont val="Arial"/>
        <family val="2"/>
        <charset val="238"/>
      </rPr>
      <t xml:space="preserve">4. Technická pomoc I 
</t>
    </r>
    <r>
      <rPr>
        <sz val="11"/>
        <color theme="1"/>
        <rFont val="Arial"/>
        <family val="2"/>
        <charset val="238"/>
      </rPr>
      <t>Vícetisky územních studií a posouzení.</t>
    </r>
  </si>
  <si>
    <t>7. Aktualizace Územní energetické koncepce Olomouckého kraje</t>
  </si>
  <si>
    <t>1. Zajištění provozu trafostanic v majetku OK velkoodběratelé - provoz trafostanic</t>
  </si>
  <si>
    <t>2. pořizování a zajišťování statistických údajů</t>
  </si>
  <si>
    <t>3. Zajištění poradenské činnosti v oblasti grantových schémat</t>
  </si>
  <si>
    <t xml:space="preserve">4. Koncepce rozvoje včetně zpracování územní studie rozvoje cyklistické dopravy v Olomouckém kraji </t>
  </si>
  <si>
    <t xml:space="preserve">5. Krajská zpráva o životním stylu a zdraví dětí a školáků v Olomouckém kraji </t>
  </si>
  <si>
    <t xml:space="preserve">1. Jedná se o nový dotační program se 4 dotačními tituly nahrazující dotační program Významné projekty Olomouckého kraje a Příspěvky do 25 tis.Kč v oblasti životního prostředí a zemědělství. </t>
  </si>
  <si>
    <t xml:space="preserve">2. Finanční rezerva na případné individuální žádosti z životního prostředí a zemedělství </t>
  </si>
  <si>
    <t xml:space="preserve">§ 3636, seskupení pol. 56 - Neinvestiční půjčené prostředky                     </t>
  </si>
  <si>
    <t xml:space="preserve">Finanční rezerva na případné individuální žádosti na návratné finanční výpomoci </t>
  </si>
  <si>
    <t>Finanční dar prvnímu narozenému občánku kraje v roce 2016</t>
  </si>
  <si>
    <t xml:space="preserve">a) Podpora propagačních, vzdělávacích a osvětových akcí zaměřených na tématiku životního prostředí a zemědělství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</si>
</sst>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quot;tis.Kč&quot;"/>
    <numFmt numFmtId="165" formatCode="\-#,##0_\&quot;tis.Kč&quot;"/>
    <numFmt numFmtId="166" formatCode="00"/>
  </numFmts>
  <fonts count="35" x14ac:knownFonts="1">
    <font>
      <sz val="11"/>
      <color theme="1"/>
      <name val="Calibri"/>
      <family val="2"/>
      <charset val="238"/>
      <scheme val="minor"/>
    </font>
    <font>
      <b/>
      <sz val="11"/>
      <color theme="1"/>
      <name val="Calibri"/>
      <family val="2"/>
      <charset val="238"/>
      <scheme val="minor"/>
    </font>
    <font>
      <sz val="11"/>
      <color theme="1"/>
      <name val="Arial"/>
      <family val="2"/>
      <charset val="238"/>
    </font>
    <font>
      <sz val="10"/>
      <color theme="1"/>
      <name val="Arial"/>
      <family val="2"/>
      <charset val="238"/>
    </font>
    <font>
      <sz val="8"/>
      <color theme="1"/>
      <name val="Arial"/>
      <family val="2"/>
      <charset val="238"/>
    </font>
    <font>
      <b/>
      <sz val="11"/>
      <color theme="1"/>
      <name val="Arial"/>
      <family val="2"/>
      <charset val="238"/>
    </font>
    <font>
      <b/>
      <u/>
      <sz val="11"/>
      <color theme="1"/>
      <name val="Arial"/>
      <family val="2"/>
      <charset val="238"/>
    </font>
    <font>
      <b/>
      <sz val="11"/>
      <color rgb="FFFF0000"/>
      <name val="Arial CE"/>
      <charset val="238"/>
    </font>
    <font>
      <sz val="11"/>
      <name val="Arial"/>
      <family val="2"/>
      <charset val="238"/>
    </font>
    <font>
      <b/>
      <sz val="18"/>
      <color theme="1"/>
      <name val="Arial"/>
      <family val="2"/>
      <charset val="238"/>
    </font>
    <font>
      <b/>
      <i/>
      <sz val="11"/>
      <color theme="1"/>
      <name val="Arial"/>
      <family val="2"/>
      <charset val="238"/>
    </font>
    <font>
      <i/>
      <sz val="11"/>
      <color theme="1"/>
      <name val="Arial"/>
      <family val="2"/>
      <charset val="238"/>
    </font>
    <font>
      <b/>
      <sz val="10"/>
      <color rgb="FFFF0000"/>
      <name val="Arial CE"/>
      <charset val="238"/>
    </font>
    <font>
      <i/>
      <sz val="11"/>
      <color theme="1"/>
      <name val="Calibri"/>
      <family val="2"/>
      <charset val="238"/>
      <scheme val="minor"/>
    </font>
    <font>
      <b/>
      <sz val="11"/>
      <name val="Arial"/>
      <family val="2"/>
      <charset val="238"/>
    </font>
    <font>
      <sz val="10"/>
      <name val="Arial"/>
      <family val="2"/>
      <charset val="238"/>
    </font>
    <font>
      <b/>
      <sz val="16"/>
      <name val="Arial"/>
      <family val="2"/>
      <charset val="238"/>
    </font>
    <font>
      <b/>
      <sz val="12"/>
      <name val="Arial"/>
      <family val="2"/>
      <charset val="238"/>
    </font>
    <font>
      <sz val="11"/>
      <color rgb="FFFF0000"/>
      <name val="Arial"/>
      <family val="2"/>
      <charset val="238"/>
    </font>
    <font>
      <i/>
      <sz val="11"/>
      <name val="Arial"/>
      <family val="2"/>
      <charset val="238"/>
    </font>
    <font>
      <sz val="10"/>
      <color rgb="FFFF0000"/>
      <name val="Arial"/>
      <family val="2"/>
      <charset val="238"/>
    </font>
    <font>
      <b/>
      <sz val="11"/>
      <color rgb="FFFF0000"/>
      <name val="Arial"/>
      <family val="2"/>
      <charset val="238"/>
    </font>
    <font>
      <sz val="10"/>
      <color rgb="FFFFFF00"/>
      <name val="Arial"/>
      <family val="2"/>
      <charset val="238"/>
    </font>
    <font>
      <b/>
      <sz val="11"/>
      <color rgb="FFFFFF00"/>
      <name val="Arial"/>
      <family val="2"/>
      <charset val="238"/>
    </font>
    <font>
      <sz val="11"/>
      <color rgb="FFFFFF00"/>
      <name val="Arial"/>
      <family val="2"/>
      <charset val="238"/>
    </font>
    <font>
      <i/>
      <sz val="10"/>
      <name val="Arial"/>
      <family val="2"/>
      <charset val="238"/>
    </font>
    <font>
      <b/>
      <sz val="11"/>
      <name val="Calibri"/>
      <family val="2"/>
      <charset val="238"/>
      <scheme val="minor"/>
    </font>
    <font>
      <b/>
      <sz val="10"/>
      <color rgb="FFFF0000"/>
      <name val="Arial"/>
      <family val="2"/>
      <charset val="238"/>
    </font>
    <font>
      <b/>
      <i/>
      <sz val="11"/>
      <color theme="1"/>
      <name val="Calibri"/>
      <family val="2"/>
      <charset val="238"/>
      <scheme val="minor"/>
    </font>
    <font>
      <sz val="10.5"/>
      <color theme="1"/>
      <name val="Arial"/>
      <family val="2"/>
      <charset val="238"/>
    </font>
    <font>
      <b/>
      <i/>
      <sz val="11"/>
      <name val="Arial CE"/>
      <charset val="238"/>
    </font>
    <font>
      <b/>
      <i/>
      <sz val="11"/>
      <name val="Arial"/>
      <family val="2"/>
      <charset val="238"/>
    </font>
    <font>
      <sz val="11"/>
      <color theme="6" tint="-0.499984740745262"/>
      <name val="Arial"/>
      <family val="2"/>
      <charset val="238"/>
    </font>
    <font>
      <strike/>
      <sz val="11"/>
      <name val="Arial"/>
      <family val="2"/>
      <charset val="238"/>
    </font>
    <font>
      <strike/>
      <sz val="11"/>
      <name val="Calibri"/>
      <family val="2"/>
      <charset val="23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54">
    <border>
      <left/>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auto="1"/>
      </left>
      <right style="double">
        <color auto="1"/>
      </right>
      <top style="double">
        <color indexed="64"/>
      </top>
      <bottom style="thin">
        <color indexed="64"/>
      </bottom>
      <diagonal/>
    </border>
    <border>
      <left style="thin">
        <color auto="1"/>
      </left>
      <right style="double">
        <color auto="1"/>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double">
        <color indexed="64"/>
      </left>
      <right/>
      <top/>
      <bottom/>
      <diagonal/>
    </border>
    <border>
      <left style="thin">
        <color auto="1"/>
      </left>
      <right style="thin">
        <color auto="1"/>
      </right>
      <top style="thin">
        <color auto="1"/>
      </top>
      <bottom style="double">
        <color auto="1"/>
      </bottom>
      <diagonal/>
    </border>
    <border>
      <left style="double">
        <color auto="1"/>
      </left>
      <right/>
      <top style="thin">
        <color auto="1"/>
      </top>
      <bottom style="double">
        <color auto="1"/>
      </bottom>
      <diagonal/>
    </border>
    <border>
      <left/>
      <right/>
      <top style="thin">
        <color indexed="64"/>
      </top>
      <bottom style="thin">
        <color indexed="64"/>
      </bottom>
      <diagonal/>
    </border>
    <border>
      <left/>
      <right/>
      <top/>
      <bottom style="thin">
        <color indexed="64"/>
      </bottom>
      <diagonal/>
    </border>
    <border>
      <left style="thin">
        <color indexed="64"/>
      </left>
      <right style="double">
        <color auto="1"/>
      </right>
      <top style="thin">
        <color indexed="64"/>
      </top>
      <bottom style="double">
        <color auto="1"/>
      </bottom>
      <diagonal/>
    </border>
    <border>
      <left style="thin">
        <color auto="1"/>
      </left>
      <right style="double">
        <color auto="1"/>
      </right>
      <top/>
      <bottom style="thin">
        <color indexed="64"/>
      </bottom>
      <diagonal/>
    </border>
    <border>
      <left style="thin">
        <color auto="1"/>
      </left>
      <right style="double">
        <color auto="1"/>
      </right>
      <top style="thin">
        <color indexed="64"/>
      </top>
      <bottom/>
      <diagonal/>
    </border>
    <border>
      <left style="thin">
        <color indexed="64"/>
      </left>
      <right/>
      <top style="double">
        <color auto="1"/>
      </top>
      <bottom/>
      <diagonal/>
    </border>
    <border>
      <left/>
      <right style="thin">
        <color indexed="64"/>
      </right>
      <top style="double">
        <color auto="1"/>
      </top>
      <bottom/>
      <diagonal/>
    </border>
    <border>
      <left style="double">
        <color auto="1"/>
      </left>
      <right/>
      <top style="double">
        <color auto="1"/>
      </top>
      <bottom/>
      <diagonal/>
    </border>
  </borders>
  <cellStyleXfs count="2">
    <xf numFmtId="0" fontId="0" fillId="0" borderId="0"/>
    <xf numFmtId="0" fontId="15" fillId="0" borderId="0"/>
  </cellStyleXfs>
  <cellXfs count="610">
    <xf numFmtId="0" fontId="0" fillId="0" borderId="0" xfId="0"/>
    <xf numFmtId="0" fontId="2" fillId="0" borderId="0" xfId="0" applyFont="1"/>
    <xf numFmtId="0" fontId="3" fillId="0" borderId="0" xfId="0" applyFont="1"/>
    <xf numFmtId="3" fontId="2" fillId="0" borderId="0" xfId="0" applyNumberFormat="1" applyFont="1"/>
    <xf numFmtId="3" fontId="3" fillId="0" borderId="0" xfId="0" applyNumberFormat="1" applyFont="1"/>
    <xf numFmtId="0" fontId="4" fillId="0" borderId="0" xfId="0" applyFont="1" applyAlignment="1">
      <alignment horizontal="center"/>
    </xf>
    <xf numFmtId="3" fontId="2" fillId="0" borderId="5" xfId="0" applyNumberFormat="1" applyFont="1" applyBorder="1"/>
    <xf numFmtId="4" fontId="2" fillId="0" borderId="6" xfId="0" applyNumberFormat="1" applyFont="1" applyBorder="1"/>
    <xf numFmtId="0" fontId="2" fillId="0" borderId="8" xfId="0" applyFont="1" applyBorder="1"/>
    <xf numFmtId="3" fontId="2" fillId="0" borderId="8" xfId="0" applyNumberFormat="1" applyFont="1" applyBorder="1"/>
    <xf numFmtId="4" fontId="2" fillId="0" borderId="9" xfId="0" applyNumberFormat="1" applyFont="1" applyBorder="1"/>
    <xf numFmtId="3" fontId="2" fillId="0" borderId="11" xfId="0" applyNumberFormat="1" applyFont="1" applyBorder="1"/>
    <xf numFmtId="4" fontId="2" fillId="0" borderId="12" xfId="0" applyNumberFormat="1" applyFont="1" applyBorder="1"/>
    <xf numFmtId="0" fontId="2" fillId="0" borderId="5" xfId="0" applyFont="1" applyBorder="1" applyAlignment="1">
      <alignment wrapText="1"/>
    </xf>
    <xf numFmtId="0" fontId="2" fillId="0" borderId="8" xfId="0" applyFont="1" applyBorder="1" applyAlignment="1">
      <alignment wrapText="1"/>
    </xf>
    <xf numFmtId="0" fontId="2" fillId="0" borderId="11" xfId="0" applyFont="1" applyBorder="1" applyAlignment="1">
      <alignment wrapText="1"/>
    </xf>
    <xf numFmtId="0" fontId="5" fillId="0" borderId="0" xfId="0" applyFont="1"/>
    <xf numFmtId="0" fontId="2" fillId="0" borderId="0" xfId="0" applyFont="1" applyAlignment="1">
      <alignment horizontal="center"/>
    </xf>
    <xf numFmtId="0" fontId="3"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2" fillId="0" borderId="0" xfId="0" applyFont="1" applyAlignment="1">
      <alignment horizontal="justify" wrapText="1"/>
    </xf>
    <xf numFmtId="0" fontId="0" fillId="0" borderId="0" xfId="0" applyAlignment="1">
      <alignment horizontal="justify" wrapText="1"/>
    </xf>
    <xf numFmtId="0" fontId="5" fillId="0" borderId="0" xfId="0" applyFont="1" applyAlignment="1">
      <alignment horizontal="center"/>
    </xf>
    <xf numFmtId="3" fontId="5" fillId="0" borderId="0" xfId="0" applyNumberFormat="1" applyFont="1"/>
    <xf numFmtId="165" fontId="7" fillId="0" borderId="0" xfId="0" applyNumberFormat="1" applyFont="1"/>
    <xf numFmtId="3" fontId="2" fillId="0" borderId="0" xfId="0" applyNumberFormat="1" applyFont="1" applyBorder="1"/>
    <xf numFmtId="0" fontId="2" fillId="0" borderId="0" xfId="0" applyFont="1" applyBorder="1"/>
    <xf numFmtId="0" fontId="5" fillId="2" borderId="16" xfId="0" applyFont="1" applyFill="1" applyBorder="1" applyAlignment="1">
      <alignment horizontal="left"/>
    </xf>
    <xf numFmtId="0" fontId="2" fillId="2" borderId="16" xfId="0" applyFont="1" applyFill="1" applyBorder="1" applyAlignment="1">
      <alignment horizontal="center"/>
    </xf>
    <xf numFmtId="0" fontId="2" fillId="2" borderId="16" xfId="0" applyFont="1" applyFill="1" applyBorder="1"/>
    <xf numFmtId="3" fontId="2" fillId="2" borderId="16" xfId="0" applyNumberFormat="1" applyFont="1" applyFill="1"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3"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3" fontId="4" fillId="2" borderId="2" xfId="0" applyNumberFormat="1" applyFont="1" applyFill="1" applyBorder="1" applyAlignment="1">
      <alignment horizontal="center" wrapText="1"/>
    </xf>
    <xf numFmtId="0" fontId="4" fillId="2" borderId="3" xfId="0" applyFont="1" applyFill="1" applyBorder="1" applyAlignment="1">
      <alignment horizontal="center"/>
    </xf>
    <xf numFmtId="3" fontId="5" fillId="2" borderId="2" xfId="0" applyNumberFormat="1" applyFont="1" applyFill="1" applyBorder="1"/>
    <xf numFmtId="4" fontId="5" fillId="2" borderId="3" xfId="0" applyNumberFormat="1" applyFont="1" applyFill="1" applyBorder="1"/>
    <xf numFmtId="164" fontId="8" fillId="0" borderId="0" xfId="0" applyNumberFormat="1" applyFont="1"/>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horizontal="justify" wrapText="1"/>
    </xf>
    <xf numFmtId="0" fontId="5" fillId="0" borderId="0" xfId="0" applyFont="1" applyAlignment="1"/>
    <xf numFmtId="0" fontId="0" fillId="2" borderId="16" xfId="0" applyFill="1" applyBorder="1" applyAlignment="1"/>
    <xf numFmtId="0" fontId="9" fillId="0" borderId="0" xfId="0" applyFont="1" applyAlignment="1">
      <alignment horizontal="left"/>
    </xf>
    <xf numFmtId="0" fontId="5" fillId="0" borderId="0" xfId="0" applyFont="1" applyAlignment="1">
      <alignment horizontal="justify"/>
    </xf>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horizontal="justify" wrapText="1"/>
    </xf>
    <xf numFmtId="165" fontId="12" fillId="0" borderId="0" xfId="0" applyNumberFormat="1" applyFont="1"/>
    <xf numFmtId="0" fontId="5" fillId="3" borderId="0" xfId="0" applyFont="1" applyFill="1" applyBorder="1" applyAlignment="1">
      <alignment horizontal="left"/>
    </xf>
    <xf numFmtId="0" fontId="2" fillId="3" borderId="0" xfId="0" applyFont="1" applyFill="1" applyBorder="1" applyAlignment="1">
      <alignment horizontal="center"/>
    </xf>
    <xf numFmtId="0" fontId="2" fillId="3" borderId="0" xfId="0" applyFont="1" applyFill="1" applyBorder="1"/>
    <xf numFmtId="3" fontId="2" fillId="3" borderId="0" xfId="0" applyNumberFormat="1" applyFont="1" applyFill="1" applyBorder="1"/>
    <xf numFmtId="0" fontId="2" fillId="3" borderId="0" xfId="0" applyFont="1" applyFill="1"/>
    <xf numFmtId="164" fontId="8" fillId="3" borderId="0" xfId="0" applyNumberFormat="1" applyFont="1" applyFill="1" applyBorder="1"/>
    <xf numFmtId="0" fontId="2" fillId="0" borderId="0" xfId="0" applyFont="1" applyBorder="1" applyAlignment="1">
      <alignment horizontal="center"/>
    </xf>
    <xf numFmtId="0" fontId="2" fillId="0" borderId="5" xfId="0" applyFont="1" applyBorder="1"/>
    <xf numFmtId="0" fontId="0" fillId="0" borderId="0" xfId="0" applyAlignment="1">
      <alignment horizontal="justify"/>
    </xf>
    <xf numFmtId="0" fontId="2" fillId="0" borderId="18" xfId="0" applyFont="1" applyBorder="1" applyAlignment="1">
      <alignment wrapText="1"/>
    </xf>
    <xf numFmtId="164" fontId="11" fillId="0" borderId="0" xfId="0" applyNumberFormat="1" applyFont="1" applyBorder="1" applyAlignment="1">
      <alignment horizontal="left"/>
    </xf>
    <xf numFmtId="164" fontId="13" fillId="0" borderId="0" xfId="0" applyNumberFormat="1" applyFont="1" applyBorder="1" applyAlignment="1">
      <alignment horizontal="left"/>
    </xf>
    <xf numFmtId="0" fontId="2" fillId="0" borderId="0" xfId="0" applyFont="1" applyAlignment="1">
      <alignment horizontal="justify"/>
    </xf>
    <xf numFmtId="0" fontId="2" fillId="0" borderId="0" xfId="0" applyFont="1" applyBorder="1" applyAlignment="1">
      <alignment horizontal="left"/>
    </xf>
    <xf numFmtId="0" fontId="16" fillId="0" borderId="0" xfId="1" applyFont="1" applyFill="1"/>
    <xf numFmtId="0" fontId="15" fillId="0" borderId="0" xfId="1" applyFill="1"/>
    <xf numFmtId="0" fontId="17" fillId="0" borderId="0" xfId="1" applyFont="1" applyFill="1"/>
    <xf numFmtId="0" fontId="14" fillId="3" borderId="0" xfId="1" applyFont="1" applyFill="1"/>
    <xf numFmtId="0" fontId="14" fillId="3" borderId="23" xfId="1" applyFont="1" applyFill="1" applyBorder="1"/>
    <xf numFmtId="0" fontId="14" fillId="3" borderId="24" xfId="1" applyFont="1" applyFill="1" applyBorder="1"/>
    <xf numFmtId="166" fontId="14" fillId="3" borderId="24" xfId="1" applyNumberFormat="1" applyFont="1" applyFill="1" applyBorder="1"/>
    <xf numFmtId="3" fontId="14" fillId="3" borderId="24" xfId="1" applyNumberFormat="1" applyFont="1" applyFill="1" applyBorder="1"/>
    <xf numFmtId="3" fontId="14" fillId="3" borderId="25" xfId="1" applyNumberFormat="1" applyFont="1" applyFill="1" applyBorder="1"/>
    <xf numFmtId="0" fontId="8" fillId="3" borderId="0" xfId="1" applyFont="1" applyFill="1"/>
    <xf numFmtId="3" fontId="8" fillId="3" borderId="0" xfId="1" applyNumberFormat="1" applyFont="1" applyFill="1"/>
    <xf numFmtId="0" fontId="8" fillId="0" borderId="0" xfId="1" applyFont="1" applyFill="1"/>
    <xf numFmtId="0" fontId="15" fillId="3" borderId="0" xfId="1" applyFill="1"/>
    <xf numFmtId="0" fontId="15" fillId="2" borderId="11" xfId="1" applyFill="1" applyBorder="1" applyAlignment="1">
      <alignment horizontal="center"/>
    </xf>
    <xf numFmtId="3" fontId="15" fillId="2" borderId="11" xfId="1" applyNumberFormat="1" applyFont="1" applyFill="1" applyBorder="1" applyAlignment="1">
      <alignment horizontal="center" vertical="center" wrapText="1"/>
    </xf>
    <xf numFmtId="0" fontId="15" fillId="2" borderId="2" xfId="1" applyFill="1" applyBorder="1" applyAlignment="1">
      <alignment horizontal="center" vertical="center"/>
    </xf>
    <xf numFmtId="3" fontId="14" fillId="2" borderId="2" xfId="1" applyNumberFormat="1" applyFont="1" applyFill="1" applyBorder="1"/>
    <xf numFmtId="3" fontId="2" fillId="3" borderId="8" xfId="0" applyNumberFormat="1" applyFont="1" applyFill="1" applyBorder="1"/>
    <xf numFmtId="0" fontId="2" fillId="0" borderId="0" xfId="0" applyFont="1" applyAlignment="1">
      <alignment horizontal="justify"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8" xfId="0" applyFont="1" applyFill="1" applyBorder="1"/>
    <xf numFmtId="4" fontId="2" fillId="3" borderId="9" xfId="0" applyNumberFormat="1" applyFont="1" applyFill="1" applyBorder="1"/>
    <xf numFmtId="3" fontId="2" fillId="3" borderId="11" xfId="0" applyNumberFormat="1" applyFont="1" applyFill="1" applyBorder="1"/>
    <xf numFmtId="3" fontId="11" fillId="3" borderId="0" xfId="0" applyNumberFormat="1" applyFont="1" applyFill="1" applyAlignment="1">
      <alignment horizontal="right"/>
    </xf>
    <xf numFmtId="0" fontId="11" fillId="3" borderId="0" xfId="0" applyFont="1" applyFill="1" applyAlignment="1">
      <alignment horizontal="right"/>
    </xf>
    <xf numFmtId="0" fontId="2" fillId="3" borderId="0" xfId="0" applyFont="1" applyFill="1" applyAlignment="1">
      <alignment horizontal="right"/>
    </xf>
    <xf numFmtId="164" fontId="11" fillId="3" borderId="0" xfId="0" applyNumberFormat="1" applyFont="1" applyFill="1" applyBorder="1" applyAlignment="1">
      <alignment horizontal="right"/>
    </xf>
    <xf numFmtId="164" fontId="13" fillId="3" borderId="0" xfId="0" applyNumberFormat="1" applyFont="1" applyFill="1" applyBorder="1" applyAlignment="1">
      <alignment horizontal="right"/>
    </xf>
    <xf numFmtId="0" fontId="10" fillId="0" borderId="0" xfId="0" applyFont="1" applyBorder="1" applyAlignment="1">
      <alignment horizontal="left"/>
    </xf>
    <xf numFmtId="0" fontId="15" fillId="2" borderId="34" xfId="1" applyFill="1" applyBorder="1" applyAlignment="1">
      <alignment horizontal="center" vertical="center"/>
    </xf>
    <xf numFmtId="0" fontId="15" fillId="2" borderId="35" xfId="1" applyFill="1" applyBorder="1"/>
    <xf numFmtId="3" fontId="15" fillId="2" borderId="36" xfId="1" applyNumberFormat="1" applyFont="1" applyFill="1" applyBorder="1" applyAlignment="1">
      <alignment horizontal="center" vertical="center" wrapText="1"/>
    </xf>
    <xf numFmtId="3" fontId="15" fillId="2" borderId="37" xfId="1" applyNumberFormat="1" applyFont="1" applyFill="1" applyBorder="1" applyAlignment="1">
      <alignment horizontal="center" vertical="center" wrapText="1"/>
    </xf>
    <xf numFmtId="3" fontId="14" fillId="3" borderId="33" xfId="1" applyNumberFormat="1" applyFont="1" applyFill="1" applyBorder="1"/>
    <xf numFmtId="3" fontId="14" fillId="2" borderId="15" xfId="1" applyNumberFormat="1" applyFont="1" applyFill="1" applyBorder="1"/>
    <xf numFmtId="3" fontId="14" fillId="2" borderId="13" xfId="1" applyNumberFormat="1" applyFont="1" applyFill="1" applyBorder="1"/>
    <xf numFmtId="166" fontId="14" fillId="3" borderId="29" xfId="1" applyNumberFormat="1" applyFont="1" applyFill="1" applyBorder="1" applyAlignment="1"/>
    <xf numFmtId="3" fontId="14" fillId="3" borderId="40" xfId="1" applyNumberFormat="1" applyFont="1" applyFill="1" applyBorder="1" applyAlignment="1"/>
    <xf numFmtId="3" fontId="14" fillId="3" borderId="41" xfId="1" applyNumberFormat="1" applyFont="1" applyFill="1" applyBorder="1"/>
    <xf numFmtId="0" fontId="19" fillId="3" borderId="42" xfId="1" applyFont="1" applyFill="1" applyBorder="1" applyAlignment="1"/>
    <xf numFmtId="0" fontId="19" fillId="3" borderId="40" xfId="1" applyFont="1" applyFill="1" applyBorder="1" applyAlignment="1"/>
    <xf numFmtId="3" fontId="19" fillId="3" borderId="29" xfId="1" applyNumberFormat="1" applyFont="1" applyFill="1" applyBorder="1" applyAlignment="1">
      <alignment horizontal="left"/>
    </xf>
    <xf numFmtId="0" fontId="20" fillId="0" borderId="0" xfId="1" applyFont="1" applyFill="1"/>
    <xf numFmtId="0" fontId="18" fillId="0" borderId="0" xfId="1" applyFont="1" applyFill="1"/>
    <xf numFmtId="0" fontId="22" fillId="0" borderId="0" xfId="1" applyFont="1" applyFill="1"/>
    <xf numFmtId="0" fontId="24" fillId="0" borderId="0" xfId="1" applyFont="1" applyFill="1"/>
    <xf numFmtId="0" fontId="15" fillId="0" borderId="0" xfId="1" applyFont="1" applyFill="1"/>
    <xf numFmtId="4" fontId="15" fillId="0" borderId="0" xfId="1" applyNumberFormat="1" applyFont="1" applyFill="1"/>
    <xf numFmtId="0" fontId="15" fillId="0" borderId="16" xfId="1" applyFont="1" applyFill="1" applyBorder="1"/>
    <xf numFmtId="0" fontId="15" fillId="3" borderId="0" xfId="1" applyFont="1" applyFill="1"/>
    <xf numFmtId="4" fontId="15" fillId="3" borderId="0" xfId="1" applyNumberFormat="1" applyFont="1" applyFill="1"/>
    <xf numFmtId="0" fontId="19" fillId="3" borderId="43" xfId="1" applyFont="1" applyFill="1" applyBorder="1" applyAlignment="1"/>
    <xf numFmtId="0" fontId="19" fillId="3" borderId="19" xfId="1" applyFont="1" applyFill="1" applyBorder="1" applyAlignment="1"/>
    <xf numFmtId="166" fontId="14" fillId="3" borderId="8" xfId="1" applyNumberFormat="1" applyFont="1" applyFill="1" applyBorder="1" applyAlignment="1"/>
    <xf numFmtId="3" fontId="19" fillId="3" borderId="8" xfId="1" applyNumberFormat="1" applyFont="1" applyFill="1" applyBorder="1" applyAlignment="1">
      <alignment horizontal="left"/>
    </xf>
    <xf numFmtId="3" fontId="8" fillId="2" borderId="24" xfId="1" applyNumberFormat="1" applyFont="1" applyFill="1" applyBorder="1"/>
    <xf numFmtId="3" fontId="8" fillId="2" borderId="44" xfId="1" applyNumberFormat="1" applyFont="1" applyFill="1" applyBorder="1"/>
    <xf numFmtId="0" fontId="8" fillId="2" borderId="32" xfId="1" applyFont="1" applyFill="1" applyBorder="1"/>
    <xf numFmtId="0" fontId="8" fillId="2" borderId="45" xfId="1" applyFont="1" applyFill="1" applyBorder="1"/>
    <xf numFmtId="0" fontId="8" fillId="2" borderId="33" xfId="1" applyFont="1" applyFill="1" applyBorder="1"/>
    <xf numFmtId="0" fontId="8" fillId="2" borderId="37" xfId="1" applyFont="1" applyFill="1" applyBorder="1"/>
    <xf numFmtId="0" fontId="8" fillId="2" borderId="46" xfId="1" applyFont="1" applyFill="1" applyBorder="1"/>
    <xf numFmtId="0" fontId="8" fillId="2" borderId="35" xfId="1" applyFont="1" applyFill="1" applyBorder="1"/>
    <xf numFmtId="0" fontId="8" fillId="2" borderId="42" xfId="1" applyFont="1" applyFill="1" applyBorder="1"/>
    <xf numFmtId="0" fontId="8" fillId="2" borderId="47" xfId="1" applyFont="1" applyFill="1" applyBorder="1"/>
    <xf numFmtId="0" fontId="8" fillId="2" borderId="40" xfId="1" applyFont="1" applyFill="1" applyBorder="1"/>
    <xf numFmtId="3" fontId="8" fillId="2" borderId="29" xfId="1" applyNumberFormat="1" applyFont="1" applyFill="1" applyBorder="1"/>
    <xf numFmtId="4" fontId="0" fillId="0" borderId="0" xfId="0" applyNumberFormat="1" applyBorder="1" applyAlignment="1">
      <alignment vertical="top" wrapText="1"/>
    </xf>
    <xf numFmtId="0" fontId="0" fillId="0" borderId="0" xfId="0" applyBorder="1" applyAlignment="1">
      <alignment vertical="top" wrapText="1"/>
    </xf>
    <xf numFmtId="164" fontId="5" fillId="0" borderId="0" xfId="0" applyNumberFormat="1" applyFont="1" applyBorder="1" applyAlignment="1"/>
    <xf numFmtId="164" fontId="1" fillId="0" borderId="0" xfId="0" applyNumberFormat="1" applyFont="1" applyBorder="1" applyAlignment="1"/>
    <xf numFmtId="0" fontId="2" fillId="3" borderId="0" xfId="0" applyFont="1" applyFill="1" applyAlignment="1">
      <alignment horizontal="left"/>
    </xf>
    <xf numFmtId="0" fontId="1" fillId="3" borderId="0" xfId="0" applyFont="1" applyFill="1" applyAlignment="1">
      <alignment horizontal="left" wrapText="1"/>
    </xf>
    <xf numFmtId="0" fontId="14" fillId="3" borderId="0" xfId="0" applyFont="1" applyFill="1" applyAlignment="1">
      <alignment horizontal="left"/>
    </xf>
    <xf numFmtId="0" fontId="8" fillId="3" borderId="0" xfId="0" applyFont="1" applyFill="1" applyAlignment="1">
      <alignment horizontal="center"/>
    </xf>
    <xf numFmtId="0" fontId="8" fillId="3" borderId="0" xfId="0" applyFont="1" applyFill="1"/>
    <xf numFmtId="3" fontId="8" fillId="3" borderId="0" xfId="0" applyNumberFormat="1" applyFont="1" applyFill="1"/>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8" xfId="0" applyFont="1" applyBorder="1" applyAlignment="1" applyProtection="1">
      <alignment wrapText="1"/>
      <protection locked="0"/>
    </xf>
    <xf numFmtId="0" fontId="2" fillId="0" borderId="0" xfId="0" applyFont="1"/>
    <xf numFmtId="3" fontId="2" fillId="0" borderId="0" xfId="0" applyNumberFormat="1" applyFont="1"/>
    <xf numFmtId="3" fontId="2" fillId="0" borderId="8" xfId="0" applyNumberFormat="1" applyFont="1" applyBorder="1"/>
    <xf numFmtId="4" fontId="2" fillId="0" borderId="9" xfId="0" applyNumberFormat="1" applyFont="1" applyBorder="1"/>
    <xf numFmtId="0" fontId="2" fillId="0" borderId="8" xfId="0" applyFont="1" applyBorder="1" applyAlignment="1">
      <alignment wrapText="1"/>
    </xf>
    <xf numFmtId="0" fontId="2" fillId="0" borderId="0" xfId="0" applyFont="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5" fillId="0" borderId="0" xfId="0" applyFont="1" applyAlignment="1">
      <alignment horizontal="left"/>
    </xf>
    <xf numFmtId="0" fontId="6" fillId="0" borderId="0" xfId="0" applyFont="1" applyAlignment="1">
      <alignment horizontal="left"/>
    </xf>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5" fillId="2" borderId="16" xfId="0" applyFont="1" applyFill="1" applyBorder="1" applyAlignment="1">
      <alignment horizontal="left"/>
    </xf>
    <xf numFmtId="0" fontId="2" fillId="2" borderId="16" xfId="0" applyFont="1" applyFill="1" applyBorder="1" applyAlignment="1">
      <alignment horizontal="center"/>
    </xf>
    <xf numFmtId="0" fontId="2" fillId="2" borderId="16" xfId="0" applyFont="1" applyFill="1" applyBorder="1"/>
    <xf numFmtId="3" fontId="2" fillId="2" borderId="16" xfId="0" applyNumberFormat="1" applyFont="1" applyFill="1" applyBorder="1"/>
    <xf numFmtId="0" fontId="2" fillId="3" borderId="0" xfId="0" applyFont="1" applyFill="1"/>
    <xf numFmtId="0" fontId="5" fillId="3" borderId="0" xfId="0" applyFont="1" applyFill="1" applyAlignment="1">
      <alignment horizontal="left"/>
    </xf>
    <xf numFmtId="0" fontId="2" fillId="3" borderId="0" xfId="0" applyFont="1" applyFill="1" applyAlignment="1">
      <alignment horizontal="center"/>
    </xf>
    <xf numFmtId="3" fontId="2" fillId="3" borderId="0" xfId="0" applyNumberFormat="1" applyFont="1" applyFill="1"/>
    <xf numFmtId="0" fontId="0" fillId="3" borderId="0" xfId="0" applyFill="1" applyAlignment="1">
      <alignment horizontal="justify" wrapText="1"/>
    </xf>
    <xf numFmtId="164" fontId="5" fillId="3" borderId="0" xfId="0" applyNumberFormat="1" applyFont="1" applyFill="1" applyBorder="1" applyAlignment="1"/>
    <xf numFmtId="164" fontId="1" fillId="3" borderId="0" xfId="0" applyNumberFormat="1" applyFont="1" applyFill="1" applyBorder="1" applyAlignment="1"/>
    <xf numFmtId="0" fontId="2" fillId="3" borderId="0" xfId="0" applyFont="1" applyFill="1" applyAlignment="1">
      <alignment horizontal="justify" wrapText="1"/>
    </xf>
    <xf numFmtId="0" fontId="2" fillId="0" borderId="0" xfId="0" applyFont="1" applyAlignment="1">
      <alignment horizontal="justify" vertical="justify" wrapText="1"/>
    </xf>
    <xf numFmtId="0" fontId="10" fillId="0" borderId="0" xfId="0" applyFont="1" applyBorder="1" applyAlignment="1">
      <alignment horizontal="left"/>
    </xf>
    <xf numFmtId="0" fontId="11" fillId="0" borderId="0" xfId="0" applyFont="1" applyBorder="1" applyAlignment="1">
      <alignment horizontal="justify"/>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Fill="1"/>
    <xf numFmtId="3" fontId="5" fillId="0" borderId="0" xfId="0" applyNumberFormat="1" applyFont="1" applyFill="1"/>
    <xf numFmtId="0" fontId="2" fillId="0" borderId="0" xfId="0" applyFont="1" applyFill="1" applyAlignment="1">
      <alignment horizontal="justify" wrapText="1"/>
    </xf>
    <xf numFmtId="0" fontId="0" fillId="0" borderId="0" xfId="0" applyFill="1" applyAlignment="1">
      <alignment horizontal="justify" wrapText="1"/>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3" fontId="2" fillId="0" borderId="0" xfId="0" applyNumberFormat="1" applyFont="1" applyFill="1"/>
    <xf numFmtId="3" fontId="2" fillId="0" borderId="0" xfId="0" applyNumberFormat="1" applyFont="1" applyFill="1" applyBorder="1"/>
    <xf numFmtId="0" fontId="2" fillId="0" borderId="0" xfId="0" applyFont="1" applyFill="1" applyBorder="1"/>
    <xf numFmtId="0" fontId="2"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justify" vertical="justify" wrapText="1"/>
    </xf>
    <xf numFmtId="0" fontId="2" fillId="0" borderId="0" xfId="0" applyFont="1" applyAlignment="1">
      <alignment horizontal="justify"/>
    </xf>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horizontal="justify" wrapText="1"/>
    </xf>
    <xf numFmtId="0" fontId="0" fillId="0" borderId="0" xfId="0" applyAlignment="1">
      <alignment wrapText="1"/>
    </xf>
    <xf numFmtId="0" fontId="2" fillId="0" borderId="0" xfId="0" applyFont="1" applyAlignment="1">
      <alignment horizontal="left"/>
    </xf>
    <xf numFmtId="0" fontId="0" fillId="0" borderId="0" xfId="0" applyBorder="1" applyAlignment="1">
      <alignment horizontal="justify" wrapText="1"/>
    </xf>
    <xf numFmtId="3" fontId="8" fillId="0" borderId="8" xfId="0" applyNumberFormat="1" applyFont="1" applyBorder="1"/>
    <xf numFmtId="3" fontId="8" fillId="0" borderId="11" xfId="0" applyNumberFormat="1" applyFont="1" applyBorder="1"/>
    <xf numFmtId="164" fontId="2" fillId="0" borderId="0" xfId="0" applyNumberFormat="1" applyFont="1"/>
    <xf numFmtId="0" fontId="5" fillId="0" borderId="0" xfId="0" applyFont="1" applyAlignment="1">
      <alignment horizontal="left" vertical="top"/>
    </xf>
    <xf numFmtId="0" fontId="5" fillId="0" borderId="0" xfId="0" applyFont="1" applyFill="1" applyBorder="1" applyAlignment="1">
      <alignment horizontal="left"/>
    </xf>
    <xf numFmtId="0" fontId="2" fillId="0" borderId="0" xfId="0" applyFont="1" applyFill="1" applyBorder="1" applyAlignment="1">
      <alignment horizontal="center"/>
    </xf>
    <xf numFmtId="164" fontId="8" fillId="0" borderId="0" xfId="0" applyNumberFormat="1" applyFont="1" applyFill="1"/>
    <xf numFmtId="0" fontId="8" fillId="3" borderId="0" xfId="0" applyNumberFormat="1" applyFont="1" applyFill="1"/>
    <xf numFmtId="0" fontId="0" fillId="0" borderId="0" xfId="0" applyBorder="1" applyAlignment="1">
      <alignment horizontal="justify" vertical="top" wrapText="1"/>
    </xf>
    <xf numFmtId="0" fontId="2" fillId="0" borderId="18" xfId="0" applyFont="1" applyBorder="1"/>
    <xf numFmtId="0" fontId="5" fillId="0" borderId="0" xfId="0" applyFont="1" applyBorder="1" applyAlignment="1">
      <alignment horizontal="left"/>
    </xf>
    <xf numFmtId="0" fontId="0" fillId="0" borderId="0" xfId="0" applyAlignment="1">
      <alignment horizontal="justify" vertical="top" wrapText="1"/>
    </xf>
    <xf numFmtId="0" fontId="10" fillId="0" borderId="0" xfId="0" applyFont="1" applyAlignment="1">
      <alignment horizontal="left"/>
    </xf>
    <xf numFmtId="0" fontId="10" fillId="0" borderId="0" xfId="0" applyFont="1"/>
    <xf numFmtId="0" fontId="2" fillId="0" borderId="19" xfId="0" applyFont="1" applyBorder="1"/>
    <xf numFmtId="0" fontId="5" fillId="0" borderId="0" xfId="0" applyFont="1" applyAlignment="1">
      <alignment horizontal="left" wrapText="1"/>
    </xf>
    <xf numFmtId="164" fontId="5" fillId="0" borderId="0" xfId="0" applyNumberFormat="1" applyFont="1" applyAlignment="1">
      <alignment horizontal="left"/>
    </xf>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justify" vertical="justify" wrapText="1"/>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Fill="1" applyBorder="1" applyAlignment="1">
      <alignment horizontal="justify" wrapText="1"/>
    </xf>
    <xf numFmtId="0" fontId="0" fillId="0" borderId="0" xfId="0" applyFill="1" applyAlignment="1">
      <alignment horizontal="justify" vertical="top" wrapText="1"/>
    </xf>
    <xf numFmtId="0" fontId="8" fillId="2" borderId="0" xfId="1" applyFont="1" applyFill="1" applyBorder="1"/>
    <xf numFmtId="0" fontId="8" fillId="2" borderId="16" xfId="1" applyFont="1" applyFill="1" applyBorder="1"/>
    <xf numFmtId="3" fontId="15" fillId="3" borderId="0" xfId="1" applyNumberFormat="1" applyFont="1" applyFill="1"/>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left"/>
    </xf>
    <xf numFmtId="0" fontId="0" fillId="0" borderId="0" xfId="0" applyAlignment="1">
      <alignment horizontal="justify" vertical="top" wrapText="1"/>
    </xf>
    <xf numFmtId="3" fontId="14" fillId="3" borderId="0" xfId="1" applyNumberFormat="1" applyFont="1" applyFill="1"/>
    <xf numFmtId="165" fontId="27" fillId="0" borderId="0" xfId="0" applyNumberFormat="1" applyFont="1"/>
    <xf numFmtId="0" fontId="10" fillId="0" borderId="0" xfId="0" applyFont="1" applyAlignment="1">
      <alignment horizontal="center"/>
    </xf>
    <xf numFmtId="3" fontId="10" fillId="0" borderId="0" xfId="0" applyNumberFormat="1" applyFont="1"/>
    <xf numFmtId="0" fontId="0" fillId="0" borderId="0" xfId="0" applyAlignment="1">
      <alignment horizontal="justify" wrapText="1"/>
    </xf>
    <xf numFmtId="164" fontId="11" fillId="3" borderId="0" xfId="0" applyNumberFormat="1" applyFont="1" applyFill="1" applyBorder="1" applyAlignment="1">
      <alignment horizontal="right"/>
    </xf>
    <xf numFmtId="0" fontId="0" fillId="0" borderId="0" xfId="0" applyAlignment="1">
      <alignment horizontal="justify" vertical="top" wrapText="1"/>
    </xf>
    <xf numFmtId="0" fontId="15" fillId="2" borderId="3" xfId="0" applyFont="1" applyFill="1" applyBorder="1" applyAlignment="1">
      <alignment horizontal="center" vertical="center"/>
    </xf>
    <xf numFmtId="4" fontId="15" fillId="2" borderId="12" xfId="1" applyNumberFormat="1" applyFont="1" applyFill="1" applyBorder="1" applyAlignment="1">
      <alignment horizontal="center" vertical="center" wrapText="1"/>
    </xf>
    <xf numFmtId="4" fontId="14" fillId="3" borderId="39" xfId="1" applyNumberFormat="1" applyFont="1" applyFill="1" applyBorder="1" applyAlignment="1"/>
    <xf numFmtId="4" fontId="19" fillId="3" borderId="49" xfId="1" applyNumberFormat="1" applyFont="1" applyFill="1" applyBorder="1" applyAlignment="1">
      <alignment horizontal="left"/>
    </xf>
    <xf numFmtId="4" fontId="19" fillId="3" borderId="50" xfId="1" applyNumberFormat="1" applyFont="1" applyFill="1" applyBorder="1" applyAlignment="1">
      <alignment horizontal="left"/>
    </xf>
    <xf numFmtId="4" fontId="14" fillId="2" borderId="3" xfId="1" applyNumberFormat="1" applyFont="1" applyFill="1" applyBorder="1"/>
    <xf numFmtId="4" fontId="8" fillId="2" borderId="39" xfId="1" applyNumberFormat="1" applyFont="1" applyFill="1" applyBorder="1" applyAlignment="1"/>
    <xf numFmtId="4" fontId="8" fillId="2" borderId="48" xfId="1" applyNumberFormat="1" applyFont="1" applyFill="1" applyBorder="1" applyAlignment="1"/>
    <xf numFmtId="0" fontId="2" fillId="0" borderId="0" xfId="0" applyFont="1" applyAlignment="1">
      <alignment horizontal="justify" wrapText="1"/>
    </xf>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left"/>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left"/>
    </xf>
    <xf numFmtId="4" fontId="2" fillId="0" borderId="9" xfId="0" applyNumberFormat="1" applyFont="1" applyBorder="1" applyAlignment="1">
      <alignment shrinkToFit="1"/>
    </xf>
    <xf numFmtId="0" fontId="21" fillId="3" borderId="0" xfId="1" applyFont="1" applyFill="1"/>
    <xf numFmtId="0" fontId="21" fillId="3" borderId="0" xfId="1" applyFont="1" applyFill="1" applyBorder="1"/>
    <xf numFmtId="164" fontId="5" fillId="3" borderId="0" xfId="0" applyNumberFormat="1" applyFont="1" applyFill="1" applyBorder="1" applyAlignment="1">
      <alignment horizontal="right"/>
    </xf>
    <xf numFmtId="164" fontId="8" fillId="3" borderId="0" xfId="0" applyNumberFormat="1" applyFont="1" applyFill="1"/>
    <xf numFmtId="0" fontId="10" fillId="3" borderId="0" xfId="0" applyFont="1" applyFill="1" applyBorder="1" applyAlignment="1">
      <alignment horizontal="left"/>
    </xf>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wrapText="1"/>
    </xf>
    <xf numFmtId="0" fontId="10" fillId="0" borderId="0" xfId="0" applyFont="1" applyBorder="1" applyAlignment="1">
      <alignment horizontal="left"/>
    </xf>
    <xf numFmtId="0" fontId="2" fillId="0" borderId="0" xfId="0" applyFont="1" applyAlignment="1">
      <alignment horizontal="justify"/>
    </xf>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wrapText="1"/>
    </xf>
    <xf numFmtId="0" fontId="2" fillId="0" borderId="0" xfId="0" applyFont="1" applyAlignment="1">
      <alignment horizontal="left"/>
    </xf>
    <xf numFmtId="0" fontId="0" fillId="0" borderId="0" xfId="0" applyAlignment="1">
      <alignment vertical="top" wrapText="1"/>
    </xf>
    <xf numFmtId="0" fontId="2" fillId="0" borderId="0" xfId="0" applyFont="1" applyAlignment="1">
      <alignment wrapText="1"/>
    </xf>
    <xf numFmtId="164" fontId="11" fillId="0" borderId="0" xfId="0" applyNumberFormat="1" applyFont="1" applyBorder="1" applyAlignment="1"/>
    <xf numFmtId="164" fontId="13" fillId="0" borderId="0" xfId="0" applyNumberFormat="1" applyFont="1" applyBorder="1" applyAlignment="1"/>
    <xf numFmtId="0" fontId="2" fillId="0" borderId="0" xfId="0" applyFont="1" applyAlignment="1"/>
    <xf numFmtId="3" fontId="8" fillId="3" borderId="8" xfId="0" applyNumberFormat="1" applyFont="1" applyFill="1" applyBorder="1" applyProtection="1">
      <protection locked="0"/>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vertical="top" wrapText="1"/>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left"/>
    </xf>
    <xf numFmtId="0" fontId="0" fillId="0" borderId="0" xfId="0" applyFont="1" applyAlignment="1">
      <alignment horizontal="justify" wrapText="1"/>
    </xf>
    <xf numFmtId="0" fontId="2" fillId="0" borderId="0" xfId="0" applyFont="1" applyAlignment="1">
      <alignment horizontal="justify" vertical="top" wrapText="1"/>
    </xf>
    <xf numFmtId="0" fontId="0" fillId="0" borderId="0" xfId="0" applyAlignment="1">
      <alignment horizontal="justify" vertical="top" wrapText="1"/>
    </xf>
    <xf numFmtId="0" fontId="10" fillId="0" borderId="0" xfId="0" applyFont="1" applyAlignment="1">
      <alignment horizontal="left"/>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justify" vertical="justify" wrapText="1"/>
    </xf>
    <xf numFmtId="0" fontId="10" fillId="0" borderId="0" xfId="0" applyFont="1" applyAlignment="1">
      <alignment horizontal="left"/>
    </xf>
    <xf numFmtId="0" fontId="5" fillId="3" borderId="0" xfId="0" applyFont="1" applyFill="1" applyBorder="1" applyAlignment="1"/>
    <xf numFmtId="0" fontId="10" fillId="3" borderId="0" xfId="0" applyFont="1" applyFill="1" applyBorder="1" applyAlignment="1"/>
    <xf numFmtId="0" fontId="2" fillId="0" borderId="0" xfId="0" applyFont="1" applyAlignment="1">
      <alignment horizontal="justify" wrapText="1"/>
    </xf>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left"/>
    </xf>
    <xf numFmtId="0" fontId="2" fillId="0" borderId="0" xfId="0" applyFont="1" applyAlignment="1">
      <alignment horizontal="justify"/>
    </xf>
    <xf numFmtId="0" fontId="2" fillId="3" borderId="0" xfId="0" applyFont="1" applyFill="1" applyAlignment="1">
      <alignment horizontal="justify" wrapText="1"/>
    </xf>
    <xf numFmtId="0" fontId="0" fillId="3" borderId="0" xfId="0" applyFill="1" applyAlignment="1">
      <alignment horizontal="justify" wrapText="1"/>
    </xf>
    <xf numFmtId="0" fontId="2" fillId="0" borderId="0" xfId="0" applyFont="1" applyAlignment="1">
      <alignment horizontal="justify" vertical="justify" wrapText="1"/>
    </xf>
    <xf numFmtId="0" fontId="0" fillId="0" borderId="0" xfId="0" applyFont="1" applyAlignment="1">
      <alignment horizontal="justify" wrapText="1"/>
    </xf>
    <xf numFmtId="0" fontId="2" fillId="0" borderId="0" xfId="0" applyFont="1" applyAlignment="1">
      <alignment horizontal="justify" vertical="top" wrapText="1"/>
    </xf>
    <xf numFmtId="0" fontId="10" fillId="0" borderId="0" xfId="0" applyFont="1" applyAlignment="1">
      <alignment horizontal="left"/>
    </xf>
    <xf numFmtId="0" fontId="11" fillId="0" borderId="0" xfId="0" applyFont="1" applyAlignment="1">
      <alignment horizontal="center"/>
    </xf>
    <xf numFmtId="0" fontId="11" fillId="0" borderId="0" xfId="0" applyFont="1"/>
    <xf numFmtId="3" fontId="11" fillId="0" borderId="0" xfId="0" applyNumberFormat="1" applyFont="1"/>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left"/>
    </xf>
    <xf numFmtId="0" fontId="0" fillId="0" borderId="0" xfId="0" applyFont="1" applyAlignment="1">
      <alignment wrapText="1"/>
    </xf>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wrapText="1"/>
    </xf>
    <xf numFmtId="0" fontId="2" fillId="0" borderId="0" xfId="0" applyFont="1" applyAlignment="1">
      <alignment horizontal="left"/>
    </xf>
    <xf numFmtId="0" fontId="0" fillId="0" borderId="0" xfId="0" applyFont="1" applyAlignment="1">
      <alignment wrapText="1"/>
    </xf>
    <xf numFmtId="0" fontId="10" fillId="0" borderId="0" xfId="0" applyFont="1" applyBorder="1" applyAlignment="1">
      <alignment horizontal="left"/>
    </xf>
    <xf numFmtId="0" fontId="0" fillId="0" borderId="0" xfId="0" applyFont="1" applyAlignment="1">
      <alignment horizontal="justify" wrapText="1"/>
    </xf>
    <xf numFmtId="0" fontId="2" fillId="0" borderId="0" xfId="0" applyFont="1" applyAlignment="1">
      <alignment horizontal="justify" vertical="top" wrapText="1"/>
    </xf>
    <xf numFmtId="0" fontId="10" fillId="0" borderId="0" xfId="0" applyFont="1" applyAlignment="1">
      <alignment horizontal="left"/>
    </xf>
    <xf numFmtId="0" fontId="5" fillId="0" borderId="0" xfId="0" applyFont="1" applyAlignment="1">
      <alignment horizontal="left"/>
    </xf>
    <xf numFmtId="0" fontId="10" fillId="0" borderId="0" xfId="0" applyFont="1" applyAlignment="1"/>
    <xf numFmtId="3" fontId="30" fillId="0" borderId="0" xfId="0" applyNumberFormat="1" applyFont="1" applyBorder="1" applyAlignment="1">
      <alignment vertical="center"/>
    </xf>
    <xf numFmtId="164" fontId="31" fillId="0" borderId="0" xfId="0" applyNumberFormat="1" applyFont="1"/>
    <xf numFmtId="3" fontId="8" fillId="3" borderId="8" xfId="0" applyNumberFormat="1" applyFont="1" applyFill="1" applyBorder="1"/>
    <xf numFmtId="0" fontId="2" fillId="0" borderId="19" xfId="0" applyFont="1" applyBorder="1" applyAlignment="1">
      <alignment wrapText="1"/>
    </xf>
    <xf numFmtId="0" fontId="0" fillId="0" borderId="0" xfId="0" applyAlignment="1">
      <alignment horizontal="justify" wrapText="1"/>
    </xf>
    <xf numFmtId="0" fontId="10" fillId="0" borderId="0" xfId="0" applyFont="1" applyAlignment="1">
      <alignment horizontal="left"/>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5" xfId="0" applyFont="1" applyBorder="1" applyAlignment="1" applyProtection="1">
      <alignment wrapText="1"/>
      <protection locked="0"/>
    </xf>
    <xf numFmtId="3" fontId="8" fillId="3" borderId="5" xfId="0" applyNumberFormat="1" applyFont="1" applyFill="1" applyBorder="1" applyProtection="1">
      <protection locked="0"/>
    </xf>
    <xf numFmtId="0" fontId="2" fillId="0" borderId="9" xfId="0" applyFont="1" applyBorder="1"/>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left"/>
    </xf>
    <xf numFmtId="0" fontId="2" fillId="0" borderId="0" xfId="0" applyFont="1" applyAlignment="1">
      <alignment horizontal="justify"/>
    </xf>
    <xf numFmtId="0" fontId="2" fillId="0" borderId="0" xfId="0" applyFont="1" applyAlignment="1">
      <alignment wrapText="1"/>
    </xf>
    <xf numFmtId="0" fontId="10" fillId="0" borderId="0" xfId="0" applyFont="1" applyAlignment="1">
      <alignment horizontal="left"/>
    </xf>
    <xf numFmtId="0" fontId="13" fillId="0" borderId="0" xfId="0" applyFont="1" applyAlignment="1">
      <alignment horizontal="justify" wrapText="1"/>
    </xf>
    <xf numFmtId="164" fontId="1" fillId="0" borderId="0" xfId="0" applyNumberFormat="1" applyFont="1" applyBorder="1" applyAlignment="1"/>
    <xf numFmtId="0" fontId="2" fillId="0" borderId="0" xfId="0" applyFont="1" applyAlignment="1">
      <alignment horizontal="left"/>
    </xf>
    <xf numFmtId="0" fontId="2" fillId="0" borderId="0" xfId="0" applyFont="1" applyAlignment="1">
      <alignment horizontal="justify" vertical="top" wrapText="1"/>
    </xf>
    <xf numFmtId="0" fontId="18" fillId="0" borderId="0" xfId="0" applyFont="1"/>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10" fillId="0" borderId="0" xfId="0" applyFont="1" applyBorder="1" applyAlignment="1">
      <alignment horizontal="left"/>
    </xf>
    <xf numFmtId="0" fontId="18" fillId="0" borderId="0" xfId="0" applyFont="1" applyAlignment="1">
      <alignment vertical="top"/>
    </xf>
    <xf numFmtId="0" fontId="18" fillId="0" borderId="0" xfId="0" applyFont="1" applyAlignment="1"/>
    <xf numFmtId="0" fontId="8" fillId="0" borderId="0" xfId="0" applyFont="1" applyAlignment="1">
      <alignment vertical="top"/>
    </xf>
    <xf numFmtId="0" fontId="8" fillId="0" borderId="0" xfId="0" applyFont="1"/>
    <xf numFmtId="0" fontId="8" fillId="0" borderId="0" xfId="0" applyFont="1" applyAlignment="1"/>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left"/>
    </xf>
    <xf numFmtId="0" fontId="2" fillId="0" borderId="0" xfId="0" applyFont="1" applyAlignment="1">
      <alignment horizontal="justify"/>
    </xf>
    <xf numFmtId="0" fontId="0" fillId="0" borderId="0" xfId="0" applyAlignment="1">
      <alignment horizontal="justify" wrapText="1"/>
    </xf>
    <xf numFmtId="0" fontId="2" fillId="0" borderId="0" xfId="0" applyFont="1" applyAlignment="1">
      <alignment horizontal="left"/>
    </xf>
    <xf numFmtId="0" fontId="5" fillId="2" borderId="13" xfId="0" applyFont="1" applyFill="1" applyBorder="1" applyAlignment="1">
      <alignment horizontal="left"/>
    </xf>
    <xf numFmtId="0" fontId="5" fillId="2" borderId="14" xfId="0" applyFont="1" applyFill="1" applyBorder="1" applyAlignment="1">
      <alignment horizontal="left"/>
    </xf>
    <xf numFmtId="0" fontId="5" fillId="2" borderId="15" xfId="0" applyFont="1" applyFill="1" applyBorder="1" applyAlignment="1">
      <alignment horizontal="left"/>
    </xf>
    <xf numFmtId="0" fontId="10" fillId="0" borderId="0" xfId="0" applyFont="1" applyBorder="1" applyAlignment="1">
      <alignment horizontal="left"/>
    </xf>
    <xf numFmtId="0" fontId="2" fillId="3" borderId="0" xfId="0" applyFont="1" applyFill="1" applyAlignment="1">
      <alignment horizontal="justify" wrapText="1"/>
    </xf>
    <xf numFmtId="0" fontId="0" fillId="3" borderId="0" xfId="0" applyFill="1" applyAlignment="1">
      <alignment horizontal="justify" wrapText="1"/>
    </xf>
    <xf numFmtId="0" fontId="2" fillId="0" borderId="0" xfId="0" applyFont="1" applyAlignment="1">
      <alignment horizontal="justify" vertical="top" wrapText="1"/>
    </xf>
    <xf numFmtId="0" fontId="0" fillId="0" borderId="0" xfId="0" applyAlignment="1">
      <alignment horizontal="justify" vertical="top" wrapText="1"/>
    </xf>
    <xf numFmtId="0" fontId="10" fillId="0" borderId="0" xfId="0" applyFont="1" applyAlignment="1">
      <alignment horizontal="left"/>
    </xf>
    <xf numFmtId="0" fontId="2" fillId="0" borderId="11" xfId="0" applyFont="1" applyBorder="1"/>
    <xf numFmtId="0" fontId="2" fillId="0" borderId="17" xfId="0" applyFont="1" applyBorder="1" applyAlignment="1"/>
    <xf numFmtId="0" fontId="32" fillId="0" borderId="0" xfId="0" applyFont="1" applyBorder="1"/>
    <xf numFmtId="0" fontId="8" fillId="0" borderId="0" xfId="0" applyFont="1" applyBorder="1"/>
    <xf numFmtId="0" fontId="5" fillId="3" borderId="17" xfId="0" applyFont="1" applyFill="1" applyBorder="1" applyAlignment="1">
      <alignment horizontal="left"/>
    </xf>
    <xf numFmtId="3" fontId="5" fillId="3" borderId="17" xfId="0" applyNumberFormat="1" applyFont="1" applyFill="1" applyBorder="1"/>
    <xf numFmtId="4" fontId="5" fillId="3" borderId="17" xfId="0" applyNumberFormat="1" applyFont="1" applyFill="1" applyBorder="1"/>
    <xf numFmtId="0" fontId="5" fillId="3" borderId="0" xfId="0" applyFont="1" applyFill="1"/>
    <xf numFmtId="3" fontId="5" fillId="3" borderId="0" xfId="0" applyNumberFormat="1" applyFont="1" applyFill="1" applyBorder="1"/>
    <xf numFmtId="3" fontId="4" fillId="2"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xf>
    <xf numFmtId="0" fontId="28" fillId="0" borderId="0" xfId="0" applyFont="1" applyAlignment="1">
      <alignment horizontal="justify" wrapText="1"/>
    </xf>
    <xf numFmtId="0" fontId="2" fillId="3" borderId="18" xfId="0" applyFont="1" applyFill="1" applyBorder="1" applyAlignment="1">
      <alignment horizontal="left"/>
    </xf>
    <xf numFmtId="0" fontId="5" fillId="3" borderId="19" xfId="0" applyFont="1" applyFill="1" applyBorder="1" applyAlignment="1">
      <alignment horizontal="left"/>
    </xf>
    <xf numFmtId="0" fontId="2" fillId="3" borderId="51" xfId="0" applyFont="1" applyFill="1" applyBorder="1" applyAlignment="1">
      <alignment horizontal="left"/>
    </xf>
    <xf numFmtId="0" fontId="5" fillId="3" borderId="52" xfId="0" applyFont="1" applyFill="1" applyBorder="1" applyAlignment="1">
      <alignment horizontal="left"/>
    </xf>
    <xf numFmtId="3" fontId="2" fillId="3" borderId="5" xfId="0" applyNumberFormat="1" applyFont="1" applyFill="1" applyBorder="1"/>
    <xf numFmtId="0" fontId="5" fillId="3" borderId="0" xfId="0" applyFont="1" applyFill="1" applyBorder="1"/>
    <xf numFmtId="4" fontId="19" fillId="3" borderId="39" xfId="1" applyNumberFormat="1" applyFont="1" applyFill="1" applyBorder="1" applyAlignment="1">
      <alignment horizontal="left"/>
    </xf>
    <xf numFmtId="0" fontId="19" fillId="3" borderId="32" xfId="1" applyFont="1" applyFill="1" applyBorder="1" applyAlignment="1"/>
    <xf numFmtId="0" fontId="19" fillId="3" borderId="33" xfId="1" applyFont="1" applyFill="1" applyBorder="1" applyAlignment="1"/>
    <xf numFmtId="0" fontId="14" fillId="3" borderId="0" xfId="1" applyFont="1" applyFill="1" applyBorder="1"/>
    <xf numFmtId="3" fontId="14" fillId="3" borderId="31" xfId="1" applyNumberFormat="1" applyFont="1" applyFill="1" applyBorder="1"/>
    <xf numFmtId="3" fontId="14" fillId="3" borderId="16" xfId="1" applyNumberFormat="1" applyFont="1" applyFill="1" applyBorder="1"/>
    <xf numFmtId="0" fontId="0" fillId="0" borderId="0" xfId="0" applyAlignment="1">
      <alignment horizontal="justify" wrapText="1"/>
    </xf>
    <xf numFmtId="3" fontId="14" fillId="3" borderId="8" xfId="1" applyNumberFormat="1" applyFont="1" applyFill="1" applyBorder="1" applyAlignment="1">
      <alignment horizontal="right"/>
    </xf>
    <xf numFmtId="4" fontId="14" fillId="3" borderId="9" xfId="1" applyNumberFormat="1" applyFont="1" applyFill="1" applyBorder="1" applyAlignment="1">
      <alignment horizontal="right"/>
    </xf>
    <xf numFmtId="3" fontId="14" fillId="3" borderId="19" xfId="1" applyNumberFormat="1" applyFont="1" applyFill="1" applyBorder="1" applyAlignment="1">
      <alignment horizontal="right"/>
    </xf>
    <xf numFmtId="3" fontId="14" fillId="3" borderId="0" xfId="1" applyNumberFormat="1" applyFont="1" applyFill="1" applyBorder="1" applyAlignment="1">
      <alignment horizontal="right"/>
    </xf>
    <xf numFmtId="0" fontId="0" fillId="0" borderId="0" xfId="0" applyBorder="1" applyAlignment="1">
      <alignment horizontal="justify" wrapText="1"/>
    </xf>
    <xf numFmtId="0" fontId="0" fillId="3" borderId="0" xfId="0" applyFill="1" applyAlignment="1">
      <alignment horizontal="justify" wrapText="1"/>
    </xf>
    <xf numFmtId="0" fontId="10" fillId="3" borderId="0" xfId="0" applyFont="1" applyFill="1" applyBorder="1" applyAlignment="1">
      <alignment horizontal="left"/>
    </xf>
    <xf numFmtId="0" fontId="2" fillId="0" borderId="0" xfId="0" applyFont="1" applyAlignment="1">
      <alignment horizontal="justify" wrapText="1"/>
    </xf>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wrapText="1"/>
    </xf>
    <xf numFmtId="0" fontId="5" fillId="2" borderId="13" xfId="0" applyFont="1" applyFill="1" applyBorder="1" applyAlignment="1">
      <alignment horizontal="left"/>
    </xf>
    <xf numFmtId="0" fontId="5" fillId="2" borderId="14" xfId="0" applyFont="1" applyFill="1" applyBorder="1" applyAlignment="1">
      <alignment horizontal="left"/>
    </xf>
    <xf numFmtId="0" fontId="5" fillId="2" borderId="15" xfId="0" applyFont="1" applyFill="1" applyBorder="1" applyAlignment="1">
      <alignment horizontal="left"/>
    </xf>
    <xf numFmtId="0" fontId="0" fillId="0" borderId="0" xfId="0" applyBorder="1" applyAlignment="1">
      <alignment horizontal="justify" wrapText="1"/>
    </xf>
    <xf numFmtId="0" fontId="2" fillId="0" borderId="0" xfId="0" applyFont="1" applyAlignment="1">
      <alignment horizontal="justify" vertical="top" wrapText="1"/>
    </xf>
    <xf numFmtId="0" fontId="0" fillId="0" borderId="0" xfId="0" applyAlignment="1">
      <alignment horizontal="justify" vertical="top" wrapText="1"/>
    </xf>
    <xf numFmtId="164" fontId="10" fillId="0" borderId="0" xfId="0" applyNumberFormat="1" applyFont="1" applyBorder="1" applyAlignment="1"/>
    <xf numFmtId="164" fontId="28" fillId="0" borderId="0" xfId="0" applyNumberFormat="1" applyFont="1" applyBorder="1" applyAlignment="1"/>
    <xf numFmtId="0" fontId="0" fillId="0" borderId="0" xfId="0" applyFont="1" applyAlignment="1">
      <alignment horizontal="justify" vertical="top" wrapText="1"/>
    </xf>
    <xf numFmtId="0" fontId="10" fillId="0" borderId="0" xfId="0" applyFont="1" applyAlignment="1">
      <alignment horizontal="left"/>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left"/>
    </xf>
    <xf numFmtId="0" fontId="0" fillId="0" borderId="0" xfId="0" applyFont="1" applyAlignment="1">
      <alignment wrapText="1"/>
    </xf>
    <xf numFmtId="164" fontId="10" fillId="0" borderId="0" xfId="0" applyNumberFormat="1" applyFont="1" applyBorder="1" applyAlignment="1"/>
    <xf numFmtId="164" fontId="28" fillId="0" borderId="0" xfId="0" applyNumberFormat="1" applyFont="1" applyBorder="1" applyAlignment="1"/>
    <xf numFmtId="0" fontId="10" fillId="3" borderId="0" xfId="0" applyFont="1" applyFill="1" applyBorder="1" applyAlignment="1">
      <alignment horizontal="left"/>
    </xf>
    <xf numFmtId="0" fontId="10" fillId="0" borderId="0" xfId="0" applyFont="1" applyAlignment="1">
      <alignment horizontal="left"/>
    </xf>
    <xf numFmtId="0" fontId="0" fillId="0" borderId="0" xfId="0" applyFill="1" applyAlignment="1">
      <alignment horizontal="justify" vertical="top" wrapText="1"/>
    </xf>
    <xf numFmtId="0" fontId="2" fillId="0" borderId="0" xfId="0" applyFont="1" applyAlignment="1">
      <alignment horizontal="justify" vertical="justify" wrapText="1"/>
    </xf>
    <xf numFmtId="0" fontId="2" fillId="3" borderId="53" xfId="0" applyFont="1" applyFill="1" applyBorder="1" applyAlignment="1">
      <alignment horizontal="left"/>
    </xf>
    <xf numFmtId="0" fontId="2" fillId="3" borderId="43" xfId="0" applyFont="1" applyFill="1" applyBorder="1" applyAlignment="1">
      <alignment horizontal="left"/>
    </xf>
    <xf numFmtId="0" fontId="5" fillId="2" borderId="13" xfId="0" applyFont="1" applyFill="1" applyBorder="1" applyAlignment="1">
      <alignment horizontal="left"/>
    </xf>
    <xf numFmtId="0" fontId="5" fillId="2" borderId="14" xfId="0" applyFont="1" applyFill="1" applyBorder="1" applyAlignment="1">
      <alignment horizontal="left"/>
    </xf>
    <xf numFmtId="0" fontId="5" fillId="2" borderId="15" xfId="0" applyFont="1" applyFill="1" applyBorder="1" applyAlignment="1">
      <alignment horizontal="left"/>
    </xf>
    <xf numFmtId="0" fontId="14" fillId="3" borderId="0" xfId="1" applyFont="1" applyFill="1" applyAlignment="1">
      <alignment horizontal="right"/>
    </xf>
    <xf numFmtId="0" fontId="23" fillId="3" borderId="0" xfId="1" applyFont="1" applyFill="1"/>
    <xf numFmtId="0" fontId="14" fillId="3" borderId="20" xfId="1" applyFont="1" applyFill="1" applyBorder="1" applyAlignment="1"/>
    <xf numFmtId="0" fontId="14" fillId="3" borderId="21" xfId="1" applyFont="1" applyFill="1" applyBorder="1" applyAlignment="1"/>
    <xf numFmtId="166" fontId="14" fillId="3" borderId="21" xfId="1" applyNumberFormat="1" applyFont="1" applyFill="1" applyBorder="1" applyAlignment="1"/>
    <xf numFmtId="3" fontId="14" fillId="3" borderId="21" xfId="1" applyNumberFormat="1" applyFont="1" applyFill="1" applyBorder="1" applyAlignment="1"/>
    <xf numFmtId="4" fontId="14" fillId="3" borderId="38" xfId="1" applyNumberFormat="1" applyFont="1" applyFill="1" applyBorder="1" applyAlignment="1"/>
    <xf numFmtId="3" fontId="14" fillId="3" borderId="36" xfId="1" applyNumberFormat="1" applyFont="1" applyFill="1" applyBorder="1" applyAlignment="1"/>
    <xf numFmtId="3" fontId="14" fillId="3" borderId="22" xfId="1" applyNumberFormat="1" applyFont="1" applyFill="1" applyBorder="1"/>
    <xf numFmtId="3" fontId="21" fillId="3" borderId="0" xfId="1" applyNumberFormat="1" applyFont="1" applyFill="1"/>
    <xf numFmtId="3" fontId="14" fillId="3" borderId="28" xfId="1" applyNumberFormat="1" applyFont="1" applyFill="1" applyBorder="1"/>
    <xf numFmtId="3" fontId="14" fillId="3" borderId="26" xfId="1" applyNumberFormat="1" applyFont="1" applyFill="1" applyBorder="1"/>
    <xf numFmtId="3" fontId="14" fillId="3" borderId="24" xfId="1" applyNumberFormat="1" applyFont="1" applyFill="1" applyBorder="1" applyAlignment="1"/>
    <xf numFmtId="3" fontId="14" fillId="3" borderId="33" xfId="1" applyNumberFormat="1" applyFont="1" applyFill="1" applyBorder="1" applyAlignment="1"/>
    <xf numFmtId="0" fontId="18" fillId="3" borderId="0" xfId="1" applyFont="1" applyFill="1"/>
    <xf numFmtId="3" fontId="21" fillId="3" borderId="0" xfId="1" applyNumberFormat="1" applyFont="1" applyFill="1" applyBorder="1"/>
    <xf numFmtId="0" fontId="14" fillId="3" borderId="23" xfId="1" applyFont="1" applyFill="1" applyBorder="1" applyAlignment="1"/>
    <xf numFmtId="0" fontId="14" fillId="3" borderId="24" xfId="1" applyFont="1" applyFill="1" applyBorder="1" applyAlignment="1"/>
    <xf numFmtId="0" fontId="14" fillId="3" borderId="29" xfId="1" applyFont="1" applyFill="1" applyBorder="1"/>
    <xf numFmtId="3" fontId="14" fillId="3" borderId="29" xfId="1" applyNumberFormat="1" applyFont="1" applyFill="1" applyBorder="1"/>
    <xf numFmtId="3" fontId="14" fillId="3" borderId="37" xfId="1" applyNumberFormat="1" applyFont="1" applyFill="1" applyBorder="1"/>
    <xf numFmtId="3" fontId="23" fillId="3" borderId="0" xfId="1" applyNumberFormat="1" applyFont="1" applyFill="1"/>
    <xf numFmtId="0" fontId="10" fillId="0" borderId="0" xfId="0" applyFont="1" applyAlignment="1">
      <alignment horizontal="left"/>
    </xf>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horizontal="justify" wrapText="1"/>
    </xf>
    <xf numFmtId="0" fontId="0" fillId="0" borderId="0" xfId="0" applyAlignment="1">
      <alignment wrapText="1"/>
    </xf>
    <xf numFmtId="0" fontId="0" fillId="0" borderId="0" xfId="0" applyFont="1" applyAlignment="1">
      <alignment horizontal="justify" wrapText="1"/>
    </xf>
    <xf numFmtId="0" fontId="2"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justify" vertical="top" wrapText="1"/>
    </xf>
    <xf numFmtId="0" fontId="2" fillId="0" borderId="0" xfId="0" applyFont="1" applyAlignment="1">
      <alignment vertical="top" wrapText="1"/>
    </xf>
    <xf numFmtId="4" fontId="8" fillId="0" borderId="9" xfId="0" applyNumberFormat="1" applyFont="1" applyBorder="1"/>
    <xf numFmtId="0" fontId="10" fillId="0" borderId="0" xfId="0" applyFont="1" applyAlignment="1">
      <alignment horizontal="left"/>
    </xf>
    <xf numFmtId="0" fontId="25" fillId="3" borderId="0" xfId="1" applyFont="1" applyFill="1" applyAlignment="1">
      <alignment horizontal="justify"/>
    </xf>
    <xf numFmtId="0" fontId="14" fillId="3" borderId="27" xfId="1" applyFont="1" applyFill="1" applyBorder="1" applyAlignment="1">
      <alignment horizontal="left"/>
    </xf>
    <xf numFmtId="0" fontId="14" fillId="3" borderId="29" xfId="1" applyFont="1" applyFill="1" applyBorder="1" applyAlignment="1">
      <alignment horizontal="left"/>
    </xf>
    <xf numFmtId="0" fontId="14" fillId="3" borderId="32" xfId="1" applyFont="1" applyFill="1" applyBorder="1" applyAlignment="1">
      <alignment horizontal="left"/>
    </xf>
    <xf numFmtId="0" fontId="15" fillId="3" borderId="33" xfId="1" applyFont="1" applyFill="1" applyBorder="1" applyAlignment="1">
      <alignment horizontal="left"/>
    </xf>
    <xf numFmtId="0" fontId="14" fillId="2" borderId="1" xfId="1" applyFont="1" applyFill="1" applyBorder="1" applyAlignment="1">
      <alignment horizontal="left"/>
    </xf>
    <xf numFmtId="0" fontId="14" fillId="2" borderId="2" xfId="1" applyFont="1" applyFill="1" applyBorder="1" applyAlignment="1">
      <alignment horizontal="left"/>
    </xf>
    <xf numFmtId="0" fontId="14" fillId="3" borderId="33" xfId="1" applyFont="1" applyFill="1" applyBorder="1" applyAlignment="1">
      <alignment horizontal="left"/>
    </xf>
    <xf numFmtId="0" fontId="14" fillId="3" borderId="45" xfId="1" applyFont="1" applyFill="1" applyBorder="1" applyAlignment="1">
      <alignment wrapText="1"/>
    </xf>
    <xf numFmtId="0" fontId="0" fillId="3" borderId="37" xfId="0" applyFill="1" applyBorder="1" applyAlignment="1">
      <alignment wrapText="1"/>
    </xf>
    <xf numFmtId="0" fontId="15" fillId="2" borderId="13" xfId="1" applyFill="1" applyBorder="1" applyAlignment="1">
      <alignment horizontal="center" vertical="center"/>
    </xf>
    <xf numFmtId="0" fontId="15" fillId="2" borderId="15" xfId="1" applyFill="1" applyBorder="1" applyAlignment="1">
      <alignment horizontal="center" vertical="center"/>
    </xf>
    <xf numFmtId="0" fontId="15" fillId="2" borderId="30" xfId="1" applyFill="1" applyBorder="1" applyAlignment="1">
      <alignment horizontal="center"/>
    </xf>
    <xf numFmtId="0" fontId="15" fillId="2" borderId="31" xfId="1" applyFill="1" applyBorder="1" applyAlignment="1">
      <alignment horizontal="center"/>
    </xf>
    <xf numFmtId="0" fontId="14" fillId="3" borderId="23" xfId="1" applyFont="1" applyFill="1" applyBorder="1" applyAlignment="1">
      <alignment horizontal="left"/>
    </xf>
    <xf numFmtId="0" fontId="14" fillId="3" borderId="24" xfId="1" applyFont="1" applyFill="1" applyBorder="1" applyAlignment="1">
      <alignment horizontal="left"/>
    </xf>
    <xf numFmtId="0" fontId="14" fillId="3" borderId="32" xfId="1" applyFont="1" applyFill="1" applyBorder="1" applyAlignment="1">
      <alignment wrapText="1"/>
    </xf>
    <xf numFmtId="0" fontId="0" fillId="3" borderId="33" xfId="0" applyFill="1" applyBorder="1" applyAlignment="1">
      <alignment wrapText="1"/>
    </xf>
    <xf numFmtId="0" fontId="2" fillId="0" borderId="0" xfId="0" applyFont="1" applyAlignment="1">
      <alignment horizontal="justify" wrapText="1"/>
    </xf>
    <xf numFmtId="0" fontId="0" fillId="0" borderId="0" xfId="0" applyAlignment="1">
      <alignment horizontal="justify" wrapText="1"/>
    </xf>
    <xf numFmtId="0" fontId="0" fillId="0" borderId="0" xfId="0" applyAlignment="1">
      <alignment wrapText="1"/>
    </xf>
    <xf numFmtId="164" fontId="5" fillId="0" borderId="0" xfId="0" applyNumberFormat="1" applyFont="1" applyBorder="1" applyAlignment="1"/>
    <xf numFmtId="164" fontId="1" fillId="0" borderId="0" xfId="0" applyNumberFormat="1" applyFont="1" applyBorder="1" applyAlignment="1"/>
    <xf numFmtId="0" fontId="2" fillId="0" borderId="0" xfId="0" applyFont="1" applyFill="1" applyAlignment="1">
      <alignment horizontal="justify" vertical="justify" wrapText="1"/>
    </xf>
    <xf numFmtId="0" fontId="0" fillId="0" borderId="0" xfId="0" applyFill="1" applyAlignment="1">
      <alignment horizontal="justify" vertical="justify" wrapText="1"/>
    </xf>
    <xf numFmtId="0" fontId="0" fillId="0" borderId="0" xfId="0" applyFill="1" applyAlignment="1">
      <alignment wrapText="1"/>
    </xf>
    <xf numFmtId="164" fontId="5" fillId="0" borderId="0" xfId="0" applyNumberFormat="1" applyFont="1" applyFill="1" applyBorder="1" applyAlignment="1"/>
    <xf numFmtId="164" fontId="1" fillId="0" borderId="0" xfId="0" applyNumberFormat="1" applyFont="1" applyFill="1" applyBorder="1" applyAlignment="1"/>
    <xf numFmtId="0" fontId="2" fillId="0" borderId="0" xfId="0" applyFont="1" applyFill="1" applyAlignment="1">
      <alignment horizontal="justify" wrapText="1"/>
    </xf>
    <xf numFmtId="0" fontId="0" fillId="0" borderId="0" xfId="0" applyFill="1" applyAlignment="1">
      <alignment horizontal="justify" wrapText="1"/>
    </xf>
    <xf numFmtId="164" fontId="5" fillId="2" borderId="16" xfId="0" applyNumberFormat="1" applyFont="1" applyFill="1" applyBorder="1" applyAlignment="1">
      <alignment horizontal="right"/>
    </xf>
    <xf numFmtId="164" fontId="5" fillId="0" borderId="17" xfId="0" applyNumberFormat="1" applyFont="1" applyBorder="1" applyAlignment="1"/>
    <xf numFmtId="164" fontId="1" fillId="0" borderId="17" xfId="0" applyNumberFormat="1" applyFont="1" applyBorder="1" applyAlignment="1"/>
    <xf numFmtId="3" fontId="9" fillId="0" borderId="0" xfId="0" applyNumberFormat="1" applyFont="1" applyAlignment="1">
      <alignment horizontal="center"/>
    </xf>
    <xf numFmtId="164" fontId="5" fillId="0" borderId="17" xfId="0" applyNumberFormat="1" applyFont="1" applyFill="1" applyBorder="1" applyAlignment="1"/>
    <xf numFmtId="164" fontId="1" fillId="0" borderId="17" xfId="0" applyNumberFormat="1" applyFont="1" applyFill="1" applyBorder="1" applyAlignment="1"/>
    <xf numFmtId="0" fontId="5" fillId="2" borderId="13" xfId="0" applyFont="1" applyFill="1" applyBorder="1" applyAlignment="1">
      <alignment horizontal="left"/>
    </xf>
    <xf numFmtId="0" fontId="5" fillId="2" borderId="14" xfId="0" applyFont="1" applyFill="1" applyBorder="1" applyAlignment="1">
      <alignment horizontal="left"/>
    </xf>
    <xf numFmtId="0" fontId="5" fillId="2" borderId="15" xfId="0" applyFont="1" applyFill="1" applyBorder="1" applyAlignment="1">
      <alignment horizontal="left"/>
    </xf>
    <xf numFmtId="0" fontId="10" fillId="0" borderId="0" xfId="0" applyFont="1" applyBorder="1" applyAlignment="1">
      <alignment horizontal="left"/>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5" fillId="2" borderId="16" xfId="0" applyFont="1" applyFill="1" applyBorder="1" applyAlignment="1">
      <alignment horizontal="left" wrapText="1"/>
    </xf>
    <xf numFmtId="0" fontId="0" fillId="0" borderId="16" xfId="0" applyBorder="1" applyAlignment="1">
      <alignment wrapText="1"/>
    </xf>
    <xf numFmtId="164" fontId="5" fillId="3" borderId="0" xfId="0" applyNumberFormat="1" applyFont="1" applyFill="1" applyBorder="1" applyAlignment="1"/>
    <xf numFmtId="164" fontId="1" fillId="3" borderId="0" xfId="0" applyNumberFormat="1" applyFont="1" applyFill="1" applyBorder="1" applyAlignment="1"/>
    <xf numFmtId="0" fontId="2" fillId="0" borderId="0" xfId="0" applyFont="1" applyAlignment="1">
      <alignment horizontal="left"/>
    </xf>
    <xf numFmtId="164" fontId="11" fillId="0" borderId="0" xfId="0" applyNumberFormat="1" applyFont="1" applyBorder="1" applyAlignment="1"/>
    <xf numFmtId="164" fontId="13" fillId="0" borderId="0" xfId="0" applyNumberFormat="1" applyFont="1" applyBorder="1" applyAlignment="1"/>
    <xf numFmtId="0" fontId="2" fillId="3" borderId="0" xfId="0" applyFont="1" applyFill="1" applyAlignment="1" applyProtection="1">
      <alignment horizontal="left"/>
      <protection locked="0"/>
    </xf>
    <xf numFmtId="0" fontId="2" fillId="0" borderId="0" xfId="0" applyFont="1" applyAlignment="1">
      <alignment horizontal="left" wrapText="1"/>
    </xf>
    <xf numFmtId="0" fontId="29" fillId="0" borderId="0" xfId="0" applyFont="1" applyAlignment="1">
      <alignment horizontal="left"/>
    </xf>
    <xf numFmtId="0" fontId="2" fillId="3" borderId="0" xfId="0" applyFont="1" applyFill="1" applyAlignment="1">
      <alignment horizontal="left" wrapText="1"/>
    </xf>
    <xf numFmtId="0" fontId="10" fillId="0" borderId="17" xfId="0" applyFont="1" applyBorder="1" applyAlignment="1">
      <alignment horizontal="left"/>
    </xf>
    <xf numFmtId="0" fontId="8" fillId="0" borderId="0" xfId="0" applyFont="1" applyAlignment="1">
      <alignment horizontal="justify" wrapText="1"/>
    </xf>
    <xf numFmtId="0" fontId="5" fillId="3" borderId="17" xfId="0" applyFont="1" applyFill="1" applyBorder="1" applyAlignment="1">
      <alignment horizontal="left" wrapText="1"/>
    </xf>
    <xf numFmtId="0" fontId="2" fillId="3" borderId="0" xfId="0" applyFont="1" applyFill="1" applyAlignment="1">
      <alignment horizontal="justify" wrapText="1"/>
    </xf>
    <xf numFmtId="0" fontId="0" fillId="3" borderId="0" xfId="0" applyFill="1" applyAlignment="1">
      <alignment horizontal="justify" wrapText="1"/>
    </xf>
    <xf numFmtId="0" fontId="0" fillId="3" borderId="0" xfId="0" applyFill="1" applyAlignment="1">
      <alignment wrapText="1"/>
    </xf>
    <xf numFmtId="164" fontId="14" fillId="3" borderId="0" xfId="0" applyNumberFormat="1" applyFont="1" applyFill="1" applyBorder="1" applyAlignment="1"/>
    <xf numFmtId="164" fontId="26" fillId="3" borderId="0" xfId="0" applyNumberFormat="1" applyFont="1" applyFill="1" applyBorder="1" applyAlignment="1"/>
    <xf numFmtId="0" fontId="8" fillId="3" borderId="0" xfId="0" applyFont="1" applyFill="1" applyAlignment="1">
      <alignment horizontal="justify"/>
    </xf>
    <xf numFmtId="0" fontId="10" fillId="3" borderId="17" xfId="0" applyFont="1" applyFill="1" applyBorder="1" applyAlignment="1">
      <alignment horizontal="left" wrapText="1"/>
    </xf>
    <xf numFmtId="0" fontId="10" fillId="3" borderId="0" xfId="0" applyFont="1" applyFill="1" applyBorder="1" applyAlignment="1">
      <alignment horizontal="left" wrapText="1"/>
    </xf>
    <xf numFmtId="0" fontId="2" fillId="0" borderId="0" xfId="0" applyFont="1" applyAlignment="1">
      <alignment horizontal="left" vertical="center" wrapText="1"/>
    </xf>
    <xf numFmtId="0" fontId="2" fillId="0" borderId="0" xfId="0" applyFont="1" applyAlignment="1">
      <alignment horizontal="justify"/>
    </xf>
    <xf numFmtId="0" fontId="2" fillId="3" borderId="0" xfId="0" applyFont="1" applyFill="1" applyAlignment="1">
      <alignment horizontal="left"/>
    </xf>
    <xf numFmtId="0" fontId="0" fillId="0" borderId="0" xfId="0" applyFont="1" applyAlignment="1">
      <alignment wrapText="1"/>
    </xf>
    <xf numFmtId="0" fontId="2" fillId="0" borderId="0" xfId="0" applyFont="1" applyAlignment="1">
      <alignment wrapText="1"/>
    </xf>
    <xf numFmtId="0" fontId="0" fillId="0" borderId="0" xfId="0" applyAlignment="1">
      <alignment horizontal="left" wrapText="1"/>
    </xf>
    <xf numFmtId="0" fontId="2" fillId="0" borderId="0" xfId="0" applyFont="1" applyBorder="1" applyAlignment="1">
      <alignment horizontal="justify" wrapText="1"/>
    </xf>
    <xf numFmtId="0" fontId="0" fillId="0" borderId="0" xfId="0" applyBorder="1" applyAlignment="1">
      <alignment horizontal="justify" wrapText="1"/>
    </xf>
    <xf numFmtId="0" fontId="2" fillId="3" borderId="0" xfId="0" applyNumberFormat="1" applyFont="1" applyFill="1" applyAlignment="1">
      <alignment horizontal="justify" vertical="top" wrapText="1"/>
    </xf>
    <xf numFmtId="0" fontId="0" fillId="0" borderId="0" xfId="0" applyFont="1" applyAlignment="1">
      <alignment horizontal="justify" wrapText="1"/>
    </xf>
    <xf numFmtId="0" fontId="2" fillId="0" borderId="0" xfId="0" applyFont="1" applyAlignment="1">
      <alignment vertical="center" wrapText="1"/>
    </xf>
    <xf numFmtId="0" fontId="8" fillId="0" borderId="0" xfId="0" applyFont="1" applyAlignment="1">
      <alignment horizontal="left" vertical="top" wrapText="1"/>
    </xf>
    <xf numFmtId="0" fontId="8" fillId="0" borderId="0" xfId="0" applyFont="1" applyAlignment="1">
      <alignment horizontal="left" vertical="center" wrapText="1"/>
    </xf>
    <xf numFmtId="0" fontId="2" fillId="0" borderId="0" xfId="0" applyFont="1" applyAlignment="1"/>
    <xf numFmtId="0" fontId="2" fillId="0" borderId="0" xfId="0" applyNumberFormat="1" applyFont="1" applyAlignment="1">
      <alignment horizontal="left"/>
    </xf>
    <xf numFmtId="0" fontId="2" fillId="0" borderId="0" xfId="0" applyNumberFormat="1" applyFont="1" applyAlignment="1">
      <alignment wrapText="1"/>
    </xf>
    <xf numFmtId="164" fontId="11" fillId="3" borderId="0" xfId="0" applyNumberFormat="1" applyFont="1" applyFill="1" applyBorder="1" applyAlignment="1">
      <alignment horizontal="right"/>
    </xf>
    <xf numFmtId="0" fontId="5" fillId="0" borderId="17" xfId="0" applyFont="1" applyBorder="1" applyAlignment="1">
      <alignment horizontal="justify"/>
    </xf>
    <xf numFmtId="0" fontId="0" fillId="0" borderId="17" xfId="0" applyBorder="1" applyAlignment="1">
      <alignment horizontal="justify"/>
    </xf>
    <xf numFmtId="0" fontId="5" fillId="0" borderId="0" xfId="0" applyFont="1" applyAlignment="1">
      <alignment horizontal="justify"/>
    </xf>
    <xf numFmtId="0" fontId="0" fillId="0" borderId="0" xfId="0" applyAlignment="1">
      <alignment horizontal="justify"/>
    </xf>
    <xf numFmtId="164" fontId="13" fillId="3" borderId="0" xfId="0" applyNumberFormat="1" applyFont="1" applyFill="1" applyBorder="1" applyAlignment="1">
      <alignment horizontal="right"/>
    </xf>
    <xf numFmtId="0" fontId="2" fillId="0" borderId="17" xfId="0" applyFont="1" applyBorder="1" applyAlignment="1">
      <alignment horizontal="left" wrapText="1"/>
    </xf>
    <xf numFmtId="0" fontId="0" fillId="0" borderId="17" xfId="0" applyFont="1" applyBorder="1" applyAlignment="1">
      <alignment wrapText="1"/>
    </xf>
    <xf numFmtId="0" fontId="2" fillId="0" borderId="0" xfId="0" applyFont="1" applyAlignment="1">
      <alignment horizontal="justify" vertical="top" wrapText="1"/>
    </xf>
    <xf numFmtId="0" fontId="0" fillId="0" borderId="0" xfId="0" applyAlignment="1">
      <alignment horizontal="justify" vertical="top" wrapText="1"/>
    </xf>
    <xf numFmtId="164" fontId="10" fillId="0" borderId="0" xfId="0" applyNumberFormat="1" applyFont="1" applyBorder="1" applyAlignment="1"/>
    <xf numFmtId="164" fontId="28" fillId="0" borderId="0" xfId="0" applyNumberFormat="1" applyFont="1" applyBorder="1" applyAlignment="1"/>
    <xf numFmtId="0" fontId="10" fillId="3" borderId="0" xfId="0" applyFont="1" applyFill="1" applyBorder="1" applyAlignment="1">
      <alignment horizontal="left"/>
    </xf>
    <xf numFmtId="0" fontId="10" fillId="0" borderId="0" xfId="0" applyFont="1" applyAlignment="1">
      <alignment horizontal="justify" wrapText="1"/>
    </xf>
    <xf numFmtId="0" fontId="10" fillId="0" borderId="0" xfId="0" applyFont="1" applyAlignment="1">
      <alignment horizontal="left" wrapText="1"/>
    </xf>
    <xf numFmtId="0" fontId="2" fillId="3" borderId="0" xfId="0" applyFont="1" applyFill="1" applyBorder="1" applyAlignment="1">
      <alignment wrapText="1"/>
    </xf>
    <xf numFmtId="0" fontId="2" fillId="3" borderId="0" xfId="0" applyFont="1" applyFill="1" applyBorder="1" applyAlignment="1">
      <alignment horizontal="justify" wrapText="1"/>
    </xf>
    <xf numFmtId="0" fontId="10" fillId="0" borderId="0" xfId="0" applyFont="1" applyAlignment="1">
      <alignment horizontal="left"/>
    </xf>
    <xf numFmtId="164" fontId="5" fillId="0" borderId="0" xfId="0" applyNumberFormat="1" applyFont="1" applyBorder="1" applyAlignment="1">
      <alignment horizontal="right"/>
    </xf>
    <xf numFmtId="0" fontId="10" fillId="0" borderId="0" xfId="0" applyFont="1" applyFill="1" applyBorder="1" applyAlignment="1">
      <alignment horizontal="left"/>
    </xf>
    <xf numFmtId="0" fontId="2" fillId="0" borderId="0" xfId="0" applyFont="1" applyFill="1" applyBorder="1" applyAlignment="1">
      <alignment horizontal="justify" wrapText="1"/>
    </xf>
    <xf numFmtId="0" fontId="2" fillId="0" borderId="0" xfId="0" applyFont="1" applyAlignment="1">
      <alignment vertical="top" wrapText="1"/>
    </xf>
    <xf numFmtId="0" fontId="0" fillId="0" borderId="0" xfId="0" applyAlignment="1">
      <alignment vertical="top" wrapText="1"/>
    </xf>
    <xf numFmtId="0" fontId="10" fillId="0" borderId="0" xfId="0" applyFont="1" applyAlignment="1">
      <alignment horizontal="left" vertical="top" wrapText="1"/>
    </xf>
    <xf numFmtId="0" fontId="13" fillId="0" borderId="0" xfId="0" applyFont="1" applyAlignment="1">
      <alignment wrapText="1"/>
    </xf>
    <xf numFmtId="164" fontId="5" fillId="0" borderId="17" xfId="0" applyNumberFormat="1" applyFont="1" applyBorder="1" applyAlignment="1">
      <alignment horizontal="right"/>
    </xf>
    <xf numFmtId="0" fontId="2" fillId="0" borderId="17" xfId="0" applyFont="1" applyBorder="1" applyAlignment="1">
      <alignment horizontal="left" vertical="top" wrapText="1"/>
    </xf>
    <xf numFmtId="0" fontId="0" fillId="0" borderId="0" xfId="0" applyFont="1" applyAlignment="1">
      <alignment horizontal="justify" vertical="top" wrapText="1"/>
    </xf>
    <xf numFmtId="0" fontId="2" fillId="0" borderId="0" xfId="0" applyFont="1" applyAlignment="1">
      <alignment horizontal="left" vertical="top" wrapText="1"/>
    </xf>
    <xf numFmtId="0" fontId="9" fillId="0" borderId="0" xfId="0" applyFont="1" applyAlignment="1">
      <alignment horizontal="left" wrapText="1"/>
    </xf>
    <xf numFmtId="0" fontId="10" fillId="0" borderId="0" xfId="0" applyFont="1" applyAlignment="1">
      <alignment horizontal="center"/>
    </xf>
    <xf numFmtId="0" fontId="10" fillId="0" borderId="0" xfId="0" applyFont="1" applyAlignment="1">
      <alignment vertical="top" wrapText="1"/>
    </xf>
    <xf numFmtId="0" fontId="5" fillId="0" borderId="0" xfId="0" applyFont="1" applyAlignment="1">
      <alignment horizontal="left" wrapText="1"/>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2" fillId="3" borderId="0" xfId="0" applyFont="1" applyFill="1" applyBorder="1" applyAlignment="1">
      <alignment horizontal="justify"/>
    </xf>
    <xf numFmtId="0" fontId="10" fillId="0" borderId="0" xfId="0" applyFont="1" applyAlignment="1">
      <alignment horizontal="justify" vertical="top" wrapText="1"/>
    </xf>
    <xf numFmtId="0" fontId="2" fillId="0" borderId="0" xfId="0" applyFont="1" applyBorder="1" applyAlignment="1">
      <alignment horizontal="justify" vertical="top" wrapText="1"/>
    </xf>
    <xf numFmtId="0" fontId="0" fillId="0" borderId="0" xfId="0" applyBorder="1" applyAlignment="1">
      <alignment horizontal="justify" vertical="top" wrapText="1"/>
    </xf>
    <xf numFmtId="0" fontId="2" fillId="3" borderId="0" xfId="0" applyFont="1" applyFill="1" applyAlignment="1">
      <alignment horizontal="justify" vertical="top"/>
    </xf>
    <xf numFmtId="0" fontId="2" fillId="0" borderId="17" xfId="0" applyFont="1" applyBorder="1" applyAlignment="1">
      <alignment horizontal="justify"/>
    </xf>
    <xf numFmtId="164" fontId="5" fillId="0" borderId="0" xfId="0" applyNumberFormat="1" applyFont="1" applyBorder="1" applyAlignment="1">
      <alignment horizontal="right" vertical="center"/>
    </xf>
    <xf numFmtId="164" fontId="1" fillId="0" borderId="0" xfId="0" applyNumberFormat="1" applyFont="1" applyBorder="1" applyAlignment="1">
      <alignment horizontal="right" vertical="center"/>
    </xf>
    <xf numFmtId="164" fontId="14" fillId="0" borderId="0" xfId="0" applyNumberFormat="1" applyFont="1" applyBorder="1" applyAlignment="1"/>
    <xf numFmtId="164" fontId="26" fillId="0" borderId="0" xfId="0" applyNumberFormat="1" applyFont="1" applyBorder="1" applyAlignment="1"/>
    <xf numFmtId="0" fontId="2" fillId="0" borderId="0" xfId="0" applyFont="1" applyAlignment="1">
      <alignment horizontal="justify" vertical="justify" wrapText="1"/>
    </xf>
    <xf numFmtId="0" fontId="0" fillId="0" borderId="0" xfId="0" applyAlignment="1">
      <alignment horizontal="justify" vertical="justify" wrapText="1"/>
    </xf>
    <xf numFmtId="0" fontId="10" fillId="0" borderId="0" xfId="0" applyFont="1" applyAlignment="1">
      <alignment horizontal="left" vertical="justify" wrapText="1"/>
    </xf>
    <xf numFmtId="0" fontId="5" fillId="0" borderId="0" xfId="0" applyFont="1" applyAlignment="1">
      <alignment horizontal="left" vertical="justify" wrapText="1"/>
    </xf>
    <xf numFmtId="0" fontId="10" fillId="3" borderId="0" xfId="0" applyFont="1" applyFill="1" applyBorder="1" applyAlignment="1">
      <alignment horizontal="justify" wrapText="1"/>
    </xf>
    <xf numFmtId="0" fontId="33" fillId="0" borderId="0" xfId="0" applyFont="1" applyAlignment="1">
      <alignment horizontal="left" wrapText="1"/>
    </xf>
    <xf numFmtId="0" fontId="34" fillId="0" borderId="0" xfId="0" applyFont="1" applyAlignment="1">
      <alignment wrapText="1"/>
    </xf>
  </cellXfs>
  <cellStyles count="2">
    <cellStyle name="Normální" xfId="0" builtinId="0"/>
    <cellStyle name="Normální 2" xfId="1"/>
  </cellStyles>
  <dxfs count="0"/>
  <tableStyles count="0" defaultTableStyle="TableStyleMedium2" defaultPivotStyle="PivotStyleLight16"/>
  <colors>
    <mruColors>
      <color rgb="FFCCFFFF"/>
      <color rgb="FFD818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O244"/>
  <sheetViews>
    <sheetView showGridLines="0" view="pageBreakPreview" zoomScaleNormal="100" zoomScaleSheetLayoutView="100" workbookViewId="0">
      <selection activeCell="L82" sqref="L82"/>
    </sheetView>
  </sheetViews>
  <sheetFormatPr defaultRowHeight="12.75" x14ac:dyDescent="0.2"/>
  <cols>
    <col min="1" max="1" width="9.140625" style="77"/>
    <col min="2" max="2" width="33.85546875" style="77" customWidth="1"/>
    <col min="3" max="3" width="4.28515625" style="77" customWidth="1"/>
    <col min="4" max="6" width="19.7109375" style="123" customWidth="1"/>
    <col min="7" max="7" width="9" style="124" customWidth="1"/>
    <col min="8" max="8" width="14" style="77" hidden="1" customWidth="1"/>
    <col min="9" max="9" width="10.7109375" style="77" hidden="1" customWidth="1"/>
    <col min="10" max="10" width="3.140625" style="77" customWidth="1"/>
    <col min="11" max="11" width="10.140625" style="77" customWidth="1"/>
    <col min="12" max="12" width="10.140625" style="119" customWidth="1"/>
    <col min="13" max="13" width="10.140625" style="121" customWidth="1"/>
    <col min="14" max="14" width="10.140625" style="77" customWidth="1"/>
    <col min="15" max="15" width="10" style="77" bestFit="1" customWidth="1"/>
    <col min="16" max="16384" width="9.140625" style="77"/>
  </cols>
  <sheetData>
    <row r="1" spans="1:15" ht="20.25" x14ac:dyDescent="0.3">
      <c r="A1" s="76" t="s">
        <v>298</v>
      </c>
    </row>
    <row r="2" spans="1:15" ht="15.75" x14ac:dyDescent="0.25">
      <c r="A2" s="78"/>
    </row>
    <row r="3" spans="1:15" ht="15.75" x14ac:dyDescent="0.25">
      <c r="A3" s="78" t="s">
        <v>299</v>
      </c>
    </row>
    <row r="4" spans="1:15" ht="13.5" thickBot="1" x14ac:dyDescent="0.25">
      <c r="D4" s="125"/>
      <c r="E4" s="125"/>
      <c r="F4" s="125"/>
    </row>
    <row r="5" spans="1:15" ht="35.25" customHeight="1" thickTop="1" thickBot="1" x14ac:dyDescent="0.25">
      <c r="A5" s="487" t="s">
        <v>111</v>
      </c>
      <c r="B5" s="488"/>
      <c r="C5" s="91" t="s">
        <v>112</v>
      </c>
      <c r="D5" s="42" t="s">
        <v>289</v>
      </c>
      <c r="E5" s="42" t="s">
        <v>290</v>
      </c>
      <c r="F5" s="42" t="s">
        <v>291</v>
      </c>
      <c r="G5" s="250" t="s">
        <v>5</v>
      </c>
      <c r="H5" s="108" t="s">
        <v>113</v>
      </c>
      <c r="I5" s="106" t="s">
        <v>114</v>
      </c>
    </row>
    <row r="6" spans="1:15" ht="14.25" thickTop="1" thickBot="1" x14ac:dyDescent="0.25">
      <c r="A6" s="489">
        <v>1</v>
      </c>
      <c r="B6" s="490"/>
      <c r="C6" s="89">
        <v>2</v>
      </c>
      <c r="D6" s="90">
        <v>3</v>
      </c>
      <c r="E6" s="90">
        <v>4</v>
      </c>
      <c r="F6" s="90">
        <v>5</v>
      </c>
      <c r="G6" s="251" t="s">
        <v>274</v>
      </c>
      <c r="H6" s="109">
        <v>8</v>
      </c>
      <c r="I6" s="107" t="s">
        <v>115</v>
      </c>
    </row>
    <row r="7" spans="1:15" s="267" customFormat="1" ht="18" customHeight="1" thickTop="1" x14ac:dyDescent="0.25">
      <c r="A7" s="445" t="s">
        <v>0</v>
      </c>
      <c r="B7" s="446"/>
      <c r="C7" s="447">
        <v>1</v>
      </c>
      <c r="D7" s="448">
        <f>SUM(D10:D11)</f>
        <v>29033</v>
      </c>
      <c r="E7" s="448">
        <f t="shared" ref="E7:F7" si="0">SUM(E10:E11)</f>
        <v>29417</v>
      </c>
      <c r="F7" s="448">
        <f t="shared" si="0"/>
        <v>28952</v>
      </c>
      <c r="G7" s="449">
        <f>F7/D7*100</f>
        <v>99.721007129817792</v>
      </c>
      <c r="H7" s="450">
        <v>38588</v>
      </c>
      <c r="I7" s="451" t="e">
        <f>#REF!-H7</f>
        <v>#REF!</v>
      </c>
      <c r="J7" s="79"/>
    </row>
    <row r="8" spans="1:15" s="267" customFormat="1" ht="18" hidden="1" customHeight="1" x14ac:dyDescent="0.25">
      <c r="A8" s="400" t="s">
        <v>135</v>
      </c>
      <c r="B8" s="401" t="s">
        <v>136</v>
      </c>
      <c r="C8" s="113"/>
      <c r="D8" s="118"/>
      <c r="E8" s="118"/>
      <c r="F8" s="118"/>
      <c r="G8" s="399" t="e">
        <f t="shared" ref="G8:G42" si="1">F8/D8*100</f>
        <v>#DIV/0!</v>
      </c>
      <c r="H8" s="114"/>
      <c r="I8" s="115"/>
      <c r="J8" s="243"/>
      <c r="K8" s="452"/>
      <c r="L8" s="452"/>
      <c r="M8" s="452"/>
      <c r="N8" s="452"/>
      <c r="O8" s="452"/>
    </row>
    <row r="9" spans="1:15" s="267" customFormat="1" ht="18" hidden="1" customHeight="1" x14ac:dyDescent="0.25">
      <c r="A9" s="116"/>
      <c r="B9" s="117" t="s">
        <v>137</v>
      </c>
      <c r="C9" s="113"/>
      <c r="D9" s="118"/>
      <c r="E9" s="118"/>
      <c r="F9" s="118"/>
      <c r="G9" s="399" t="e">
        <f t="shared" si="1"/>
        <v>#DIV/0!</v>
      </c>
      <c r="H9" s="114"/>
      <c r="I9" s="115"/>
      <c r="J9" s="79"/>
      <c r="L9" s="452"/>
      <c r="M9" s="452"/>
    </row>
    <row r="10" spans="1:15" s="267" customFormat="1" ht="18" customHeight="1" x14ac:dyDescent="0.25">
      <c r="A10" s="116" t="s">
        <v>856</v>
      </c>
      <c r="B10" s="117"/>
      <c r="C10" s="113"/>
      <c r="D10" s="118">
        <f>SUM('01'!D20)</f>
        <v>29018</v>
      </c>
      <c r="E10" s="118">
        <f>SUM('01'!E20)</f>
        <v>29402</v>
      </c>
      <c r="F10" s="118">
        <f>SUM('01'!F20)</f>
        <v>28937</v>
      </c>
      <c r="G10" s="399">
        <f>F10/D10*100</f>
        <v>99.720862912674889</v>
      </c>
      <c r="H10" s="114"/>
      <c r="I10" s="115"/>
      <c r="J10" s="79"/>
      <c r="L10" s="452"/>
      <c r="M10" s="452"/>
    </row>
    <row r="11" spans="1:15" s="267" customFormat="1" ht="18" customHeight="1" x14ac:dyDescent="0.25">
      <c r="A11" s="116" t="s">
        <v>857</v>
      </c>
      <c r="B11" s="117"/>
      <c r="C11" s="113"/>
      <c r="D11" s="118">
        <f>SUM('01'!D21)</f>
        <v>15</v>
      </c>
      <c r="E11" s="118">
        <f>SUM('01'!E21)</f>
        <v>15</v>
      </c>
      <c r="F11" s="118">
        <f>SUM('01'!F21)</f>
        <v>15</v>
      </c>
      <c r="G11" s="399">
        <f>F11/D11*100</f>
        <v>100</v>
      </c>
      <c r="H11" s="114"/>
      <c r="I11" s="115"/>
      <c r="J11" s="79"/>
      <c r="L11" s="452"/>
      <c r="M11" s="452"/>
    </row>
    <row r="12" spans="1:15" s="267" customFormat="1" ht="18" hidden="1" customHeight="1" x14ac:dyDescent="0.25">
      <c r="A12" s="400" t="s">
        <v>135</v>
      </c>
      <c r="B12" s="401" t="s">
        <v>136</v>
      </c>
      <c r="C12" s="113"/>
      <c r="D12" s="118"/>
      <c r="E12" s="118"/>
      <c r="F12" s="118"/>
      <c r="G12" s="399" t="e">
        <f t="shared" si="1"/>
        <v>#DIV/0!</v>
      </c>
      <c r="H12" s="114"/>
      <c r="I12" s="115"/>
      <c r="J12" s="243"/>
      <c r="K12" s="452"/>
      <c r="L12" s="452"/>
      <c r="M12" s="452"/>
      <c r="N12" s="452"/>
      <c r="O12" s="452"/>
    </row>
    <row r="13" spans="1:15" s="267" customFormat="1" ht="18" hidden="1" customHeight="1" x14ac:dyDescent="0.25">
      <c r="A13" s="116"/>
      <c r="B13" s="117" t="s">
        <v>137</v>
      </c>
      <c r="C13" s="113"/>
      <c r="D13" s="118"/>
      <c r="E13" s="118"/>
      <c r="F13" s="118"/>
      <c r="G13" s="399" t="e">
        <f t="shared" si="1"/>
        <v>#DIV/0!</v>
      </c>
      <c r="H13" s="114"/>
      <c r="I13" s="115"/>
      <c r="J13" s="79"/>
    </row>
    <row r="14" spans="1:15" s="267" customFormat="1" ht="18" customHeight="1" x14ac:dyDescent="0.25">
      <c r="A14" s="80" t="s">
        <v>356</v>
      </c>
      <c r="B14" s="81"/>
      <c r="C14" s="82">
        <v>3</v>
      </c>
      <c r="D14" s="83">
        <f>SUM(D15:D16)</f>
        <v>319027</v>
      </c>
      <c r="E14" s="83">
        <f t="shared" ref="E14:F14" si="2">SUM(E15:E16)</f>
        <v>326231</v>
      </c>
      <c r="F14" s="83">
        <f t="shared" si="2"/>
        <v>334672</v>
      </c>
      <c r="G14" s="252">
        <f t="shared" ref="G14:G20" si="3">F14/D14*100</f>
        <v>104.90397364486392</v>
      </c>
      <c r="H14" s="110">
        <v>302250</v>
      </c>
      <c r="I14" s="84" t="e">
        <f>#REF!-H14</f>
        <v>#REF!</v>
      </c>
      <c r="J14" s="79"/>
      <c r="O14" s="452"/>
    </row>
    <row r="15" spans="1:15" s="267" customFormat="1" ht="18" customHeight="1" x14ac:dyDescent="0.25">
      <c r="A15" s="116" t="s">
        <v>856</v>
      </c>
      <c r="B15" s="117"/>
      <c r="C15" s="113"/>
      <c r="D15" s="118">
        <f>SUM('03'!D33)</f>
        <v>305727</v>
      </c>
      <c r="E15" s="118">
        <f>SUM('03'!E33)</f>
        <v>312991</v>
      </c>
      <c r="F15" s="118">
        <f>SUM('03'!F33)</f>
        <v>319672</v>
      </c>
      <c r="G15" s="399">
        <f t="shared" si="3"/>
        <v>104.56125890091488</v>
      </c>
      <c r="H15" s="114"/>
      <c r="I15" s="115"/>
      <c r="J15" s="79"/>
      <c r="L15" s="452"/>
      <c r="M15" s="452"/>
    </row>
    <row r="16" spans="1:15" s="267" customFormat="1" ht="18" customHeight="1" x14ac:dyDescent="0.25">
      <c r="A16" s="116" t="s">
        <v>857</v>
      </c>
      <c r="B16" s="117"/>
      <c r="C16" s="113"/>
      <c r="D16" s="118">
        <f>SUM('03'!D34)</f>
        <v>13300</v>
      </c>
      <c r="E16" s="118">
        <f>SUM('03'!E34)</f>
        <v>13240</v>
      </c>
      <c r="F16" s="118">
        <f>SUM('03'!F34)</f>
        <v>15000</v>
      </c>
      <c r="G16" s="399">
        <f t="shared" si="3"/>
        <v>112.78195488721805</v>
      </c>
      <c r="H16" s="114"/>
      <c r="I16" s="115"/>
      <c r="J16" s="79"/>
      <c r="L16" s="452"/>
      <c r="M16" s="452"/>
    </row>
    <row r="17" spans="1:15" s="79" customFormat="1" ht="18" customHeight="1" x14ac:dyDescent="0.25">
      <c r="A17" s="491" t="s">
        <v>116</v>
      </c>
      <c r="B17" s="492"/>
      <c r="C17" s="82">
        <v>4</v>
      </c>
      <c r="D17" s="83">
        <f>SUM('04'!D13)</f>
        <v>35136</v>
      </c>
      <c r="E17" s="83">
        <f>SUM('04'!E13)</f>
        <v>39793</v>
      </c>
      <c r="F17" s="83">
        <f>SUM('04'!F13)</f>
        <v>38526</v>
      </c>
      <c r="G17" s="252">
        <f t="shared" si="3"/>
        <v>109.64822404371584</v>
      </c>
      <c r="H17" s="110">
        <v>24165</v>
      </c>
      <c r="I17" s="84" t="e">
        <f>#REF!-H17</f>
        <v>#REF!</v>
      </c>
    </row>
    <row r="18" spans="1:15" s="267" customFormat="1" ht="35.25" customHeight="1" x14ac:dyDescent="0.25">
      <c r="A18" s="493" t="s">
        <v>926</v>
      </c>
      <c r="B18" s="494"/>
      <c r="C18" s="82">
        <v>5</v>
      </c>
      <c r="D18" s="83">
        <f>SUM('05'!D10)</f>
        <v>89</v>
      </c>
      <c r="E18" s="83">
        <f>SUM('05'!E10)</f>
        <v>89</v>
      </c>
      <c r="F18" s="83">
        <f>SUM('05'!F10)</f>
        <v>89</v>
      </c>
      <c r="G18" s="252">
        <f t="shared" si="3"/>
        <v>100</v>
      </c>
      <c r="H18" s="110">
        <v>80</v>
      </c>
      <c r="I18" s="84" t="e">
        <f>#REF!-H18</f>
        <v>#REF!</v>
      </c>
      <c r="J18" s="79"/>
    </row>
    <row r="19" spans="1:15" s="267" customFormat="1" ht="18" customHeight="1" x14ac:dyDescent="0.25">
      <c r="A19" s="80" t="s">
        <v>86</v>
      </c>
      <c r="B19" s="81"/>
      <c r="C19" s="82">
        <v>6</v>
      </c>
      <c r="D19" s="83">
        <f>SUM('06'!D10)</f>
        <v>27753</v>
      </c>
      <c r="E19" s="83">
        <f>SUM('06'!E10)</f>
        <v>26157</v>
      </c>
      <c r="F19" s="83">
        <f>SUM('06'!F10)</f>
        <v>27175</v>
      </c>
      <c r="G19" s="252">
        <f t="shared" si="3"/>
        <v>97.917342269304214</v>
      </c>
      <c r="H19" s="110">
        <v>23969</v>
      </c>
      <c r="I19" s="84" t="e">
        <f>#REF!-H19</f>
        <v>#REF!</v>
      </c>
      <c r="J19" s="79"/>
    </row>
    <row r="20" spans="1:15" s="267" customFormat="1" ht="18" customHeight="1" x14ac:dyDescent="0.25">
      <c r="A20" s="80" t="s">
        <v>117</v>
      </c>
      <c r="B20" s="81"/>
      <c r="C20" s="82">
        <v>7</v>
      </c>
      <c r="D20" s="83">
        <f>SUM(D23:D24)</f>
        <v>112024</v>
      </c>
      <c r="E20" s="83">
        <f t="shared" ref="E20:F20" si="4">SUM(E23:E24)</f>
        <v>327227</v>
      </c>
      <c r="F20" s="83">
        <f t="shared" si="4"/>
        <v>110527</v>
      </c>
      <c r="G20" s="252">
        <f t="shared" si="3"/>
        <v>98.663679211597511</v>
      </c>
      <c r="H20" s="453">
        <v>186098</v>
      </c>
      <c r="I20" s="454" t="e">
        <f>#REF!-H20</f>
        <v>#REF!</v>
      </c>
      <c r="J20" s="79"/>
    </row>
    <row r="21" spans="1:15" s="267" customFormat="1" ht="18" hidden="1" customHeight="1" x14ac:dyDescent="0.25">
      <c r="A21" s="400" t="s">
        <v>135</v>
      </c>
      <c r="B21" s="117" t="s">
        <v>136</v>
      </c>
      <c r="C21" s="113"/>
      <c r="D21" s="118">
        <f>'07'!D14-celkem!D22</f>
        <v>112024</v>
      </c>
      <c r="E21" s="118">
        <f>'07'!E14-celkem!E22</f>
        <v>327227</v>
      </c>
      <c r="F21" s="118">
        <f>'07'!F14-celkem!F22</f>
        <v>110527</v>
      </c>
      <c r="G21" s="253">
        <f t="shared" si="1"/>
        <v>98.663679211597511</v>
      </c>
      <c r="H21" s="114"/>
      <c r="I21" s="115"/>
      <c r="J21" s="243"/>
      <c r="K21" s="452"/>
      <c r="L21" s="452"/>
      <c r="M21" s="452"/>
      <c r="N21" s="452"/>
      <c r="O21" s="452"/>
    </row>
    <row r="22" spans="1:15" s="267" customFormat="1" ht="18" hidden="1" customHeight="1" x14ac:dyDescent="0.25">
      <c r="A22" s="116"/>
      <c r="B22" s="117" t="s">
        <v>137</v>
      </c>
      <c r="C22" s="113"/>
      <c r="D22" s="118"/>
      <c r="E22" s="118"/>
      <c r="F22" s="118"/>
      <c r="G22" s="399" t="e">
        <f t="shared" si="1"/>
        <v>#DIV/0!</v>
      </c>
      <c r="H22" s="114"/>
      <c r="I22" s="115"/>
      <c r="J22" s="79"/>
    </row>
    <row r="23" spans="1:15" s="267" customFormat="1" ht="18" customHeight="1" x14ac:dyDescent="0.25">
      <c r="A23" s="116" t="s">
        <v>856</v>
      </c>
      <c r="B23" s="117"/>
      <c r="C23" s="113"/>
      <c r="D23" s="118">
        <f>SUM('07'!D19)</f>
        <v>97924</v>
      </c>
      <c r="E23" s="118">
        <f>SUM('07'!E19)</f>
        <v>326827</v>
      </c>
      <c r="F23" s="118">
        <f>SUM('07'!F19)</f>
        <v>110127</v>
      </c>
      <c r="G23" s="399">
        <f>F23/D23*100</f>
        <v>112.46170499571096</v>
      </c>
      <c r="H23" s="114"/>
      <c r="I23" s="115"/>
      <c r="J23" s="79"/>
      <c r="L23" s="452"/>
      <c r="M23" s="452"/>
    </row>
    <row r="24" spans="1:15" s="267" customFormat="1" ht="18" customHeight="1" x14ac:dyDescent="0.25">
      <c r="A24" s="116" t="s">
        <v>857</v>
      </c>
      <c r="B24" s="117"/>
      <c r="C24" s="113"/>
      <c r="D24" s="118">
        <f>SUM('07'!D20)</f>
        <v>14100</v>
      </c>
      <c r="E24" s="118">
        <f>SUM('07'!E20)</f>
        <v>400</v>
      </c>
      <c r="F24" s="118">
        <f>SUM('07'!F20)</f>
        <v>400</v>
      </c>
      <c r="G24" s="399">
        <f>F24/D24*100</f>
        <v>2.8368794326241136</v>
      </c>
      <c r="H24" s="114"/>
      <c r="I24" s="115"/>
      <c r="J24" s="79"/>
      <c r="L24" s="452"/>
      <c r="M24" s="452"/>
    </row>
    <row r="25" spans="1:15" s="457" customFormat="1" ht="34.5" customHeight="1" x14ac:dyDescent="0.25">
      <c r="A25" s="493" t="s">
        <v>925</v>
      </c>
      <c r="B25" s="494"/>
      <c r="C25" s="82">
        <v>8</v>
      </c>
      <c r="D25" s="455">
        <f>SUM(D28:D29)</f>
        <v>35039</v>
      </c>
      <c r="E25" s="455">
        <f t="shared" ref="E25:F25" si="5">SUM(E28:E29)</f>
        <v>34240</v>
      </c>
      <c r="F25" s="455">
        <f t="shared" si="5"/>
        <v>57227</v>
      </c>
      <c r="G25" s="252">
        <f>F25/D25*100</f>
        <v>163.3237249921516</v>
      </c>
      <c r="H25" s="456">
        <v>115005</v>
      </c>
      <c r="I25" s="84" t="e">
        <f>#REF!-H25</f>
        <v>#REF!</v>
      </c>
      <c r="J25" s="85"/>
    </row>
    <row r="26" spans="1:15" s="267" customFormat="1" ht="18" hidden="1" customHeight="1" x14ac:dyDescent="0.25">
      <c r="A26" s="116" t="s">
        <v>135</v>
      </c>
      <c r="B26" s="117" t="s">
        <v>136</v>
      </c>
      <c r="C26" s="113"/>
      <c r="D26" s="118"/>
      <c r="E26" s="118"/>
      <c r="F26" s="118"/>
      <c r="G26" s="253" t="e">
        <f t="shared" si="1"/>
        <v>#DIV/0!</v>
      </c>
      <c r="H26" s="114"/>
      <c r="I26" s="115"/>
      <c r="J26" s="243"/>
      <c r="K26" s="452"/>
      <c r="L26" s="452"/>
      <c r="M26" s="452"/>
      <c r="N26" s="452"/>
      <c r="O26" s="452"/>
    </row>
    <row r="27" spans="1:15" s="267" customFormat="1" ht="18" hidden="1" customHeight="1" x14ac:dyDescent="0.25">
      <c r="A27" s="116"/>
      <c r="B27" s="117" t="s">
        <v>137</v>
      </c>
      <c r="C27" s="113"/>
      <c r="D27" s="118"/>
      <c r="E27" s="118"/>
      <c r="F27" s="118"/>
      <c r="G27" s="399" t="e">
        <f t="shared" si="1"/>
        <v>#DIV/0!</v>
      </c>
      <c r="H27" s="114"/>
      <c r="I27" s="115"/>
      <c r="J27" s="79"/>
    </row>
    <row r="28" spans="1:15" s="267" customFormat="1" ht="18" customHeight="1" x14ac:dyDescent="0.25">
      <c r="A28" s="116" t="s">
        <v>856</v>
      </c>
      <c r="B28" s="117"/>
      <c r="C28" s="113"/>
      <c r="D28" s="118">
        <f>SUM('08'!D31)</f>
        <v>12149</v>
      </c>
      <c r="E28" s="118">
        <f>SUM('08'!E31)</f>
        <v>11239</v>
      </c>
      <c r="F28" s="118">
        <f>SUM('08'!F31)</f>
        <v>11707</v>
      </c>
      <c r="G28" s="399">
        <f>F28/D28*100</f>
        <v>96.361840480698007</v>
      </c>
      <c r="H28" s="114"/>
      <c r="I28" s="115"/>
      <c r="J28" s="79"/>
      <c r="L28" s="452"/>
      <c r="M28" s="452"/>
    </row>
    <row r="29" spans="1:15" s="267" customFormat="1" ht="18" customHeight="1" x14ac:dyDescent="0.25">
      <c r="A29" s="116" t="s">
        <v>857</v>
      </c>
      <c r="B29" s="117"/>
      <c r="C29" s="113"/>
      <c r="D29" s="118">
        <f>SUM('08'!D32)</f>
        <v>22890</v>
      </c>
      <c r="E29" s="118">
        <f>SUM('08'!E32)</f>
        <v>23001</v>
      </c>
      <c r="F29" s="118">
        <f>SUM('08'!F32)</f>
        <v>45520</v>
      </c>
      <c r="G29" s="399">
        <f>F29/D29*100</f>
        <v>198.86413280908695</v>
      </c>
      <c r="H29" s="114"/>
      <c r="I29" s="115"/>
      <c r="J29" s="79"/>
      <c r="L29" s="452"/>
      <c r="M29" s="452"/>
    </row>
    <row r="30" spans="1:15" s="268" customFormat="1" ht="18" customHeight="1" x14ac:dyDescent="0.25">
      <c r="A30" s="80" t="s">
        <v>107</v>
      </c>
      <c r="B30" s="81"/>
      <c r="C30" s="82">
        <v>9</v>
      </c>
      <c r="D30" s="83">
        <f>SUM(D33:D34)</f>
        <v>21407</v>
      </c>
      <c r="E30" s="83">
        <f>SUM(E33:E34)</f>
        <v>23565</v>
      </c>
      <c r="F30" s="83">
        <f>SUM(F33:F34)</f>
        <v>25349</v>
      </c>
      <c r="G30" s="252">
        <f>F30/D30*100</f>
        <v>118.4145373008829</v>
      </c>
      <c r="H30" s="110">
        <v>27857</v>
      </c>
      <c r="I30" s="84" t="e">
        <f>#REF!-H30</f>
        <v>#REF!</v>
      </c>
      <c r="J30" s="402"/>
      <c r="O30" s="458"/>
    </row>
    <row r="31" spans="1:15" s="267" customFormat="1" ht="18" hidden="1" customHeight="1" x14ac:dyDescent="0.25">
      <c r="A31" s="116" t="s">
        <v>135</v>
      </c>
      <c r="B31" s="117" t="s">
        <v>136</v>
      </c>
      <c r="C31" s="113"/>
      <c r="D31" s="118"/>
      <c r="E31" s="118"/>
      <c r="F31" s="118"/>
      <c r="G31" s="253" t="e">
        <f t="shared" si="1"/>
        <v>#DIV/0!</v>
      </c>
      <c r="H31" s="114"/>
      <c r="I31" s="115"/>
      <c r="J31" s="243"/>
      <c r="K31" s="452"/>
      <c r="L31" s="452"/>
      <c r="M31" s="452"/>
      <c r="N31" s="452"/>
      <c r="O31" s="452"/>
    </row>
    <row r="32" spans="1:15" s="267" customFormat="1" ht="18" hidden="1" customHeight="1" x14ac:dyDescent="0.25">
      <c r="A32" s="116"/>
      <c r="B32" s="117" t="s">
        <v>137</v>
      </c>
      <c r="C32" s="113"/>
      <c r="D32" s="118"/>
      <c r="E32" s="118"/>
      <c r="F32" s="118"/>
      <c r="G32" s="399" t="e">
        <f t="shared" si="1"/>
        <v>#DIV/0!</v>
      </c>
      <c r="H32" s="114"/>
      <c r="I32" s="115"/>
      <c r="J32" s="79"/>
    </row>
    <row r="33" spans="1:15" s="267" customFormat="1" ht="18" customHeight="1" x14ac:dyDescent="0.25">
      <c r="A33" s="116" t="s">
        <v>856</v>
      </c>
      <c r="B33" s="117"/>
      <c r="C33" s="113"/>
      <c r="D33" s="118">
        <f>SUM('09'!D48)</f>
        <v>5757</v>
      </c>
      <c r="E33" s="118">
        <f>SUM('09'!E48)</f>
        <v>5666</v>
      </c>
      <c r="F33" s="118">
        <f>SUM('09'!F48)</f>
        <v>5849</v>
      </c>
      <c r="G33" s="399">
        <f>F33/D33*100</f>
        <v>101.59805454229634</v>
      </c>
      <c r="H33" s="114"/>
      <c r="I33" s="115"/>
      <c r="J33" s="79"/>
      <c r="L33" s="452"/>
      <c r="M33" s="452"/>
    </row>
    <row r="34" spans="1:15" s="267" customFormat="1" ht="18" customHeight="1" x14ac:dyDescent="0.25">
      <c r="A34" s="116" t="s">
        <v>857</v>
      </c>
      <c r="B34" s="117"/>
      <c r="C34" s="113"/>
      <c r="D34" s="118">
        <f>SUM('09'!D49)</f>
        <v>15650</v>
      </c>
      <c r="E34" s="118">
        <f>SUM('09'!E49)</f>
        <v>17899</v>
      </c>
      <c r="F34" s="118">
        <f>SUM('09'!F49)</f>
        <v>19500</v>
      </c>
      <c r="G34" s="399">
        <f>F34/D34*100</f>
        <v>124.60063897763578</v>
      </c>
      <c r="H34" s="114"/>
      <c r="I34" s="115"/>
      <c r="J34" s="79"/>
      <c r="L34" s="452"/>
      <c r="M34" s="452"/>
    </row>
    <row r="35" spans="1:15" s="268" customFormat="1" ht="18" customHeight="1" x14ac:dyDescent="0.25">
      <c r="A35" s="80" t="s">
        <v>110</v>
      </c>
      <c r="B35" s="81"/>
      <c r="C35" s="81">
        <v>10</v>
      </c>
      <c r="D35" s="83">
        <f>SUM(D38:D39)</f>
        <v>89994</v>
      </c>
      <c r="E35" s="83">
        <f t="shared" ref="E35:F35" si="6">SUM(E38:E39)</f>
        <v>105710</v>
      </c>
      <c r="F35" s="83">
        <f t="shared" si="6"/>
        <v>86740</v>
      </c>
      <c r="G35" s="252">
        <f>F35/D35*100</f>
        <v>96.384203391337195</v>
      </c>
      <c r="H35" s="110">
        <v>92496</v>
      </c>
      <c r="I35" s="84" t="e">
        <f>#REF!-H35</f>
        <v>#REF!</v>
      </c>
      <c r="J35" s="402"/>
    </row>
    <row r="36" spans="1:15" s="267" customFormat="1" ht="18" hidden="1" customHeight="1" x14ac:dyDescent="0.25">
      <c r="A36" s="116" t="s">
        <v>135</v>
      </c>
      <c r="B36" s="117" t="s">
        <v>136</v>
      </c>
      <c r="C36" s="113"/>
      <c r="D36" s="118"/>
      <c r="E36" s="118"/>
      <c r="F36" s="118"/>
      <c r="G36" s="253" t="e">
        <f t="shared" si="1"/>
        <v>#DIV/0!</v>
      </c>
      <c r="H36" s="114"/>
      <c r="I36" s="115"/>
      <c r="J36" s="243"/>
      <c r="K36" s="452"/>
      <c r="L36" s="452"/>
      <c r="M36" s="452"/>
      <c r="N36" s="452"/>
      <c r="O36" s="452"/>
    </row>
    <row r="37" spans="1:15" s="267" customFormat="1" ht="18" hidden="1" customHeight="1" x14ac:dyDescent="0.25">
      <c r="A37" s="116"/>
      <c r="B37" s="117" t="s">
        <v>137</v>
      </c>
      <c r="C37" s="113"/>
      <c r="D37" s="118"/>
      <c r="E37" s="118"/>
      <c r="F37" s="118"/>
      <c r="G37" s="399" t="e">
        <f t="shared" si="1"/>
        <v>#DIV/0!</v>
      </c>
      <c r="H37" s="114"/>
      <c r="I37" s="115"/>
      <c r="J37" s="79"/>
    </row>
    <row r="38" spans="1:15" s="267" customFormat="1" ht="18" customHeight="1" x14ac:dyDescent="0.25">
      <c r="A38" s="116" t="s">
        <v>856</v>
      </c>
      <c r="B38" s="117"/>
      <c r="C38" s="113"/>
      <c r="D38" s="118">
        <f>SUM('10'!D39)</f>
        <v>14849</v>
      </c>
      <c r="E38" s="118">
        <f>SUM('10'!E39)</f>
        <v>14820</v>
      </c>
      <c r="F38" s="118">
        <f>SUM('10'!F39)</f>
        <v>2495</v>
      </c>
      <c r="G38" s="399">
        <f>F38/D38*100</f>
        <v>16.802478281365747</v>
      </c>
      <c r="H38" s="114"/>
      <c r="I38" s="115"/>
      <c r="J38" s="79"/>
      <c r="L38" s="452"/>
      <c r="M38" s="452"/>
    </row>
    <row r="39" spans="1:15" s="267" customFormat="1" ht="18" customHeight="1" x14ac:dyDescent="0.25">
      <c r="A39" s="116" t="s">
        <v>857</v>
      </c>
      <c r="B39" s="117"/>
      <c r="C39" s="113"/>
      <c r="D39" s="118">
        <f>SUM('10'!D40)</f>
        <v>75145</v>
      </c>
      <c r="E39" s="118">
        <f>SUM('10'!E40)</f>
        <v>90890</v>
      </c>
      <c r="F39" s="118">
        <f>SUM('10'!F40)</f>
        <v>84245</v>
      </c>
      <c r="G39" s="399">
        <f>F39/D39*100</f>
        <v>112.10992081974848</v>
      </c>
      <c r="H39" s="114"/>
      <c r="I39" s="115"/>
      <c r="J39" s="79"/>
      <c r="L39" s="452"/>
      <c r="M39" s="452"/>
    </row>
    <row r="40" spans="1:15" s="79" customFormat="1" ht="18" customHeight="1" x14ac:dyDescent="0.25">
      <c r="A40" s="80" t="s">
        <v>108</v>
      </c>
      <c r="B40" s="81"/>
      <c r="C40" s="81">
        <v>11</v>
      </c>
      <c r="D40" s="83">
        <f>SUM(D43:D44)</f>
        <v>22521</v>
      </c>
      <c r="E40" s="83">
        <f t="shared" ref="E40:F40" si="7">SUM(E43:E44)</f>
        <v>23221</v>
      </c>
      <c r="F40" s="83">
        <f t="shared" si="7"/>
        <v>25904</v>
      </c>
      <c r="G40" s="252">
        <f>F40/D40*100</f>
        <v>115.02153545579681</v>
      </c>
      <c r="H40" s="110">
        <v>9789</v>
      </c>
      <c r="I40" s="84" t="e">
        <f>#REF!-H40</f>
        <v>#REF!</v>
      </c>
      <c r="O40" s="243"/>
    </row>
    <row r="41" spans="1:15" s="267" customFormat="1" ht="18" hidden="1" customHeight="1" x14ac:dyDescent="0.25">
      <c r="A41" s="116" t="s">
        <v>135</v>
      </c>
      <c r="B41" s="117" t="s">
        <v>136</v>
      </c>
      <c r="C41" s="113"/>
      <c r="D41" s="118"/>
      <c r="E41" s="118"/>
      <c r="F41" s="118"/>
      <c r="G41" s="253" t="e">
        <f t="shared" si="1"/>
        <v>#DIV/0!</v>
      </c>
      <c r="H41" s="114"/>
      <c r="I41" s="115"/>
      <c r="J41" s="243"/>
      <c r="K41" s="452"/>
      <c r="L41" s="452"/>
      <c r="M41" s="452"/>
      <c r="N41" s="452"/>
      <c r="O41" s="452"/>
    </row>
    <row r="42" spans="1:15" s="267" customFormat="1" ht="18" hidden="1" customHeight="1" x14ac:dyDescent="0.25">
      <c r="A42" s="116"/>
      <c r="B42" s="117" t="s">
        <v>137</v>
      </c>
      <c r="C42" s="113"/>
      <c r="D42" s="118"/>
      <c r="E42" s="118"/>
      <c r="F42" s="118"/>
      <c r="G42" s="399" t="e">
        <f t="shared" si="1"/>
        <v>#DIV/0!</v>
      </c>
      <c r="H42" s="114"/>
      <c r="I42" s="115"/>
      <c r="J42" s="79"/>
    </row>
    <row r="43" spans="1:15" s="267" customFormat="1" ht="18" customHeight="1" x14ac:dyDescent="0.25">
      <c r="A43" s="116" t="s">
        <v>856</v>
      </c>
      <c r="B43" s="117"/>
      <c r="C43" s="113"/>
      <c r="D43" s="118">
        <f>SUM('11'!D21)</f>
        <v>5471</v>
      </c>
      <c r="E43" s="118">
        <f>SUM('11'!E21)</f>
        <v>5637</v>
      </c>
      <c r="F43" s="118">
        <f>SUM('11'!F21)</f>
        <v>1654</v>
      </c>
      <c r="G43" s="399">
        <f t="shared" ref="G43:G48" si="8">F43/D43*100</f>
        <v>30.232133065253151</v>
      </c>
      <c r="H43" s="114"/>
      <c r="I43" s="115"/>
      <c r="J43" s="79"/>
      <c r="L43" s="452"/>
      <c r="M43" s="452"/>
    </row>
    <row r="44" spans="1:15" s="267" customFormat="1" ht="18" customHeight="1" x14ac:dyDescent="0.25">
      <c r="A44" s="116" t="s">
        <v>857</v>
      </c>
      <c r="B44" s="117"/>
      <c r="C44" s="113"/>
      <c r="D44" s="118">
        <f>SUM('11'!D22)</f>
        <v>17050</v>
      </c>
      <c r="E44" s="118">
        <f>SUM('11'!E22)</f>
        <v>17584</v>
      </c>
      <c r="F44" s="118">
        <f>SUM('11'!F22)</f>
        <v>24250</v>
      </c>
      <c r="G44" s="399">
        <f t="shared" si="8"/>
        <v>142.22873900293257</v>
      </c>
      <c r="H44" s="114"/>
      <c r="I44" s="115"/>
      <c r="J44" s="79"/>
      <c r="L44" s="452"/>
      <c r="M44" s="452"/>
    </row>
    <row r="45" spans="1:15" s="79" customFormat="1" ht="18" customHeight="1" x14ac:dyDescent="0.25">
      <c r="A45" s="480" t="s">
        <v>109</v>
      </c>
      <c r="B45" s="484"/>
      <c r="C45" s="81">
        <v>12</v>
      </c>
      <c r="D45" s="83">
        <f>SUM(D46:D47)</f>
        <v>30620</v>
      </c>
      <c r="E45" s="83">
        <f t="shared" ref="E45:F45" si="9">SUM(E46:E47)</f>
        <v>45084</v>
      </c>
      <c r="F45" s="83">
        <f t="shared" si="9"/>
        <v>52470</v>
      </c>
      <c r="G45" s="252">
        <f t="shared" si="8"/>
        <v>171.35858915741346</v>
      </c>
      <c r="H45" s="453">
        <v>800194</v>
      </c>
      <c r="I45" s="454" t="e">
        <f>#REF!-H45</f>
        <v>#REF!</v>
      </c>
      <c r="J45" s="243"/>
      <c r="K45" s="243"/>
      <c r="L45" s="243"/>
      <c r="M45" s="243"/>
      <c r="N45" s="243"/>
      <c r="O45" s="243"/>
    </row>
    <row r="46" spans="1:15" s="267" customFormat="1" ht="18" customHeight="1" x14ac:dyDescent="0.25">
      <c r="A46" s="116" t="s">
        <v>856</v>
      </c>
      <c r="B46" s="117"/>
      <c r="C46" s="113"/>
      <c r="D46" s="118">
        <f>SUM('12'!D23)</f>
        <v>820</v>
      </c>
      <c r="E46" s="118">
        <f>SUM('12'!E23)</f>
        <v>951</v>
      </c>
      <c r="F46" s="118">
        <f>SUM('12'!F23)</f>
        <v>820</v>
      </c>
      <c r="G46" s="399">
        <f t="shared" si="8"/>
        <v>100</v>
      </c>
      <c r="H46" s="114"/>
      <c r="I46" s="115"/>
      <c r="J46" s="79"/>
      <c r="L46" s="452"/>
      <c r="M46" s="452"/>
    </row>
    <row r="47" spans="1:15" s="267" customFormat="1" ht="18" customHeight="1" x14ac:dyDescent="0.25">
      <c r="A47" s="116" t="s">
        <v>857</v>
      </c>
      <c r="B47" s="117"/>
      <c r="C47" s="113"/>
      <c r="D47" s="118">
        <f>SUM('12'!D24)</f>
        <v>29800</v>
      </c>
      <c r="E47" s="118">
        <f>SUM('12'!E24)</f>
        <v>44133</v>
      </c>
      <c r="F47" s="118">
        <f>SUM('12'!F24)</f>
        <v>51650</v>
      </c>
      <c r="G47" s="399">
        <f t="shared" si="8"/>
        <v>173.3221476510067</v>
      </c>
      <c r="H47" s="114"/>
      <c r="I47" s="115"/>
      <c r="J47" s="79"/>
      <c r="L47" s="452"/>
      <c r="M47" s="452"/>
    </row>
    <row r="48" spans="1:15" s="267" customFormat="1" ht="18" customHeight="1" x14ac:dyDescent="0.25">
      <c r="A48" s="491" t="s">
        <v>98</v>
      </c>
      <c r="B48" s="492"/>
      <c r="C48" s="81">
        <v>13</v>
      </c>
      <c r="D48" s="83">
        <f>SUM(D51:D52)</f>
        <v>61656</v>
      </c>
      <c r="E48" s="83">
        <f t="shared" ref="E48:F48" si="10">SUM(E51:E52)</f>
        <v>71931</v>
      </c>
      <c r="F48" s="83">
        <f t="shared" si="10"/>
        <v>79666</v>
      </c>
      <c r="G48" s="252">
        <f t="shared" si="8"/>
        <v>129.21045802517193</v>
      </c>
      <c r="H48" s="110">
        <v>67480</v>
      </c>
      <c r="I48" s="84" t="e">
        <f>#REF!-H48</f>
        <v>#REF!</v>
      </c>
      <c r="J48" s="79"/>
    </row>
    <row r="49" spans="1:15" s="267" customFormat="1" ht="18" hidden="1" customHeight="1" x14ac:dyDescent="0.25">
      <c r="A49" s="116" t="s">
        <v>135</v>
      </c>
      <c r="B49" s="117" t="s">
        <v>136</v>
      </c>
      <c r="C49" s="113"/>
      <c r="D49" s="118"/>
      <c r="E49" s="118"/>
      <c r="F49" s="118"/>
      <c r="G49" s="253" t="e">
        <f t="shared" ref="G49:G55" si="11">F49/D49*100</f>
        <v>#DIV/0!</v>
      </c>
      <c r="H49" s="114"/>
      <c r="I49" s="115"/>
      <c r="J49" s="243"/>
      <c r="K49" s="452"/>
      <c r="L49" s="452"/>
      <c r="M49" s="452"/>
      <c r="N49" s="452"/>
      <c r="O49" s="452"/>
    </row>
    <row r="50" spans="1:15" s="267" customFormat="1" ht="18" hidden="1" customHeight="1" x14ac:dyDescent="0.25">
      <c r="A50" s="116"/>
      <c r="B50" s="117" t="s">
        <v>137</v>
      </c>
      <c r="C50" s="113"/>
      <c r="D50" s="118"/>
      <c r="E50" s="118"/>
      <c r="F50" s="118"/>
      <c r="G50" s="399" t="e">
        <f t="shared" si="11"/>
        <v>#DIV/0!</v>
      </c>
      <c r="H50" s="114"/>
      <c r="I50" s="115"/>
      <c r="J50" s="79"/>
    </row>
    <row r="51" spans="1:15" s="267" customFormat="1" ht="18" customHeight="1" x14ac:dyDescent="0.25">
      <c r="A51" s="116" t="s">
        <v>856</v>
      </c>
      <c r="B51" s="117"/>
      <c r="C51" s="113"/>
      <c r="D51" s="118">
        <f>SUM('13'!D37)</f>
        <v>366</v>
      </c>
      <c r="E51" s="118">
        <f>SUM('13'!E37)</f>
        <v>616</v>
      </c>
      <c r="F51" s="118">
        <f>SUM('13'!F37)</f>
        <v>166</v>
      </c>
      <c r="G51" s="399">
        <f>F51/D51*100</f>
        <v>45.355191256830601</v>
      </c>
      <c r="H51" s="114"/>
      <c r="I51" s="115"/>
      <c r="J51" s="79"/>
      <c r="L51" s="452"/>
      <c r="M51" s="452"/>
    </row>
    <row r="52" spans="1:15" s="267" customFormat="1" ht="18" customHeight="1" x14ac:dyDescent="0.25">
      <c r="A52" s="116" t="s">
        <v>857</v>
      </c>
      <c r="B52" s="117"/>
      <c r="C52" s="113"/>
      <c r="D52" s="118">
        <f>SUM('13'!D38)</f>
        <v>61290</v>
      </c>
      <c r="E52" s="118">
        <f>SUM('13'!E38)</f>
        <v>71315</v>
      </c>
      <c r="F52" s="118">
        <f>SUM('13'!F38)</f>
        <v>79500</v>
      </c>
      <c r="G52" s="399">
        <f>F52/D52*100</f>
        <v>129.71120900636319</v>
      </c>
      <c r="H52" s="114"/>
      <c r="I52" s="115"/>
      <c r="J52" s="79"/>
      <c r="L52" s="452"/>
      <c r="M52" s="452"/>
    </row>
    <row r="53" spans="1:15" s="268" customFormat="1" ht="18" customHeight="1" x14ac:dyDescent="0.25">
      <c r="A53" s="459" t="s">
        <v>118</v>
      </c>
      <c r="B53" s="460"/>
      <c r="C53" s="460">
        <v>14</v>
      </c>
      <c r="D53" s="455">
        <f>SUM(D56:D57)</f>
        <v>20960</v>
      </c>
      <c r="E53" s="455">
        <f t="shared" ref="E53:F53" si="12">SUM(E56:E57)</f>
        <v>22867</v>
      </c>
      <c r="F53" s="455">
        <f t="shared" si="12"/>
        <v>25745</v>
      </c>
      <c r="G53" s="252">
        <f>F53/D53*100</f>
        <v>122.82919847328245</v>
      </c>
      <c r="H53" s="456">
        <v>27308</v>
      </c>
      <c r="I53" s="84" t="e">
        <f>#REF!-H53</f>
        <v>#REF!</v>
      </c>
      <c r="J53" s="402"/>
      <c r="O53" s="458"/>
    </row>
    <row r="54" spans="1:15" s="267" customFormat="1" ht="18" hidden="1" customHeight="1" x14ac:dyDescent="0.25">
      <c r="A54" s="116" t="s">
        <v>135</v>
      </c>
      <c r="B54" s="117" t="s">
        <v>136</v>
      </c>
      <c r="C54" s="113"/>
      <c r="D54" s="118"/>
      <c r="E54" s="118"/>
      <c r="F54" s="118"/>
      <c r="G54" s="253" t="e">
        <f t="shared" si="11"/>
        <v>#DIV/0!</v>
      </c>
      <c r="H54" s="114"/>
      <c r="I54" s="115"/>
      <c r="J54" s="243"/>
      <c r="K54" s="452"/>
      <c r="L54" s="452"/>
      <c r="M54" s="452"/>
      <c r="N54" s="452"/>
      <c r="O54" s="452"/>
    </row>
    <row r="55" spans="1:15" s="267" customFormat="1" ht="18" hidden="1" customHeight="1" x14ac:dyDescent="0.25">
      <c r="A55" s="116"/>
      <c r="B55" s="117" t="s">
        <v>137</v>
      </c>
      <c r="C55" s="113"/>
      <c r="D55" s="118"/>
      <c r="E55" s="118"/>
      <c r="F55" s="118"/>
      <c r="G55" s="399" t="e">
        <f t="shared" si="11"/>
        <v>#DIV/0!</v>
      </c>
      <c r="H55" s="114"/>
      <c r="I55" s="115"/>
      <c r="J55" s="79"/>
    </row>
    <row r="56" spans="1:15" s="267" customFormat="1" ht="18" customHeight="1" x14ac:dyDescent="0.25">
      <c r="A56" s="116" t="s">
        <v>856</v>
      </c>
      <c r="B56" s="117"/>
      <c r="C56" s="113"/>
      <c r="D56" s="118">
        <f>SUM('14'!D25)</f>
        <v>16857</v>
      </c>
      <c r="E56" s="118">
        <f>SUM('14'!E25)</f>
        <v>18084</v>
      </c>
      <c r="F56" s="118">
        <f>SUM('14'!F25)</f>
        <v>20092</v>
      </c>
      <c r="G56" s="399">
        <f>F56/D56*100</f>
        <v>119.19084060034406</v>
      </c>
      <c r="H56" s="114"/>
      <c r="I56" s="115"/>
      <c r="J56" s="79"/>
      <c r="L56" s="452"/>
      <c r="M56" s="452"/>
    </row>
    <row r="57" spans="1:15" s="267" customFormat="1" ht="18" customHeight="1" x14ac:dyDescent="0.25">
      <c r="A57" s="116" t="s">
        <v>857</v>
      </c>
      <c r="B57" s="117"/>
      <c r="C57" s="113"/>
      <c r="D57" s="118">
        <f>SUM('14'!D26)</f>
        <v>4103</v>
      </c>
      <c r="E57" s="118">
        <f>SUM('14'!E26)</f>
        <v>4783</v>
      </c>
      <c r="F57" s="118">
        <f>SUM('14'!F26)</f>
        <v>5653</v>
      </c>
      <c r="G57" s="399">
        <f>F57/D57*100</f>
        <v>137.77723616865708</v>
      </c>
      <c r="H57" s="114"/>
      <c r="I57" s="115"/>
      <c r="J57" s="79"/>
      <c r="L57" s="452"/>
      <c r="M57" s="452"/>
    </row>
    <row r="58" spans="1:15" s="267" customFormat="1" ht="18" customHeight="1" x14ac:dyDescent="0.25">
      <c r="A58" s="478" t="s">
        <v>119</v>
      </c>
      <c r="B58" s="479"/>
      <c r="C58" s="461">
        <v>16</v>
      </c>
      <c r="D58" s="462">
        <f>SUM('16'!D10)</f>
        <v>20</v>
      </c>
      <c r="E58" s="462">
        <f>SUM('16'!E10)</f>
        <v>20</v>
      </c>
      <c r="F58" s="462">
        <f>SUM('16'!F10)</f>
        <v>20</v>
      </c>
      <c r="G58" s="252">
        <f>F58/D58*100</f>
        <v>100</v>
      </c>
      <c r="H58" s="110">
        <v>20</v>
      </c>
      <c r="I58" s="84" t="e">
        <f>#REF!-H58</f>
        <v>#REF!</v>
      </c>
      <c r="J58" s="79"/>
    </row>
    <row r="59" spans="1:15" s="267" customFormat="1" ht="18" customHeight="1" thickBot="1" x14ac:dyDescent="0.3">
      <c r="A59" s="480" t="s">
        <v>548</v>
      </c>
      <c r="B59" s="481"/>
      <c r="C59" s="81">
        <v>17</v>
      </c>
      <c r="D59" s="83">
        <f>SUM('17'!D12)</f>
        <v>2217</v>
      </c>
      <c r="E59" s="83">
        <f>SUM('17'!E12)</f>
        <v>2039</v>
      </c>
      <c r="F59" s="83">
        <f>SUM('17'!F12)</f>
        <v>2140</v>
      </c>
      <c r="G59" s="252">
        <f>F59/D59*100</f>
        <v>96.526838069463238</v>
      </c>
      <c r="H59" s="463">
        <v>1750</v>
      </c>
      <c r="I59" s="84" t="e">
        <f>#REF!-H59</f>
        <v>#REF!</v>
      </c>
      <c r="J59" s="79"/>
    </row>
    <row r="60" spans="1:15" s="267" customFormat="1" ht="18" customHeight="1" thickTop="1" thickBot="1" x14ac:dyDescent="0.3">
      <c r="A60" s="480" t="s">
        <v>130</v>
      </c>
      <c r="B60" s="484"/>
      <c r="C60" s="81">
        <v>18</v>
      </c>
      <c r="D60" s="83">
        <f>SUM(D63:D64)</f>
        <v>38703</v>
      </c>
      <c r="E60" s="83">
        <f t="shared" ref="E60:F60" si="13">SUM(E63:E64)</f>
        <v>40601</v>
      </c>
      <c r="F60" s="83">
        <f t="shared" si="13"/>
        <v>55573</v>
      </c>
      <c r="G60" s="252">
        <f>F60/D60*100</f>
        <v>143.58835232410925</v>
      </c>
      <c r="H60" s="403"/>
      <c r="I60" s="404"/>
      <c r="J60" s="79"/>
    </row>
    <row r="61" spans="1:15" s="79" customFormat="1" ht="18" hidden="1" customHeight="1" thickTop="1" x14ac:dyDescent="0.25">
      <c r="A61" s="116" t="s">
        <v>135</v>
      </c>
      <c r="B61" s="117" t="s">
        <v>136</v>
      </c>
      <c r="C61" s="113"/>
      <c r="D61" s="118"/>
      <c r="E61" s="118"/>
      <c r="F61" s="118"/>
      <c r="G61" s="253"/>
      <c r="H61" s="114"/>
      <c r="I61" s="115"/>
      <c r="J61" s="243"/>
      <c r="K61" s="243"/>
      <c r="L61" s="452"/>
      <c r="M61" s="464"/>
      <c r="N61" s="243"/>
      <c r="O61" s="243"/>
    </row>
    <row r="62" spans="1:15" s="79" customFormat="1" ht="18" hidden="1" customHeight="1" thickBot="1" x14ac:dyDescent="0.25">
      <c r="A62" s="128"/>
      <c r="B62" s="129" t="s">
        <v>137</v>
      </c>
      <c r="C62" s="130"/>
      <c r="D62" s="131"/>
      <c r="E62" s="131"/>
      <c r="F62" s="131"/>
      <c r="G62" s="254"/>
      <c r="H62" s="114"/>
      <c r="I62" s="115"/>
      <c r="L62" s="267"/>
      <c r="M62" s="444"/>
    </row>
    <row r="63" spans="1:15" s="267" customFormat="1" ht="18" customHeight="1" thickTop="1" x14ac:dyDescent="0.25">
      <c r="A63" s="116" t="s">
        <v>856</v>
      </c>
      <c r="B63" s="117"/>
      <c r="C63" s="113"/>
      <c r="D63" s="118">
        <f>SUM('18'!D26)</f>
        <v>31353</v>
      </c>
      <c r="E63" s="118">
        <f>SUM('18'!E26)</f>
        <v>30275</v>
      </c>
      <c r="F63" s="118">
        <f>SUM('18'!F26)</f>
        <v>36153</v>
      </c>
      <c r="G63" s="399">
        <f>F63/D63*100</f>
        <v>115.30953975696106</v>
      </c>
      <c r="H63" s="114"/>
      <c r="I63" s="115"/>
      <c r="J63" s="79"/>
      <c r="L63" s="452"/>
      <c r="M63" s="452"/>
    </row>
    <row r="64" spans="1:15" s="267" customFormat="1" ht="18" customHeight="1" x14ac:dyDescent="0.25">
      <c r="A64" s="116" t="s">
        <v>857</v>
      </c>
      <c r="B64" s="117"/>
      <c r="C64" s="113"/>
      <c r="D64" s="118">
        <f>SUM('18'!D27)</f>
        <v>7350</v>
      </c>
      <c r="E64" s="118">
        <f>SUM('18'!E27)</f>
        <v>10326</v>
      </c>
      <c r="F64" s="118">
        <f>SUM('18'!F27)</f>
        <v>19420</v>
      </c>
      <c r="G64" s="399">
        <f>F64/D64*100</f>
        <v>264.21768707482994</v>
      </c>
      <c r="H64" s="114"/>
      <c r="I64" s="115"/>
      <c r="J64" s="79"/>
      <c r="L64" s="452"/>
      <c r="M64" s="452"/>
    </row>
    <row r="65" spans="1:13" s="79" customFormat="1" ht="33.75" customHeight="1" thickBot="1" x14ac:dyDescent="0.3">
      <c r="A65" s="485" t="s">
        <v>668</v>
      </c>
      <c r="B65" s="486"/>
      <c r="C65" s="130">
        <v>19</v>
      </c>
      <c r="D65" s="406">
        <f>SUM('19'!D12)</f>
        <v>0</v>
      </c>
      <c r="E65" s="406">
        <f>SUM('19'!E12)</f>
        <v>7056</v>
      </c>
      <c r="F65" s="406">
        <f>SUM('19'!F12)</f>
        <v>17228</v>
      </c>
      <c r="G65" s="407"/>
      <c r="H65" s="408"/>
      <c r="I65" s="409"/>
      <c r="J65" s="443"/>
      <c r="L65" s="267"/>
      <c r="M65" s="444"/>
    </row>
    <row r="66" spans="1:13" s="87" customFormat="1" ht="25.5" customHeight="1" thickTop="1" thickBot="1" x14ac:dyDescent="0.3">
      <c r="A66" s="482" t="s">
        <v>120</v>
      </c>
      <c r="B66" s="483"/>
      <c r="C66" s="483"/>
      <c r="D66" s="92">
        <f>SUM(D7,D14,D17,D18,D19,D20,D25,D30,D35,D40,D45,D48,D53,D58,D59,D60,D65)</f>
        <v>846199</v>
      </c>
      <c r="E66" s="92">
        <f>SUM(E7,E14,E17,E18,E19,E20,E25,E30,E35,E40,E45,E48,E53,E58,E59,E60,E65)</f>
        <v>1125248</v>
      </c>
      <c r="F66" s="92">
        <f>SUM(F7,F14,F17,F18,F19,F20,F25,F30,F35,F40,F45,F48,F53,F58,F59,F60,F65)</f>
        <v>968003</v>
      </c>
      <c r="G66" s="255">
        <f>F66/D66*100</f>
        <v>114.39425005229266</v>
      </c>
      <c r="H66" s="111" t="e">
        <f>SUM(H7:H20,H25,H30,H35,H40,H45,H48,H53,#REF!,H58,H59)</f>
        <v>#REF!</v>
      </c>
      <c r="I66" s="112" t="e">
        <f>SUM(I7:I20,I25,I30,I35,I40,I45,I48,I53,#REF!,I58,I59)</f>
        <v>#REF!</v>
      </c>
      <c r="L66" s="120"/>
      <c r="M66" s="122"/>
    </row>
    <row r="67" spans="1:13" s="87" customFormat="1" ht="18" customHeight="1" thickTop="1" x14ac:dyDescent="0.2">
      <c r="A67" s="140" t="s">
        <v>138</v>
      </c>
      <c r="B67" s="141" t="s">
        <v>139</v>
      </c>
      <c r="C67" s="142"/>
      <c r="D67" s="143">
        <f>SUM(D10,D15,D17,D18,D19,D23,D28,D33,D38,D43,D46,D51,D56,D58,D59,D63,D65)</f>
        <v>585506</v>
      </c>
      <c r="E67" s="143">
        <f>SUM(E10,E15,E17,E18,E19,E23,E28,E33,E38,E43,E46,E51,E56,E58,E59,E63,E65)</f>
        <v>831662</v>
      </c>
      <c r="F67" s="143">
        <f>SUM(F10,F15,F17,F18,F19,F23,F28,F33,F38,F43,F46,F51,F56,F58,F59,F63,F65)</f>
        <v>622850</v>
      </c>
      <c r="G67" s="256">
        <f>F67/D67*100</f>
        <v>106.37807298302664</v>
      </c>
      <c r="H67" s="236"/>
      <c r="I67" s="236"/>
      <c r="L67" s="120"/>
      <c r="M67" s="122"/>
    </row>
    <row r="68" spans="1:13" s="87" customFormat="1" ht="18" hidden="1" customHeight="1" x14ac:dyDescent="0.2">
      <c r="A68" s="134"/>
      <c r="B68" s="138" t="s">
        <v>137</v>
      </c>
      <c r="C68" s="136"/>
      <c r="D68" s="132" t="e">
        <f>SUM(D62,D55,D50,#REF!,D42,D37,D32,D27,D22,D9)</f>
        <v>#REF!</v>
      </c>
      <c r="E68" s="132" t="e">
        <f>SUM(E62,E55,E50,#REF!,E42,E37,E32,E27,E22,E9)</f>
        <v>#REF!</v>
      </c>
      <c r="F68" s="132" t="e">
        <f>SUM(F9,F22,F27,F32,F37,F42,#REF!,F50,F55,F62)</f>
        <v>#REF!</v>
      </c>
      <c r="G68" s="256" t="e">
        <f>F68/D68*100</f>
        <v>#REF!</v>
      </c>
      <c r="H68" s="236"/>
      <c r="I68" s="236"/>
      <c r="L68" s="120"/>
      <c r="M68" s="122"/>
    </row>
    <row r="69" spans="1:13" s="87" customFormat="1" ht="18" customHeight="1" thickBot="1" x14ac:dyDescent="0.25">
      <c r="A69" s="135"/>
      <c r="B69" s="139" t="s">
        <v>137</v>
      </c>
      <c r="C69" s="137"/>
      <c r="D69" s="133">
        <f>SUM(D11,D16,D24,D29,D34,D39,D44,D47,D52,D57,D64)</f>
        <v>260693</v>
      </c>
      <c r="E69" s="133">
        <f>SUM(E11,E16,E24,E29,E34,E39,E44,E47,E52,E57,E64)</f>
        <v>293586</v>
      </c>
      <c r="F69" s="133">
        <f>SUM(F11,F16,F24,F29,F34,F39,F44,F47,F52,F57,F64)</f>
        <v>345153</v>
      </c>
      <c r="G69" s="257">
        <f>F69/D69*100</f>
        <v>132.39826155669695</v>
      </c>
      <c r="H69" s="237"/>
      <c r="I69" s="237"/>
      <c r="L69" s="120"/>
      <c r="M69" s="122"/>
    </row>
    <row r="70" spans="1:13" s="87" customFormat="1" ht="15" thickTop="1" x14ac:dyDescent="0.2">
      <c r="A70" s="477"/>
      <c r="B70" s="477"/>
      <c r="C70" s="477"/>
      <c r="D70" s="477"/>
      <c r="E70" s="477"/>
      <c r="F70" s="477"/>
      <c r="G70" s="477"/>
      <c r="H70" s="85"/>
      <c r="I70" s="85"/>
      <c r="L70" s="120"/>
      <c r="M70" s="122"/>
    </row>
    <row r="71" spans="1:13" x14ac:dyDescent="0.2">
      <c r="A71" s="477"/>
      <c r="B71" s="477"/>
      <c r="C71" s="477"/>
      <c r="D71" s="477"/>
      <c r="E71" s="477"/>
      <c r="F71" s="477"/>
      <c r="G71" s="477"/>
      <c r="H71" s="88"/>
      <c r="I71" s="88"/>
    </row>
    <row r="72" spans="1:13" x14ac:dyDescent="0.2">
      <c r="A72" s="88"/>
      <c r="B72" s="88"/>
      <c r="C72" s="88"/>
      <c r="D72" s="238">
        <f>D67+D69</f>
        <v>846199</v>
      </c>
      <c r="E72" s="238">
        <f>E67+E69</f>
        <v>1125248</v>
      </c>
      <c r="F72" s="238">
        <f>F67+F69</f>
        <v>968003</v>
      </c>
      <c r="G72" s="127"/>
      <c r="H72" s="88"/>
      <c r="I72" s="88"/>
    </row>
    <row r="73" spans="1:13" x14ac:dyDescent="0.2">
      <c r="B73" s="88"/>
      <c r="C73" s="88"/>
      <c r="D73" s="126"/>
      <c r="E73" s="126"/>
      <c r="F73" s="126"/>
      <c r="G73" s="127"/>
      <c r="H73" s="88"/>
      <c r="I73" s="88"/>
    </row>
    <row r="74" spans="1:13" x14ac:dyDescent="0.2">
      <c r="A74" s="88"/>
      <c r="B74" s="88"/>
      <c r="C74" s="88"/>
      <c r="D74" s="126"/>
      <c r="E74" s="126"/>
      <c r="F74" s="126"/>
      <c r="G74" s="127"/>
      <c r="H74" s="88"/>
      <c r="I74" s="88"/>
    </row>
    <row r="75" spans="1:13" x14ac:dyDescent="0.2">
      <c r="A75" s="88"/>
      <c r="B75" s="88"/>
      <c r="C75" s="88"/>
      <c r="D75" s="126"/>
      <c r="E75" s="126"/>
      <c r="F75" s="126"/>
      <c r="G75" s="127"/>
      <c r="H75" s="88"/>
      <c r="I75" s="88"/>
    </row>
    <row r="76" spans="1:13" ht="14.25" x14ac:dyDescent="0.2">
      <c r="D76" s="86"/>
      <c r="E76" s="86"/>
      <c r="F76" s="86"/>
    </row>
    <row r="86" spans="7:7" x14ac:dyDescent="0.2">
      <c r="G86" s="123"/>
    </row>
    <row r="87" spans="7:7" x14ac:dyDescent="0.2">
      <c r="G87" s="123"/>
    </row>
    <row r="88" spans="7:7" x14ac:dyDescent="0.2">
      <c r="G88" s="123"/>
    </row>
    <row r="89" spans="7:7" x14ac:dyDescent="0.2">
      <c r="G89" s="123"/>
    </row>
    <row r="90" spans="7:7" x14ac:dyDescent="0.2">
      <c r="G90" s="123"/>
    </row>
    <row r="91" spans="7:7" x14ac:dyDescent="0.2">
      <c r="G91" s="123"/>
    </row>
    <row r="92" spans="7:7" x14ac:dyDescent="0.2">
      <c r="G92" s="123"/>
    </row>
    <row r="93" spans="7:7" x14ac:dyDescent="0.2">
      <c r="G93" s="123"/>
    </row>
    <row r="94" spans="7:7" x14ac:dyDescent="0.2">
      <c r="G94" s="123"/>
    </row>
    <row r="95" spans="7:7" x14ac:dyDescent="0.2">
      <c r="G95" s="123"/>
    </row>
    <row r="96" spans="7:7" x14ac:dyDescent="0.2">
      <c r="G96" s="123"/>
    </row>
    <row r="97" spans="7:7" x14ac:dyDescent="0.2">
      <c r="G97" s="123"/>
    </row>
    <row r="98" spans="7:7" x14ac:dyDescent="0.2">
      <c r="G98" s="123"/>
    </row>
    <row r="99" spans="7:7" x14ac:dyDescent="0.2">
      <c r="G99" s="123"/>
    </row>
    <row r="100" spans="7:7" x14ac:dyDescent="0.2">
      <c r="G100" s="123"/>
    </row>
    <row r="101" spans="7:7" x14ac:dyDescent="0.2">
      <c r="G101" s="123"/>
    </row>
    <row r="102" spans="7:7" x14ac:dyDescent="0.2">
      <c r="G102" s="123"/>
    </row>
    <row r="103" spans="7:7" x14ac:dyDescent="0.2">
      <c r="G103" s="123"/>
    </row>
    <row r="104" spans="7:7" x14ac:dyDescent="0.2">
      <c r="G104" s="123"/>
    </row>
    <row r="105" spans="7:7" x14ac:dyDescent="0.2">
      <c r="G105" s="123"/>
    </row>
    <row r="106" spans="7:7" x14ac:dyDescent="0.2">
      <c r="G106" s="123"/>
    </row>
    <row r="107" spans="7:7" x14ac:dyDescent="0.2">
      <c r="G107" s="123"/>
    </row>
    <row r="108" spans="7:7" x14ac:dyDescent="0.2">
      <c r="G108" s="123"/>
    </row>
    <row r="109" spans="7:7" x14ac:dyDescent="0.2">
      <c r="G109" s="123"/>
    </row>
    <row r="110" spans="7:7" x14ac:dyDescent="0.2">
      <c r="G110" s="123"/>
    </row>
    <row r="111" spans="7:7" x14ac:dyDescent="0.2">
      <c r="G111" s="123"/>
    </row>
    <row r="112" spans="7:7" x14ac:dyDescent="0.2">
      <c r="G112" s="123"/>
    </row>
    <row r="113" spans="7:7" x14ac:dyDescent="0.2">
      <c r="G113" s="123"/>
    </row>
    <row r="114" spans="7:7" x14ac:dyDescent="0.2">
      <c r="G114" s="123"/>
    </row>
    <row r="115" spans="7:7" x14ac:dyDescent="0.2">
      <c r="G115" s="123"/>
    </row>
    <row r="116" spans="7:7" x14ac:dyDescent="0.2">
      <c r="G116" s="123"/>
    </row>
    <row r="117" spans="7:7" x14ac:dyDescent="0.2">
      <c r="G117" s="123"/>
    </row>
    <row r="118" spans="7:7" x14ac:dyDescent="0.2">
      <c r="G118" s="123"/>
    </row>
    <row r="119" spans="7:7" x14ac:dyDescent="0.2">
      <c r="G119" s="123"/>
    </row>
    <row r="120" spans="7:7" x14ac:dyDescent="0.2">
      <c r="G120" s="123"/>
    </row>
    <row r="121" spans="7:7" x14ac:dyDescent="0.2">
      <c r="G121" s="123"/>
    </row>
    <row r="122" spans="7:7" x14ac:dyDescent="0.2">
      <c r="G122" s="123"/>
    </row>
    <row r="123" spans="7:7" x14ac:dyDescent="0.2">
      <c r="G123" s="123"/>
    </row>
    <row r="124" spans="7:7" x14ac:dyDescent="0.2">
      <c r="G124" s="123"/>
    </row>
    <row r="125" spans="7:7" x14ac:dyDescent="0.2">
      <c r="G125" s="123"/>
    </row>
    <row r="126" spans="7:7" x14ac:dyDescent="0.2">
      <c r="G126" s="123"/>
    </row>
    <row r="127" spans="7:7" x14ac:dyDescent="0.2">
      <c r="G127" s="123"/>
    </row>
    <row r="128" spans="7:7" x14ac:dyDescent="0.2">
      <c r="G128" s="123"/>
    </row>
    <row r="129" spans="7:7" x14ac:dyDescent="0.2">
      <c r="G129" s="123"/>
    </row>
    <row r="130" spans="7:7" x14ac:dyDescent="0.2">
      <c r="G130" s="123"/>
    </row>
    <row r="131" spans="7:7" x14ac:dyDescent="0.2">
      <c r="G131" s="123"/>
    </row>
    <row r="132" spans="7:7" x14ac:dyDescent="0.2">
      <c r="G132" s="123"/>
    </row>
    <row r="133" spans="7:7" x14ac:dyDescent="0.2">
      <c r="G133" s="123"/>
    </row>
    <row r="134" spans="7:7" x14ac:dyDescent="0.2">
      <c r="G134" s="123"/>
    </row>
    <row r="135" spans="7:7" x14ac:dyDescent="0.2">
      <c r="G135" s="123"/>
    </row>
    <row r="136" spans="7:7" x14ac:dyDescent="0.2">
      <c r="G136" s="123"/>
    </row>
    <row r="137" spans="7:7" x14ac:dyDescent="0.2">
      <c r="G137" s="123"/>
    </row>
    <row r="138" spans="7:7" x14ac:dyDescent="0.2">
      <c r="G138" s="123"/>
    </row>
    <row r="139" spans="7:7" x14ac:dyDescent="0.2">
      <c r="G139" s="123"/>
    </row>
    <row r="140" spans="7:7" x14ac:dyDescent="0.2">
      <c r="G140" s="123"/>
    </row>
    <row r="141" spans="7:7" x14ac:dyDescent="0.2">
      <c r="G141" s="123"/>
    </row>
    <row r="142" spans="7:7" x14ac:dyDescent="0.2">
      <c r="G142" s="123"/>
    </row>
    <row r="143" spans="7:7" x14ac:dyDescent="0.2">
      <c r="G143" s="123"/>
    </row>
    <row r="144" spans="7:7" x14ac:dyDescent="0.2">
      <c r="G144" s="123"/>
    </row>
    <row r="145" spans="7:7" x14ac:dyDescent="0.2">
      <c r="G145" s="123"/>
    </row>
    <row r="146" spans="7:7" x14ac:dyDescent="0.2">
      <c r="G146" s="123"/>
    </row>
    <row r="147" spans="7:7" x14ac:dyDescent="0.2">
      <c r="G147" s="123"/>
    </row>
    <row r="148" spans="7:7" x14ac:dyDescent="0.2">
      <c r="G148" s="123"/>
    </row>
    <row r="149" spans="7:7" x14ac:dyDescent="0.2">
      <c r="G149" s="123"/>
    </row>
    <row r="150" spans="7:7" x14ac:dyDescent="0.2">
      <c r="G150" s="123"/>
    </row>
    <row r="151" spans="7:7" x14ac:dyDescent="0.2">
      <c r="G151" s="123"/>
    </row>
    <row r="152" spans="7:7" x14ac:dyDescent="0.2">
      <c r="G152" s="123"/>
    </row>
    <row r="153" spans="7:7" x14ac:dyDescent="0.2">
      <c r="G153" s="123"/>
    </row>
    <row r="154" spans="7:7" x14ac:dyDescent="0.2">
      <c r="G154" s="123"/>
    </row>
    <row r="155" spans="7:7" x14ac:dyDescent="0.2">
      <c r="G155" s="123"/>
    </row>
    <row r="156" spans="7:7" x14ac:dyDescent="0.2">
      <c r="G156" s="123"/>
    </row>
    <row r="157" spans="7:7" x14ac:dyDescent="0.2">
      <c r="G157" s="123"/>
    </row>
    <row r="158" spans="7:7" x14ac:dyDescent="0.2">
      <c r="G158" s="123"/>
    </row>
    <row r="159" spans="7:7" x14ac:dyDescent="0.2">
      <c r="G159" s="123"/>
    </row>
    <row r="160" spans="7:7" x14ac:dyDescent="0.2">
      <c r="G160" s="123"/>
    </row>
    <row r="161" spans="7:7" x14ac:dyDescent="0.2">
      <c r="G161" s="123"/>
    </row>
    <row r="162" spans="7:7" x14ac:dyDescent="0.2">
      <c r="G162" s="123"/>
    </row>
    <row r="163" spans="7:7" x14ac:dyDescent="0.2">
      <c r="G163" s="123"/>
    </row>
    <row r="164" spans="7:7" x14ac:dyDescent="0.2">
      <c r="G164" s="123"/>
    </row>
    <row r="165" spans="7:7" x14ac:dyDescent="0.2">
      <c r="G165" s="123"/>
    </row>
    <row r="166" spans="7:7" x14ac:dyDescent="0.2">
      <c r="G166" s="123"/>
    </row>
    <row r="167" spans="7:7" x14ac:dyDescent="0.2">
      <c r="G167" s="123"/>
    </row>
    <row r="168" spans="7:7" x14ac:dyDescent="0.2">
      <c r="G168" s="123"/>
    </row>
    <row r="169" spans="7:7" x14ac:dyDescent="0.2">
      <c r="G169" s="123"/>
    </row>
    <row r="170" spans="7:7" x14ac:dyDescent="0.2">
      <c r="G170" s="123"/>
    </row>
    <row r="171" spans="7:7" x14ac:dyDescent="0.2">
      <c r="G171" s="123"/>
    </row>
    <row r="172" spans="7:7" x14ac:dyDescent="0.2">
      <c r="G172" s="123"/>
    </row>
    <row r="173" spans="7:7" x14ac:dyDescent="0.2">
      <c r="G173" s="123"/>
    </row>
    <row r="174" spans="7:7" x14ac:dyDescent="0.2">
      <c r="G174" s="123"/>
    </row>
    <row r="175" spans="7:7" x14ac:dyDescent="0.2">
      <c r="G175" s="123"/>
    </row>
    <row r="176" spans="7:7" x14ac:dyDescent="0.2">
      <c r="G176" s="123"/>
    </row>
    <row r="177" spans="7:7" x14ac:dyDescent="0.2">
      <c r="G177" s="123"/>
    </row>
    <row r="178" spans="7:7" x14ac:dyDescent="0.2">
      <c r="G178" s="123"/>
    </row>
    <row r="179" spans="7:7" x14ac:dyDescent="0.2">
      <c r="G179" s="123"/>
    </row>
    <row r="180" spans="7:7" x14ac:dyDescent="0.2">
      <c r="G180" s="123"/>
    </row>
    <row r="181" spans="7:7" x14ac:dyDescent="0.2">
      <c r="G181" s="123"/>
    </row>
    <row r="182" spans="7:7" x14ac:dyDescent="0.2">
      <c r="G182" s="123"/>
    </row>
    <row r="183" spans="7:7" x14ac:dyDescent="0.2">
      <c r="G183" s="123"/>
    </row>
    <row r="184" spans="7:7" x14ac:dyDescent="0.2">
      <c r="G184" s="123"/>
    </row>
    <row r="185" spans="7:7" x14ac:dyDescent="0.2">
      <c r="G185" s="123"/>
    </row>
    <row r="186" spans="7:7" x14ac:dyDescent="0.2">
      <c r="G186" s="123"/>
    </row>
    <row r="187" spans="7:7" x14ac:dyDescent="0.2">
      <c r="G187" s="123"/>
    </row>
    <row r="188" spans="7:7" x14ac:dyDescent="0.2">
      <c r="G188" s="123"/>
    </row>
    <row r="189" spans="7:7" x14ac:dyDescent="0.2">
      <c r="G189" s="123"/>
    </row>
    <row r="190" spans="7:7" x14ac:dyDescent="0.2">
      <c r="G190" s="123"/>
    </row>
    <row r="191" spans="7:7" x14ac:dyDescent="0.2">
      <c r="G191" s="123"/>
    </row>
    <row r="192" spans="7:7" x14ac:dyDescent="0.2">
      <c r="G192" s="123"/>
    </row>
    <row r="193" spans="7:7" x14ac:dyDescent="0.2">
      <c r="G193" s="123"/>
    </row>
    <row r="194" spans="7:7" x14ac:dyDescent="0.2">
      <c r="G194" s="123"/>
    </row>
    <row r="195" spans="7:7" x14ac:dyDescent="0.2">
      <c r="G195" s="123"/>
    </row>
    <row r="196" spans="7:7" x14ac:dyDescent="0.2">
      <c r="G196" s="123"/>
    </row>
    <row r="197" spans="7:7" x14ac:dyDescent="0.2">
      <c r="G197" s="123"/>
    </row>
    <row r="198" spans="7:7" x14ac:dyDescent="0.2">
      <c r="G198" s="123"/>
    </row>
    <row r="199" spans="7:7" x14ac:dyDescent="0.2">
      <c r="G199" s="123"/>
    </row>
    <row r="200" spans="7:7" x14ac:dyDescent="0.2">
      <c r="G200" s="123"/>
    </row>
    <row r="201" spans="7:7" x14ac:dyDescent="0.2">
      <c r="G201" s="123"/>
    </row>
    <row r="202" spans="7:7" x14ac:dyDescent="0.2">
      <c r="G202" s="123"/>
    </row>
    <row r="203" spans="7:7" x14ac:dyDescent="0.2">
      <c r="G203" s="123"/>
    </row>
    <row r="204" spans="7:7" x14ac:dyDescent="0.2">
      <c r="G204" s="123"/>
    </row>
    <row r="205" spans="7:7" x14ac:dyDescent="0.2">
      <c r="G205" s="123"/>
    </row>
    <row r="206" spans="7:7" x14ac:dyDescent="0.2">
      <c r="G206" s="123"/>
    </row>
    <row r="207" spans="7:7" x14ac:dyDescent="0.2">
      <c r="G207" s="123"/>
    </row>
    <row r="208" spans="7:7" x14ac:dyDescent="0.2">
      <c r="G208" s="123"/>
    </row>
    <row r="209" spans="7:7" x14ac:dyDescent="0.2">
      <c r="G209" s="123"/>
    </row>
    <row r="210" spans="7:7" x14ac:dyDescent="0.2">
      <c r="G210" s="123"/>
    </row>
    <row r="211" spans="7:7" x14ac:dyDescent="0.2">
      <c r="G211" s="123"/>
    </row>
    <row r="212" spans="7:7" x14ac:dyDescent="0.2">
      <c r="G212" s="123"/>
    </row>
    <row r="213" spans="7:7" x14ac:dyDescent="0.2">
      <c r="G213" s="123"/>
    </row>
    <row r="214" spans="7:7" x14ac:dyDescent="0.2">
      <c r="G214" s="123"/>
    </row>
    <row r="215" spans="7:7" x14ac:dyDescent="0.2">
      <c r="G215" s="123"/>
    </row>
    <row r="216" spans="7:7" x14ac:dyDescent="0.2">
      <c r="G216" s="123"/>
    </row>
    <row r="217" spans="7:7" x14ac:dyDescent="0.2">
      <c r="G217" s="123"/>
    </row>
    <row r="218" spans="7:7" x14ac:dyDescent="0.2">
      <c r="G218" s="123"/>
    </row>
    <row r="219" spans="7:7" x14ac:dyDescent="0.2">
      <c r="G219" s="123"/>
    </row>
    <row r="220" spans="7:7" x14ac:dyDescent="0.2">
      <c r="G220" s="123"/>
    </row>
    <row r="221" spans="7:7" x14ac:dyDescent="0.2">
      <c r="G221" s="123"/>
    </row>
    <row r="222" spans="7:7" x14ac:dyDescent="0.2">
      <c r="G222" s="123"/>
    </row>
    <row r="223" spans="7:7" x14ac:dyDescent="0.2">
      <c r="G223" s="123"/>
    </row>
    <row r="224" spans="7:7" x14ac:dyDescent="0.2">
      <c r="G224" s="123"/>
    </row>
    <row r="225" spans="7:7" x14ac:dyDescent="0.2">
      <c r="G225" s="123"/>
    </row>
    <row r="226" spans="7:7" x14ac:dyDescent="0.2">
      <c r="G226" s="123"/>
    </row>
    <row r="227" spans="7:7" x14ac:dyDescent="0.2">
      <c r="G227" s="123"/>
    </row>
    <row r="228" spans="7:7" x14ac:dyDescent="0.2">
      <c r="G228" s="123"/>
    </row>
    <row r="229" spans="7:7" x14ac:dyDescent="0.2">
      <c r="G229" s="123"/>
    </row>
    <row r="230" spans="7:7" x14ac:dyDescent="0.2">
      <c r="G230" s="123"/>
    </row>
    <row r="231" spans="7:7" x14ac:dyDescent="0.2">
      <c r="G231" s="123"/>
    </row>
    <row r="232" spans="7:7" x14ac:dyDescent="0.2">
      <c r="G232" s="123"/>
    </row>
    <row r="233" spans="7:7" x14ac:dyDescent="0.2">
      <c r="G233" s="123"/>
    </row>
    <row r="234" spans="7:7" x14ac:dyDescent="0.2">
      <c r="G234" s="123"/>
    </row>
    <row r="235" spans="7:7" x14ac:dyDescent="0.2">
      <c r="G235" s="123"/>
    </row>
    <row r="236" spans="7:7" x14ac:dyDescent="0.2">
      <c r="G236" s="123"/>
    </row>
    <row r="237" spans="7:7" x14ac:dyDescent="0.2">
      <c r="G237" s="123"/>
    </row>
    <row r="238" spans="7:7" x14ac:dyDescent="0.2">
      <c r="G238" s="123"/>
    </row>
    <row r="239" spans="7:7" x14ac:dyDescent="0.2">
      <c r="G239" s="123"/>
    </row>
    <row r="240" spans="7:7" x14ac:dyDescent="0.2">
      <c r="G240" s="123"/>
    </row>
    <row r="241" spans="7:7" x14ac:dyDescent="0.2">
      <c r="G241" s="123"/>
    </row>
    <row r="242" spans="7:7" x14ac:dyDescent="0.2">
      <c r="G242" s="123"/>
    </row>
    <row r="243" spans="7:7" x14ac:dyDescent="0.2">
      <c r="G243" s="123"/>
    </row>
    <row r="244" spans="7:7" x14ac:dyDescent="0.2">
      <c r="G244" s="123"/>
    </row>
  </sheetData>
  <mergeCells count="13">
    <mergeCell ref="A5:B5"/>
    <mergeCell ref="A6:B6"/>
    <mergeCell ref="A17:B17"/>
    <mergeCell ref="A45:B45"/>
    <mergeCell ref="A48:B48"/>
    <mergeCell ref="A25:B25"/>
    <mergeCell ref="A18:B18"/>
    <mergeCell ref="A70:G71"/>
    <mergeCell ref="A58:B58"/>
    <mergeCell ref="A59:B59"/>
    <mergeCell ref="A66:C66"/>
    <mergeCell ref="A60:B60"/>
    <mergeCell ref="A65:B65"/>
  </mergeCells>
  <pageMargins left="0.70866141732283472" right="0.70866141732283472" top="0.78740157480314965" bottom="0.78740157480314965" header="0.31496062992125984" footer="0.31496062992125984"/>
  <pageSetup paperSize="9" scale="72" firstPageNumber="22"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06"/>
  <sheetViews>
    <sheetView showGridLines="0" tabSelected="1" view="pageBreakPreview" topLeftCell="A148" zoomScaleNormal="100" zoomScaleSheetLayoutView="100" workbookViewId="0">
      <selection activeCell="A154" sqref="A154:E154"/>
    </sheetView>
  </sheetViews>
  <sheetFormatPr defaultRowHeight="14.25" x14ac:dyDescent="0.2"/>
  <cols>
    <col min="1" max="1" width="8.5703125" style="162" customWidth="1"/>
    <col min="2" max="2" width="9.140625" style="162"/>
    <col min="3" max="3" width="58.7109375" style="157" customWidth="1"/>
    <col min="4" max="6" width="14.140625" style="158" customWidth="1"/>
    <col min="7" max="7" width="9.140625" style="157" customWidth="1"/>
    <col min="8" max="8" width="13.5703125" style="157" customWidth="1"/>
    <col min="9" max="11" width="9.140625" style="157"/>
    <col min="12" max="12" width="13.28515625" style="157" customWidth="1"/>
    <col min="13" max="16384" width="9.140625" style="157"/>
  </cols>
  <sheetData>
    <row r="1" spans="1:7" ht="23.25" x14ac:dyDescent="0.35">
      <c r="A1" s="56" t="s">
        <v>110</v>
      </c>
      <c r="F1" s="510" t="s">
        <v>189</v>
      </c>
      <c r="G1" s="510"/>
    </row>
    <row r="3" spans="1:7" x14ac:dyDescent="0.2">
      <c r="A3" s="205" t="s">
        <v>1</v>
      </c>
      <c r="B3" s="205" t="s">
        <v>190</v>
      </c>
    </row>
    <row r="4" spans="1:7" x14ac:dyDescent="0.2">
      <c r="B4" s="205" t="s">
        <v>80</v>
      </c>
    </row>
    <row r="6" spans="1:7" s="2" customFormat="1" ht="13.5" thickBot="1" x14ac:dyDescent="0.25">
      <c r="A6" s="18"/>
      <c r="B6" s="18"/>
      <c r="D6" s="4"/>
      <c r="E6" s="4"/>
      <c r="F6" s="4"/>
      <c r="G6" s="2" t="s">
        <v>6</v>
      </c>
    </row>
    <row r="7" spans="1:7" s="2" customFormat="1" ht="39.75" thickTop="1" thickBot="1" x14ac:dyDescent="0.25">
      <c r="A7" s="39" t="s">
        <v>2</v>
      </c>
      <c r="B7" s="40" t="s">
        <v>3</v>
      </c>
      <c r="C7" s="41" t="s">
        <v>4</v>
      </c>
      <c r="D7" s="42" t="s">
        <v>289</v>
      </c>
      <c r="E7" s="42" t="s">
        <v>290</v>
      </c>
      <c r="F7" s="42" t="s">
        <v>291</v>
      </c>
      <c r="G7" s="43" t="s">
        <v>5</v>
      </c>
    </row>
    <row r="8" spans="1:7" s="5" customFormat="1" ht="12.75" thickTop="1" thickBot="1" x14ac:dyDescent="0.25">
      <c r="A8" s="44">
        <v>1</v>
      </c>
      <c r="B8" s="45">
        <v>2</v>
      </c>
      <c r="C8" s="45">
        <v>3</v>
      </c>
      <c r="D8" s="46">
        <v>4</v>
      </c>
      <c r="E8" s="46">
        <v>5</v>
      </c>
      <c r="F8" s="46">
        <v>6</v>
      </c>
      <c r="G8" s="47" t="s">
        <v>12</v>
      </c>
    </row>
    <row r="9" spans="1:7" ht="29.25" thickTop="1" x14ac:dyDescent="0.2">
      <c r="A9" s="19">
        <v>3121</v>
      </c>
      <c r="B9" s="20">
        <v>53</v>
      </c>
      <c r="C9" s="161" t="s">
        <v>10</v>
      </c>
      <c r="D9" s="207"/>
      <c r="E9" s="207">
        <v>10</v>
      </c>
      <c r="F9" s="207"/>
      <c r="G9" s="475"/>
    </row>
    <row r="10" spans="1:7" ht="28.5" x14ac:dyDescent="0.2">
      <c r="A10" s="163">
        <v>3122</v>
      </c>
      <c r="B10" s="164">
        <v>53</v>
      </c>
      <c r="C10" s="161" t="s">
        <v>10</v>
      </c>
      <c r="D10" s="207"/>
      <c r="E10" s="207">
        <v>417</v>
      </c>
      <c r="F10" s="207"/>
      <c r="G10" s="475"/>
    </row>
    <row r="11" spans="1:7" ht="28.5" x14ac:dyDescent="0.2">
      <c r="A11" s="163">
        <v>3123</v>
      </c>
      <c r="B11" s="164">
        <v>53</v>
      </c>
      <c r="C11" s="161" t="s">
        <v>10</v>
      </c>
      <c r="D11" s="207"/>
      <c r="E11" s="207">
        <v>30</v>
      </c>
      <c r="F11" s="207"/>
      <c r="G11" s="475"/>
    </row>
    <row r="12" spans="1:7" ht="28.5" x14ac:dyDescent="0.2">
      <c r="A12" s="163">
        <v>3127</v>
      </c>
      <c r="B12" s="164">
        <v>53</v>
      </c>
      <c r="C12" s="161" t="s">
        <v>10</v>
      </c>
      <c r="D12" s="207"/>
      <c r="E12" s="207">
        <v>68</v>
      </c>
      <c r="F12" s="207"/>
      <c r="G12" s="475"/>
    </row>
    <row r="13" spans="1:7" ht="28.5" x14ac:dyDescent="0.2">
      <c r="A13" s="163">
        <v>3233</v>
      </c>
      <c r="B13" s="164">
        <v>53</v>
      </c>
      <c r="C13" s="161" t="s">
        <v>10</v>
      </c>
      <c r="D13" s="207"/>
      <c r="E13" s="207">
        <v>93</v>
      </c>
      <c r="F13" s="207"/>
      <c r="G13" s="475"/>
    </row>
    <row r="14" spans="1:7" x14ac:dyDescent="0.2">
      <c r="A14" s="163">
        <v>3269</v>
      </c>
      <c r="B14" s="164">
        <v>51</v>
      </c>
      <c r="C14" s="221" t="s">
        <v>8</v>
      </c>
      <c r="D14" s="207">
        <v>14814</v>
      </c>
      <c r="E14" s="207">
        <v>14785</v>
      </c>
      <c r="F14" s="207">
        <f>SUM(F45)</f>
        <v>2320</v>
      </c>
      <c r="G14" s="475">
        <f t="shared" ref="G14:G20" si="0">F14/D14*100</f>
        <v>15.660861347374105</v>
      </c>
    </row>
    <row r="15" spans="1:7" x14ac:dyDescent="0.2">
      <c r="A15" s="163">
        <v>3269</v>
      </c>
      <c r="B15" s="164">
        <v>54</v>
      </c>
      <c r="C15" s="221" t="s">
        <v>11</v>
      </c>
      <c r="D15" s="207">
        <v>295</v>
      </c>
      <c r="E15" s="207">
        <v>295</v>
      </c>
      <c r="F15" s="207">
        <f>SUM(F132)</f>
        <v>295</v>
      </c>
      <c r="G15" s="475">
        <f t="shared" si="0"/>
        <v>100</v>
      </c>
    </row>
    <row r="16" spans="1:7" x14ac:dyDescent="0.2">
      <c r="A16" s="163">
        <v>3269</v>
      </c>
      <c r="B16" s="164">
        <v>54</v>
      </c>
      <c r="C16" s="221" t="s">
        <v>11</v>
      </c>
      <c r="D16" s="207">
        <v>35</v>
      </c>
      <c r="E16" s="207">
        <v>35</v>
      </c>
      <c r="F16" s="207">
        <f>SUM(F138)</f>
        <v>35</v>
      </c>
      <c r="G16" s="475">
        <f t="shared" si="0"/>
        <v>100</v>
      </c>
    </row>
    <row r="17" spans="1:7" x14ac:dyDescent="0.2">
      <c r="A17" s="163">
        <v>3299</v>
      </c>
      <c r="B17" s="164">
        <v>52</v>
      </c>
      <c r="C17" s="8" t="s">
        <v>466</v>
      </c>
      <c r="D17" s="207">
        <v>800</v>
      </c>
      <c r="E17" s="207">
        <v>8870</v>
      </c>
      <c r="F17" s="207">
        <f>SUM(F144)</f>
        <v>10500</v>
      </c>
      <c r="G17" s="475">
        <f t="shared" si="0"/>
        <v>1312.5</v>
      </c>
    </row>
    <row r="18" spans="1:7" ht="28.5" x14ac:dyDescent="0.2">
      <c r="A18" s="163">
        <v>3299</v>
      </c>
      <c r="B18" s="164">
        <v>53</v>
      </c>
      <c r="C18" s="161" t="s">
        <v>10</v>
      </c>
      <c r="D18" s="207">
        <v>7650</v>
      </c>
      <c r="E18" s="207">
        <v>10164</v>
      </c>
      <c r="F18" s="207">
        <f>SUM(F149)</f>
        <v>7650</v>
      </c>
      <c r="G18" s="475">
        <f t="shared" si="0"/>
        <v>100</v>
      </c>
    </row>
    <row r="19" spans="1:7" x14ac:dyDescent="0.2">
      <c r="A19" s="163">
        <v>3299</v>
      </c>
      <c r="B19" s="164">
        <v>54</v>
      </c>
      <c r="C19" s="221" t="s">
        <v>11</v>
      </c>
      <c r="D19" s="207">
        <v>1350</v>
      </c>
      <c r="E19" s="207">
        <v>1350</v>
      </c>
      <c r="F19" s="207">
        <f>SUM(F157)</f>
        <v>1350</v>
      </c>
      <c r="G19" s="475">
        <f t="shared" si="0"/>
        <v>100</v>
      </c>
    </row>
    <row r="20" spans="1:7" x14ac:dyDescent="0.2">
      <c r="A20" s="163">
        <v>3299</v>
      </c>
      <c r="B20" s="164">
        <v>63</v>
      </c>
      <c r="C20" s="221" t="s">
        <v>627</v>
      </c>
      <c r="D20" s="207">
        <v>10300</v>
      </c>
      <c r="E20" s="207">
        <v>0</v>
      </c>
      <c r="F20" s="207">
        <v>0</v>
      </c>
      <c r="G20" s="475">
        <f t="shared" si="0"/>
        <v>0</v>
      </c>
    </row>
    <row r="21" spans="1:7" x14ac:dyDescent="0.2">
      <c r="A21" s="163">
        <v>3319</v>
      </c>
      <c r="B21" s="164">
        <v>52</v>
      </c>
      <c r="C21" s="8" t="s">
        <v>466</v>
      </c>
      <c r="D21" s="207"/>
      <c r="E21" s="207">
        <v>15</v>
      </c>
      <c r="F21" s="207"/>
      <c r="G21" s="475"/>
    </row>
    <row r="22" spans="1:7" ht="15.75" customHeight="1" x14ac:dyDescent="0.2">
      <c r="A22" s="163">
        <v>3419</v>
      </c>
      <c r="B22" s="164">
        <v>52</v>
      </c>
      <c r="C22" s="8" t="s">
        <v>466</v>
      </c>
      <c r="D22" s="207">
        <v>53600</v>
      </c>
      <c r="E22" s="207">
        <v>63760</v>
      </c>
      <c r="F22" s="207">
        <f>SUM(F161)</f>
        <v>64050</v>
      </c>
      <c r="G22" s="475">
        <f>F22/D22*100</f>
        <v>119.49626865671641</v>
      </c>
    </row>
    <row r="23" spans="1:7" ht="15.75" customHeight="1" x14ac:dyDescent="0.2">
      <c r="A23" s="163">
        <v>3419</v>
      </c>
      <c r="B23" s="164">
        <v>53</v>
      </c>
      <c r="C23" s="161" t="s">
        <v>10</v>
      </c>
      <c r="D23" s="207"/>
      <c r="E23" s="207">
        <v>20</v>
      </c>
      <c r="F23" s="207"/>
      <c r="G23" s="475"/>
    </row>
    <row r="24" spans="1:7" ht="15.75" customHeight="1" x14ac:dyDescent="0.2">
      <c r="A24" s="163">
        <v>3419</v>
      </c>
      <c r="B24" s="164">
        <v>54</v>
      </c>
      <c r="C24" s="216" t="s">
        <v>684</v>
      </c>
      <c r="D24" s="207"/>
      <c r="E24" s="207">
        <v>778</v>
      </c>
      <c r="F24" s="207"/>
      <c r="G24" s="475"/>
    </row>
    <row r="25" spans="1:7" ht="15.75" customHeight="1" x14ac:dyDescent="0.2">
      <c r="A25" s="163">
        <v>3419</v>
      </c>
      <c r="B25" s="164">
        <v>63</v>
      </c>
      <c r="C25" s="221" t="s">
        <v>627</v>
      </c>
      <c r="D25" s="207"/>
      <c r="E25" s="207">
        <v>2600</v>
      </c>
      <c r="F25" s="207"/>
      <c r="G25" s="475"/>
    </row>
    <row r="26" spans="1:7" ht="15.75" customHeight="1" x14ac:dyDescent="0.2">
      <c r="A26" s="163">
        <v>3429</v>
      </c>
      <c r="B26" s="164">
        <v>52</v>
      </c>
      <c r="C26" s="8" t="s">
        <v>466</v>
      </c>
      <c r="D26" s="207"/>
      <c r="E26" s="207">
        <v>785</v>
      </c>
      <c r="F26" s="207"/>
      <c r="G26" s="475"/>
    </row>
    <row r="27" spans="1:7" ht="15.75" customHeight="1" x14ac:dyDescent="0.2">
      <c r="A27" s="163">
        <v>3429</v>
      </c>
      <c r="B27" s="164">
        <v>54</v>
      </c>
      <c r="C27" s="216" t="s">
        <v>684</v>
      </c>
      <c r="D27" s="207"/>
      <c r="E27" s="207">
        <v>65</v>
      </c>
      <c r="F27" s="207"/>
      <c r="G27" s="475"/>
    </row>
    <row r="28" spans="1:7" ht="15.75" customHeight="1" x14ac:dyDescent="0.2">
      <c r="A28" s="163">
        <v>3429</v>
      </c>
      <c r="B28" s="164">
        <v>63</v>
      </c>
      <c r="C28" s="221" t="s">
        <v>627</v>
      </c>
      <c r="D28" s="207"/>
      <c r="E28" s="207">
        <v>250</v>
      </c>
      <c r="F28" s="207"/>
      <c r="G28" s="475"/>
    </row>
    <row r="29" spans="1:7" ht="30.75" customHeight="1" x14ac:dyDescent="0.2">
      <c r="A29" s="163">
        <v>3429</v>
      </c>
      <c r="B29" s="164">
        <v>53</v>
      </c>
      <c r="C29" s="161" t="s">
        <v>10</v>
      </c>
      <c r="D29" s="207">
        <v>700</v>
      </c>
      <c r="E29" s="207">
        <v>720</v>
      </c>
      <c r="F29" s="207">
        <v>0</v>
      </c>
      <c r="G29" s="475">
        <f>F29/D29*100</f>
        <v>0</v>
      </c>
    </row>
    <row r="30" spans="1:7" ht="30.75" customHeight="1" x14ac:dyDescent="0.2">
      <c r="A30" s="163">
        <v>3541</v>
      </c>
      <c r="B30" s="164">
        <v>53</v>
      </c>
      <c r="C30" s="161" t="s">
        <v>10</v>
      </c>
      <c r="D30" s="207"/>
      <c r="E30" s="207">
        <v>150</v>
      </c>
      <c r="F30" s="207"/>
      <c r="G30" s="475"/>
    </row>
    <row r="31" spans="1:7" x14ac:dyDescent="0.2">
      <c r="A31" s="163">
        <v>3792</v>
      </c>
      <c r="B31" s="164">
        <v>51</v>
      </c>
      <c r="C31" s="221" t="s">
        <v>8</v>
      </c>
      <c r="D31" s="207">
        <v>110</v>
      </c>
      <c r="E31" s="207">
        <v>110</v>
      </c>
      <c r="F31" s="207">
        <f>SUM(F182)</f>
        <v>140</v>
      </c>
      <c r="G31" s="475">
        <f>F31/D31*100</f>
        <v>127.27272727272727</v>
      </c>
    </row>
    <row r="32" spans="1:7" x14ac:dyDescent="0.2">
      <c r="A32" s="163">
        <v>3792</v>
      </c>
      <c r="B32" s="164">
        <v>52</v>
      </c>
      <c r="C32" s="8" t="s">
        <v>466</v>
      </c>
      <c r="D32" s="207"/>
      <c r="E32" s="207">
        <v>175</v>
      </c>
      <c r="F32" s="207"/>
      <c r="G32" s="475"/>
    </row>
    <row r="33" spans="1:8" ht="29.25" thickBot="1" x14ac:dyDescent="0.25">
      <c r="A33" s="163">
        <v>3792</v>
      </c>
      <c r="B33" s="164">
        <v>53</v>
      </c>
      <c r="C33" s="161" t="s">
        <v>10</v>
      </c>
      <c r="D33" s="207">
        <v>340</v>
      </c>
      <c r="E33" s="207">
        <v>165</v>
      </c>
      <c r="F33" s="207">
        <f>SUM(F202)</f>
        <v>400</v>
      </c>
      <c r="G33" s="475">
        <f>F33/D33*100</f>
        <v>117.64705882352942</v>
      </c>
      <c r="H33" s="158"/>
    </row>
    <row r="34" spans="1:8" s="16" customFormat="1" ht="16.5" thickTop="1" thickBot="1" x14ac:dyDescent="0.3">
      <c r="A34" s="513" t="s">
        <v>9</v>
      </c>
      <c r="B34" s="514"/>
      <c r="C34" s="515"/>
      <c r="D34" s="48">
        <f>SUM(D9:D33)</f>
        <v>89994</v>
      </c>
      <c r="E34" s="48">
        <f>SUM(E9:E33)</f>
        <v>105710</v>
      </c>
      <c r="F34" s="48">
        <f>SUM(F14:F33)</f>
        <v>86740</v>
      </c>
      <c r="G34" s="49">
        <f>F34/D34*100</f>
        <v>96.384203391337195</v>
      </c>
    </row>
    <row r="35" spans="1:8" ht="15" thickTop="1" x14ac:dyDescent="0.2">
      <c r="A35" s="157"/>
      <c r="B35" s="157"/>
      <c r="D35" s="157"/>
      <c r="E35" s="157"/>
      <c r="F35" s="157"/>
    </row>
    <row r="36" spans="1:8" s="398" customFormat="1" ht="14.25" customHeight="1" thickBot="1" x14ac:dyDescent="0.3">
      <c r="A36" s="62" t="s">
        <v>852</v>
      </c>
      <c r="B36" s="62"/>
      <c r="C36" s="62"/>
      <c r="D36" s="389"/>
      <c r="E36" s="389"/>
      <c r="F36" s="389"/>
      <c r="G36" s="157" t="s">
        <v>6</v>
      </c>
    </row>
    <row r="37" spans="1:8" s="388" customFormat="1" ht="41.25" customHeight="1" thickTop="1" thickBot="1" x14ac:dyDescent="0.3">
      <c r="A37" s="372"/>
      <c r="B37" s="373"/>
      <c r="C37" s="374"/>
      <c r="D37" s="42" t="s">
        <v>289</v>
      </c>
      <c r="E37" s="42" t="s">
        <v>290</v>
      </c>
      <c r="F37" s="42" t="s">
        <v>291</v>
      </c>
      <c r="G37" s="43" t="s">
        <v>5</v>
      </c>
    </row>
    <row r="38" spans="1:8" s="388" customFormat="1" ht="12" customHeight="1" thickTop="1" thickBot="1" x14ac:dyDescent="0.3">
      <c r="A38" s="517">
        <v>1</v>
      </c>
      <c r="B38" s="518"/>
      <c r="C38" s="519"/>
      <c r="D38" s="390">
        <v>2</v>
      </c>
      <c r="E38" s="390">
        <v>3</v>
      </c>
      <c r="F38" s="390">
        <v>4</v>
      </c>
      <c r="G38" s="391" t="s">
        <v>855</v>
      </c>
    </row>
    <row r="39" spans="1:8" s="388" customFormat="1" ht="17.100000000000001" customHeight="1" thickTop="1" x14ac:dyDescent="0.25">
      <c r="A39" s="395" t="s">
        <v>853</v>
      </c>
      <c r="B39" s="385"/>
      <c r="C39" s="396"/>
      <c r="D39" s="397">
        <f>SUM(D14,D16)</f>
        <v>14849</v>
      </c>
      <c r="E39" s="397">
        <f t="shared" ref="E39" si="1">SUM(E14,E16)</f>
        <v>14820</v>
      </c>
      <c r="F39" s="397">
        <f>SUM(F14,F16,F31)</f>
        <v>2495</v>
      </c>
      <c r="G39" s="7">
        <f>F39/D39*100</f>
        <v>16.802478281365747</v>
      </c>
    </row>
    <row r="40" spans="1:8" s="388" customFormat="1" ht="17.100000000000001" customHeight="1" thickBot="1" x14ac:dyDescent="0.3">
      <c r="A40" s="393" t="s">
        <v>854</v>
      </c>
      <c r="B40" s="62"/>
      <c r="C40" s="394"/>
      <c r="D40" s="93">
        <f>SUM(D9:D13,D15,D17:D33)</f>
        <v>75145</v>
      </c>
      <c r="E40" s="93">
        <f t="shared" ref="E40" si="2">SUM(E9:E13,E15,E17:E33)</f>
        <v>90890</v>
      </c>
      <c r="F40" s="93">
        <f>SUM(F15,F17:F29,F33)</f>
        <v>84245</v>
      </c>
      <c r="G40" s="160">
        <f>F40/D40*100</f>
        <v>112.10992081974848</v>
      </c>
    </row>
    <row r="41" spans="1:8" s="388" customFormat="1" ht="22.5" customHeight="1" thickTop="1" thickBot="1" x14ac:dyDescent="0.3">
      <c r="A41" s="372" t="s">
        <v>120</v>
      </c>
      <c r="B41" s="373"/>
      <c r="C41" s="374"/>
      <c r="D41" s="48">
        <f>SUM(D39:D40)</f>
        <v>89994</v>
      </c>
      <c r="E41" s="48">
        <f t="shared" ref="E41:F41" si="3">SUM(E39:E40)</f>
        <v>105710</v>
      </c>
      <c r="F41" s="48">
        <f t="shared" si="3"/>
        <v>86740</v>
      </c>
      <c r="G41" s="49">
        <f>F41/D41*100</f>
        <v>96.384203391337195</v>
      </c>
    </row>
    <row r="42" spans="1:8" ht="15" thickTop="1" x14ac:dyDescent="0.2">
      <c r="A42" s="531"/>
      <c r="B42" s="531"/>
      <c r="C42" s="531"/>
      <c r="D42" s="531"/>
      <c r="E42" s="531"/>
      <c r="F42" s="531"/>
      <c r="G42" s="531"/>
    </row>
    <row r="43" spans="1:8" x14ac:dyDescent="0.2">
      <c r="A43" s="183"/>
      <c r="B43" s="183"/>
      <c r="C43" s="183"/>
      <c r="D43" s="183"/>
      <c r="E43" s="183"/>
      <c r="F43" s="183"/>
      <c r="G43" s="183"/>
    </row>
    <row r="44" spans="1:8" ht="15" x14ac:dyDescent="0.25">
      <c r="A44" s="166" t="s">
        <v>13</v>
      </c>
    </row>
    <row r="45" spans="1:8" ht="17.25" customHeight="1" thickBot="1" x14ac:dyDescent="0.3">
      <c r="A45" s="170" t="s">
        <v>191</v>
      </c>
      <c r="B45" s="171"/>
      <c r="C45" s="172"/>
      <c r="D45" s="173"/>
      <c r="E45" s="173"/>
      <c r="F45" s="507">
        <f>SUM(F46,F54,F63,F71,F116,F127)</f>
        <v>2320</v>
      </c>
      <c r="G45" s="507"/>
      <c r="H45" s="50"/>
    </row>
    <row r="46" spans="1:8" ht="15.75" thickTop="1" x14ac:dyDescent="0.25">
      <c r="A46" s="165" t="s">
        <v>18</v>
      </c>
      <c r="F46" s="498">
        <f>SUM(F52,F47)</f>
        <v>55</v>
      </c>
      <c r="G46" s="499"/>
    </row>
    <row r="47" spans="1:8" ht="15" x14ac:dyDescent="0.25">
      <c r="A47" s="219" t="s">
        <v>520</v>
      </c>
      <c r="F47" s="568">
        <v>35</v>
      </c>
      <c r="G47" s="569"/>
    </row>
    <row r="48" spans="1:8" x14ac:dyDescent="0.2">
      <c r="A48" s="566" t="s">
        <v>521</v>
      </c>
      <c r="B48" s="567"/>
      <c r="C48" s="567"/>
      <c r="D48" s="567"/>
      <c r="E48" s="567"/>
      <c r="F48" s="567"/>
      <c r="G48" s="567"/>
    </row>
    <row r="49" spans="1:7" x14ac:dyDescent="0.2">
      <c r="A49" s="567"/>
      <c r="B49" s="567"/>
      <c r="C49" s="567"/>
      <c r="D49" s="567"/>
      <c r="E49" s="567"/>
      <c r="F49" s="567"/>
      <c r="G49" s="567"/>
    </row>
    <row r="50" spans="1:7" x14ac:dyDescent="0.2">
      <c r="A50" s="567"/>
      <c r="B50" s="567"/>
      <c r="C50" s="567"/>
      <c r="D50" s="567"/>
      <c r="E50" s="567"/>
      <c r="F50" s="567"/>
      <c r="G50" s="567"/>
    </row>
    <row r="51" spans="1:7" x14ac:dyDescent="0.2">
      <c r="A51" s="567"/>
      <c r="B51" s="567"/>
      <c r="C51" s="567"/>
      <c r="D51" s="567"/>
      <c r="E51" s="567"/>
      <c r="F51" s="567"/>
      <c r="G51" s="567"/>
    </row>
    <row r="52" spans="1:7" ht="18.75" customHeight="1" x14ac:dyDescent="0.25">
      <c r="A52" s="219" t="s">
        <v>522</v>
      </c>
      <c r="B52" s="218"/>
      <c r="C52" s="218"/>
      <c r="D52" s="218"/>
      <c r="E52" s="218"/>
      <c r="F52" s="568">
        <v>20</v>
      </c>
      <c r="G52" s="569"/>
    </row>
    <row r="53" spans="1:7" ht="15" x14ac:dyDescent="0.2">
      <c r="A53" s="219"/>
      <c r="B53" s="233"/>
      <c r="C53" s="233"/>
      <c r="D53" s="233"/>
      <c r="E53" s="233"/>
      <c r="F53" s="233"/>
      <c r="G53" s="233"/>
    </row>
    <row r="54" spans="1:7" ht="15" x14ac:dyDescent="0.25">
      <c r="A54" s="165" t="s">
        <v>42</v>
      </c>
      <c r="F54" s="498">
        <v>5</v>
      </c>
      <c r="G54" s="499"/>
    </row>
    <row r="55" spans="1:7" x14ac:dyDescent="0.2">
      <c r="A55" s="591" t="s">
        <v>192</v>
      </c>
      <c r="B55" s="592"/>
      <c r="C55" s="592"/>
      <c r="D55" s="592"/>
      <c r="E55" s="592"/>
      <c r="F55" s="592"/>
      <c r="G55" s="592"/>
    </row>
    <row r="56" spans="1:7" x14ac:dyDescent="0.2">
      <c r="A56" s="591"/>
      <c r="B56" s="592"/>
      <c r="C56" s="592"/>
      <c r="D56" s="592"/>
      <c r="E56" s="592"/>
      <c r="F56" s="592"/>
      <c r="G56" s="592"/>
    </row>
    <row r="57" spans="1:7" x14ac:dyDescent="0.2">
      <c r="A57" s="592"/>
      <c r="B57" s="592"/>
      <c r="C57" s="592"/>
      <c r="D57" s="592"/>
      <c r="E57" s="592"/>
      <c r="F57" s="592"/>
      <c r="G57" s="592"/>
    </row>
    <row r="58" spans="1:7" x14ac:dyDescent="0.2">
      <c r="A58" s="592"/>
      <c r="B58" s="592"/>
      <c r="C58" s="592"/>
      <c r="D58" s="592"/>
      <c r="E58" s="592"/>
      <c r="F58" s="592"/>
      <c r="G58" s="592"/>
    </row>
    <row r="59" spans="1:7" x14ac:dyDescent="0.2">
      <c r="A59" s="592"/>
      <c r="B59" s="592"/>
      <c r="C59" s="592"/>
      <c r="D59" s="592"/>
      <c r="E59" s="592"/>
      <c r="F59" s="592"/>
      <c r="G59" s="592"/>
    </row>
    <row r="60" spans="1:7" ht="15" x14ac:dyDescent="0.2">
      <c r="A60" s="235"/>
      <c r="B60" s="235"/>
      <c r="C60" s="235"/>
      <c r="D60" s="235"/>
      <c r="E60" s="235"/>
      <c r="F60" s="235"/>
      <c r="G60" s="235"/>
    </row>
    <row r="61" spans="1:7" ht="15" x14ac:dyDescent="0.2">
      <c r="A61" s="436"/>
      <c r="B61" s="436"/>
      <c r="C61" s="436"/>
      <c r="D61" s="436"/>
      <c r="E61" s="436"/>
      <c r="F61" s="436"/>
      <c r="G61" s="436"/>
    </row>
    <row r="62" spans="1:7" ht="15" x14ac:dyDescent="0.2">
      <c r="A62" s="436"/>
      <c r="B62" s="436"/>
      <c r="C62" s="436"/>
      <c r="D62" s="436"/>
      <c r="E62" s="436"/>
      <c r="F62" s="436"/>
      <c r="G62" s="436"/>
    </row>
    <row r="63" spans="1:7" ht="15" x14ac:dyDescent="0.25">
      <c r="A63" s="165" t="s">
        <v>56</v>
      </c>
      <c r="F63" s="498">
        <f>SUM(F64,F68)</f>
        <v>128</v>
      </c>
      <c r="G63" s="499"/>
    </row>
    <row r="64" spans="1:7" ht="15" x14ac:dyDescent="0.25">
      <c r="A64" s="219" t="s">
        <v>523</v>
      </c>
      <c r="F64" s="568">
        <v>108</v>
      </c>
      <c r="G64" s="569"/>
    </row>
    <row r="65" spans="1:7" x14ac:dyDescent="0.2">
      <c r="A65" s="566" t="s">
        <v>193</v>
      </c>
      <c r="B65" s="567"/>
      <c r="C65" s="567"/>
      <c r="D65" s="567"/>
      <c r="E65" s="567"/>
      <c r="F65" s="567"/>
      <c r="G65" s="567"/>
    </row>
    <row r="66" spans="1:7" x14ac:dyDescent="0.2">
      <c r="A66" s="567"/>
      <c r="B66" s="567"/>
      <c r="C66" s="567"/>
      <c r="D66" s="567"/>
      <c r="E66" s="567"/>
      <c r="F66" s="567"/>
      <c r="G66" s="567"/>
    </row>
    <row r="67" spans="1:7" ht="15" x14ac:dyDescent="0.2">
      <c r="A67" s="296"/>
      <c r="B67" s="296"/>
      <c r="C67" s="296"/>
      <c r="D67" s="296"/>
      <c r="E67" s="296"/>
      <c r="F67" s="296"/>
      <c r="G67" s="296"/>
    </row>
    <row r="68" spans="1:7" s="220" customFormat="1" ht="15" x14ac:dyDescent="0.25">
      <c r="A68" s="219" t="s">
        <v>524</v>
      </c>
      <c r="B68" s="245"/>
      <c r="D68" s="246"/>
      <c r="E68" s="246"/>
      <c r="F68" s="568">
        <v>20</v>
      </c>
      <c r="G68" s="569"/>
    </row>
    <row r="69" spans="1:7" ht="15" x14ac:dyDescent="0.2">
      <c r="A69" s="566" t="s">
        <v>194</v>
      </c>
      <c r="B69" s="567"/>
      <c r="C69" s="567"/>
      <c r="D69" s="567"/>
      <c r="E69" s="567"/>
      <c r="F69" s="567"/>
      <c r="G69" s="567"/>
    </row>
    <row r="70" spans="1:7" ht="15" x14ac:dyDescent="0.2">
      <c r="A70" s="232"/>
      <c r="B70" s="233"/>
      <c r="C70" s="233"/>
      <c r="D70" s="233"/>
      <c r="E70" s="233"/>
      <c r="F70" s="233"/>
      <c r="G70" s="233"/>
    </row>
    <row r="71" spans="1:7" ht="15" x14ac:dyDescent="0.25">
      <c r="A71" s="165" t="s">
        <v>21</v>
      </c>
      <c r="F71" s="498">
        <f>SUM('19'!F29,F72,F75,F80,F86,F89,F94,F100,F107,F113)</f>
        <v>1485</v>
      </c>
      <c r="G71" s="499"/>
    </row>
    <row r="72" spans="1:7" ht="15" x14ac:dyDescent="0.25">
      <c r="A72" s="297" t="s">
        <v>954</v>
      </c>
      <c r="F72" s="568">
        <v>90</v>
      </c>
      <c r="G72" s="569"/>
    </row>
    <row r="73" spans="1:7" ht="15" customHeight="1" x14ac:dyDescent="0.2">
      <c r="A73" s="524" t="s">
        <v>526</v>
      </c>
      <c r="B73" s="524"/>
      <c r="C73" s="524"/>
      <c r="D73" s="524"/>
      <c r="E73" s="524"/>
      <c r="F73" s="524"/>
      <c r="G73" s="524"/>
    </row>
    <row r="74" spans="1:7" ht="15" x14ac:dyDescent="0.25">
      <c r="A74" s="165"/>
      <c r="F74" s="291"/>
      <c r="G74" s="292"/>
    </row>
    <row r="75" spans="1:7" ht="15" x14ac:dyDescent="0.25">
      <c r="A75" s="297" t="s">
        <v>955</v>
      </c>
      <c r="F75" s="568">
        <v>150</v>
      </c>
      <c r="G75" s="569"/>
    </row>
    <row r="76" spans="1:7" ht="14.25" customHeight="1" x14ac:dyDescent="0.2">
      <c r="A76" s="495" t="s">
        <v>527</v>
      </c>
      <c r="B76" s="495"/>
      <c r="C76" s="495"/>
      <c r="D76" s="495"/>
      <c r="E76" s="495"/>
      <c r="F76" s="495"/>
      <c r="G76" s="495"/>
    </row>
    <row r="77" spans="1:7" ht="14.25" customHeight="1" x14ac:dyDescent="0.2">
      <c r="A77" s="495"/>
      <c r="B77" s="495"/>
      <c r="C77" s="495"/>
      <c r="D77" s="495"/>
      <c r="E77" s="495"/>
      <c r="F77" s="495"/>
      <c r="G77" s="495"/>
    </row>
    <row r="78" spans="1:7" ht="15" customHeight="1" x14ac:dyDescent="0.2">
      <c r="A78" s="495"/>
      <c r="B78" s="495"/>
      <c r="C78" s="495"/>
      <c r="D78" s="495"/>
      <c r="E78" s="495"/>
      <c r="F78" s="495"/>
      <c r="G78" s="495"/>
    </row>
    <row r="79" spans="1:7" ht="15" x14ac:dyDescent="0.25">
      <c r="A79" s="165"/>
      <c r="F79" s="291"/>
      <c r="G79" s="292"/>
    </row>
    <row r="80" spans="1:7" ht="15" x14ac:dyDescent="0.25">
      <c r="A80" s="297" t="s">
        <v>956</v>
      </c>
      <c r="F80" s="568">
        <v>200</v>
      </c>
      <c r="G80" s="569"/>
    </row>
    <row r="81" spans="1:7" x14ac:dyDescent="0.2">
      <c r="A81" s="495" t="s">
        <v>528</v>
      </c>
      <c r="B81" s="551"/>
      <c r="C81" s="551"/>
      <c r="D81" s="551"/>
      <c r="E81" s="551"/>
      <c r="F81" s="551"/>
      <c r="G81" s="551"/>
    </row>
    <row r="82" spans="1:7" x14ac:dyDescent="0.2">
      <c r="A82" s="551"/>
      <c r="B82" s="551"/>
      <c r="C82" s="551"/>
      <c r="D82" s="551"/>
      <c r="E82" s="551"/>
      <c r="F82" s="551"/>
      <c r="G82" s="551"/>
    </row>
    <row r="83" spans="1:7" x14ac:dyDescent="0.2">
      <c r="A83" s="551"/>
      <c r="B83" s="551"/>
      <c r="C83" s="551"/>
      <c r="D83" s="551"/>
      <c r="E83" s="551"/>
      <c r="F83" s="551"/>
      <c r="G83" s="551"/>
    </row>
    <row r="84" spans="1:7" x14ac:dyDescent="0.2">
      <c r="A84" s="551"/>
      <c r="B84" s="551"/>
      <c r="C84" s="551"/>
      <c r="D84" s="551"/>
      <c r="E84" s="551"/>
      <c r="F84" s="551"/>
      <c r="G84" s="551"/>
    </row>
    <row r="85" spans="1:7" ht="15" x14ac:dyDescent="0.25">
      <c r="A85" s="165"/>
      <c r="F85" s="291"/>
      <c r="G85" s="292"/>
    </row>
    <row r="86" spans="1:7" ht="15" x14ac:dyDescent="0.25">
      <c r="A86" s="297" t="s">
        <v>957</v>
      </c>
      <c r="F86" s="568">
        <v>100</v>
      </c>
      <c r="G86" s="569"/>
    </row>
    <row r="87" spans="1:7" ht="15" x14ac:dyDescent="0.25">
      <c r="A87" s="293" t="s">
        <v>529</v>
      </c>
      <c r="F87" s="291"/>
      <c r="G87" s="292"/>
    </row>
    <row r="88" spans="1:7" ht="15" x14ac:dyDescent="0.25">
      <c r="A88" s="165"/>
      <c r="F88" s="291"/>
      <c r="G88" s="292"/>
    </row>
    <row r="89" spans="1:7" ht="15" x14ac:dyDescent="0.25">
      <c r="A89" s="297" t="s">
        <v>958</v>
      </c>
      <c r="F89" s="568">
        <v>30</v>
      </c>
      <c r="G89" s="569"/>
    </row>
    <row r="90" spans="1:7" ht="15" customHeight="1" x14ac:dyDescent="0.2">
      <c r="A90" s="495" t="s">
        <v>530</v>
      </c>
      <c r="B90" s="495"/>
      <c r="C90" s="495"/>
      <c r="D90" s="495"/>
      <c r="E90" s="495"/>
      <c r="F90" s="495"/>
      <c r="G90" s="495"/>
    </row>
    <row r="91" spans="1:7" ht="15" customHeight="1" x14ac:dyDescent="0.2">
      <c r="A91" s="495"/>
      <c r="B91" s="495"/>
      <c r="C91" s="495"/>
      <c r="D91" s="495"/>
      <c r="E91" s="495"/>
      <c r="F91" s="495"/>
      <c r="G91" s="495"/>
    </row>
    <row r="92" spans="1:7" ht="15" x14ac:dyDescent="0.25">
      <c r="A92" s="165"/>
      <c r="F92" s="291"/>
      <c r="G92" s="292"/>
    </row>
    <row r="93" spans="1:7" ht="15" x14ac:dyDescent="0.25">
      <c r="A93" s="572" t="s">
        <v>959</v>
      </c>
      <c r="B93" s="582"/>
      <c r="C93" s="582"/>
      <c r="D93" s="582"/>
      <c r="E93" s="582"/>
      <c r="F93" s="291"/>
      <c r="G93" s="292"/>
    </row>
    <row r="94" spans="1:7" ht="15" x14ac:dyDescent="0.25">
      <c r="A94" s="582"/>
      <c r="B94" s="582"/>
      <c r="C94" s="582"/>
      <c r="D94" s="582"/>
      <c r="E94" s="582"/>
      <c r="F94" s="568">
        <v>200</v>
      </c>
      <c r="G94" s="569"/>
    </row>
    <row r="95" spans="1:7" x14ac:dyDescent="0.2">
      <c r="A95" s="495" t="s">
        <v>884</v>
      </c>
      <c r="B95" s="551"/>
      <c r="C95" s="551"/>
      <c r="D95" s="551"/>
      <c r="E95" s="551"/>
      <c r="F95" s="551"/>
      <c r="G95" s="551"/>
    </row>
    <row r="96" spans="1:7" x14ac:dyDescent="0.2">
      <c r="A96" s="551"/>
      <c r="B96" s="551"/>
      <c r="C96" s="551"/>
      <c r="D96" s="551"/>
      <c r="E96" s="551"/>
      <c r="F96" s="551"/>
      <c r="G96" s="551"/>
    </row>
    <row r="97" spans="1:7" x14ac:dyDescent="0.2">
      <c r="A97" s="551"/>
      <c r="B97" s="551"/>
      <c r="C97" s="551"/>
      <c r="D97" s="551"/>
      <c r="E97" s="551"/>
      <c r="F97" s="551"/>
      <c r="G97" s="551"/>
    </row>
    <row r="98" spans="1:7" x14ac:dyDescent="0.2">
      <c r="A98" s="551"/>
      <c r="B98" s="551"/>
      <c r="C98" s="551"/>
      <c r="D98" s="551"/>
      <c r="E98" s="551"/>
      <c r="F98" s="551"/>
      <c r="G98" s="551"/>
    </row>
    <row r="99" spans="1:7" ht="15" x14ac:dyDescent="0.25">
      <c r="A99" s="294"/>
      <c r="B99" s="294"/>
      <c r="C99" s="294"/>
      <c r="D99" s="294"/>
      <c r="E99" s="294"/>
      <c r="F99" s="294"/>
      <c r="G99" s="294"/>
    </row>
    <row r="100" spans="1:7" ht="15" customHeight="1" x14ac:dyDescent="0.25">
      <c r="A100" s="572" t="s">
        <v>960</v>
      </c>
      <c r="B100" s="572"/>
      <c r="C100" s="572"/>
      <c r="D100" s="572"/>
      <c r="E100" s="572"/>
      <c r="F100" s="568">
        <v>200</v>
      </c>
      <c r="G100" s="569"/>
    </row>
    <row r="101" spans="1:7" ht="15" customHeight="1" x14ac:dyDescent="0.2">
      <c r="A101" s="495" t="s">
        <v>531</v>
      </c>
      <c r="B101" s="495"/>
      <c r="C101" s="495"/>
      <c r="D101" s="495"/>
      <c r="E101" s="495"/>
      <c r="F101" s="495"/>
      <c r="G101" s="495"/>
    </row>
    <row r="102" spans="1:7" x14ac:dyDescent="0.2">
      <c r="A102" s="495"/>
      <c r="B102" s="495"/>
      <c r="C102" s="495"/>
      <c r="D102" s="495"/>
      <c r="E102" s="495"/>
      <c r="F102" s="495"/>
      <c r="G102" s="495"/>
    </row>
    <row r="103" spans="1:7" x14ac:dyDescent="0.2">
      <c r="A103" s="495"/>
      <c r="B103" s="495"/>
      <c r="C103" s="495"/>
      <c r="D103" s="495"/>
      <c r="E103" s="495"/>
      <c r="F103" s="495"/>
      <c r="G103" s="495"/>
    </row>
    <row r="104" spans="1:7" x14ac:dyDescent="0.2">
      <c r="A104" s="495"/>
      <c r="B104" s="495"/>
      <c r="C104" s="495"/>
      <c r="D104" s="495"/>
      <c r="E104" s="495"/>
      <c r="F104" s="495"/>
      <c r="G104" s="495"/>
    </row>
    <row r="105" spans="1:7" ht="15" customHeight="1" x14ac:dyDescent="0.2">
      <c r="A105" s="495"/>
      <c r="B105" s="495"/>
      <c r="C105" s="495"/>
      <c r="D105" s="495"/>
      <c r="E105" s="495"/>
      <c r="F105" s="495"/>
      <c r="G105" s="495"/>
    </row>
    <row r="106" spans="1:7" ht="15" x14ac:dyDescent="0.25">
      <c r="A106" s="294"/>
      <c r="B106" s="294"/>
      <c r="C106" s="294"/>
      <c r="D106" s="294"/>
      <c r="E106" s="294"/>
      <c r="F106" s="294"/>
      <c r="G106" s="294"/>
    </row>
    <row r="107" spans="1:7" ht="15" x14ac:dyDescent="0.25">
      <c r="A107" s="572" t="s">
        <v>961</v>
      </c>
      <c r="B107" s="572"/>
      <c r="C107" s="572"/>
      <c r="D107" s="572"/>
      <c r="E107" s="572"/>
      <c r="F107" s="568">
        <v>450</v>
      </c>
      <c r="G107" s="569"/>
    </row>
    <row r="108" spans="1:7" ht="14.25" customHeight="1" x14ac:dyDescent="0.2">
      <c r="A108" s="495" t="s">
        <v>532</v>
      </c>
      <c r="B108" s="495"/>
      <c r="C108" s="495"/>
      <c r="D108" s="495"/>
      <c r="E108" s="495"/>
      <c r="F108" s="495"/>
      <c r="G108" s="495"/>
    </row>
    <row r="109" spans="1:7" ht="14.25" customHeight="1" x14ac:dyDescent="0.2">
      <c r="A109" s="495"/>
      <c r="B109" s="495"/>
      <c r="C109" s="495"/>
      <c r="D109" s="495"/>
      <c r="E109" s="495"/>
      <c r="F109" s="495"/>
      <c r="G109" s="495"/>
    </row>
    <row r="110" spans="1:7" ht="15" customHeight="1" x14ac:dyDescent="0.2">
      <c r="A110" s="495"/>
      <c r="B110" s="495"/>
      <c r="C110" s="495"/>
      <c r="D110" s="495"/>
      <c r="E110" s="495"/>
      <c r="F110" s="495"/>
      <c r="G110" s="495"/>
    </row>
    <row r="111" spans="1:7" ht="15" customHeight="1" x14ac:dyDescent="0.2">
      <c r="A111" s="495"/>
      <c r="B111" s="495"/>
      <c r="C111" s="495"/>
      <c r="D111" s="495"/>
      <c r="E111" s="495"/>
      <c r="F111" s="495"/>
      <c r="G111" s="495"/>
    </row>
    <row r="112" spans="1:7" ht="15" x14ac:dyDescent="0.25">
      <c r="A112" s="293"/>
      <c r="F112" s="291"/>
      <c r="G112" s="291"/>
    </row>
    <row r="113" spans="1:7" ht="15" x14ac:dyDescent="0.25">
      <c r="A113" s="572" t="s">
        <v>962</v>
      </c>
      <c r="B113" s="572"/>
      <c r="C113" s="572"/>
      <c r="D113" s="572"/>
      <c r="E113" s="572"/>
      <c r="F113" s="568">
        <v>65</v>
      </c>
      <c r="G113" s="569"/>
    </row>
    <row r="114" spans="1:7" ht="15" x14ac:dyDescent="0.25">
      <c r="A114" s="293" t="s">
        <v>533</v>
      </c>
      <c r="F114" s="291"/>
      <c r="G114" s="291"/>
    </row>
    <row r="115" spans="1:7" ht="15" x14ac:dyDescent="0.25">
      <c r="A115" s="293"/>
      <c r="F115" s="291"/>
      <c r="G115" s="291"/>
    </row>
    <row r="116" spans="1:7" ht="15" x14ac:dyDescent="0.25">
      <c r="A116" s="165" t="s">
        <v>46</v>
      </c>
      <c r="F116" s="498">
        <f>SUM(F117,F120,F124)</f>
        <v>147</v>
      </c>
      <c r="G116" s="499"/>
    </row>
    <row r="117" spans="1:7" ht="15" x14ac:dyDescent="0.25">
      <c r="A117" s="297" t="s">
        <v>534</v>
      </c>
      <c r="F117" s="568">
        <v>17</v>
      </c>
      <c r="G117" s="569"/>
    </row>
    <row r="118" spans="1:7" ht="15" x14ac:dyDescent="0.25">
      <c r="A118" s="293" t="s">
        <v>535</v>
      </c>
      <c r="F118" s="291"/>
      <c r="G118" s="292"/>
    </row>
    <row r="119" spans="1:7" ht="15" x14ac:dyDescent="0.25">
      <c r="A119" s="165"/>
      <c r="F119" s="291"/>
      <c r="G119" s="292"/>
    </row>
    <row r="120" spans="1:7" ht="15" x14ac:dyDescent="0.25">
      <c r="A120" s="297" t="s">
        <v>536</v>
      </c>
      <c r="F120" s="568">
        <v>80</v>
      </c>
      <c r="G120" s="569"/>
    </row>
    <row r="121" spans="1:7" ht="15" customHeight="1" x14ac:dyDescent="0.2">
      <c r="A121" s="495" t="s">
        <v>537</v>
      </c>
      <c r="B121" s="495"/>
      <c r="C121" s="495"/>
      <c r="D121" s="495"/>
      <c r="E121" s="495"/>
      <c r="F121" s="495"/>
      <c r="G121" s="495"/>
    </row>
    <row r="122" spans="1:7" ht="15" customHeight="1" x14ac:dyDescent="0.2">
      <c r="A122" s="495"/>
      <c r="B122" s="495"/>
      <c r="C122" s="495"/>
      <c r="D122" s="495"/>
      <c r="E122" s="495"/>
      <c r="F122" s="495"/>
      <c r="G122" s="495"/>
    </row>
    <row r="123" spans="1:7" ht="15" x14ac:dyDescent="0.25">
      <c r="A123" s="165"/>
      <c r="F123" s="291"/>
      <c r="G123" s="292"/>
    </row>
    <row r="124" spans="1:7" ht="15" x14ac:dyDescent="0.25">
      <c r="A124" s="572" t="s">
        <v>538</v>
      </c>
      <c r="B124" s="572"/>
      <c r="C124" s="572"/>
      <c r="D124" s="572"/>
      <c r="E124" s="572"/>
      <c r="F124" s="568">
        <v>50</v>
      </c>
      <c r="G124" s="569"/>
    </row>
    <row r="125" spans="1:7" ht="15" x14ac:dyDescent="0.25">
      <c r="A125" s="293" t="s">
        <v>539</v>
      </c>
      <c r="F125" s="291"/>
      <c r="G125" s="292"/>
    </row>
    <row r="126" spans="1:7" ht="15" x14ac:dyDescent="0.25">
      <c r="A126" s="165"/>
      <c r="F126" s="291"/>
      <c r="G126" s="292"/>
    </row>
    <row r="127" spans="1:7" ht="15" x14ac:dyDescent="0.25">
      <c r="A127" s="165" t="s">
        <v>49</v>
      </c>
      <c r="F127" s="498">
        <v>500</v>
      </c>
      <c r="G127" s="499"/>
    </row>
    <row r="128" spans="1:7" ht="15" x14ac:dyDescent="0.25">
      <c r="A128" s="572" t="s">
        <v>540</v>
      </c>
      <c r="B128" s="572"/>
      <c r="C128" s="572"/>
      <c r="D128" s="572"/>
      <c r="E128" s="572"/>
      <c r="F128" s="291"/>
      <c r="G128" s="292"/>
    </row>
    <row r="129" spans="1:8" x14ac:dyDescent="0.2">
      <c r="A129" s="528" t="s">
        <v>541</v>
      </c>
      <c r="B129" s="545"/>
      <c r="C129" s="545"/>
      <c r="D129" s="545"/>
      <c r="E129" s="545"/>
      <c r="F129" s="545"/>
      <c r="G129" s="545"/>
    </row>
    <row r="130" spans="1:8" x14ac:dyDescent="0.2">
      <c r="A130" s="545"/>
      <c r="B130" s="545"/>
      <c r="C130" s="545"/>
      <c r="D130" s="545"/>
      <c r="E130" s="545"/>
      <c r="F130" s="545"/>
      <c r="G130" s="545"/>
    </row>
    <row r="131" spans="1:8" ht="15" x14ac:dyDescent="0.25">
      <c r="A131" s="165"/>
      <c r="F131" s="201"/>
      <c r="G131" s="202"/>
    </row>
    <row r="132" spans="1:8" ht="15.75" thickBot="1" x14ac:dyDescent="0.3">
      <c r="A132" s="170" t="s">
        <v>195</v>
      </c>
      <c r="B132" s="171"/>
      <c r="C132" s="172"/>
      <c r="D132" s="173"/>
      <c r="E132" s="173"/>
      <c r="F132" s="507">
        <f>SUM(F133)</f>
        <v>295</v>
      </c>
      <c r="G132" s="507"/>
      <c r="H132" s="50"/>
    </row>
    <row r="133" spans="1:8" ht="15.75" thickTop="1" x14ac:dyDescent="0.25">
      <c r="A133" s="165" t="s">
        <v>610</v>
      </c>
      <c r="F133" s="498">
        <v>295</v>
      </c>
      <c r="G133" s="499"/>
    </row>
    <row r="134" spans="1:8" ht="15" x14ac:dyDescent="0.25">
      <c r="A134" s="321" t="s">
        <v>611</v>
      </c>
      <c r="F134" s="319"/>
      <c r="G134" s="320"/>
    </row>
    <row r="135" spans="1:8" ht="15" customHeight="1" x14ac:dyDescent="0.2">
      <c r="A135" s="528" t="s">
        <v>980</v>
      </c>
      <c r="B135" s="528"/>
      <c r="C135" s="528"/>
      <c r="D135" s="528"/>
      <c r="E135" s="528"/>
      <c r="F135" s="528"/>
      <c r="G135" s="528"/>
    </row>
    <row r="136" spans="1:8" ht="15" customHeight="1" x14ac:dyDescent="0.2">
      <c r="A136" s="528"/>
      <c r="B136" s="528"/>
      <c r="C136" s="528"/>
      <c r="D136" s="528"/>
      <c r="E136" s="528"/>
      <c r="F136" s="528"/>
      <c r="G136" s="528"/>
    </row>
    <row r="137" spans="1:8" ht="15" x14ac:dyDescent="0.25">
      <c r="A137" s="165"/>
      <c r="F137" s="319"/>
      <c r="G137" s="320"/>
    </row>
    <row r="138" spans="1:8" ht="15.75" thickBot="1" x14ac:dyDescent="0.3">
      <c r="A138" s="170" t="s">
        <v>195</v>
      </c>
      <c r="B138" s="171"/>
      <c r="C138" s="172"/>
      <c r="D138" s="173"/>
      <c r="E138" s="173"/>
      <c r="F138" s="507">
        <f>SUM(F139)</f>
        <v>35</v>
      </c>
      <c r="G138" s="507"/>
      <c r="H138" s="50"/>
    </row>
    <row r="139" spans="1:8" ht="15.75" thickTop="1" x14ac:dyDescent="0.25">
      <c r="A139" s="165" t="s">
        <v>55</v>
      </c>
      <c r="F139" s="498">
        <v>35</v>
      </c>
      <c r="G139" s="499"/>
    </row>
    <row r="140" spans="1:8" x14ac:dyDescent="0.2">
      <c r="A140" s="566" t="s">
        <v>542</v>
      </c>
      <c r="B140" s="567"/>
      <c r="C140" s="567"/>
      <c r="D140" s="567"/>
      <c r="E140" s="567"/>
      <c r="F140" s="567"/>
      <c r="G140" s="567"/>
    </row>
    <row r="141" spans="1:8" x14ac:dyDescent="0.2">
      <c r="A141" s="567"/>
      <c r="B141" s="567"/>
      <c r="C141" s="567"/>
      <c r="D141" s="567"/>
      <c r="E141" s="567"/>
      <c r="F141" s="567"/>
      <c r="G141" s="567"/>
    </row>
    <row r="142" spans="1:8" x14ac:dyDescent="0.2">
      <c r="A142" s="580"/>
      <c r="B142" s="580"/>
      <c r="C142" s="580"/>
      <c r="D142" s="580"/>
      <c r="E142" s="580"/>
      <c r="F142" s="580"/>
      <c r="G142" s="580"/>
    </row>
    <row r="143" spans="1:8" ht="15" x14ac:dyDescent="0.25">
      <c r="A143" s="165"/>
      <c r="F143" s="201"/>
      <c r="G143" s="202"/>
    </row>
    <row r="144" spans="1:8" ht="17.25" customHeight="1" thickBot="1" x14ac:dyDescent="0.3">
      <c r="A144" s="170" t="s">
        <v>612</v>
      </c>
      <c r="B144" s="171"/>
      <c r="C144" s="172"/>
      <c r="D144" s="173"/>
      <c r="E144" s="173"/>
      <c r="F144" s="507">
        <f>SUM(F145)</f>
        <v>10500</v>
      </c>
      <c r="G144" s="507"/>
      <c r="H144" s="50"/>
    </row>
    <row r="145" spans="1:8" ht="15.75" thickTop="1" x14ac:dyDescent="0.25">
      <c r="A145" s="165" t="s">
        <v>613</v>
      </c>
      <c r="F145" s="498">
        <v>10500</v>
      </c>
      <c r="G145" s="499"/>
    </row>
    <row r="146" spans="1:8" ht="12.75" customHeight="1" x14ac:dyDescent="0.2">
      <c r="A146" s="495" t="s">
        <v>614</v>
      </c>
      <c r="B146" s="496"/>
      <c r="C146" s="496"/>
      <c r="D146" s="496"/>
      <c r="E146" s="496"/>
      <c r="F146" s="496"/>
      <c r="G146" s="496"/>
    </row>
    <row r="147" spans="1:8" hidden="1" x14ac:dyDescent="0.2">
      <c r="A147" s="496"/>
      <c r="B147" s="496"/>
      <c r="C147" s="496"/>
      <c r="D147" s="496"/>
      <c r="E147" s="496"/>
      <c r="F147" s="496"/>
      <c r="G147" s="496"/>
    </row>
    <row r="148" spans="1:8" ht="15" x14ac:dyDescent="0.25">
      <c r="A148" s="165"/>
      <c r="F148" s="319"/>
      <c r="G148" s="320"/>
    </row>
    <row r="149" spans="1:8" ht="30.75" customHeight="1" thickBot="1" x14ac:dyDescent="0.3">
      <c r="A149" s="520" t="s">
        <v>615</v>
      </c>
      <c r="B149" s="521"/>
      <c r="C149" s="521"/>
      <c r="D149" s="521"/>
      <c r="E149" s="521"/>
      <c r="F149" s="507">
        <f>SUM(F150)</f>
        <v>7650</v>
      </c>
      <c r="G149" s="507"/>
      <c r="H149" s="50"/>
    </row>
    <row r="150" spans="1:8" ht="14.25" customHeight="1" thickTop="1" x14ac:dyDescent="0.25">
      <c r="A150" s="165" t="s">
        <v>616</v>
      </c>
      <c r="F150" s="498">
        <f>SUM(F154,F151)</f>
        <v>7650</v>
      </c>
      <c r="G150" s="499"/>
    </row>
    <row r="151" spans="1:8" ht="15" x14ac:dyDescent="0.25">
      <c r="A151" s="476" t="s">
        <v>617</v>
      </c>
      <c r="F151" s="568">
        <v>7300</v>
      </c>
      <c r="G151" s="569"/>
    </row>
    <row r="152" spans="1:8" ht="30.75" customHeight="1" x14ac:dyDescent="0.25">
      <c r="A152" s="608"/>
      <c r="B152" s="609"/>
      <c r="C152" s="609"/>
      <c r="D152" s="609"/>
      <c r="E152" s="609"/>
      <c r="F152" s="609"/>
      <c r="G152" s="609"/>
    </row>
    <row r="153" spans="1:8" ht="15" x14ac:dyDescent="0.25">
      <c r="A153" s="165"/>
      <c r="F153" s="319"/>
      <c r="G153" s="320"/>
    </row>
    <row r="154" spans="1:8" ht="31.5" customHeight="1" x14ac:dyDescent="0.25">
      <c r="A154" s="572" t="s">
        <v>618</v>
      </c>
      <c r="B154" s="497"/>
      <c r="C154" s="497"/>
      <c r="D154" s="497"/>
      <c r="E154" s="497"/>
      <c r="F154" s="568">
        <v>350</v>
      </c>
      <c r="G154" s="569"/>
    </row>
    <row r="155" spans="1:8" ht="46.5" customHeight="1" x14ac:dyDescent="0.25">
      <c r="A155" s="528" t="s">
        <v>981</v>
      </c>
      <c r="B155" s="545"/>
      <c r="C155" s="545"/>
      <c r="D155" s="545"/>
      <c r="E155" s="545"/>
      <c r="F155" s="545"/>
      <c r="G155" s="545"/>
    </row>
    <row r="156" spans="1:8" ht="15" x14ac:dyDescent="0.25">
      <c r="A156" s="165"/>
      <c r="F156" s="319"/>
      <c r="G156" s="320"/>
    </row>
    <row r="157" spans="1:8" ht="15.75" thickBot="1" x14ac:dyDescent="0.3">
      <c r="A157" s="170" t="s">
        <v>619</v>
      </c>
      <c r="B157" s="171"/>
      <c r="C157" s="172"/>
      <c r="D157" s="173"/>
      <c r="E157" s="173"/>
      <c r="F157" s="507">
        <f>SUM(F158,F184)</f>
        <v>1350</v>
      </c>
      <c r="G157" s="507"/>
      <c r="H157" s="50"/>
    </row>
    <row r="158" spans="1:8" ht="15.75" thickTop="1" x14ac:dyDescent="0.25">
      <c r="A158" s="165" t="s">
        <v>620</v>
      </c>
      <c r="F158" s="498">
        <v>1350</v>
      </c>
      <c r="G158" s="499"/>
    </row>
    <row r="159" spans="1:8" ht="15" x14ac:dyDescent="0.25">
      <c r="A159" s="321" t="s">
        <v>621</v>
      </c>
      <c r="F159" s="319"/>
      <c r="G159" s="320"/>
    </row>
    <row r="160" spans="1:8" ht="15" x14ac:dyDescent="0.25">
      <c r="A160" s="165"/>
      <c r="F160" s="319"/>
      <c r="G160" s="320"/>
    </row>
    <row r="161" spans="1:8" ht="17.25" customHeight="1" thickBot="1" x14ac:dyDescent="0.3">
      <c r="A161" s="170" t="s">
        <v>622</v>
      </c>
      <c r="B161" s="171"/>
      <c r="C161" s="172"/>
      <c r="D161" s="173"/>
      <c r="E161" s="173"/>
      <c r="F161" s="507">
        <f>SUM(F162)</f>
        <v>64050</v>
      </c>
      <c r="G161" s="507"/>
      <c r="H161" s="50"/>
    </row>
    <row r="162" spans="1:8" ht="15.75" thickTop="1" x14ac:dyDescent="0.25">
      <c r="A162" s="165" t="s">
        <v>596</v>
      </c>
      <c r="F162" s="498">
        <f>SUM(F163,F168,F171,F177,F180)</f>
        <v>64050</v>
      </c>
      <c r="G162" s="499"/>
    </row>
    <row r="163" spans="1:8" ht="15" customHeight="1" x14ac:dyDescent="0.25">
      <c r="A163" s="333" t="s">
        <v>623</v>
      </c>
      <c r="F163" s="498">
        <f>SUM(F164:G166)</f>
        <v>50700</v>
      </c>
      <c r="G163" s="499"/>
    </row>
    <row r="164" spans="1:8" ht="15" customHeight="1" x14ac:dyDescent="0.25">
      <c r="A164" s="435" t="s">
        <v>963</v>
      </c>
      <c r="F164" s="568">
        <v>38500</v>
      </c>
      <c r="G164" s="569"/>
    </row>
    <row r="165" spans="1:8" ht="15" customHeight="1" x14ac:dyDescent="0.25">
      <c r="A165" s="435" t="s">
        <v>964</v>
      </c>
      <c r="F165" s="568">
        <v>12100</v>
      </c>
      <c r="G165" s="569"/>
    </row>
    <row r="166" spans="1:8" ht="15" customHeight="1" x14ac:dyDescent="0.25">
      <c r="A166" s="435" t="s">
        <v>965</v>
      </c>
      <c r="F166" s="568">
        <v>100</v>
      </c>
      <c r="G166" s="569"/>
    </row>
    <row r="167" spans="1:8" ht="15" customHeight="1" x14ac:dyDescent="0.25">
      <c r="A167" s="435"/>
      <c r="F167" s="432"/>
      <c r="G167" s="433"/>
    </row>
    <row r="168" spans="1:8" ht="15" customHeight="1" x14ac:dyDescent="0.25">
      <c r="A168" s="333" t="s">
        <v>624</v>
      </c>
      <c r="F168" s="498">
        <v>1250</v>
      </c>
      <c r="G168" s="499"/>
    </row>
    <row r="169" spans="1:8" ht="15" x14ac:dyDescent="0.25">
      <c r="A169" s="431"/>
      <c r="B169" s="431"/>
      <c r="C169" s="431"/>
      <c r="D169" s="431"/>
      <c r="E169" s="431"/>
      <c r="F169" s="431"/>
      <c r="G169" s="431"/>
    </row>
    <row r="170" spans="1:8" ht="15" customHeight="1" x14ac:dyDescent="0.2">
      <c r="A170" s="590" t="s">
        <v>966</v>
      </c>
      <c r="B170" s="545"/>
      <c r="C170" s="545"/>
      <c r="D170" s="545"/>
      <c r="E170" s="545"/>
      <c r="F170" s="157"/>
    </row>
    <row r="171" spans="1:8" ht="15" customHeight="1" x14ac:dyDescent="0.25">
      <c r="A171" s="545"/>
      <c r="B171" s="545"/>
      <c r="C171" s="545"/>
      <c r="D171" s="545"/>
      <c r="E171" s="545"/>
      <c r="F171" s="498">
        <v>4000</v>
      </c>
      <c r="G171" s="499"/>
    </row>
    <row r="172" spans="1:8" ht="14.25" customHeight="1" x14ac:dyDescent="0.2">
      <c r="A172" s="495" t="s">
        <v>967</v>
      </c>
      <c r="B172" s="495"/>
      <c r="C172" s="495"/>
      <c r="D172" s="495"/>
      <c r="E172" s="495"/>
      <c r="F172" s="495"/>
      <c r="G172" s="495"/>
    </row>
    <row r="173" spans="1:8" ht="15" customHeight="1" x14ac:dyDescent="0.2">
      <c r="A173" s="495"/>
      <c r="B173" s="495"/>
      <c r="C173" s="495"/>
      <c r="D173" s="495"/>
      <c r="E173" s="495"/>
      <c r="F173" s="495"/>
      <c r="G173" s="495"/>
    </row>
    <row r="174" spans="1:8" ht="15" customHeight="1" x14ac:dyDescent="0.2">
      <c r="A174" s="495"/>
      <c r="B174" s="495"/>
      <c r="C174" s="495"/>
      <c r="D174" s="495"/>
      <c r="E174" s="495"/>
      <c r="F174" s="495"/>
      <c r="G174" s="495"/>
    </row>
    <row r="175" spans="1:8" ht="15" x14ac:dyDescent="0.25">
      <c r="A175" s="431"/>
      <c r="B175" s="431"/>
      <c r="C175" s="431"/>
      <c r="D175" s="431"/>
      <c r="E175" s="431"/>
      <c r="F175" s="431"/>
      <c r="G175" s="431"/>
    </row>
    <row r="176" spans="1:8" ht="15" customHeight="1" x14ac:dyDescent="0.2">
      <c r="A176" s="590" t="s">
        <v>968</v>
      </c>
      <c r="B176" s="545"/>
      <c r="C176" s="545"/>
      <c r="D176" s="545"/>
      <c r="E176" s="545"/>
      <c r="F176" s="157"/>
    </row>
    <row r="177" spans="1:8" ht="15" x14ac:dyDescent="0.25">
      <c r="A177" s="545"/>
      <c r="B177" s="545"/>
      <c r="C177" s="545"/>
      <c r="D177" s="545"/>
      <c r="E177" s="545"/>
      <c r="F177" s="498">
        <v>150</v>
      </c>
      <c r="G177" s="499"/>
    </row>
    <row r="178" spans="1:8" ht="27" customHeight="1" x14ac:dyDescent="0.2">
      <c r="A178" s="495" t="s">
        <v>970</v>
      </c>
      <c r="B178" s="495"/>
      <c r="C178" s="495"/>
      <c r="D178" s="495"/>
      <c r="E178" s="495"/>
      <c r="F178" s="495"/>
      <c r="G178" s="495"/>
    </row>
    <row r="179" spans="1:8" ht="15" x14ac:dyDescent="0.25">
      <c r="A179" s="431"/>
      <c r="B179" s="431"/>
      <c r="C179" s="431"/>
      <c r="D179" s="431"/>
      <c r="E179" s="431"/>
      <c r="F179" s="431"/>
      <c r="G179" s="431"/>
    </row>
    <row r="180" spans="1:8" ht="15" customHeight="1" x14ac:dyDescent="0.25">
      <c r="A180" s="333" t="s">
        <v>969</v>
      </c>
      <c r="F180" s="498">
        <v>7950</v>
      </c>
      <c r="G180" s="499"/>
    </row>
    <row r="181" spans="1:8" ht="15" x14ac:dyDescent="0.25">
      <c r="A181" s="322"/>
      <c r="B181" s="322"/>
      <c r="C181" s="322"/>
      <c r="D181" s="322"/>
      <c r="E181" s="322"/>
      <c r="F181" s="322"/>
      <c r="G181" s="322"/>
    </row>
    <row r="182" spans="1:8" ht="17.25" customHeight="1" thickBot="1" x14ac:dyDescent="0.3">
      <c r="A182" s="170" t="s">
        <v>543</v>
      </c>
      <c r="B182" s="171"/>
      <c r="C182" s="172"/>
      <c r="D182" s="173"/>
      <c r="E182" s="173"/>
      <c r="F182" s="507">
        <f>SUM(F183,F188,F197)</f>
        <v>140</v>
      </c>
      <c r="G182" s="507"/>
      <c r="H182" s="50"/>
    </row>
    <row r="183" spans="1:8" ht="15.75" thickTop="1" x14ac:dyDescent="0.25">
      <c r="A183" s="165" t="s">
        <v>56</v>
      </c>
      <c r="F183" s="498">
        <v>20</v>
      </c>
      <c r="G183" s="499"/>
    </row>
    <row r="184" spans="1:8" ht="15" x14ac:dyDescent="0.25">
      <c r="A184" s="301" t="s">
        <v>544</v>
      </c>
      <c r="F184" s="298"/>
      <c r="G184" s="299"/>
    </row>
    <row r="185" spans="1:8" x14ac:dyDescent="0.2">
      <c r="A185" s="566" t="s">
        <v>545</v>
      </c>
      <c r="B185" s="566"/>
      <c r="C185" s="566"/>
      <c r="D185" s="566"/>
      <c r="E185" s="566"/>
      <c r="F185" s="566"/>
      <c r="G185" s="566"/>
    </row>
    <row r="186" spans="1:8" x14ac:dyDescent="0.2">
      <c r="A186" s="566"/>
      <c r="B186" s="566"/>
      <c r="C186" s="566"/>
      <c r="D186" s="566"/>
      <c r="E186" s="566"/>
      <c r="F186" s="566"/>
      <c r="G186" s="566"/>
    </row>
    <row r="187" spans="1:8" ht="14.25" customHeight="1" x14ac:dyDescent="0.2">
      <c r="A187" s="157"/>
      <c r="B187" s="157"/>
      <c r="D187" s="157"/>
      <c r="E187" s="157"/>
      <c r="F187" s="157"/>
    </row>
    <row r="188" spans="1:8" ht="15" x14ac:dyDescent="0.25">
      <c r="A188" s="165" t="s">
        <v>21</v>
      </c>
      <c r="F188" s="498">
        <v>80</v>
      </c>
      <c r="G188" s="499"/>
    </row>
    <row r="189" spans="1:8" ht="15" x14ac:dyDescent="0.25">
      <c r="A189" s="301" t="s">
        <v>546</v>
      </c>
      <c r="F189" s="568"/>
      <c r="G189" s="569"/>
    </row>
    <row r="190" spans="1:8" ht="14.25" customHeight="1" x14ac:dyDescent="0.2">
      <c r="A190" s="495" t="s">
        <v>885</v>
      </c>
      <c r="B190" s="495"/>
      <c r="C190" s="495"/>
      <c r="D190" s="495"/>
      <c r="E190" s="495"/>
      <c r="F190" s="495"/>
      <c r="G190" s="495"/>
    </row>
    <row r="191" spans="1:8" ht="14.25" customHeight="1" x14ac:dyDescent="0.2">
      <c r="A191" s="495"/>
      <c r="B191" s="495"/>
      <c r="C191" s="495"/>
      <c r="D191" s="495"/>
      <c r="E191" s="495"/>
      <c r="F191" s="495"/>
      <c r="G191" s="495"/>
    </row>
    <row r="192" spans="1:8" x14ac:dyDescent="0.2">
      <c r="A192" s="495"/>
      <c r="B192" s="495"/>
      <c r="C192" s="495"/>
      <c r="D192" s="495"/>
      <c r="E192" s="495"/>
      <c r="F192" s="495"/>
      <c r="G192" s="495"/>
    </row>
    <row r="193" spans="1:8" x14ac:dyDescent="0.2">
      <c r="A193" s="495"/>
      <c r="B193" s="495"/>
      <c r="C193" s="495"/>
      <c r="D193" s="495"/>
      <c r="E193" s="495"/>
      <c r="F193" s="495"/>
      <c r="G193" s="495"/>
    </row>
    <row r="194" spans="1:8" x14ac:dyDescent="0.2">
      <c r="A194" s="495"/>
      <c r="B194" s="495"/>
      <c r="C194" s="495"/>
      <c r="D194" s="495"/>
      <c r="E194" s="495"/>
      <c r="F194" s="495"/>
      <c r="G194" s="495"/>
    </row>
    <row r="195" spans="1:8" x14ac:dyDescent="0.2">
      <c r="A195" s="495"/>
      <c r="B195" s="495"/>
      <c r="C195" s="495"/>
      <c r="D195" s="495"/>
      <c r="E195" s="495"/>
      <c r="F195" s="495"/>
      <c r="G195" s="495"/>
    </row>
    <row r="197" spans="1:8" ht="15" x14ac:dyDescent="0.25">
      <c r="A197" s="165" t="s">
        <v>46</v>
      </c>
      <c r="F197" s="498">
        <v>40</v>
      </c>
      <c r="G197" s="499"/>
    </row>
    <row r="198" spans="1:8" ht="15" x14ac:dyDescent="0.25">
      <c r="A198" s="301" t="s">
        <v>544</v>
      </c>
      <c r="F198" s="568"/>
      <c r="G198" s="569"/>
    </row>
    <row r="199" spans="1:8" x14ac:dyDescent="0.2">
      <c r="A199" s="528" t="s">
        <v>547</v>
      </c>
      <c r="B199" s="497"/>
      <c r="C199" s="497"/>
      <c r="D199" s="497"/>
      <c r="E199" s="497"/>
      <c r="F199" s="497"/>
      <c r="G199" s="497"/>
    </row>
    <row r="200" spans="1:8" x14ac:dyDescent="0.2">
      <c r="A200" s="497"/>
      <c r="B200" s="497"/>
      <c r="C200" s="497"/>
      <c r="D200" s="497"/>
      <c r="E200" s="497"/>
      <c r="F200" s="497"/>
      <c r="G200" s="497"/>
    </row>
    <row r="202" spans="1:8" ht="30.75" customHeight="1" thickBot="1" x14ac:dyDescent="0.3">
      <c r="A202" s="520" t="s">
        <v>625</v>
      </c>
      <c r="B202" s="521"/>
      <c r="C202" s="521"/>
      <c r="D202" s="521"/>
      <c r="E202" s="521"/>
      <c r="F202" s="507">
        <f>SUM(F203)</f>
        <v>400</v>
      </c>
      <c r="G202" s="507"/>
      <c r="H202" s="50"/>
    </row>
    <row r="203" spans="1:8" ht="14.25" customHeight="1" thickTop="1" x14ac:dyDescent="0.25">
      <c r="A203" s="165" t="s">
        <v>616</v>
      </c>
      <c r="F203" s="498">
        <v>400</v>
      </c>
      <c r="G203" s="499"/>
    </row>
    <row r="204" spans="1:8" x14ac:dyDescent="0.2">
      <c r="A204" s="321" t="s">
        <v>626</v>
      </c>
    </row>
    <row r="205" spans="1:8" ht="15" customHeight="1" x14ac:dyDescent="0.2">
      <c r="A205" s="528" t="s">
        <v>982</v>
      </c>
      <c r="B205" s="528"/>
      <c r="C205" s="528"/>
      <c r="D205" s="528"/>
      <c r="E205" s="528"/>
      <c r="F205" s="528"/>
      <c r="G205" s="528"/>
    </row>
    <row r="206" spans="1:8" x14ac:dyDescent="0.2">
      <c r="A206" s="528"/>
      <c r="B206" s="528"/>
      <c r="C206" s="528"/>
      <c r="D206" s="528"/>
      <c r="E206" s="528"/>
      <c r="F206" s="528"/>
      <c r="G206" s="528"/>
    </row>
  </sheetData>
  <mergeCells count="92">
    <mergeCell ref="F138:G138"/>
    <mergeCell ref="A128:E128"/>
    <mergeCell ref="A129:G130"/>
    <mergeCell ref="F54:G54"/>
    <mergeCell ref="A55:G59"/>
    <mergeCell ref="F63:G63"/>
    <mergeCell ref="A65:G66"/>
    <mergeCell ref="A69:G69"/>
    <mergeCell ref="A81:G84"/>
    <mergeCell ref="F86:G86"/>
    <mergeCell ref="F89:G89"/>
    <mergeCell ref="A90:G91"/>
    <mergeCell ref="A93:E94"/>
    <mergeCell ref="F94:G94"/>
    <mergeCell ref="A107:E107"/>
    <mergeCell ref="F107:G107"/>
    <mergeCell ref="F1:G1"/>
    <mergeCell ref="A34:C34"/>
    <mergeCell ref="F45:G45"/>
    <mergeCell ref="F46:G46"/>
    <mergeCell ref="A48:G51"/>
    <mergeCell ref="A42:G42"/>
    <mergeCell ref="F47:G47"/>
    <mergeCell ref="A38:C38"/>
    <mergeCell ref="F52:G52"/>
    <mergeCell ref="F64:G64"/>
    <mergeCell ref="F75:G75"/>
    <mergeCell ref="A76:G78"/>
    <mergeCell ref="F80:G80"/>
    <mergeCell ref="F68:G68"/>
    <mergeCell ref="F72:G72"/>
    <mergeCell ref="A73:G73"/>
    <mergeCell ref="F71:G71"/>
    <mergeCell ref="A108:G111"/>
    <mergeCell ref="A95:G98"/>
    <mergeCell ref="A100:E100"/>
    <mergeCell ref="F100:G100"/>
    <mergeCell ref="A101:G105"/>
    <mergeCell ref="F133:G133"/>
    <mergeCell ref="A135:G136"/>
    <mergeCell ref="F144:G144"/>
    <mergeCell ref="F145:G145"/>
    <mergeCell ref="A113:E113"/>
    <mergeCell ref="F113:G113"/>
    <mergeCell ref="F117:G117"/>
    <mergeCell ref="F120:G120"/>
    <mergeCell ref="A121:G122"/>
    <mergeCell ref="A140:G142"/>
    <mergeCell ref="F116:G116"/>
    <mergeCell ref="F127:G127"/>
    <mergeCell ref="F132:G132"/>
    <mergeCell ref="F139:G139"/>
    <mergeCell ref="A124:E124"/>
    <mergeCell ref="F124:G124"/>
    <mergeCell ref="A146:G147"/>
    <mergeCell ref="A149:E149"/>
    <mergeCell ref="F149:G149"/>
    <mergeCell ref="F150:G150"/>
    <mergeCell ref="A152:G152"/>
    <mergeCell ref="F151:G151"/>
    <mergeCell ref="F154:G154"/>
    <mergeCell ref="A155:G155"/>
    <mergeCell ref="A154:E154"/>
    <mergeCell ref="F157:G157"/>
    <mergeCell ref="F158:G158"/>
    <mergeCell ref="F161:G161"/>
    <mergeCell ref="F162:G162"/>
    <mergeCell ref="F163:G163"/>
    <mergeCell ref="F168:G168"/>
    <mergeCell ref="F164:G164"/>
    <mergeCell ref="F165:G165"/>
    <mergeCell ref="F166:G166"/>
    <mergeCell ref="F180:G180"/>
    <mergeCell ref="A202:E202"/>
    <mergeCell ref="F202:G202"/>
    <mergeCell ref="F203:G203"/>
    <mergeCell ref="A205:G206"/>
    <mergeCell ref="F182:G182"/>
    <mergeCell ref="F183:G183"/>
    <mergeCell ref="A185:G186"/>
    <mergeCell ref="A199:G200"/>
    <mergeCell ref="F198:G198"/>
    <mergeCell ref="F188:G188"/>
    <mergeCell ref="F189:G189"/>
    <mergeCell ref="A190:G195"/>
    <mergeCell ref="F197:G197"/>
    <mergeCell ref="A178:G178"/>
    <mergeCell ref="F171:G171"/>
    <mergeCell ref="A172:G174"/>
    <mergeCell ref="F177:G177"/>
    <mergeCell ref="A176:E177"/>
    <mergeCell ref="A170:E171"/>
  </mergeCells>
  <pageMargins left="0.70866141732283472" right="0.70866141732283472" top="0.78740157480314965" bottom="0.78740157480314965" header="0.31496062992125984" footer="0.31496062992125984"/>
  <pageSetup paperSize="9" scale="67" firstPageNumber="48"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colBreaks count="1" manualBreakCount="1">
    <brk id="11" max="10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12"/>
  <sheetViews>
    <sheetView showGridLines="0" view="pageBreakPreview" zoomScaleNormal="100" zoomScaleSheetLayoutView="100" workbookViewId="0">
      <selection activeCell="L82" sqref="L82"/>
    </sheetView>
  </sheetViews>
  <sheetFormatPr defaultRowHeight="14.25" x14ac:dyDescent="0.2"/>
  <cols>
    <col min="1" max="1" width="8.5703125" style="162" customWidth="1"/>
    <col min="2" max="2" width="9.140625" style="162"/>
    <col min="3" max="3" width="58.7109375" style="157" customWidth="1"/>
    <col min="4" max="6" width="14.140625" style="158" customWidth="1"/>
    <col min="7" max="7" width="9.140625" style="157" customWidth="1"/>
    <col min="8" max="8" width="13.5703125" style="157" customWidth="1"/>
    <col min="9" max="11" width="9.140625" style="157"/>
    <col min="12" max="12" width="13.28515625" style="157" customWidth="1"/>
    <col min="13" max="16384" width="9.140625" style="157"/>
  </cols>
  <sheetData>
    <row r="1" spans="1:7" ht="23.25" x14ac:dyDescent="0.35">
      <c r="A1" s="56" t="s">
        <v>108</v>
      </c>
      <c r="F1" s="510" t="s">
        <v>196</v>
      </c>
      <c r="G1" s="510"/>
    </row>
    <row r="3" spans="1:7" x14ac:dyDescent="0.2">
      <c r="A3" s="205" t="s">
        <v>1</v>
      </c>
      <c r="B3" s="205" t="s">
        <v>197</v>
      </c>
    </row>
    <row r="4" spans="1:7" x14ac:dyDescent="0.2">
      <c r="B4" s="205" t="s">
        <v>80</v>
      </c>
    </row>
    <row r="6" spans="1:7" s="2" customFormat="1" ht="13.5" thickBot="1" x14ac:dyDescent="0.25">
      <c r="A6" s="18"/>
      <c r="B6" s="18"/>
      <c r="D6" s="4"/>
      <c r="E6" s="4"/>
      <c r="F6" s="4"/>
      <c r="G6" s="2" t="s">
        <v>6</v>
      </c>
    </row>
    <row r="7" spans="1:7" s="2" customFormat="1" ht="39.75" thickTop="1" thickBot="1" x14ac:dyDescent="0.25">
      <c r="A7" s="39" t="s">
        <v>2</v>
      </c>
      <c r="B7" s="40" t="s">
        <v>3</v>
      </c>
      <c r="C7" s="41" t="s">
        <v>4</v>
      </c>
      <c r="D7" s="42" t="s">
        <v>289</v>
      </c>
      <c r="E7" s="42" t="s">
        <v>290</v>
      </c>
      <c r="F7" s="42" t="s">
        <v>291</v>
      </c>
      <c r="G7" s="43" t="s">
        <v>5</v>
      </c>
    </row>
    <row r="8" spans="1:7" s="5" customFormat="1" ht="12.75" thickTop="1" thickBot="1" x14ac:dyDescent="0.25">
      <c r="A8" s="44">
        <v>1</v>
      </c>
      <c r="B8" s="45">
        <v>2</v>
      </c>
      <c r="C8" s="45">
        <v>3</v>
      </c>
      <c r="D8" s="46">
        <v>4</v>
      </c>
      <c r="E8" s="46">
        <v>5</v>
      </c>
      <c r="F8" s="46">
        <v>6</v>
      </c>
      <c r="G8" s="47" t="s">
        <v>12</v>
      </c>
    </row>
    <row r="9" spans="1:7" ht="15" thickTop="1" x14ac:dyDescent="0.2">
      <c r="A9" s="163">
        <v>4339</v>
      </c>
      <c r="B9" s="164">
        <v>51</v>
      </c>
      <c r="C9" s="8" t="s">
        <v>8</v>
      </c>
      <c r="D9" s="159">
        <v>590</v>
      </c>
      <c r="E9" s="159">
        <v>590</v>
      </c>
      <c r="F9" s="207">
        <f>SUM(F27)</f>
        <v>586</v>
      </c>
      <c r="G9" s="160">
        <f>F9/D9*100</f>
        <v>99.322033898305079</v>
      </c>
    </row>
    <row r="10" spans="1:7" x14ac:dyDescent="0.2">
      <c r="A10" s="163">
        <v>4339</v>
      </c>
      <c r="B10" s="164">
        <v>52</v>
      </c>
      <c r="C10" s="8" t="s">
        <v>466</v>
      </c>
      <c r="D10" s="207">
        <v>0</v>
      </c>
      <c r="E10" s="207">
        <v>0</v>
      </c>
      <c r="F10" s="207">
        <f>SUM(F39)</f>
        <v>1000</v>
      </c>
      <c r="G10" s="160"/>
    </row>
    <row r="11" spans="1:7" x14ac:dyDescent="0.2">
      <c r="A11" s="163">
        <v>4349</v>
      </c>
      <c r="B11" s="164">
        <v>51</v>
      </c>
      <c r="C11" s="8" t="s">
        <v>8</v>
      </c>
      <c r="D11" s="207">
        <v>330</v>
      </c>
      <c r="E11" s="207">
        <v>330</v>
      </c>
      <c r="F11" s="207">
        <f>SUM(F49)</f>
        <v>260</v>
      </c>
      <c r="G11" s="160">
        <f>F11/D11*100</f>
        <v>78.787878787878782</v>
      </c>
    </row>
    <row r="12" spans="1:7" x14ac:dyDescent="0.2">
      <c r="A12" s="163">
        <v>4349</v>
      </c>
      <c r="B12" s="164">
        <v>52</v>
      </c>
      <c r="C12" s="8" t="s">
        <v>466</v>
      </c>
      <c r="D12" s="207">
        <v>17050</v>
      </c>
      <c r="E12" s="207">
        <v>16250</v>
      </c>
      <c r="F12" s="207">
        <f>SUM(F87)</f>
        <v>20950</v>
      </c>
      <c r="G12" s="160">
        <f>F12/D12*100</f>
        <v>122.87390029325513</v>
      </c>
    </row>
    <row r="13" spans="1:7" x14ac:dyDescent="0.2">
      <c r="A13" s="163">
        <v>4399</v>
      </c>
      <c r="B13" s="164">
        <v>51</v>
      </c>
      <c r="C13" s="8" t="s">
        <v>8</v>
      </c>
      <c r="D13" s="207">
        <v>4516</v>
      </c>
      <c r="E13" s="207">
        <v>4682</v>
      </c>
      <c r="F13" s="207">
        <f>SUM(F109)</f>
        <v>535</v>
      </c>
      <c r="G13" s="160">
        <f>F13/D13*100</f>
        <v>11.846767050487157</v>
      </c>
    </row>
    <row r="14" spans="1:7" x14ac:dyDescent="0.2">
      <c r="A14" s="163">
        <v>4399</v>
      </c>
      <c r="B14" s="164">
        <v>52</v>
      </c>
      <c r="C14" s="8" t="s">
        <v>466</v>
      </c>
      <c r="D14" s="207">
        <v>0</v>
      </c>
      <c r="E14" s="207">
        <v>1334</v>
      </c>
      <c r="F14" s="207">
        <f>SUM(F178)</f>
        <v>2300</v>
      </c>
      <c r="G14" s="160"/>
    </row>
    <row r="15" spans="1:7" ht="15" thickBot="1" x14ac:dyDescent="0.25">
      <c r="A15" s="23">
        <v>6172</v>
      </c>
      <c r="B15" s="24">
        <v>51</v>
      </c>
      <c r="C15" s="8" t="s">
        <v>8</v>
      </c>
      <c r="D15" s="11">
        <v>35</v>
      </c>
      <c r="E15" s="11">
        <v>35</v>
      </c>
      <c r="F15" s="208">
        <f>SUM(F187)</f>
        <v>273</v>
      </c>
      <c r="G15" s="12">
        <f>F15/D15*100</f>
        <v>780</v>
      </c>
    </row>
    <row r="16" spans="1:7" s="16" customFormat="1" ht="16.5" thickTop="1" thickBot="1" x14ac:dyDescent="0.3">
      <c r="A16" s="513" t="s">
        <v>9</v>
      </c>
      <c r="B16" s="514"/>
      <c r="C16" s="515"/>
      <c r="D16" s="48">
        <f>SUM(D9:D15)</f>
        <v>22521</v>
      </c>
      <c r="E16" s="48">
        <f>SUM(E9:E15)</f>
        <v>23221</v>
      </c>
      <c r="F16" s="48">
        <f>SUM(F9:F15)</f>
        <v>25904</v>
      </c>
      <c r="G16" s="49">
        <f>F16/D16*100</f>
        <v>115.02153545579681</v>
      </c>
    </row>
    <row r="17" spans="1:8" ht="15" thickTop="1" x14ac:dyDescent="0.2">
      <c r="A17" s="157"/>
      <c r="B17" s="157"/>
      <c r="D17" s="157"/>
      <c r="E17" s="157"/>
      <c r="F17" s="157"/>
    </row>
    <row r="18" spans="1:8" s="398" customFormat="1" ht="14.25" customHeight="1" thickBot="1" x14ac:dyDescent="0.3">
      <c r="A18" s="62" t="s">
        <v>852</v>
      </c>
      <c r="B18" s="62"/>
      <c r="C18" s="62"/>
      <c r="D18" s="389"/>
      <c r="E18" s="389"/>
      <c r="F18" s="389"/>
      <c r="G18" s="157" t="s">
        <v>6</v>
      </c>
    </row>
    <row r="19" spans="1:8" s="388" customFormat="1" ht="41.25" customHeight="1" thickTop="1" thickBot="1" x14ac:dyDescent="0.3">
      <c r="A19" s="418"/>
      <c r="B19" s="419"/>
      <c r="C19" s="420"/>
      <c r="D19" s="42" t="s">
        <v>289</v>
      </c>
      <c r="E19" s="42" t="s">
        <v>290</v>
      </c>
      <c r="F19" s="42" t="s">
        <v>291</v>
      </c>
      <c r="G19" s="43" t="s">
        <v>5</v>
      </c>
    </row>
    <row r="20" spans="1:8" s="388" customFormat="1" ht="12" customHeight="1" thickTop="1" thickBot="1" x14ac:dyDescent="0.3">
      <c r="A20" s="517">
        <v>1</v>
      </c>
      <c r="B20" s="518"/>
      <c r="C20" s="519"/>
      <c r="D20" s="390">
        <v>2</v>
      </c>
      <c r="E20" s="390">
        <v>3</v>
      </c>
      <c r="F20" s="390">
        <v>4</v>
      </c>
      <c r="G20" s="391" t="s">
        <v>855</v>
      </c>
    </row>
    <row r="21" spans="1:8" s="388" customFormat="1" ht="17.100000000000001" customHeight="1" thickTop="1" x14ac:dyDescent="0.25">
      <c r="A21" s="438" t="s">
        <v>853</v>
      </c>
      <c r="B21" s="385"/>
      <c r="C21" s="396"/>
      <c r="D21" s="397">
        <f>SUM(D9,D11,D13,D15)</f>
        <v>5471</v>
      </c>
      <c r="E21" s="397">
        <f t="shared" ref="E21:F21" si="0">SUM(E9,E11,E13,E15)</f>
        <v>5637</v>
      </c>
      <c r="F21" s="397">
        <f t="shared" si="0"/>
        <v>1654</v>
      </c>
      <c r="G21" s="7">
        <f>F21/D21*100</f>
        <v>30.232133065253151</v>
      </c>
    </row>
    <row r="22" spans="1:8" s="388" customFormat="1" ht="17.100000000000001" customHeight="1" thickBot="1" x14ac:dyDescent="0.3">
      <c r="A22" s="439" t="s">
        <v>854</v>
      </c>
      <c r="B22" s="62"/>
      <c r="C22" s="394"/>
      <c r="D22" s="93">
        <f>SUM(D10,D12,D14)</f>
        <v>17050</v>
      </c>
      <c r="E22" s="93">
        <f t="shared" ref="E22" si="1">SUM(E10,E12,E14)</f>
        <v>17584</v>
      </c>
      <c r="F22" s="93">
        <f>SUM(F10,F12,F14)</f>
        <v>24250</v>
      </c>
      <c r="G22" s="160">
        <f>F22/D22*100</f>
        <v>142.22873900293257</v>
      </c>
    </row>
    <row r="23" spans="1:8" s="388" customFormat="1" ht="22.5" customHeight="1" thickTop="1" thickBot="1" x14ac:dyDescent="0.3">
      <c r="A23" s="418" t="s">
        <v>120</v>
      </c>
      <c r="B23" s="419"/>
      <c r="C23" s="420"/>
      <c r="D23" s="48">
        <f>SUM(D21:D22)</f>
        <v>22521</v>
      </c>
      <c r="E23" s="48">
        <f t="shared" ref="E23:F23" si="2">SUM(E21:E22)</f>
        <v>23221</v>
      </c>
      <c r="F23" s="48">
        <f t="shared" si="2"/>
        <v>25904</v>
      </c>
      <c r="G23" s="49">
        <f>F23/D23*100</f>
        <v>115.02153545579681</v>
      </c>
    </row>
    <row r="24" spans="1:8" ht="15" thickTop="1" x14ac:dyDescent="0.2">
      <c r="A24" s="531"/>
      <c r="B24" s="531"/>
      <c r="C24" s="531"/>
      <c r="D24" s="531"/>
      <c r="E24" s="531"/>
      <c r="F24" s="531"/>
      <c r="G24" s="531"/>
    </row>
    <row r="25" spans="1:8" x14ac:dyDescent="0.2">
      <c r="A25" s="183"/>
      <c r="B25" s="183"/>
      <c r="C25" s="183"/>
      <c r="D25" s="183"/>
      <c r="E25" s="183"/>
      <c r="F25" s="183"/>
      <c r="G25" s="183"/>
    </row>
    <row r="26" spans="1:8" ht="15" x14ac:dyDescent="0.25">
      <c r="A26" s="166" t="s">
        <v>13</v>
      </c>
    </row>
    <row r="27" spans="1:8" ht="17.25" customHeight="1" thickBot="1" x14ac:dyDescent="0.3">
      <c r="A27" s="170" t="s">
        <v>198</v>
      </c>
      <c r="B27" s="171"/>
      <c r="C27" s="172"/>
      <c r="D27" s="173"/>
      <c r="E27" s="173"/>
      <c r="F27" s="507">
        <f>SUM(F28)</f>
        <v>586</v>
      </c>
      <c r="G27" s="507"/>
      <c r="H27" s="50"/>
    </row>
    <row r="28" spans="1:8" ht="15.75" thickTop="1" x14ac:dyDescent="0.25">
      <c r="A28" s="165" t="s">
        <v>21</v>
      </c>
      <c r="F28" s="498">
        <v>586</v>
      </c>
      <c r="G28" s="499"/>
    </row>
    <row r="29" spans="1:8" x14ac:dyDescent="0.2">
      <c r="A29" s="566" t="s">
        <v>324</v>
      </c>
      <c r="B29" s="567"/>
      <c r="C29" s="567"/>
      <c r="D29" s="567"/>
      <c r="E29" s="567"/>
      <c r="F29" s="567"/>
      <c r="G29" s="567"/>
    </row>
    <row r="30" spans="1:8" x14ac:dyDescent="0.2">
      <c r="A30" s="567"/>
      <c r="B30" s="567"/>
      <c r="C30" s="567"/>
      <c r="D30" s="567"/>
      <c r="E30" s="567"/>
      <c r="F30" s="567"/>
      <c r="G30" s="567"/>
    </row>
    <row r="31" spans="1:8" x14ac:dyDescent="0.2">
      <c r="A31" s="567"/>
      <c r="B31" s="567"/>
      <c r="C31" s="567"/>
      <c r="D31" s="567"/>
      <c r="E31" s="567"/>
      <c r="F31" s="567"/>
      <c r="G31" s="567"/>
    </row>
    <row r="32" spans="1:8" x14ac:dyDescent="0.2">
      <c r="A32" s="567"/>
      <c r="B32" s="567"/>
      <c r="C32" s="567"/>
      <c r="D32" s="567"/>
      <c r="E32" s="567"/>
      <c r="F32" s="567"/>
      <c r="G32" s="567"/>
    </row>
    <row r="33" spans="1:8" x14ac:dyDescent="0.2">
      <c r="A33" s="567"/>
      <c r="B33" s="567"/>
      <c r="C33" s="567"/>
      <c r="D33" s="567"/>
      <c r="E33" s="567"/>
      <c r="F33" s="567"/>
      <c r="G33" s="567"/>
    </row>
    <row r="34" spans="1:8" x14ac:dyDescent="0.2">
      <c r="A34" s="567"/>
      <c r="B34" s="567"/>
      <c r="C34" s="567"/>
      <c r="D34" s="567"/>
      <c r="E34" s="567"/>
      <c r="F34" s="567"/>
      <c r="G34" s="567"/>
    </row>
    <row r="35" spans="1:8" x14ac:dyDescent="0.2">
      <c r="A35" s="567"/>
      <c r="B35" s="567"/>
      <c r="C35" s="567"/>
      <c r="D35" s="567"/>
      <c r="E35" s="567"/>
      <c r="F35" s="567"/>
      <c r="G35" s="567"/>
    </row>
    <row r="36" spans="1:8" x14ac:dyDescent="0.2">
      <c r="A36" s="567"/>
      <c r="B36" s="567"/>
      <c r="C36" s="567"/>
      <c r="D36" s="567"/>
      <c r="E36" s="567"/>
      <c r="F36" s="567"/>
      <c r="G36" s="567"/>
    </row>
    <row r="37" spans="1:8" x14ac:dyDescent="0.2">
      <c r="A37" s="567"/>
      <c r="B37" s="567"/>
      <c r="C37" s="567"/>
      <c r="D37" s="567"/>
      <c r="E37" s="567"/>
      <c r="F37" s="567"/>
      <c r="G37" s="567"/>
    </row>
    <row r="38" spans="1:8" ht="15" x14ac:dyDescent="0.25">
      <c r="A38" s="165"/>
      <c r="F38" s="201"/>
      <c r="G38" s="202"/>
    </row>
    <row r="39" spans="1:8" ht="17.25" customHeight="1" thickBot="1" x14ac:dyDescent="0.3">
      <c r="A39" s="170" t="s">
        <v>628</v>
      </c>
      <c r="B39" s="171"/>
      <c r="C39" s="172"/>
      <c r="D39" s="173"/>
      <c r="E39" s="173"/>
      <c r="F39" s="507">
        <f>SUM(F40)</f>
        <v>1000</v>
      </c>
      <c r="G39" s="507"/>
      <c r="H39" s="50"/>
    </row>
    <row r="40" spans="1:8" ht="15.75" thickTop="1" x14ac:dyDescent="0.25">
      <c r="A40" s="165" t="s">
        <v>460</v>
      </c>
      <c r="F40" s="498">
        <v>1000</v>
      </c>
      <c r="G40" s="499"/>
    </row>
    <row r="41" spans="1:8" ht="15" customHeight="1" x14ac:dyDescent="0.2">
      <c r="A41" s="575" t="s">
        <v>629</v>
      </c>
      <c r="B41" s="575"/>
      <c r="C41" s="575"/>
      <c r="D41" s="575"/>
      <c r="E41" s="575"/>
      <c r="F41" s="575"/>
      <c r="G41" s="575"/>
    </row>
    <row r="42" spans="1:8" x14ac:dyDescent="0.2">
      <c r="A42" s="495" t="s">
        <v>630</v>
      </c>
      <c r="B42" s="551"/>
      <c r="C42" s="551"/>
      <c r="D42" s="551"/>
      <c r="E42" s="551"/>
      <c r="F42" s="551"/>
      <c r="G42" s="551"/>
    </row>
    <row r="43" spans="1:8" x14ac:dyDescent="0.2">
      <c r="A43" s="551"/>
      <c r="B43" s="551"/>
      <c r="C43" s="551"/>
      <c r="D43" s="551"/>
      <c r="E43" s="551"/>
      <c r="F43" s="551"/>
      <c r="G43" s="551"/>
    </row>
    <row r="44" spans="1:8" x14ac:dyDescent="0.2">
      <c r="A44" s="551"/>
      <c r="B44" s="551"/>
      <c r="C44" s="551"/>
      <c r="D44" s="551"/>
      <c r="E44" s="551"/>
      <c r="F44" s="551"/>
      <c r="G44" s="551"/>
    </row>
    <row r="45" spans="1:8" x14ac:dyDescent="0.2">
      <c r="A45" s="551"/>
      <c r="B45" s="551"/>
      <c r="C45" s="551"/>
      <c r="D45" s="551"/>
      <c r="E45" s="551"/>
      <c r="F45" s="551"/>
      <c r="G45" s="551"/>
    </row>
    <row r="46" spans="1:8" x14ac:dyDescent="0.2">
      <c r="A46" s="551"/>
      <c r="B46" s="551"/>
      <c r="C46" s="551"/>
      <c r="D46" s="551"/>
      <c r="E46" s="551"/>
      <c r="F46" s="551"/>
      <c r="G46" s="551"/>
    </row>
    <row r="47" spans="1:8" x14ac:dyDescent="0.2">
      <c r="A47" s="551"/>
      <c r="B47" s="551"/>
      <c r="C47" s="551"/>
      <c r="D47" s="551"/>
      <c r="E47" s="551"/>
      <c r="F47" s="551"/>
      <c r="G47" s="551"/>
    </row>
    <row r="48" spans="1:8" ht="15" x14ac:dyDescent="0.25">
      <c r="A48" s="330"/>
      <c r="B48" s="330"/>
      <c r="C48" s="330"/>
      <c r="D48" s="330"/>
      <c r="E48" s="330"/>
      <c r="F48" s="330"/>
      <c r="G48" s="330"/>
    </row>
    <row r="49" spans="1:8" ht="17.25" customHeight="1" thickBot="1" x14ac:dyDescent="0.3">
      <c r="A49" s="170" t="s">
        <v>199</v>
      </c>
      <c r="B49" s="171"/>
      <c r="C49" s="172"/>
      <c r="D49" s="173"/>
      <c r="E49" s="173"/>
      <c r="F49" s="507">
        <f>SUM(F50)</f>
        <v>260</v>
      </c>
      <c r="G49" s="507"/>
      <c r="H49" s="50"/>
    </row>
    <row r="50" spans="1:8" ht="15.75" thickTop="1" x14ac:dyDescent="0.25">
      <c r="A50" s="165" t="s">
        <v>21</v>
      </c>
      <c r="F50" s="498">
        <f>SUM(F51,F58,F66,F74,F78)</f>
        <v>260</v>
      </c>
      <c r="G50" s="499"/>
    </row>
    <row r="51" spans="1:8" ht="15" x14ac:dyDescent="0.25">
      <c r="A51" s="219" t="s">
        <v>341</v>
      </c>
      <c r="F51" s="568">
        <v>100</v>
      </c>
      <c r="G51" s="569"/>
    </row>
    <row r="52" spans="1:8" x14ac:dyDescent="0.2">
      <c r="A52" s="566" t="s">
        <v>325</v>
      </c>
      <c r="B52" s="566"/>
      <c r="C52" s="566"/>
      <c r="D52" s="566"/>
      <c r="E52" s="566"/>
      <c r="F52" s="566"/>
      <c r="G52" s="566"/>
    </row>
    <row r="53" spans="1:8" x14ac:dyDescent="0.2">
      <c r="A53" s="566"/>
      <c r="B53" s="566"/>
      <c r="C53" s="566"/>
      <c r="D53" s="566"/>
      <c r="E53" s="566"/>
      <c r="F53" s="566"/>
      <c r="G53" s="566"/>
    </row>
    <row r="54" spans="1:8" x14ac:dyDescent="0.2">
      <c r="A54" s="566"/>
      <c r="B54" s="566"/>
      <c r="C54" s="566"/>
      <c r="D54" s="566"/>
      <c r="E54" s="566"/>
      <c r="F54" s="566"/>
      <c r="G54" s="566"/>
    </row>
    <row r="55" spans="1:8" x14ac:dyDescent="0.2">
      <c r="A55" s="566"/>
      <c r="B55" s="566"/>
      <c r="C55" s="566"/>
      <c r="D55" s="566"/>
      <c r="E55" s="566"/>
      <c r="F55" s="566"/>
      <c r="G55" s="566"/>
    </row>
    <row r="56" spans="1:8" ht="15" x14ac:dyDescent="0.25">
      <c r="A56" s="165"/>
      <c r="F56" s="260"/>
      <c r="G56" s="261"/>
    </row>
    <row r="57" spans="1:8" ht="15" x14ac:dyDescent="0.25">
      <c r="A57" s="572" t="s">
        <v>342</v>
      </c>
      <c r="B57" s="497"/>
      <c r="C57" s="497"/>
      <c r="D57" s="497"/>
      <c r="E57" s="497"/>
      <c r="F57" s="260"/>
      <c r="G57" s="261"/>
    </row>
    <row r="58" spans="1:8" ht="15" x14ac:dyDescent="0.25">
      <c r="A58" s="497"/>
      <c r="B58" s="497"/>
      <c r="C58" s="497"/>
      <c r="D58" s="497"/>
      <c r="E58" s="497"/>
      <c r="F58" s="568">
        <v>20</v>
      </c>
      <c r="G58" s="569"/>
    </row>
    <row r="59" spans="1:8" ht="14.25" customHeight="1" x14ac:dyDescent="0.2">
      <c r="A59" s="566" t="s">
        <v>326</v>
      </c>
      <c r="B59" s="567"/>
      <c r="C59" s="567"/>
      <c r="D59" s="567"/>
      <c r="E59" s="567"/>
      <c r="F59" s="567"/>
      <c r="G59" s="567"/>
    </row>
    <row r="60" spans="1:8" ht="14.25" customHeight="1" x14ac:dyDescent="0.2">
      <c r="A60" s="567"/>
      <c r="B60" s="567"/>
      <c r="C60" s="567"/>
      <c r="D60" s="567"/>
      <c r="E60" s="567"/>
      <c r="F60" s="567"/>
      <c r="G60" s="567"/>
    </row>
    <row r="61" spans="1:8" ht="14.25" customHeight="1" x14ac:dyDescent="0.2">
      <c r="A61" s="567"/>
      <c r="B61" s="567"/>
      <c r="C61" s="567"/>
      <c r="D61" s="567"/>
      <c r="E61" s="567"/>
      <c r="F61" s="567"/>
      <c r="G61" s="567"/>
    </row>
    <row r="62" spans="1:8" ht="14.25" customHeight="1" x14ac:dyDescent="0.2">
      <c r="A62" s="567"/>
      <c r="B62" s="567"/>
      <c r="C62" s="567"/>
      <c r="D62" s="567"/>
      <c r="E62" s="567"/>
      <c r="F62" s="567"/>
      <c r="G62" s="567"/>
    </row>
    <row r="63" spans="1:8" ht="14.25" customHeight="1" x14ac:dyDescent="0.2">
      <c r="A63" s="567"/>
      <c r="B63" s="567"/>
      <c r="C63" s="567"/>
      <c r="D63" s="567"/>
      <c r="E63" s="567"/>
      <c r="F63" s="567"/>
      <c r="G63" s="567"/>
    </row>
    <row r="64" spans="1:8" ht="14.25" customHeight="1" x14ac:dyDescent="0.2">
      <c r="A64" s="567"/>
      <c r="B64" s="567"/>
      <c r="C64" s="567"/>
      <c r="D64" s="567"/>
      <c r="E64" s="567"/>
      <c r="F64" s="567"/>
      <c r="G64" s="567"/>
    </row>
    <row r="65" spans="1:7" ht="15" x14ac:dyDescent="0.25">
      <c r="A65" s="165"/>
      <c r="F65" s="260"/>
      <c r="G65" s="261"/>
    </row>
    <row r="66" spans="1:7" ht="15" x14ac:dyDescent="0.25">
      <c r="A66" s="219" t="s">
        <v>327</v>
      </c>
      <c r="F66" s="568">
        <v>30</v>
      </c>
      <c r="G66" s="569"/>
    </row>
    <row r="67" spans="1:7" x14ac:dyDescent="0.2">
      <c r="A67" s="566" t="s">
        <v>328</v>
      </c>
      <c r="B67" s="567"/>
      <c r="C67" s="567"/>
      <c r="D67" s="567"/>
      <c r="E67" s="567"/>
      <c r="F67" s="567"/>
      <c r="G67" s="567"/>
    </row>
    <row r="68" spans="1:7" x14ac:dyDescent="0.2">
      <c r="A68" s="567"/>
      <c r="B68" s="567"/>
      <c r="C68" s="567"/>
      <c r="D68" s="567"/>
      <c r="E68" s="567"/>
      <c r="F68" s="567"/>
      <c r="G68" s="567"/>
    </row>
    <row r="69" spans="1:7" x14ac:dyDescent="0.2">
      <c r="A69" s="567"/>
      <c r="B69" s="567"/>
      <c r="C69" s="567"/>
      <c r="D69" s="567"/>
      <c r="E69" s="567"/>
      <c r="F69" s="567"/>
      <c r="G69" s="567"/>
    </row>
    <row r="70" spans="1:7" x14ac:dyDescent="0.2">
      <c r="A70" s="567"/>
      <c r="B70" s="567"/>
      <c r="C70" s="567"/>
      <c r="D70" s="567"/>
      <c r="E70" s="567"/>
      <c r="F70" s="567"/>
      <c r="G70" s="567"/>
    </row>
    <row r="71" spans="1:7" x14ac:dyDescent="0.2">
      <c r="A71" s="567"/>
      <c r="B71" s="567"/>
      <c r="C71" s="567"/>
      <c r="D71" s="567"/>
      <c r="E71" s="567"/>
      <c r="F71" s="567"/>
      <c r="G71" s="567"/>
    </row>
    <row r="72" spans="1:7" ht="15" x14ac:dyDescent="0.2">
      <c r="A72" s="379"/>
      <c r="B72" s="379"/>
      <c r="C72" s="379"/>
      <c r="D72" s="379"/>
      <c r="E72" s="379"/>
      <c r="F72" s="379"/>
      <c r="G72" s="379"/>
    </row>
    <row r="73" spans="1:7" ht="15" customHeight="1" x14ac:dyDescent="0.2">
      <c r="A73" s="594" t="s">
        <v>329</v>
      </c>
      <c r="B73" s="594"/>
      <c r="C73" s="594"/>
      <c r="D73" s="594"/>
      <c r="E73" s="594"/>
      <c r="F73" s="264"/>
      <c r="G73" s="264"/>
    </row>
    <row r="74" spans="1:7" ht="15" x14ac:dyDescent="0.25">
      <c r="A74" s="594"/>
      <c r="B74" s="594"/>
      <c r="C74" s="594"/>
      <c r="D74" s="594"/>
      <c r="E74" s="594"/>
      <c r="F74" s="568">
        <v>80</v>
      </c>
      <c r="G74" s="569"/>
    </row>
    <row r="75" spans="1:7" x14ac:dyDescent="0.2">
      <c r="A75" s="495" t="s">
        <v>330</v>
      </c>
      <c r="B75" s="495"/>
      <c r="C75" s="495"/>
      <c r="D75" s="495"/>
      <c r="E75" s="495"/>
      <c r="F75" s="495"/>
      <c r="G75" s="495"/>
    </row>
    <row r="76" spans="1:7" x14ac:dyDescent="0.2">
      <c r="A76" s="495"/>
      <c r="B76" s="495"/>
      <c r="C76" s="495"/>
      <c r="D76" s="495"/>
      <c r="E76" s="495"/>
      <c r="F76" s="495"/>
      <c r="G76" s="495"/>
    </row>
    <row r="77" spans="1:7" ht="15" x14ac:dyDescent="0.2">
      <c r="A77" s="264"/>
      <c r="B77" s="264"/>
      <c r="C77" s="264"/>
      <c r="D77" s="264"/>
      <c r="E77" s="264"/>
      <c r="F77" s="264"/>
      <c r="G77" s="264"/>
    </row>
    <row r="78" spans="1:7" ht="14.25" customHeight="1" x14ac:dyDescent="0.25">
      <c r="A78" s="581" t="s">
        <v>331</v>
      </c>
      <c r="B78" s="581"/>
      <c r="C78" s="581"/>
      <c r="D78" s="581"/>
      <c r="E78" s="581"/>
      <c r="F78" s="568">
        <v>30</v>
      </c>
      <c r="G78" s="569"/>
    </row>
    <row r="79" spans="1:7" ht="15.75" customHeight="1" x14ac:dyDescent="0.2">
      <c r="A79" s="566" t="s">
        <v>332</v>
      </c>
      <c r="B79" s="566"/>
      <c r="C79" s="566"/>
      <c r="D79" s="566"/>
      <c r="E79" s="566"/>
      <c r="F79" s="566"/>
      <c r="G79" s="566"/>
    </row>
    <row r="80" spans="1:7" ht="15" customHeight="1" x14ac:dyDescent="0.2">
      <c r="A80" s="566"/>
      <c r="B80" s="566"/>
      <c r="C80" s="566"/>
      <c r="D80" s="566"/>
      <c r="E80" s="566"/>
      <c r="F80" s="566"/>
      <c r="G80" s="566"/>
    </row>
    <row r="81" spans="1:8" ht="15" customHeight="1" x14ac:dyDescent="0.2">
      <c r="A81" s="566"/>
      <c r="B81" s="566"/>
      <c r="C81" s="566"/>
      <c r="D81" s="566"/>
      <c r="E81" s="566"/>
      <c r="F81" s="566"/>
      <c r="G81" s="566"/>
    </row>
    <row r="82" spans="1:8" ht="15" customHeight="1" x14ac:dyDescent="0.2">
      <c r="A82" s="566"/>
      <c r="B82" s="566"/>
      <c r="C82" s="566"/>
      <c r="D82" s="566"/>
      <c r="E82" s="566"/>
      <c r="F82" s="566"/>
      <c r="G82" s="566"/>
    </row>
    <row r="83" spans="1:8" ht="15" customHeight="1" x14ac:dyDescent="0.2">
      <c r="A83" s="566"/>
      <c r="B83" s="566"/>
      <c r="C83" s="566"/>
      <c r="D83" s="566"/>
      <c r="E83" s="566"/>
      <c r="F83" s="566"/>
      <c r="G83" s="566"/>
    </row>
    <row r="84" spans="1:8" ht="15" customHeight="1" x14ac:dyDescent="0.2">
      <c r="A84" s="566"/>
      <c r="B84" s="566"/>
      <c r="C84" s="566"/>
      <c r="D84" s="566"/>
      <c r="E84" s="566"/>
      <c r="F84" s="566"/>
      <c r="G84" s="566"/>
    </row>
    <row r="85" spans="1:8" ht="9.75" customHeight="1" x14ac:dyDescent="0.2">
      <c r="A85" s="566"/>
      <c r="B85" s="566"/>
      <c r="C85" s="566"/>
      <c r="D85" s="566"/>
      <c r="E85" s="566"/>
      <c r="F85" s="566"/>
      <c r="G85" s="566"/>
    </row>
    <row r="86" spans="1:8" ht="15" x14ac:dyDescent="0.25">
      <c r="A86" s="165"/>
      <c r="F86" s="201"/>
      <c r="G86" s="202"/>
    </row>
    <row r="87" spans="1:8" ht="17.25" customHeight="1" thickBot="1" x14ac:dyDescent="0.3">
      <c r="A87" s="170" t="s">
        <v>631</v>
      </c>
      <c r="B87" s="171"/>
      <c r="C87" s="172"/>
      <c r="D87" s="173"/>
      <c r="E87" s="173"/>
      <c r="F87" s="507">
        <f>SUM(F88)</f>
        <v>20950</v>
      </c>
      <c r="G87" s="507"/>
      <c r="H87" s="50"/>
    </row>
    <row r="88" spans="1:8" ht="15.75" thickTop="1" x14ac:dyDescent="0.25">
      <c r="A88" s="333" t="s">
        <v>460</v>
      </c>
      <c r="F88" s="498">
        <f>SUM(F89,F96,F103)</f>
        <v>20950</v>
      </c>
      <c r="G88" s="499"/>
    </row>
    <row r="89" spans="1:8" ht="15" customHeight="1" x14ac:dyDescent="0.25">
      <c r="A89" s="334" t="s">
        <v>633</v>
      </c>
      <c r="B89" s="334"/>
      <c r="C89" s="334"/>
      <c r="D89" s="334"/>
      <c r="E89" s="334"/>
      <c r="F89" s="568">
        <v>800</v>
      </c>
      <c r="G89" s="569"/>
    </row>
    <row r="90" spans="1:8" ht="15" customHeight="1" x14ac:dyDescent="0.2">
      <c r="A90" s="495" t="s">
        <v>632</v>
      </c>
      <c r="B90" s="495"/>
      <c r="C90" s="495"/>
      <c r="D90" s="495"/>
      <c r="E90" s="495"/>
      <c r="F90" s="495"/>
      <c r="G90" s="495"/>
    </row>
    <row r="91" spans="1:8" ht="15" customHeight="1" x14ac:dyDescent="0.2">
      <c r="A91" s="495"/>
      <c r="B91" s="495"/>
      <c r="C91" s="495"/>
      <c r="D91" s="495"/>
      <c r="E91" s="495"/>
      <c r="F91" s="495"/>
      <c r="G91" s="495"/>
    </row>
    <row r="92" spans="1:8" ht="15" customHeight="1" x14ac:dyDescent="0.2">
      <c r="A92" s="495"/>
      <c r="B92" s="495"/>
      <c r="C92" s="495"/>
      <c r="D92" s="495"/>
      <c r="E92" s="495"/>
      <c r="F92" s="495"/>
      <c r="G92" s="495"/>
    </row>
    <row r="93" spans="1:8" ht="15" customHeight="1" x14ac:dyDescent="0.2">
      <c r="A93" s="495"/>
      <c r="B93" s="495"/>
      <c r="C93" s="495"/>
      <c r="D93" s="495"/>
      <c r="E93" s="495"/>
      <c r="F93" s="495"/>
      <c r="G93" s="495"/>
    </row>
    <row r="94" spans="1:8" ht="15" customHeight="1" x14ac:dyDescent="0.2">
      <c r="A94" s="495"/>
      <c r="B94" s="495"/>
      <c r="C94" s="495"/>
      <c r="D94" s="495"/>
      <c r="E94" s="495"/>
      <c r="F94" s="495"/>
      <c r="G94" s="495"/>
    </row>
    <row r="95" spans="1:8" ht="15" customHeight="1" x14ac:dyDescent="0.2">
      <c r="A95" s="332"/>
      <c r="B95" s="332"/>
      <c r="C95" s="332"/>
      <c r="D95" s="332"/>
      <c r="E95" s="332"/>
      <c r="F95" s="332"/>
      <c r="G95" s="332"/>
    </row>
    <row r="96" spans="1:8" ht="15" customHeight="1" x14ac:dyDescent="0.25">
      <c r="A96" s="334" t="s">
        <v>634</v>
      </c>
      <c r="B96" s="334"/>
      <c r="C96" s="334"/>
      <c r="D96" s="334"/>
      <c r="E96" s="334"/>
      <c r="F96" s="568">
        <v>150</v>
      </c>
      <c r="G96" s="569"/>
    </row>
    <row r="97" spans="1:8" ht="15" customHeight="1" x14ac:dyDescent="0.2">
      <c r="A97" s="495" t="s">
        <v>635</v>
      </c>
      <c r="B97" s="495"/>
      <c r="C97" s="495"/>
      <c r="D97" s="495"/>
      <c r="E97" s="495"/>
      <c r="F97" s="495"/>
      <c r="G97" s="495"/>
    </row>
    <row r="98" spans="1:8" ht="15" customHeight="1" x14ac:dyDescent="0.2">
      <c r="A98" s="495"/>
      <c r="B98" s="495"/>
      <c r="C98" s="495"/>
      <c r="D98" s="495"/>
      <c r="E98" s="495"/>
      <c r="F98" s="495"/>
      <c r="G98" s="495"/>
    </row>
    <row r="99" spans="1:8" ht="15" customHeight="1" x14ac:dyDescent="0.2">
      <c r="A99" s="495"/>
      <c r="B99" s="495"/>
      <c r="C99" s="495"/>
      <c r="D99" s="495"/>
      <c r="E99" s="495"/>
      <c r="F99" s="495"/>
      <c r="G99" s="495"/>
    </row>
    <row r="100" spans="1:8" ht="15" customHeight="1" x14ac:dyDescent="0.2">
      <c r="A100" s="495"/>
      <c r="B100" s="495"/>
      <c r="C100" s="495"/>
      <c r="D100" s="495"/>
      <c r="E100" s="495"/>
      <c r="F100" s="495"/>
      <c r="G100" s="495"/>
    </row>
    <row r="101" spans="1:8" ht="15" customHeight="1" x14ac:dyDescent="0.2">
      <c r="A101" s="495"/>
      <c r="B101" s="495"/>
      <c r="C101" s="495"/>
      <c r="D101" s="495"/>
      <c r="E101" s="495"/>
      <c r="F101" s="495"/>
      <c r="G101" s="495"/>
    </row>
    <row r="102" spans="1:8" ht="15" customHeight="1" x14ac:dyDescent="0.2">
      <c r="A102" s="332"/>
      <c r="B102" s="332"/>
      <c r="C102" s="332"/>
      <c r="D102" s="332"/>
      <c r="E102" s="332"/>
      <c r="F102" s="332"/>
      <c r="G102" s="332"/>
    </row>
    <row r="103" spans="1:8" ht="15" customHeight="1" x14ac:dyDescent="0.25">
      <c r="A103" s="334" t="s">
        <v>636</v>
      </c>
      <c r="B103" s="334"/>
      <c r="C103" s="334"/>
      <c r="D103" s="334"/>
      <c r="E103" s="334"/>
      <c r="F103" s="568">
        <v>20000</v>
      </c>
      <c r="G103" s="569"/>
    </row>
    <row r="104" spans="1:8" ht="15" customHeight="1" x14ac:dyDescent="0.2">
      <c r="A104" s="495" t="s">
        <v>637</v>
      </c>
      <c r="B104" s="495"/>
      <c r="C104" s="495"/>
      <c r="D104" s="495"/>
      <c r="E104" s="495"/>
      <c r="F104" s="495"/>
      <c r="G104" s="495"/>
    </row>
    <row r="105" spans="1:8" ht="15" customHeight="1" x14ac:dyDescent="0.2">
      <c r="A105" s="495"/>
      <c r="B105" s="495"/>
      <c r="C105" s="495"/>
      <c r="D105" s="495"/>
      <c r="E105" s="495"/>
      <c r="F105" s="495"/>
      <c r="G105" s="495"/>
    </row>
    <row r="106" spans="1:8" ht="15" customHeight="1" x14ac:dyDescent="0.2">
      <c r="A106" s="495"/>
      <c r="B106" s="495"/>
      <c r="C106" s="495"/>
      <c r="D106" s="495"/>
      <c r="E106" s="495"/>
      <c r="F106" s="495"/>
      <c r="G106" s="495"/>
    </row>
    <row r="107" spans="1:8" ht="15" customHeight="1" x14ac:dyDescent="0.2">
      <c r="A107" s="495"/>
      <c r="B107" s="495"/>
      <c r="C107" s="495"/>
      <c r="D107" s="495"/>
      <c r="E107" s="495"/>
      <c r="F107" s="495"/>
      <c r="G107" s="495"/>
    </row>
    <row r="108" spans="1:8" ht="15" x14ac:dyDescent="0.25">
      <c r="A108" s="333"/>
      <c r="F108" s="324"/>
      <c r="G108" s="325"/>
    </row>
    <row r="109" spans="1:8" ht="17.25" customHeight="1" thickBot="1" x14ac:dyDescent="0.3">
      <c r="A109" s="170" t="s">
        <v>200</v>
      </c>
      <c r="B109" s="171"/>
      <c r="C109" s="172"/>
      <c r="D109" s="173"/>
      <c r="E109" s="173"/>
      <c r="F109" s="507">
        <f>SUM(F110,F122,F172)</f>
        <v>535</v>
      </c>
      <c r="G109" s="507"/>
      <c r="H109" s="50"/>
    </row>
    <row r="110" spans="1:8" s="174" customFormat="1" ht="17.25" customHeight="1" thickTop="1" x14ac:dyDescent="0.25">
      <c r="A110" s="175" t="s">
        <v>315</v>
      </c>
      <c r="B110" s="63"/>
      <c r="C110" s="64"/>
      <c r="D110" s="65"/>
      <c r="E110" s="65"/>
      <c r="F110" s="498">
        <v>241</v>
      </c>
      <c r="G110" s="499"/>
      <c r="H110" s="270"/>
    </row>
    <row r="111" spans="1:8" s="174" customFormat="1" ht="17.25" customHeight="1" x14ac:dyDescent="0.2">
      <c r="A111" s="571" t="s">
        <v>333</v>
      </c>
      <c r="B111" s="571"/>
      <c r="C111" s="571"/>
      <c r="D111" s="571"/>
      <c r="E111" s="571"/>
      <c r="F111" s="571"/>
      <c r="G111" s="571"/>
      <c r="H111" s="270"/>
    </row>
    <row r="112" spans="1:8" s="174" customFormat="1" ht="17.25" customHeight="1" x14ac:dyDescent="0.2">
      <c r="A112" s="593" t="s">
        <v>334</v>
      </c>
      <c r="B112" s="593"/>
      <c r="C112" s="593"/>
      <c r="D112" s="593"/>
      <c r="E112" s="593"/>
      <c r="F112" s="593"/>
      <c r="G112" s="593"/>
      <c r="H112" s="270"/>
    </row>
    <row r="113" spans="1:8" s="174" customFormat="1" ht="17.25" customHeight="1" x14ac:dyDescent="0.2">
      <c r="A113" s="593"/>
      <c r="B113" s="593"/>
      <c r="C113" s="593"/>
      <c r="D113" s="593"/>
      <c r="E113" s="593"/>
      <c r="F113" s="593"/>
      <c r="G113" s="593"/>
      <c r="H113" s="270"/>
    </row>
    <row r="114" spans="1:8" s="174" customFormat="1" ht="17.25" customHeight="1" x14ac:dyDescent="0.2">
      <c r="A114" s="593"/>
      <c r="B114" s="593"/>
      <c r="C114" s="593"/>
      <c r="D114" s="593"/>
      <c r="E114" s="593"/>
      <c r="F114" s="593"/>
      <c r="G114" s="593"/>
      <c r="H114" s="270"/>
    </row>
    <row r="115" spans="1:8" s="174" customFormat="1" ht="17.25" customHeight="1" x14ac:dyDescent="0.2">
      <c r="A115" s="593"/>
      <c r="B115" s="593"/>
      <c r="C115" s="593"/>
      <c r="D115" s="593"/>
      <c r="E115" s="593"/>
      <c r="F115" s="593"/>
      <c r="G115" s="593"/>
      <c r="H115" s="270"/>
    </row>
    <row r="116" spans="1:8" s="174" customFormat="1" ht="17.25" customHeight="1" x14ac:dyDescent="0.2">
      <c r="A116" s="593"/>
      <c r="B116" s="593"/>
      <c r="C116" s="593"/>
      <c r="D116" s="593"/>
      <c r="E116" s="593"/>
      <c r="F116" s="593"/>
      <c r="G116" s="593"/>
      <c r="H116" s="270"/>
    </row>
    <row r="117" spans="1:8" s="174" customFormat="1" ht="17.25" customHeight="1" x14ac:dyDescent="0.2">
      <c r="A117" s="593"/>
      <c r="B117" s="593"/>
      <c r="C117" s="593"/>
      <c r="D117" s="593"/>
      <c r="E117" s="593"/>
      <c r="F117" s="593"/>
      <c r="G117" s="593"/>
      <c r="H117" s="270"/>
    </row>
    <row r="118" spans="1:8" s="174" customFormat="1" ht="17.25" customHeight="1" x14ac:dyDescent="0.2">
      <c r="A118" s="593"/>
      <c r="B118" s="593"/>
      <c r="C118" s="593"/>
      <c r="D118" s="593"/>
      <c r="E118" s="593"/>
      <c r="F118" s="593"/>
      <c r="G118" s="593"/>
      <c r="H118" s="270"/>
    </row>
    <row r="119" spans="1:8" s="174" customFormat="1" ht="17.25" customHeight="1" x14ac:dyDescent="0.2">
      <c r="A119" s="593"/>
      <c r="B119" s="593"/>
      <c r="C119" s="593"/>
      <c r="D119" s="593"/>
      <c r="E119" s="593"/>
      <c r="F119" s="593"/>
      <c r="G119" s="593"/>
      <c r="H119" s="270"/>
    </row>
    <row r="120" spans="1:8" s="174" customFormat="1" ht="17.25" customHeight="1" x14ac:dyDescent="0.2">
      <c r="A120" s="593"/>
      <c r="B120" s="593"/>
      <c r="C120" s="593"/>
      <c r="D120" s="593"/>
      <c r="E120" s="593"/>
      <c r="F120" s="593"/>
      <c r="G120" s="593"/>
      <c r="H120" s="270"/>
    </row>
    <row r="121" spans="1:8" s="174" customFormat="1" ht="17.25" customHeight="1" x14ac:dyDescent="0.25">
      <c r="A121" s="62"/>
      <c r="B121" s="63"/>
      <c r="C121" s="64"/>
      <c r="D121" s="65"/>
      <c r="E121" s="65"/>
      <c r="F121" s="269"/>
      <c r="G121" s="269"/>
      <c r="H121" s="270"/>
    </row>
    <row r="122" spans="1:8" ht="15" x14ac:dyDescent="0.25">
      <c r="A122" s="165" t="s">
        <v>21</v>
      </c>
      <c r="F122" s="498">
        <f>SUM(F123,F134,F145,F152)</f>
        <v>234</v>
      </c>
      <c r="G122" s="499"/>
      <c r="H122" s="209"/>
    </row>
    <row r="123" spans="1:8" s="174" customFormat="1" ht="17.25" customHeight="1" x14ac:dyDescent="0.25">
      <c r="A123" s="271" t="s">
        <v>335</v>
      </c>
      <c r="B123" s="63"/>
      <c r="C123" s="64"/>
      <c r="D123" s="65"/>
      <c r="E123" s="65"/>
      <c r="F123" s="568">
        <v>75</v>
      </c>
      <c r="G123" s="569"/>
      <c r="H123" s="270"/>
    </row>
    <row r="124" spans="1:8" ht="14.25" customHeight="1" x14ac:dyDescent="0.2">
      <c r="A124" s="566" t="s">
        <v>336</v>
      </c>
      <c r="B124" s="566"/>
      <c r="C124" s="566"/>
      <c r="D124" s="566"/>
      <c r="E124" s="566"/>
      <c r="F124" s="566"/>
      <c r="G124" s="566"/>
    </row>
    <row r="125" spans="1:8" ht="14.25" customHeight="1" x14ac:dyDescent="0.2">
      <c r="A125" s="566"/>
      <c r="B125" s="566"/>
      <c r="C125" s="566"/>
      <c r="D125" s="566"/>
      <c r="E125" s="566"/>
      <c r="F125" s="566"/>
      <c r="G125" s="566"/>
    </row>
    <row r="126" spans="1:8" ht="14.25" customHeight="1" x14ac:dyDescent="0.2">
      <c r="A126" s="566"/>
      <c r="B126" s="566"/>
      <c r="C126" s="566"/>
      <c r="D126" s="566"/>
      <c r="E126" s="566"/>
      <c r="F126" s="566"/>
      <c r="G126" s="566"/>
    </row>
    <row r="127" spans="1:8" ht="14.25" customHeight="1" x14ac:dyDescent="0.2">
      <c r="A127" s="566"/>
      <c r="B127" s="566"/>
      <c r="C127" s="566"/>
      <c r="D127" s="566"/>
      <c r="E127" s="566"/>
      <c r="F127" s="566"/>
      <c r="G127" s="566"/>
    </row>
    <row r="128" spans="1:8" ht="14.25" customHeight="1" x14ac:dyDescent="0.2">
      <c r="A128" s="566"/>
      <c r="B128" s="566"/>
      <c r="C128" s="566"/>
      <c r="D128" s="566"/>
      <c r="E128" s="566"/>
      <c r="F128" s="566"/>
      <c r="G128" s="566"/>
    </row>
    <row r="129" spans="1:8" ht="14.25" customHeight="1" x14ac:dyDescent="0.2">
      <c r="A129" s="566"/>
      <c r="B129" s="566"/>
      <c r="C129" s="566"/>
      <c r="D129" s="566"/>
      <c r="E129" s="566"/>
      <c r="F129" s="566"/>
      <c r="G129" s="566"/>
    </row>
    <row r="130" spans="1:8" ht="14.25" customHeight="1" x14ac:dyDescent="0.2">
      <c r="A130" s="566"/>
      <c r="B130" s="566"/>
      <c r="C130" s="566"/>
      <c r="D130" s="566"/>
      <c r="E130" s="566"/>
      <c r="F130" s="566"/>
      <c r="G130" s="566"/>
    </row>
    <row r="131" spans="1:8" ht="14.25" customHeight="1" x14ac:dyDescent="0.2">
      <c r="A131" s="566"/>
      <c r="B131" s="566"/>
      <c r="C131" s="566"/>
      <c r="D131" s="566"/>
      <c r="E131" s="566"/>
      <c r="F131" s="566"/>
      <c r="G131" s="566"/>
    </row>
    <row r="132" spans="1:8" ht="14.25" customHeight="1" x14ac:dyDescent="0.2">
      <c r="A132" s="566"/>
      <c r="B132" s="566"/>
      <c r="C132" s="566"/>
      <c r="D132" s="566"/>
      <c r="E132" s="566"/>
      <c r="F132" s="566"/>
      <c r="G132" s="566"/>
    </row>
    <row r="133" spans="1:8" ht="14.25" customHeight="1" x14ac:dyDescent="0.2">
      <c r="A133" s="263"/>
      <c r="B133" s="263"/>
      <c r="C133" s="263"/>
      <c r="D133" s="263"/>
      <c r="E133" s="263"/>
      <c r="F133" s="263"/>
      <c r="G133" s="263"/>
    </row>
    <row r="134" spans="1:8" s="174" customFormat="1" ht="17.25" customHeight="1" x14ac:dyDescent="0.25">
      <c r="A134" s="271" t="s">
        <v>337</v>
      </c>
      <c r="B134" s="63"/>
      <c r="C134" s="64"/>
      <c r="D134" s="65"/>
      <c r="E134" s="65"/>
      <c r="F134" s="568">
        <v>20</v>
      </c>
      <c r="G134" s="569"/>
      <c r="H134" s="270"/>
    </row>
    <row r="135" spans="1:8" ht="14.25" customHeight="1" x14ac:dyDescent="0.2">
      <c r="A135" s="566" t="s">
        <v>338</v>
      </c>
      <c r="B135" s="566"/>
      <c r="C135" s="566"/>
      <c r="D135" s="566"/>
      <c r="E135" s="566"/>
      <c r="F135" s="566"/>
      <c r="G135" s="566"/>
    </row>
    <row r="136" spans="1:8" ht="14.25" customHeight="1" x14ac:dyDescent="0.2">
      <c r="A136" s="566"/>
      <c r="B136" s="566"/>
      <c r="C136" s="566"/>
      <c r="D136" s="566"/>
      <c r="E136" s="566"/>
      <c r="F136" s="566"/>
      <c r="G136" s="566"/>
    </row>
    <row r="137" spans="1:8" ht="14.25" customHeight="1" x14ac:dyDescent="0.2">
      <c r="A137" s="566"/>
      <c r="B137" s="566"/>
      <c r="C137" s="566"/>
      <c r="D137" s="566"/>
      <c r="E137" s="566"/>
      <c r="F137" s="566"/>
      <c r="G137" s="566"/>
    </row>
    <row r="138" spans="1:8" ht="14.25" customHeight="1" x14ac:dyDescent="0.2">
      <c r="A138" s="566"/>
      <c r="B138" s="566"/>
      <c r="C138" s="566"/>
      <c r="D138" s="566"/>
      <c r="E138" s="566"/>
      <c r="F138" s="566"/>
      <c r="G138" s="566"/>
    </row>
    <row r="139" spans="1:8" ht="14.25" customHeight="1" x14ac:dyDescent="0.2">
      <c r="A139" s="566"/>
      <c r="B139" s="566"/>
      <c r="C139" s="566"/>
      <c r="D139" s="566"/>
      <c r="E139" s="566"/>
      <c r="F139" s="566"/>
      <c r="G139" s="566"/>
    </row>
    <row r="140" spans="1:8" ht="14.25" customHeight="1" x14ac:dyDescent="0.2">
      <c r="A140" s="566"/>
      <c r="B140" s="566"/>
      <c r="C140" s="566"/>
      <c r="D140" s="566"/>
      <c r="E140" s="566"/>
      <c r="F140" s="566"/>
      <c r="G140" s="566"/>
    </row>
    <row r="141" spans="1:8" ht="14.25" customHeight="1" x14ac:dyDescent="0.2">
      <c r="A141" s="566"/>
      <c r="B141" s="566"/>
      <c r="C141" s="566"/>
      <c r="D141" s="566"/>
      <c r="E141" s="566"/>
      <c r="F141" s="566"/>
      <c r="G141" s="566"/>
    </row>
    <row r="142" spans="1:8" ht="14.25" customHeight="1" x14ac:dyDescent="0.2">
      <c r="A142" s="263"/>
      <c r="B142" s="263"/>
      <c r="C142" s="263"/>
      <c r="D142" s="263"/>
      <c r="E142" s="263"/>
      <c r="F142" s="263"/>
      <c r="G142" s="263"/>
    </row>
    <row r="143" spans="1:8" ht="14.25" customHeight="1" x14ac:dyDescent="0.2">
      <c r="A143" s="378"/>
      <c r="B143" s="378"/>
      <c r="C143" s="378"/>
      <c r="D143" s="378"/>
      <c r="E143" s="378"/>
      <c r="F143" s="378"/>
      <c r="G143" s="378"/>
    </row>
    <row r="144" spans="1:8" ht="14.25" customHeight="1" x14ac:dyDescent="0.2">
      <c r="A144" s="422"/>
      <c r="B144" s="422"/>
      <c r="C144" s="422"/>
      <c r="D144" s="422"/>
      <c r="E144" s="422"/>
      <c r="F144" s="422"/>
      <c r="G144" s="422"/>
    </row>
    <row r="145" spans="1:8" s="174" customFormat="1" ht="17.25" customHeight="1" x14ac:dyDescent="0.25">
      <c r="A145" s="271" t="s">
        <v>339</v>
      </c>
      <c r="B145" s="63"/>
      <c r="C145" s="64"/>
      <c r="D145" s="65"/>
      <c r="E145" s="65"/>
      <c r="F145" s="568">
        <v>40</v>
      </c>
      <c r="G145" s="569"/>
      <c r="H145" s="270"/>
    </row>
    <row r="146" spans="1:8" ht="14.25" customHeight="1" x14ac:dyDescent="0.2">
      <c r="A146" s="566" t="s">
        <v>340</v>
      </c>
      <c r="B146" s="566"/>
      <c r="C146" s="566"/>
      <c r="D146" s="566"/>
      <c r="E146" s="566"/>
      <c r="F146" s="566"/>
      <c r="G146" s="566"/>
    </row>
    <row r="147" spans="1:8" ht="14.25" customHeight="1" x14ac:dyDescent="0.2">
      <c r="A147" s="566"/>
      <c r="B147" s="566"/>
      <c r="C147" s="566"/>
      <c r="D147" s="566"/>
      <c r="E147" s="566"/>
      <c r="F147" s="566"/>
      <c r="G147" s="566"/>
    </row>
    <row r="148" spans="1:8" ht="14.25" customHeight="1" x14ac:dyDescent="0.2">
      <c r="A148" s="566"/>
      <c r="B148" s="566"/>
      <c r="C148" s="566"/>
      <c r="D148" s="566"/>
      <c r="E148" s="566"/>
      <c r="F148" s="566"/>
      <c r="G148" s="566"/>
    </row>
    <row r="149" spans="1:8" ht="14.25" customHeight="1" x14ac:dyDescent="0.2">
      <c r="A149" s="566"/>
      <c r="B149" s="566"/>
      <c r="C149" s="566"/>
      <c r="D149" s="566"/>
      <c r="E149" s="566"/>
      <c r="F149" s="566"/>
      <c r="G149" s="566"/>
    </row>
    <row r="150" spans="1:8" ht="14.25" customHeight="1" x14ac:dyDescent="0.2">
      <c r="A150" s="566"/>
      <c r="B150" s="566"/>
      <c r="C150" s="566"/>
      <c r="D150" s="566"/>
      <c r="E150" s="566"/>
      <c r="F150" s="566"/>
      <c r="G150" s="566"/>
    </row>
    <row r="151" spans="1:8" ht="14.25" customHeight="1" x14ac:dyDescent="0.2">
      <c r="A151" s="263"/>
      <c r="B151" s="263"/>
      <c r="C151" s="263"/>
      <c r="D151" s="263"/>
      <c r="E151" s="263"/>
      <c r="F151" s="263"/>
      <c r="G151" s="263"/>
    </row>
    <row r="152" spans="1:8" s="174" customFormat="1" ht="17.25" customHeight="1" x14ac:dyDescent="0.25">
      <c r="A152" s="271" t="s">
        <v>942</v>
      </c>
      <c r="B152" s="63"/>
      <c r="C152" s="64"/>
      <c r="D152" s="65"/>
      <c r="E152" s="65"/>
      <c r="F152" s="568">
        <v>99</v>
      </c>
      <c r="G152" s="569"/>
      <c r="H152" s="270"/>
    </row>
    <row r="153" spans="1:8" ht="14.25" customHeight="1" x14ac:dyDescent="0.2">
      <c r="A153" s="566" t="s">
        <v>343</v>
      </c>
      <c r="B153" s="566"/>
      <c r="C153" s="566"/>
      <c r="D153" s="566"/>
      <c r="E153" s="566"/>
      <c r="F153" s="566"/>
      <c r="G153" s="566"/>
    </row>
    <row r="154" spans="1:8" ht="14.25" customHeight="1" x14ac:dyDescent="0.2">
      <c r="A154" s="566"/>
      <c r="B154" s="566"/>
      <c r="C154" s="566"/>
      <c r="D154" s="566"/>
      <c r="E154" s="566"/>
      <c r="F154" s="566"/>
      <c r="G154" s="566"/>
    </row>
    <row r="155" spans="1:8" ht="14.25" customHeight="1" x14ac:dyDescent="0.2">
      <c r="A155" s="566"/>
      <c r="B155" s="566"/>
      <c r="C155" s="566"/>
      <c r="D155" s="566"/>
      <c r="E155" s="566"/>
      <c r="F155" s="566"/>
      <c r="G155" s="566"/>
    </row>
    <row r="156" spans="1:8" ht="14.25" customHeight="1" x14ac:dyDescent="0.2">
      <c r="A156" s="566"/>
      <c r="B156" s="566"/>
      <c r="C156" s="566"/>
      <c r="D156" s="566"/>
      <c r="E156" s="566"/>
      <c r="F156" s="566"/>
      <c r="G156" s="566"/>
    </row>
    <row r="157" spans="1:8" ht="14.25" customHeight="1" x14ac:dyDescent="0.2">
      <c r="A157" s="566"/>
      <c r="B157" s="566"/>
      <c r="C157" s="566"/>
      <c r="D157" s="566"/>
      <c r="E157" s="566"/>
      <c r="F157" s="566"/>
      <c r="G157" s="566"/>
    </row>
    <row r="158" spans="1:8" ht="14.25" customHeight="1" x14ac:dyDescent="0.2">
      <c r="A158" s="566"/>
      <c r="B158" s="566"/>
      <c r="C158" s="566"/>
      <c r="D158" s="566"/>
      <c r="E158" s="566"/>
      <c r="F158" s="566"/>
      <c r="G158" s="566"/>
    </row>
    <row r="159" spans="1:8" ht="14.25" customHeight="1" x14ac:dyDescent="0.2">
      <c r="A159" s="566"/>
      <c r="B159" s="566"/>
      <c r="C159" s="566"/>
      <c r="D159" s="566"/>
      <c r="E159" s="566"/>
      <c r="F159" s="566"/>
      <c r="G159" s="566"/>
    </row>
    <row r="160" spans="1:8" ht="14.25" customHeight="1" x14ac:dyDescent="0.2">
      <c r="A160" s="566"/>
      <c r="B160" s="566"/>
      <c r="C160" s="566"/>
      <c r="D160" s="566"/>
      <c r="E160" s="566"/>
      <c r="F160" s="566"/>
      <c r="G160" s="566"/>
    </row>
    <row r="161" spans="1:7" ht="14.25" customHeight="1" x14ac:dyDescent="0.2">
      <c r="A161" s="566"/>
      <c r="B161" s="566"/>
      <c r="C161" s="566"/>
      <c r="D161" s="566"/>
      <c r="E161" s="566"/>
      <c r="F161" s="566"/>
      <c r="G161" s="566"/>
    </row>
    <row r="162" spans="1:7" ht="14.25" customHeight="1" x14ac:dyDescent="0.2">
      <c r="A162" s="566"/>
      <c r="B162" s="566"/>
      <c r="C162" s="566"/>
      <c r="D162" s="566"/>
      <c r="E162" s="566"/>
      <c r="F162" s="566"/>
      <c r="G162" s="566"/>
    </row>
    <row r="163" spans="1:7" ht="14.25" customHeight="1" x14ac:dyDescent="0.2">
      <c r="A163" s="566"/>
      <c r="B163" s="566"/>
      <c r="C163" s="566"/>
      <c r="D163" s="566"/>
      <c r="E163" s="566"/>
      <c r="F163" s="566"/>
      <c r="G163" s="566"/>
    </row>
    <row r="164" spans="1:7" ht="14.25" customHeight="1" x14ac:dyDescent="0.2">
      <c r="A164" s="566"/>
      <c r="B164" s="566"/>
      <c r="C164" s="566"/>
      <c r="D164" s="566"/>
      <c r="E164" s="566"/>
      <c r="F164" s="566"/>
      <c r="G164" s="566"/>
    </row>
    <row r="165" spans="1:7" ht="14.25" customHeight="1" x14ac:dyDescent="0.2">
      <c r="A165" s="566"/>
      <c r="B165" s="566"/>
      <c r="C165" s="566"/>
      <c r="D165" s="566"/>
      <c r="E165" s="566"/>
      <c r="F165" s="566"/>
      <c r="G165" s="566"/>
    </row>
    <row r="166" spans="1:7" ht="14.25" customHeight="1" x14ac:dyDescent="0.2">
      <c r="A166" s="566"/>
      <c r="B166" s="566"/>
      <c r="C166" s="566"/>
      <c r="D166" s="566"/>
      <c r="E166" s="566"/>
      <c r="F166" s="566"/>
      <c r="G166" s="566"/>
    </row>
    <row r="167" spans="1:7" ht="14.25" customHeight="1" x14ac:dyDescent="0.2">
      <c r="A167" s="566"/>
      <c r="B167" s="566"/>
      <c r="C167" s="566"/>
      <c r="D167" s="566"/>
      <c r="E167" s="566"/>
      <c r="F167" s="566"/>
      <c r="G167" s="566"/>
    </row>
    <row r="168" spans="1:7" ht="14.25" customHeight="1" x14ac:dyDescent="0.2">
      <c r="A168" s="566"/>
      <c r="B168" s="566"/>
      <c r="C168" s="566"/>
      <c r="D168" s="566"/>
      <c r="E168" s="566"/>
      <c r="F168" s="566"/>
      <c r="G168" s="566"/>
    </row>
    <row r="169" spans="1:7" ht="14.25" customHeight="1" x14ac:dyDescent="0.2">
      <c r="A169" s="566"/>
      <c r="B169" s="566"/>
      <c r="C169" s="566"/>
      <c r="D169" s="566"/>
      <c r="E169" s="566"/>
      <c r="F169" s="566"/>
      <c r="G169" s="566"/>
    </row>
    <row r="170" spans="1:7" ht="14.25" customHeight="1" x14ac:dyDescent="0.2">
      <c r="A170" s="566"/>
      <c r="B170" s="566"/>
      <c r="C170" s="566"/>
      <c r="D170" s="566"/>
      <c r="E170" s="566"/>
      <c r="F170" s="566"/>
      <c r="G170" s="566"/>
    </row>
    <row r="171" spans="1:7" ht="14.25" customHeight="1" x14ac:dyDescent="0.2">
      <c r="A171" s="263"/>
      <c r="B171" s="263"/>
      <c r="C171" s="263"/>
      <c r="D171" s="263"/>
      <c r="E171" s="263"/>
      <c r="F171" s="263"/>
      <c r="G171" s="263"/>
    </row>
    <row r="172" spans="1:7" ht="15" x14ac:dyDescent="0.25">
      <c r="A172" s="165" t="s">
        <v>46</v>
      </c>
      <c r="F172" s="498">
        <v>60</v>
      </c>
      <c r="G172" s="499"/>
    </row>
    <row r="173" spans="1:7" x14ac:dyDescent="0.2">
      <c r="A173" s="566" t="s">
        <v>344</v>
      </c>
      <c r="B173" s="567"/>
      <c r="C173" s="567"/>
      <c r="D173" s="567"/>
      <c r="E173" s="567"/>
      <c r="F173" s="567"/>
      <c r="G173" s="567"/>
    </row>
    <row r="174" spans="1:7" x14ac:dyDescent="0.2">
      <c r="A174" s="567"/>
      <c r="B174" s="567"/>
      <c r="C174" s="567"/>
      <c r="D174" s="567"/>
      <c r="E174" s="567"/>
      <c r="F174" s="567"/>
      <c r="G174" s="567"/>
    </row>
    <row r="175" spans="1:7" x14ac:dyDescent="0.2">
      <c r="A175" s="567"/>
      <c r="B175" s="567"/>
      <c r="C175" s="567"/>
      <c r="D175" s="567"/>
      <c r="E175" s="567"/>
      <c r="F175" s="567"/>
      <c r="G175" s="567"/>
    </row>
    <row r="176" spans="1:7" x14ac:dyDescent="0.2">
      <c r="A176" s="567"/>
      <c r="B176" s="567"/>
      <c r="C176" s="567"/>
      <c r="D176" s="567"/>
      <c r="E176" s="567"/>
      <c r="F176" s="567"/>
      <c r="G176" s="567"/>
    </row>
    <row r="177" spans="1:8" ht="15" x14ac:dyDescent="0.25">
      <c r="A177" s="165"/>
      <c r="F177" s="201"/>
      <c r="G177" s="202"/>
    </row>
    <row r="178" spans="1:8" ht="17.25" customHeight="1" thickBot="1" x14ac:dyDescent="0.3">
      <c r="A178" s="170" t="s">
        <v>638</v>
      </c>
      <c r="B178" s="171"/>
      <c r="C178" s="172"/>
      <c r="D178" s="173"/>
      <c r="E178" s="173"/>
      <c r="F178" s="507">
        <f>SUM(F179)</f>
        <v>2300</v>
      </c>
      <c r="G178" s="507"/>
      <c r="H178" s="50"/>
    </row>
    <row r="179" spans="1:8" ht="15.75" thickTop="1" x14ac:dyDescent="0.25">
      <c r="A179" s="333" t="s">
        <v>460</v>
      </c>
      <c r="F179" s="498">
        <v>2300</v>
      </c>
      <c r="G179" s="499"/>
    </row>
    <row r="180" spans="1:8" ht="15" customHeight="1" x14ac:dyDescent="0.25">
      <c r="A180" s="334" t="s">
        <v>639</v>
      </c>
      <c r="B180" s="334"/>
      <c r="C180" s="334"/>
      <c r="D180" s="334"/>
      <c r="E180" s="334"/>
      <c r="F180" s="568"/>
      <c r="G180" s="569"/>
    </row>
    <row r="181" spans="1:8" ht="15" customHeight="1" x14ac:dyDescent="0.2">
      <c r="A181" s="495" t="s">
        <v>887</v>
      </c>
      <c r="B181" s="495"/>
      <c r="C181" s="495"/>
      <c r="D181" s="495"/>
      <c r="E181" s="495"/>
      <c r="F181" s="495"/>
      <c r="G181" s="495"/>
    </row>
    <row r="182" spans="1:8" ht="15" customHeight="1" x14ac:dyDescent="0.2">
      <c r="A182" s="495"/>
      <c r="B182" s="495"/>
      <c r="C182" s="495"/>
      <c r="D182" s="495"/>
      <c r="E182" s="495"/>
      <c r="F182" s="495"/>
      <c r="G182" s="495"/>
    </row>
    <row r="183" spans="1:8" ht="15" customHeight="1" x14ac:dyDescent="0.2">
      <c r="A183" s="495"/>
      <c r="B183" s="495"/>
      <c r="C183" s="495"/>
      <c r="D183" s="495"/>
      <c r="E183" s="495"/>
      <c r="F183" s="495"/>
      <c r="G183" s="495"/>
    </row>
    <row r="184" spans="1:8" ht="15" customHeight="1" x14ac:dyDescent="0.2">
      <c r="A184" s="495"/>
      <c r="B184" s="495"/>
      <c r="C184" s="495"/>
      <c r="D184" s="495"/>
      <c r="E184" s="495"/>
      <c r="F184" s="495"/>
      <c r="G184" s="495"/>
    </row>
    <row r="185" spans="1:8" ht="15" customHeight="1" x14ac:dyDescent="0.2">
      <c r="A185" s="495"/>
      <c r="B185" s="495"/>
      <c r="C185" s="495"/>
      <c r="D185" s="495"/>
      <c r="E185" s="495"/>
      <c r="F185" s="495"/>
      <c r="G185" s="495"/>
    </row>
    <row r="186" spans="1:8" ht="15" x14ac:dyDescent="0.25">
      <c r="A186" s="333"/>
      <c r="F186" s="324"/>
      <c r="G186" s="325"/>
    </row>
    <row r="187" spans="1:8" ht="17.25" customHeight="1" thickBot="1" x14ac:dyDescent="0.3">
      <c r="A187" s="170" t="s">
        <v>58</v>
      </c>
      <c r="B187" s="171"/>
      <c r="C187" s="172"/>
      <c r="D187" s="173"/>
      <c r="E187" s="173"/>
      <c r="F187" s="507">
        <f>SUM(F188,F193,F201)</f>
        <v>273</v>
      </c>
      <c r="G187" s="507"/>
      <c r="H187" s="50"/>
    </row>
    <row r="188" spans="1:8" ht="15.75" thickTop="1" x14ac:dyDescent="0.25">
      <c r="A188" s="165" t="s">
        <v>162</v>
      </c>
      <c r="F188" s="498">
        <v>5</v>
      </c>
      <c r="G188" s="499"/>
    </row>
    <row r="189" spans="1:8" x14ac:dyDescent="0.2">
      <c r="A189" s="566" t="s">
        <v>345</v>
      </c>
      <c r="B189" s="567"/>
      <c r="C189" s="567"/>
      <c r="D189" s="567"/>
      <c r="E189" s="567"/>
      <c r="F189" s="567"/>
      <c r="G189" s="567"/>
    </row>
    <row r="190" spans="1:8" x14ac:dyDescent="0.2">
      <c r="A190" s="567"/>
      <c r="B190" s="567"/>
      <c r="C190" s="567"/>
      <c r="D190" s="567"/>
      <c r="E190" s="567"/>
      <c r="F190" s="567"/>
      <c r="G190" s="567"/>
    </row>
    <row r="191" spans="1:8" x14ac:dyDescent="0.2">
      <c r="A191" s="567"/>
      <c r="B191" s="567"/>
      <c r="C191" s="567"/>
      <c r="D191" s="567"/>
      <c r="E191" s="567"/>
      <c r="F191" s="567"/>
      <c r="G191" s="567"/>
    </row>
    <row r="192" spans="1:8" ht="15" x14ac:dyDescent="0.2">
      <c r="A192" s="233"/>
      <c r="B192" s="233"/>
      <c r="C192" s="233"/>
      <c r="D192" s="233"/>
      <c r="E192" s="233"/>
      <c r="F192" s="233"/>
      <c r="G192" s="233"/>
    </row>
    <row r="193" spans="1:8" ht="15" x14ac:dyDescent="0.25">
      <c r="A193" s="165" t="s">
        <v>21</v>
      </c>
      <c r="F193" s="498">
        <v>10</v>
      </c>
      <c r="G193" s="499"/>
    </row>
    <row r="194" spans="1:8" x14ac:dyDescent="0.2">
      <c r="A194" s="566" t="s">
        <v>888</v>
      </c>
      <c r="B194" s="567"/>
      <c r="C194" s="567"/>
      <c r="D194" s="567"/>
      <c r="E194" s="567"/>
      <c r="F194" s="567"/>
      <c r="G194" s="567"/>
    </row>
    <row r="195" spans="1:8" x14ac:dyDescent="0.2">
      <c r="A195" s="567"/>
      <c r="B195" s="567"/>
      <c r="C195" s="567"/>
      <c r="D195" s="567"/>
      <c r="E195" s="567"/>
      <c r="F195" s="567"/>
      <c r="G195" s="567"/>
    </row>
    <row r="196" spans="1:8" x14ac:dyDescent="0.2">
      <c r="A196" s="567"/>
      <c r="B196" s="567"/>
      <c r="C196" s="567"/>
      <c r="D196" s="567"/>
      <c r="E196" s="567"/>
      <c r="F196" s="567"/>
      <c r="G196" s="567"/>
    </row>
    <row r="197" spans="1:8" x14ac:dyDescent="0.2">
      <c r="A197" s="567"/>
      <c r="B197" s="567"/>
      <c r="C197" s="567"/>
      <c r="D197" s="567"/>
      <c r="E197" s="567"/>
      <c r="F197" s="567"/>
      <c r="G197" s="567"/>
    </row>
    <row r="198" spans="1:8" x14ac:dyDescent="0.2">
      <c r="A198" s="567"/>
      <c r="B198" s="567"/>
      <c r="C198" s="567"/>
      <c r="D198" s="567"/>
      <c r="E198" s="567"/>
      <c r="F198" s="567"/>
      <c r="G198" s="567"/>
    </row>
    <row r="199" spans="1:8" x14ac:dyDescent="0.2">
      <c r="A199" s="567"/>
      <c r="B199" s="567"/>
      <c r="C199" s="567"/>
      <c r="D199" s="567"/>
      <c r="E199" s="567"/>
      <c r="F199" s="567"/>
      <c r="G199" s="567"/>
    </row>
    <row r="200" spans="1:8" ht="15" x14ac:dyDescent="0.2">
      <c r="A200" s="233"/>
      <c r="B200" s="233"/>
      <c r="C200" s="233"/>
      <c r="D200" s="233"/>
      <c r="E200" s="233"/>
      <c r="F200" s="233"/>
      <c r="G200" s="233"/>
    </row>
    <row r="201" spans="1:8" ht="15" x14ac:dyDescent="0.25">
      <c r="A201" s="165" t="s">
        <v>74</v>
      </c>
      <c r="F201" s="498">
        <f>SUM(F202,F208)</f>
        <v>258</v>
      </c>
      <c r="G201" s="499"/>
    </row>
    <row r="202" spans="1:8" s="174" customFormat="1" ht="17.25" customHeight="1" x14ac:dyDescent="0.25">
      <c r="A202" s="271" t="s">
        <v>347</v>
      </c>
      <c r="B202" s="63"/>
      <c r="C202" s="64"/>
      <c r="D202" s="65"/>
      <c r="E202" s="65"/>
      <c r="F202" s="568">
        <v>20</v>
      </c>
      <c r="G202" s="569"/>
      <c r="H202" s="270"/>
    </row>
    <row r="203" spans="1:8" x14ac:dyDescent="0.2">
      <c r="A203" s="566" t="s">
        <v>346</v>
      </c>
      <c r="B203" s="567"/>
      <c r="C203" s="567"/>
      <c r="D203" s="567"/>
      <c r="E203" s="567"/>
      <c r="F203" s="567"/>
      <c r="G203" s="567"/>
    </row>
    <row r="204" spans="1:8" x14ac:dyDescent="0.2">
      <c r="A204" s="567"/>
      <c r="B204" s="567"/>
      <c r="C204" s="567"/>
      <c r="D204" s="567"/>
      <c r="E204" s="567"/>
      <c r="F204" s="567"/>
      <c r="G204" s="567"/>
    </row>
    <row r="205" spans="1:8" x14ac:dyDescent="0.2">
      <c r="A205" s="567"/>
      <c r="B205" s="567"/>
      <c r="C205" s="567"/>
      <c r="D205" s="567"/>
      <c r="E205" s="567"/>
      <c r="F205" s="567"/>
      <c r="G205" s="567"/>
    </row>
    <row r="206" spans="1:8" x14ac:dyDescent="0.2">
      <c r="A206" s="580"/>
      <c r="B206" s="580"/>
      <c r="C206" s="580"/>
      <c r="D206" s="580"/>
      <c r="E206" s="580"/>
      <c r="F206" s="580"/>
      <c r="G206" s="580"/>
    </row>
    <row r="207" spans="1:8" ht="15" x14ac:dyDescent="0.25">
      <c r="A207" s="165"/>
      <c r="F207" s="201"/>
      <c r="G207" s="202"/>
    </row>
    <row r="208" spans="1:8" s="174" customFormat="1" ht="17.25" customHeight="1" x14ac:dyDescent="0.25">
      <c r="A208" s="271" t="s">
        <v>348</v>
      </c>
      <c r="B208" s="63"/>
      <c r="C208" s="64"/>
      <c r="D208" s="65"/>
      <c r="E208" s="65"/>
      <c r="F208" s="568">
        <v>238</v>
      </c>
      <c r="G208" s="569"/>
      <c r="H208" s="270"/>
    </row>
    <row r="209" spans="1:7" x14ac:dyDescent="0.2">
      <c r="A209" s="543" t="s">
        <v>349</v>
      </c>
      <c r="B209" s="543"/>
      <c r="C209" s="543"/>
      <c r="D209" s="543"/>
      <c r="E209" s="543"/>
      <c r="F209" s="543"/>
      <c r="G209" s="543"/>
    </row>
    <row r="210" spans="1:7" x14ac:dyDescent="0.2">
      <c r="A210" s="543"/>
      <c r="B210" s="543"/>
      <c r="C210" s="543"/>
      <c r="D210" s="543"/>
      <c r="E210" s="543"/>
      <c r="F210" s="543"/>
      <c r="G210" s="543"/>
    </row>
    <row r="211" spans="1:7" x14ac:dyDescent="0.2">
      <c r="A211" s="543"/>
      <c r="B211" s="543"/>
      <c r="C211" s="543"/>
      <c r="D211" s="543"/>
      <c r="E211" s="543"/>
      <c r="F211" s="543"/>
      <c r="G211" s="543"/>
    </row>
    <row r="212" spans="1:7" x14ac:dyDescent="0.2">
      <c r="A212" s="543"/>
      <c r="B212" s="543"/>
      <c r="C212" s="543"/>
      <c r="D212" s="543"/>
      <c r="E212" s="543"/>
      <c r="F212" s="543"/>
      <c r="G212" s="543"/>
    </row>
  </sheetData>
  <mergeCells count="63">
    <mergeCell ref="F87:G87"/>
    <mergeCell ref="F88:G88"/>
    <mergeCell ref="A90:G94"/>
    <mergeCell ref="F89:G89"/>
    <mergeCell ref="F50:G50"/>
    <mergeCell ref="A79:G85"/>
    <mergeCell ref="A75:G76"/>
    <mergeCell ref="A52:G55"/>
    <mergeCell ref="A59:G64"/>
    <mergeCell ref="F51:G51"/>
    <mergeCell ref="A73:E74"/>
    <mergeCell ref="F74:G74"/>
    <mergeCell ref="A67:G71"/>
    <mergeCell ref="A57:E58"/>
    <mergeCell ref="F58:G58"/>
    <mergeCell ref="F66:G66"/>
    <mergeCell ref="F96:G96"/>
    <mergeCell ref="A97:G101"/>
    <mergeCell ref="F103:G103"/>
    <mergeCell ref="A104:G107"/>
    <mergeCell ref="F178:G178"/>
    <mergeCell ref="F152:G152"/>
    <mergeCell ref="A153:G170"/>
    <mergeCell ref="F208:G208"/>
    <mergeCell ref="F109:G109"/>
    <mergeCell ref="F122:G122"/>
    <mergeCell ref="A124:G132"/>
    <mergeCell ref="A135:G141"/>
    <mergeCell ref="A146:G150"/>
    <mergeCell ref="F123:G123"/>
    <mergeCell ref="F134:G134"/>
    <mergeCell ref="F145:G145"/>
    <mergeCell ref="F179:G179"/>
    <mergeCell ref="F180:G180"/>
    <mergeCell ref="A181:G185"/>
    <mergeCell ref="A209:G212"/>
    <mergeCell ref="A78:E78"/>
    <mergeCell ref="F78:G78"/>
    <mergeCell ref="F110:G110"/>
    <mergeCell ref="A111:G111"/>
    <mergeCell ref="A112:G120"/>
    <mergeCell ref="F201:G201"/>
    <mergeCell ref="A203:G206"/>
    <mergeCell ref="A173:G176"/>
    <mergeCell ref="F187:G187"/>
    <mergeCell ref="F188:G188"/>
    <mergeCell ref="A189:G191"/>
    <mergeCell ref="F193:G193"/>
    <mergeCell ref="A194:G199"/>
    <mergeCell ref="F202:G202"/>
    <mergeCell ref="F172:G172"/>
    <mergeCell ref="F49:G49"/>
    <mergeCell ref="F1:G1"/>
    <mergeCell ref="A16:C16"/>
    <mergeCell ref="F27:G27"/>
    <mergeCell ref="F28:G28"/>
    <mergeCell ref="A29:G37"/>
    <mergeCell ref="A24:G24"/>
    <mergeCell ref="F39:G39"/>
    <mergeCell ref="F40:G40"/>
    <mergeCell ref="A41:G41"/>
    <mergeCell ref="A42:G47"/>
    <mergeCell ref="A20:C20"/>
  </mergeCells>
  <pageMargins left="0.70866141732283472" right="0.70866141732283472" top="0.78740157480314965" bottom="0.78740157480314965" header="0.31496062992125984" footer="0.31496062992125984"/>
  <pageSetup paperSize="9" scale="67" firstPageNumber="51"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colBreaks count="1" manualBreakCount="1">
    <brk id="11" max="10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7"/>
  <sheetViews>
    <sheetView showGridLines="0" view="pageBreakPreview" zoomScaleNormal="100" zoomScaleSheetLayoutView="100" workbookViewId="0">
      <selection activeCell="L82" sqref="L82"/>
    </sheetView>
  </sheetViews>
  <sheetFormatPr defaultRowHeight="14.25" x14ac:dyDescent="0.2"/>
  <cols>
    <col min="1" max="1" width="8.5703125" style="162" customWidth="1"/>
    <col min="2" max="2" width="9.140625" style="162"/>
    <col min="3" max="3" width="58.7109375" style="157" customWidth="1"/>
    <col min="4" max="6" width="14.140625" style="158" customWidth="1"/>
    <col min="7" max="7" width="9.140625" style="157" customWidth="1"/>
    <col min="8" max="8" width="16.140625" style="157" customWidth="1"/>
    <col min="9" max="9" width="9.140625" style="157"/>
    <col min="10" max="10" width="14.42578125" style="157" bestFit="1" customWidth="1"/>
    <col min="11" max="11" width="9.140625" style="157"/>
    <col min="12" max="12" width="13.28515625" style="157" customWidth="1"/>
    <col min="13" max="16384" width="9.140625" style="157"/>
  </cols>
  <sheetData>
    <row r="1" spans="1:7" ht="23.25" x14ac:dyDescent="0.35">
      <c r="A1" s="56" t="s">
        <v>109</v>
      </c>
      <c r="F1" s="510" t="s">
        <v>201</v>
      </c>
      <c r="G1" s="510"/>
    </row>
    <row r="3" spans="1:7" x14ac:dyDescent="0.2">
      <c r="A3" s="205" t="s">
        <v>1</v>
      </c>
      <c r="B3" s="205" t="s">
        <v>202</v>
      </c>
    </row>
    <row r="4" spans="1:7" x14ac:dyDescent="0.2">
      <c r="B4" s="205" t="s">
        <v>80</v>
      </c>
    </row>
    <row r="6" spans="1:7" s="2" customFormat="1" ht="13.5" thickBot="1" x14ac:dyDescent="0.25">
      <c r="A6" s="18"/>
      <c r="B6" s="18"/>
      <c r="D6" s="4"/>
      <c r="E6" s="4"/>
      <c r="F6" s="4"/>
      <c r="G6" s="2" t="s">
        <v>6</v>
      </c>
    </row>
    <row r="7" spans="1:7" s="2" customFormat="1" ht="39.75" thickTop="1" thickBot="1" x14ac:dyDescent="0.25">
      <c r="A7" s="39" t="s">
        <v>2</v>
      </c>
      <c r="B7" s="40" t="s">
        <v>3</v>
      </c>
      <c r="C7" s="41" t="s">
        <v>4</v>
      </c>
      <c r="D7" s="42" t="s">
        <v>289</v>
      </c>
      <c r="E7" s="42" t="s">
        <v>290</v>
      </c>
      <c r="F7" s="42" t="s">
        <v>291</v>
      </c>
      <c r="G7" s="43" t="s">
        <v>5</v>
      </c>
    </row>
    <row r="8" spans="1:7" s="5" customFormat="1" ht="12.75" thickTop="1" thickBot="1" x14ac:dyDescent="0.25">
      <c r="A8" s="44">
        <v>1</v>
      </c>
      <c r="B8" s="45">
        <v>2</v>
      </c>
      <c r="C8" s="45">
        <v>3</v>
      </c>
      <c r="D8" s="46">
        <v>4</v>
      </c>
      <c r="E8" s="46">
        <v>5</v>
      </c>
      <c r="F8" s="46">
        <v>6</v>
      </c>
      <c r="G8" s="47" t="s">
        <v>12</v>
      </c>
    </row>
    <row r="9" spans="1:7" ht="15" thickTop="1" x14ac:dyDescent="0.2">
      <c r="A9" s="163">
        <v>2212</v>
      </c>
      <c r="B9" s="20">
        <v>51</v>
      </c>
      <c r="C9" s="221" t="s">
        <v>8</v>
      </c>
      <c r="D9" s="6">
        <v>100</v>
      </c>
      <c r="E9" s="6">
        <v>100</v>
      </c>
      <c r="F9" s="6">
        <f>SUM(F29)</f>
        <v>100</v>
      </c>
      <c r="G9" s="7">
        <f>F9/D9*100</f>
        <v>100</v>
      </c>
    </row>
    <row r="10" spans="1:7" ht="28.5" x14ac:dyDescent="0.2">
      <c r="A10" s="163">
        <v>2212</v>
      </c>
      <c r="B10" s="164">
        <v>53</v>
      </c>
      <c r="C10" s="338" t="s">
        <v>10</v>
      </c>
      <c r="D10" s="207"/>
      <c r="E10" s="207">
        <v>13793</v>
      </c>
      <c r="F10" s="207"/>
      <c r="G10" s="160"/>
    </row>
    <row r="11" spans="1:7" x14ac:dyDescent="0.2">
      <c r="A11" s="163">
        <v>2212</v>
      </c>
      <c r="B11" s="164">
        <v>63</v>
      </c>
      <c r="C11" s="221" t="s">
        <v>627</v>
      </c>
      <c r="D11" s="207">
        <v>12000</v>
      </c>
      <c r="E11" s="207">
        <v>13328</v>
      </c>
      <c r="F11" s="207">
        <f>SUM(F41)</f>
        <v>40450</v>
      </c>
      <c r="G11" s="160">
        <f t="shared" ref="G11:G18" si="0">F11/D11*100</f>
        <v>337.08333333333331</v>
      </c>
    </row>
    <row r="12" spans="1:7" x14ac:dyDescent="0.2">
      <c r="A12" s="163">
        <v>2219</v>
      </c>
      <c r="B12" s="164">
        <v>63</v>
      </c>
      <c r="C12" s="221" t="s">
        <v>627</v>
      </c>
      <c r="D12" s="207">
        <v>13000</v>
      </c>
      <c r="E12" s="207">
        <v>12212</v>
      </c>
      <c r="F12" s="207">
        <f>SUM(F70)</f>
        <v>7000</v>
      </c>
      <c r="G12" s="160">
        <f t="shared" si="0"/>
        <v>53.846153846153847</v>
      </c>
    </row>
    <row r="13" spans="1:7" x14ac:dyDescent="0.2">
      <c r="A13" s="163">
        <v>2223</v>
      </c>
      <c r="B13" s="164">
        <v>51</v>
      </c>
      <c r="C13" s="221" t="s">
        <v>8</v>
      </c>
      <c r="D13" s="207">
        <v>300</v>
      </c>
      <c r="E13" s="207">
        <v>431</v>
      </c>
      <c r="F13" s="207">
        <f>SUM(F78)</f>
        <v>500</v>
      </c>
      <c r="G13" s="160">
        <f t="shared" si="0"/>
        <v>166.66666666666669</v>
      </c>
    </row>
    <row r="14" spans="1:7" ht="28.5" x14ac:dyDescent="0.2">
      <c r="A14" s="163">
        <v>2223</v>
      </c>
      <c r="B14" s="164">
        <v>53</v>
      </c>
      <c r="C14" s="338" t="s">
        <v>10</v>
      </c>
      <c r="D14" s="207">
        <v>800</v>
      </c>
      <c r="E14" s="207">
        <v>800</v>
      </c>
      <c r="F14" s="207">
        <f>SUM(F87)</f>
        <v>1000</v>
      </c>
      <c r="G14" s="160">
        <f t="shared" si="0"/>
        <v>125</v>
      </c>
    </row>
    <row r="15" spans="1:7" x14ac:dyDescent="0.2">
      <c r="A15" s="163">
        <v>2299</v>
      </c>
      <c r="B15" s="164">
        <v>51</v>
      </c>
      <c r="C15" s="221" t="s">
        <v>8</v>
      </c>
      <c r="D15" s="207">
        <v>400</v>
      </c>
      <c r="E15" s="207">
        <v>400</v>
      </c>
      <c r="F15" s="207">
        <f>SUM(F93)</f>
        <v>200</v>
      </c>
      <c r="G15" s="160">
        <f t="shared" si="0"/>
        <v>50</v>
      </c>
    </row>
    <row r="16" spans="1:7" x14ac:dyDescent="0.2">
      <c r="A16" s="163">
        <v>2299</v>
      </c>
      <c r="B16" s="164">
        <v>61</v>
      </c>
      <c r="C16" s="221" t="s">
        <v>81</v>
      </c>
      <c r="D16" s="207">
        <v>4000</v>
      </c>
      <c r="E16" s="207">
        <v>4000</v>
      </c>
      <c r="F16" s="207">
        <f>F99</f>
        <v>3200</v>
      </c>
      <c r="G16" s="160">
        <f t="shared" si="0"/>
        <v>80</v>
      </c>
    </row>
    <row r="17" spans="1:8" ht="15" thickBot="1" x14ac:dyDescent="0.25">
      <c r="A17" s="163">
        <v>6172</v>
      </c>
      <c r="B17" s="24">
        <v>51</v>
      </c>
      <c r="C17" s="221" t="s">
        <v>8</v>
      </c>
      <c r="D17" s="159">
        <v>20</v>
      </c>
      <c r="E17" s="159">
        <v>20</v>
      </c>
      <c r="F17" s="159">
        <f>SUM(F109)</f>
        <v>20</v>
      </c>
      <c r="G17" s="160">
        <f t="shared" si="0"/>
        <v>100</v>
      </c>
    </row>
    <row r="18" spans="1:8" s="16" customFormat="1" ht="16.5" thickTop="1" thickBot="1" x14ac:dyDescent="0.3">
      <c r="A18" s="513" t="s">
        <v>9</v>
      </c>
      <c r="B18" s="514"/>
      <c r="C18" s="515"/>
      <c r="D18" s="48">
        <f>SUM(D9:D17)</f>
        <v>30620</v>
      </c>
      <c r="E18" s="48">
        <f>SUM(E9:E17)</f>
        <v>45084</v>
      </c>
      <c r="F18" s="48">
        <f>SUM(F9:F17)</f>
        <v>52470</v>
      </c>
      <c r="G18" s="49">
        <f t="shared" si="0"/>
        <v>171.35858915741346</v>
      </c>
    </row>
    <row r="19" spans="1:8" ht="15" thickTop="1" x14ac:dyDescent="0.2"/>
    <row r="20" spans="1:8" s="398" customFormat="1" ht="14.25" customHeight="1" thickBot="1" x14ac:dyDescent="0.3">
      <c r="A20" s="62" t="s">
        <v>852</v>
      </c>
      <c r="B20" s="62"/>
      <c r="C20" s="62"/>
      <c r="D20" s="389"/>
      <c r="E20" s="389"/>
      <c r="F20" s="389"/>
      <c r="G20" s="157" t="s">
        <v>6</v>
      </c>
    </row>
    <row r="21" spans="1:8" s="388" customFormat="1" ht="41.25" customHeight="1" thickTop="1" thickBot="1" x14ac:dyDescent="0.3">
      <c r="A21" s="418"/>
      <c r="B21" s="419"/>
      <c r="C21" s="420"/>
      <c r="D21" s="42" t="s">
        <v>289</v>
      </c>
      <c r="E21" s="42" t="s">
        <v>290</v>
      </c>
      <c r="F21" s="42" t="s">
        <v>291</v>
      </c>
      <c r="G21" s="43" t="s">
        <v>5</v>
      </c>
    </row>
    <row r="22" spans="1:8" s="388" customFormat="1" ht="12" customHeight="1" thickTop="1" thickBot="1" x14ac:dyDescent="0.3">
      <c r="A22" s="517">
        <v>1</v>
      </c>
      <c r="B22" s="518"/>
      <c r="C22" s="519"/>
      <c r="D22" s="390">
        <v>2</v>
      </c>
      <c r="E22" s="390">
        <v>3</v>
      </c>
      <c r="F22" s="390">
        <v>4</v>
      </c>
      <c r="G22" s="391" t="s">
        <v>855</v>
      </c>
    </row>
    <row r="23" spans="1:8" s="388" customFormat="1" ht="17.100000000000001" customHeight="1" thickTop="1" x14ac:dyDescent="0.25">
      <c r="A23" s="438" t="s">
        <v>853</v>
      </c>
      <c r="B23" s="385"/>
      <c r="C23" s="396"/>
      <c r="D23" s="397">
        <f>SUM(D9,D13,D15,D17)</f>
        <v>820</v>
      </c>
      <c r="E23" s="397">
        <f t="shared" ref="E23:F23" si="1">SUM(E9,E13,E15,E17)</f>
        <v>951</v>
      </c>
      <c r="F23" s="397">
        <f t="shared" si="1"/>
        <v>820</v>
      </c>
      <c r="G23" s="7">
        <f>F23/D23*100</f>
        <v>100</v>
      </c>
    </row>
    <row r="24" spans="1:8" s="388" customFormat="1" ht="17.100000000000001" customHeight="1" thickBot="1" x14ac:dyDescent="0.3">
      <c r="A24" s="439" t="s">
        <v>854</v>
      </c>
      <c r="B24" s="62"/>
      <c r="C24" s="394"/>
      <c r="D24" s="93">
        <f>SUM(D10:D12,D14,D16)</f>
        <v>29800</v>
      </c>
      <c r="E24" s="93">
        <f t="shared" ref="E24" si="2">SUM(E10:E12,E14,E16)</f>
        <v>44133</v>
      </c>
      <c r="F24" s="93">
        <f>SUM(F10:F12,F14,F16)</f>
        <v>51650</v>
      </c>
      <c r="G24" s="160">
        <f>F24/D24*100</f>
        <v>173.3221476510067</v>
      </c>
    </row>
    <row r="25" spans="1:8" s="388" customFormat="1" ht="22.5" customHeight="1" thickTop="1" thickBot="1" x14ac:dyDescent="0.3">
      <c r="A25" s="418" t="s">
        <v>120</v>
      </c>
      <c r="B25" s="419"/>
      <c r="C25" s="420"/>
      <c r="D25" s="48">
        <f>SUM(D23:D24)</f>
        <v>30620</v>
      </c>
      <c r="E25" s="48">
        <f t="shared" ref="E25:F25" si="3">SUM(E23:E24)</f>
        <v>45084</v>
      </c>
      <c r="F25" s="48">
        <f t="shared" si="3"/>
        <v>52470</v>
      </c>
      <c r="G25" s="49">
        <f>F25/D25*100</f>
        <v>171.35858915741346</v>
      </c>
    </row>
    <row r="26" spans="1:8" ht="15" thickTop="1" x14ac:dyDescent="0.2">
      <c r="A26" s="531"/>
      <c r="B26" s="531"/>
      <c r="C26" s="531"/>
      <c r="D26" s="531"/>
      <c r="E26" s="531"/>
      <c r="F26" s="531"/>
      <c r="G26" s="531"/>
    </row>
    <row r="28" spans="1:8" ht="15" x14ac:dyDescent="0.25">
      <c r="A28" s="166" t="s">
        <v>13</v>
      </c>
    </row>
    <row r="29" spans="1:8" ht="17.25" customHeight="1" thickBot="1" x14ac:dyDescent="0.3">
      <c r="A29" s="170" t="s">
        <v>203</v>
      </c>
      <c r="B29" s="171"/>
      <c r="C29" s="172"/>
      <c r="D29" s="173"/>
      <c r="E29" s="173"/>
      <c r="F29" s="507">
        <f>SUM(F30)</f>
        <v>100</v>
      </c>
      <c r="G29" s="507"/>
      <c r="H29" s="50"/>
    </row>
    <row r="30" spans="1:8" ht="17.25" customHeight="1" thickTop="1" x14ac:dyDescent="0.25">
      <c r="A30" s="217" t="s">
        <v>21</v>
      </c>
      <c r="B30" s="68"/>
      <c r="C30" s="34"/>
      <c r="D30" s="33"/>
      <c r="E30" s="33"/>
      <c r="F30" s="498">
        <v>100</v>
      </c>
      <c r="G30" s="499"/>
      <c r="H30" s="50"/>
    </row>
    <row r="31" spans="1:8" x14ac:dyDescent="0.2">
      <c r="A31" s="595" t="s">
        <v>350</v>
      </c>
      <c r="B31" s="596"/>
      <c r="C31" s="596"/>
      <c r="D31" s="596"/>
      <c r="E31" s="596"/>
      <c r="F31" s="596"/>
      <c r="G31" s="596"/>
    </row>
    <row r="32" spans="1:8" x14ac:dyDescent="0.2">
      <c r="A32" s="567"/>
      <c r="B32" s="567"/>
      <c r="C32" s="567"/>
      <c r="D32" s="567"/>
      <c r="E32" s="567"/>
      <c r="F32" s="567"/>
      <c r="G32" s="567"/>
    </row>
    <row r="33" spans="1:8" x14ac:dyDescent="0.2">
      <c r="A33" s="567"/>
      <c r="B33" s="567"/>
      <c r="C33" s="567"/>
      <c r="D33" s="567"/>
      <c r="E33" s="567"/>
      <c r="F33" s="567"/>
      <c r="G33" s="567"/>
    </row>
    <row r="34" spans="1:8" x14ac:dyDescent="0.2">
      <c r="A34" s="567"/>
      <c r="B34" s="567"/>
      <c r="C34" s="567"/>
      <c r="D34" s="567"/>
      <c r="E34" s="567"/>
      <c r="F34" s="567"/>
      <c r="G34" s="567"/>
    </row>
    <row r="35" spans="1:8" x14ac:dyDescent="0.2">
      <c r="A35" s="567"/>
      <c r="B35" s="567"/>
      <c r="C35" s="567"/>
      <c r="D35" s="567"/>
      <c r="E35" s="567"/>
      <c r="F35" s="567"/>
      <c r="G35" s="567"/>
    </row>
    <row r="36" spans="1:8" x14ac:dyDescent="0.2">
      <c r="A36" s="567"/>
      <c r="B36" s="567"/>
      <c r="C36" s="567"/>
      <c r="D36" s="567"/>
      <c r="E36" s="567"/>
      <c r="F36" s="567"/>
      <c r="G36" s="567"/>
    </row>
    <row r="37" spans="1:8" x14ac:dyDescent="0.2">
      <c r="A37" s="567"/>
      <c r="B37" s="567"/>
      <c r="C37" s="567"/>
      <c r="D37" s="567"/>
      <c r="E37" s="567"/>
      <c r="F37" s="567"/>
      <c r="G37" s="567"/>
    </row>
    <row r="38" spans="1:8" x14ac:dyDescent="0.2">
      <c r="A38" s="567"/>
      <c r="B38" s="567"/>
      <c r="C38" s="567"/>
      <c r="D38" s="567"/>
      <c r="E38" s="567"/>
      <c r="F38" s="567"/>
      <c r="G38" s="567"/>
    </row>
    <row r="39" spans="1:8" x14ac:dyDescent="0.2">
      <c r="A39" s="567"/>
      <c r="B39" s="567"/>
      <c r="C39" s="567"/>
      <c r="D39" s="567"/>
      <c r="E39" s="567"/>
      <c r="F39" s="567"/>
      <c r="G39" s="567"/>
    </row>
    <row r="40" spans="1:8" ht="15" x14ac:dyDescent="0.25">
      <c r="A40" s="204"/>
      <c r="B40" s="204"/>
      <c r="C40" s="204"/>
      <c r="D40" s="204"/>
      <c r="E40" s="204"/>
      <c r="F40" s="204"/>
      <c r="G40" s="204"/>
    </row>
    <row r="41" spans="1:8" ht="17.25" customHeight="1" thickBot="1" x14ac:dyDescent="0.3">
      <c r="A41" s="170" t="s">
        <v>643</v>
      </c>
      <c r="B41" s="171"/>
      <c r="C41" s="172"/>
      <c r="D41" s="173"/>
      <c r="E41" s="173"/>
      <c r="F41" s="507">
        <f>SUM(F42)</f>
        <v>40450</v>
      </c>
      <c r="G41" s="507"/>
      <c r="H41" s="50"/>
    </row>
    <row r="42" spans="1:8" ht="17.25" customHeight="1" thickTop="1" x14ac:dyDescent="0.25">
      <c r="A42" s="217" t="s">
        <v>644</v>
      </c>
      <c r="B42" s="68"/>
      <c r="C42" s="34"/>
      <c r="D42" s="33"/>
      <c r="E42" s="33"/>
      <c r="F42" s="498">
        <f>SUM(F43,F46,F51,F57,F63)</f>
        <v>40450</v>
      </c>
      <c r="G42" s="499"/>
      <c r="H42" s="50"/>
    </row>
    <row r="43" spans="1:8" ht="15" x14ac:dyDescent="0.25">
      <c r="A43" s="332" t="s">
        <v>645</v>
      </c>
      <c r="F43" s="568">
        <v>8150</v>
      </c>
      <c r="G43" s="569"/>
    </row>
    <row r="44" spans="1:8" x14ac:dyDescent="0.2">
      <c r="A44" s="546" t="s">
        <v>646</v>
      </c>
      <c r="B44" s="546"/>
      <c r="C44" s="546"/>
      <c r="D44" s="546"/>
      <c r="E44" s="546"/>
      <c r="F44" s="546"/>
      <c r="G44" s="546"/>
    </row>
    <row r="45" spans="1:8" ht="15" x14ac:dyDescent="0.25">
      <c r="A45" s="326"/>
      <c r="B45" s="326"/>
      <c r="C45" s="326"/>
      <c r="D45" s="326"/>
      <c r="E45" s="326"/>
      <c r="F45" s="326"/>
      <c r="G45" s="326"/>
    </row>
    <row r="46" spans="1:8" ht="15" x14ac:dyDescent="0.25">
      <c r="A46" s="332" t="s">
        <v>647</v>
      </c>
      <c r="F46" s="568">
        <v>5200</v>
      </c>
      <c r="G46" s="569"/>
    </row>
    <row r="47" spans="1:8" ht="14.25" customHeight="1" x14ac:dyDescent="0.2">
      <c r="A47" s="495" t="s">
        <v>941</v>
      </c>
      <c r="B47" s="495"/>
      <c r="C47" s="495"/>
      <c r="D47" s="495"/>
      <c r="E47" s="495"/>
      <c r="F47" s="495"/>
      <c r="G47" s="495"/>
    </row>
    <row r="48" spans="1:8" ht="15" customHeight="1" x14ac:dyDescent="0.2">
      <c r="A48" s="495"/>
      <c r="B48" s="495"/>
      <c r="C48" s="495"/>
      <c r="D48" s="495"/>
      <c r="E48" s="495"/>
      <c r="F48" s="495"/>
      <c r="G48" s="495"/>
    </row>
    <row r="49" spans="1:7" ht="15" customHeight="1" x14ac:dyDescent="0.2">
      <c r="A49" s="495"/>
      <c r="B49" s="495"/>
      <c r="C49" s="495"/>
      <c r="D49" s="495"/>
      <c r="E49" s="495"/>
      <c r="F49" s="495"/>
      <c r="G49" s="495"/>
    </row>
    <row r="50" spans="1:7" ht="15" x14ac:dyDescent="0.25">
      <c r="A50" s="326"/>
      <c r="B50" s="326"/>
      <c r="C50" s="326"/>
      <c r="D50" s="326"/>
      <c r="E50" s="326"/>
      <c r="F50" s="326"/>
      <c r="G50" s="326"/>
    </row>
    <row r="51" spans="1:7" ht="15" x14ac:dyDescent="0.25">
      <c r="A51" s="332" t="s">
        <v>648</v>
      </c>
      <c r="F51" s="568">
        <v>13100</v>
      </c>
      <c r="G51" s="569"/>
    </row>
    <row r="52" spans="1:7" ht="14.25" customHeight="1" x14ac:dyDescent="0.2">
      <c r="A52" s="495" t="s">
        <v>889</v>
      </c>
      <c r="B52" s="495"/>
      <c r="C52" s="495"/>
      <c r="D52" s="495"/>
      <c r="E52" s="495"/>
      <c r="F52" s="495"/>
      <c r="G52" s="495"/>
    </row>
    <row r="53" spans="1:7" ht="15" customHeight="1" x14ac:dyDescent="0.2">
      <c r="A53" s="495"/>
      <c r="B53" s="495"/>
      <c r="C53" s="495"/>
      <c r="D53" s="495"/>
      <c r="E53" s="495"/>
      <c r="F53" s="495"/>
      <c r="G53" s="495"/>
    </row>
    <row r="54" spans="1:7" ht="15" customHeight="1" x14ac:dyDescent="0.2">
      <c r="A54" s="495"/>
      <c r="B54" s="495"/>
      <c r="C54" s="495"/>
      <c r="D54" s="495"/>
      <c r="E54" s="495"/>
      <c r="F54" s="495"/>
      <c r="G54" s="495"/>
    </row>
    <row r="55" spans="1:7" ht="15" customHeight="1" x14ac:dyDescent="0.2">
      <c r="A55" s="495"/>
      <c r="B55" s="495"/>
      <c r="C55" s="495"/>
      <c r="D55" s="495"/>
      <c r="E55" s="495"/>
      <c r="F55" s="495"/>
      <c r="G55" s="495"/>
    </row>
    <row r="56" spans="1:7" ht="15" x14ac:dyDescent="0.25">
      <c r="A56" s="326"/>
      <c r="B56" s="326"/>
      <c r="C56" s="326"/>
      <c r="D56" s="326"/>
      <c r="E56" s="326"/>
      <c r="F56" s="326"/>
      <c r="G56" s="326"/>
    </row>
    <row r="57" spans="1:7" ht="15" x14ac:dyDescent="0.25">
      <c r="A57" s="332" t="s">
        <v>652</v>
      </c>
      <c r="F57" s="568">
        <v>7000</v>
      </c>
      <c r="G57" s="569"/>
    </row>
    <row r="58" spans="1:7" ht="14.25" customHeight="1" x14ac:dyDescent="0.2">
      <c r="A58" s="495" t="s">
        <v>650</v>
      </c>
      <c r="B58" s="495"/>
      <c r="C58" s="495"/>
      <c r="D58" s="495"/>
      <c r="E58" s="495"/>
      <c r="F58" s="495"/>
      <c r="G58" s="495"/>
    </row>
    <row r="59" spans="1:7" ht="15" customHeight="1" x14ac:dyDescent="0.2">
      <c r="A59" s="495"/>
      <c r="B59" s="495"/>
      <c r="C59" s="495"/>
      <c r="D59" s="495"/>
      <c r="E59" s="495"/>
      <c r="F59" s="495"/>
      <c r="G59" s="495"/>
    </row>
    <row r="60" spans="1:7" ht="15" customHeight="1" x14ac:dyDescent="0.2">
      <c r="A60" s="495"/>
      <c r="B60" s="495"/>
      <c r="C60" s="495"/>
      <c r="D60" s="495"/>
      <c r="E60" s="495"/>
      <c r="F60" s="495"/>
      <c r="G60" s="495"/>
    </row>
    <row r="61" spans="1:7" ht="15" customHeight="1" x14ac:dyDescent="0.2">
      <c r="A61" s="495"/>
      <c r="B61" s="495"/>
      <c r="C61" s="495"/>
      <c r="D61" s="495"/>
      <c r="E61" s="495"/>
      <c r="F61" s="495"/>
      <c r="G61" s="495"/>
    </row>
    <row r="62" spans="1:7" ht="15" x14ac:dyDescent="0.25">
      <c r="A62" s="326"/>
      <c r="B62" s="326"/>
      <c r="C62" s="326"/>
      <c r="D62" s="326"/>
      <c r="E62" s="326"/>
      <c r="F62" s="326"/>
      <c r="G62" s="326"/>
    </row>
    <row r="63" spans="1:7" ht="15" x14ac:dyDescent="0.25">
      <c r="A63" s="332" t="s">
        <v>653</v>
      </c>
      <c r="F63" s="568">
        <v>7000</v>
      </c>
      <c r="G63" s="569"/>
    </row>
    <row r="64" spans="1:7" ht="14.25" customHeight="1" x14ac:dyDescent="0.2">
      <c r="A64" s="495" t="s">
        <v>654</v>
      </c>
      <c r="B64" s="495"/>
      <c r="C64" s="495"/>
      <c r="D64" s="495"/>
      <c r="E64" s="495"/>
      <c r="F64" s="495"/>
      <c r="G64" s="495"/>
    </row>
    <row r="65" spans="1:8" ht="15" customHeight="1" x14ac:dyDescent="0.2">
      <c r="A65" s="495"/>
      <c r="B65" s="495"/>
      <c r="C65" s="495"/>
      <c r="D65" s="495"/>
      <c r="E65" s="495"/>
      <c r="F65" s="495"/>
      <c r="G65" s="495"/>
    </row>
    <row r="66" spans="1:8" ht="15" customHeight="1" x14ac:dyDescent="0.2">
      <c r="A66" s="495"/>
      <c r="B66" s="495"/>
      <c r="C66" s="495"/>
      <c r="D66" s="495"/>
      <c r="E66" s="495"/>
      <c r="F66" s="495"/>
      <c r="G66" s="495"/>
    </row>
    <row r="67" spans="1:8" ht="15" customHeight="1" x14ac:dyDescent="0.2">
      <c r="A67" s="495"/>
      <c r="B67" s="495"/>
      <c r="C67" s="495"/>
      <c r="D67" s="495"/>
      <c r="E67" s="495"/>
      <c r="F67" s="495"/>
      <c r="G67" s="495"/>
    </row>
    <row r="68" spans="1:8" ht="15" customHeight="1" x14ac:dyDescent="0.2">
      <c r="A68" s="495"/>
      <c r="B68" s="495"/>
      <c r="C68" s="495"/>
      <c r="D68" s="495"/>
      <c r="E68" s="495"/>
      <c r="F68" s="495"/>
      <c r="G68" s="495"/>
    </row>
    <row r="69" spans="1:8" ht="15" x14ac:dyDescent="0.25">
      <c r="A69" s="326"/>
      <c r="B69" s="326"/>
      <c r="C69" s="326"/>
      <c r="D69" s="326"/>
      <c r="E69" s="326"/>
      <c r="F69" s="326"/>
      <c r="G69" s="326"/>
    </row>
    <row r="70" spans="1:8" ht="17.25" customHeight="1" thickBot="1" x14ac:dyDescent="0.3">
      <c r="A70" s="170" t="s">
        <v>649</v>
      </c>
      <c r="B70" s="171"/>
      <c r="C70" s="172"/>
      <c r="D70" s="173"/>
      <c r="E70" s="173"/>
      <c r="F70" s="507">
        <f>SUM(F71)</f>
        <v>7000</v>
      </c>
      <c r="G70" s="507"/>
      <c r="H70" s="50"/>
    </row>
    <row r="71" spans="1:8" ht="17.25" customHeight="1" thickTop="1" x14ac:dyDescent="0.25">
      <c r="A71" s="217" t="s">
        <v>644</v>
      </c>
      <c r="B71" s="68"/>
      <c r="C71" s="34"/>
      <c r="D71" s="33"/>
      <c r="E71" s="33"/>
      <c r="F71" s="498">
        <v>7000</v>
      </c>
      <c r="G71" s="499"/>
      <c r="H71" s="50"/>
    </row>
    <row r="72" spans="1:8" ht="17.25" customHeight="1" x14ac:dyDescent="0.25">
      <c r="A72" s="329" t="s">
        <v>651</v>
      </c>
      <c r="B72" s="68"/>
      <c r="C72" s="34"/>
      <c r="D72" s="33"/>
      <c r="E72" s="33"/>
      <c r="F72" s="324"/>
      <c r="G72" s="325"/>
      <c r="H72" s="50"/>
    </row>
    <row r="73" spans="1:8" x14ac:dyDescent="0.2">
      <c r="A73" s="495" t="s">
        <v>650</v>
      </c>
      <c r="B73" s="496"/>
      <c r="C73" s="496"/>
      <c r="D73" s="496"/>
      <c r="E73" s="496"/>
      <c r="F73" s="496"/>
      <c r="G73" s="496"/>
    </row>
    <row r="74" spans="1:8" x14ac:dyDescent="0.2">
      <c r="A74" s="496"/>
      <c r="B74" s="496"/>
      <c r="C74" s="496"/>
      <c r="D74" s="496"/>
      <c r="E74" s="496"/>
      <c r="F74" s="496"/>
      <c r="G74" s="496"/>
    </row>
    <row r="75" spans="1:8" x14ac:dyDescent="0.2">
      <c r="A75" s="496"/>
      <c r="B75" s="496"/>
      <c r="C75" s="496"/>
      <c r="D75" s="496"/>
      <c r="E75" s="496"/>
      <c r="F75" s="496"/>
      <c r="G75" s="496"/>
    </row>
    <row r="76" spans="1:8" x14ac:dyDescent="0.2">
      <c r="A76" s="496"/>
      <c r="B76" s="496"/>
      <c r="C76" s="496"/>
      <c r="D76" s="496"/>
      <c r="E76" s="496"/>
      <c r="F76" s="496"/>
      <c r="G76" s="496"/>
    </row>
    <row r="77" spans="1:8" ht="15" x14ac:dyDescent="0.25">
      <c r="A77" s="326"/>
      <c r="B77" s="326"/>
      <c r="C77" s="326"/>
      <c r="D77" s="326"/>
      <c r="E77" s="326"/>
      <c r="F77" s="326"/>
      <c r="G77" s="326"/>
    </row>
    <row r="78" spans="1:8" ht="17.25" customHeight="1" thickBot="1" x14ac:dyDescent="0.3">
      <c r="A78" s="170" t="s">
        <v>204</v>
      </c>
      <c r="B78" s="171"/>
      <c r="C78" s="172"/>
      <c r="D78" s="173"/>
      <c r="E78" s="173"/>
      <c r="F78" s="507">
        <f>SUM(F79,F83)</f>
        <v>500</v>
      </c>
      <c r="G78" s="507"/>
      <c r="H78" s="50"/>
    </row>
    <row r="79" spans="1:8" ht="15.75" thickTop="1" x14ac:dyDescent="0.25">
      <c r="A79" s="165" t="s">
        <v>19</v>
      </c>
      <c r="F79" s="498">
        <v>80</v>
      </c>
      <c r="G79" s="499"/>
    </row>
    <row r="80" spans="1:8" x14ac:dyDescent="0.2">
      <c r="A80" s="566" t="s">
        <v>351</v>
      </c>
      <c r="B80" s="567"/>
      <c r="C80" s="567"/>
      <c r="D80" s="567"/>
      <c r="E80" s="567"/>
      <c r="F80" s="567"/>
      <c r="G80" s="567"/>
    </row>
    <row r="81" spans="1:8" x14ac:dyDescent="0.2">
      <c r="A81" s="567"/>
      <c r="B81" s="567"/>
      <c r="C81" s="567"/>
      <c r="D81" s="567"/>
      <c r="E81" s="567"/>
      <c r="F81" s="567"/>
      <c r="G81" s="567"/>
    </row>
    <row r="82" spans="1:8" ht="15" x14ac:dyDescent="0.2">
      <c r="A82" s="242"/>
      <c r="B82" s="242"/>
      <c r="C82" s="242"/>
      <c r="D82" s="242"/>
      <c r="E82" s="242"/>
      <c r="F82" s="242"/>
      <c r="G82" s="242"/>
    </row>
    <row r="83" spans="1:8" ht="15" x14ac:dyDescent="0.25">
      <c r="A83" s="165" t="s">
        <v>74</v>
      </c>
      <c r="F83" s="498">
        <v>420</v>
      </c>
      <c r="G83" s="499"/>
    </row>
    <row r="84" spans="1:8" x14ac:dyDescent="0.2">
      <c r="A84" s="566" t="s">
        <v>352</v>
      </c>
      <c r="B84" s="567"/>
      <c r="C84" s="567"/>
      <c r="D84" s="567"/>
      <c r="E84" s="567"/>
      <c r="F84" s="567"/>
      <c r="G84" s="567"/>
    </row>
    <row r="85" spans="1:8" x14ac:dyDescent="0.2">
      <c r="A85" s="567"/>
      <c r="B85" s="567"/>
      <c r="C85" s="567"/>
      <c r="D85" s="567"/>
      <c r="E85" s="567"/>
      <c r="F85" s="567"/>
      <c r="G85" s="567"/>
    </row>
    <row r="86" spans="1:8" ht="15" x14ac:dyDescent="0.25">
      <c r="A86" s="204"/>
      <c r="B86" s="204"/>
      <c r="C86" s="204"/>
      <c r="D86" s="204"/>
      <c r="E86" s="204"/>
      <c r="F86" s="204"/>
      <c r="G86" s="204"/>
    </row>
    <row r="87" spans="1:8" ht="30.75" customHeight="1" thickBot="1" x14ac:dyDescent="0.3">
      <c r="A87" s="520" t="s">
        <v>640</v>
      </c>
      <c r="B87" s="521"/>
      <c r="C87" s="521"/>
      <c r="D87" s="521"/>
      <c r="E87" s="521"/>
      <c r="F87" s="507">
        <f>SUM(F88)</f>
        <v>1000</v>
      </c>
      <c r="G87" s="507"/>
      <c r="H87" s="50"/>
    </row>
    <row r="88" spans="1:8" ht="14.25" customHeight="1" thickTop="1" x14ac:dyDescent="0.25">
      <c r="A88" s="333" t="s">
        <v>641</v>
      </c>
      <c r="F88" s="498">
        <v>1000</v>
      </c>
      <c r="G88" s="499"/>
    </row>
    <row r="89" spans="1:8" ht="14.25" customHeight="1" x14ac:dyDescent="0.2">
      <c r="A89" s="566" t="s">
        <v>642</v>
      </c>
      <c r="B89" s="567"/>
      <c r="C89" s="567"/>
      <c r="D89" s="567"/>
      <c r="E89" s="567"/>
      <c r="F89" s="567"/>
      <c r="G89" s="567"/>
    </row>
    <row r="90" spans="1:8" ht="14.25" customHeight="1" x14ac:dyDescent="0.2">
      <c r="A90" s="567"/>
      <c r="B90" s="567"/>
      <c r="C90" s="567"/>
      <c r="D90" s="567"/>
      <c r="E90" s="567"/>
      <c r="F90" s="567"/>
      <c r="G90" s="567"/>
    </row>
    <row r="91" spans="1:8" ht="14.25" customHeight="1" x14ac:dyDescent="0.2">
      <c r="A91" s="567"/>
      <c r="B91" s="567"/>
      <c r="C91" s="567"/>
      <c r="D91" s="567"/>
      <c r="E91" s="567"/>
      <c r="F91" s="567"/>
      <c r="G91" s="567"/>
    </row>
    <row r="92" spans="1:8" ht="15" x14ac:dyDescent="0.25">
      <c r="A92" s="326"/>
      <c r="B92" s="326"/>
      <c r="C92" s="326"/>
      <c r="D92" s="326"/>
      <c r="E92" s="326"/>
      <c r="F92" s="326"/>
      <c r="G92" s="326"/>
    </row>
    <row r="93" spans="1:8" ht="17.25" customHeight="1" thickBot="1" x14ac:dyDescent="0.3">
      <c r="A93" s="170" t="s">
        <v>205</v>
      </c>
      <c r="B93" s="171"/>
      <c r="C93" s="172"/>
      <c r="D93" s="173"/>
      <c r="E93" s="173"/>
      <c r="F93" s="507">
        <f>SUM(F94)</f>
        <v>200</v>
      </c>
      <c r="G93" s="507"/>
      <c r="H93" s="50"/>
    </row>
    <row r="94" spans="1:8" ht="15.75" thickTop="1" x14ac:dyDescent="0.25">
      <c r="A94" s="165" t="s">
        <v>19</v>
      </c>
      <c r="F94" s="498">
        <v>200</v>
      </c>
      <c r="G94" s="499"/>
    </row>
    <row r="95" spans="1:8" x14ac:dyDescent="0.2">
      <c r="A95" s="495" t="s">
        <v>353</v>
      </c>
      <c r="B95" s="496"/>
      <c r="C95" s="496"/>
      <c r="D95" s="496"/>
      <c r="E95" s="496"/>
      <c r="F95" s="496"/>
      <c r="G95" s="496"/>
    </row>
    <row r="96" spans="1:8" x14ac:dyDescent="0.2">
      <c r="A96" s="496"/>
      <c r="B96" s="496"/>
      <c r="C96" s="496"/>
      <c r="D96" s="496"/>
      <c r="E96" s="496"/>
      <c r="F96" s="496"/>
      <c r="G96" s="496"/>
    </row>
    <row r="97" spans="1:8" x14ac:dyDescent="0.2">
      <c r="A97" s="496"/>
      <c r="B97" s="496"/>
      <c r="C97" s="496"/>
      <c r="D97" s="496"/>
      <c r="E97" s="496"/>
      <c r="F97" s="496"/>
      <c r="G97" s="496"/>
    </row>
    <row r="98" spans="1:8" ht="15" x14ac:dyDescent="0.25">
      <c r="A98" s="357"/>
      <c r="B98" s="357"/>
      <c r="C98" s="357"/>
      <c r="D98" s="357"/>
      <c r="E98" s="357"/>
      <c r="F98" s="357"/>
      <c r="G98" s="357"/>
    </row>
    <row r="99" spans="1:8" ht="15.75" thickBot="1" x14ac:dyDescent="0.3">
      <c r="A99" s="170" t="s">
        <v>828</v>
      </c>
      <c r="B99" s="171"/>
      <c r="C99" s="172"/>
      <c r="D99" s="173"/>
      <c r="E99" s="173"/>
      <c r="F99" s="507">
        <f>SUM(F100)</f>
        <v>3200</v>
      </c>
      <c r="G99" s="507"/>
    </row>
    <row r="100" spans="1:8" ht="15.75" thickTop="1" x14ac:dyDescent="0.25">
      <c r="A100" s="217" t="s">
        <v>829</v>
      </c>
      <c r="B100" s="357"/>
      <c r="C100" s="357"/>
      <c r="D100" s="357"/>
      <c r="E100" s="357"/>
      <c r="F100" s="498">
        <v>3200</v>
      </c>
      <c r="G100" s="499"/>
    </row>
    <row r="101" spans="1:8" ht="17.25" customHeight="1" x14ac:dyDescent="0.25">
      <c r="A101" s="360" t="s">
        <v>718</v>
      </c>
      <c r="B101" s="68"/>
      <c r="C101" s="34"/>
      <c r="D101" s="33"/>
      <c r="E101" s="33"/>
      <c r="F101" s="358"/>
      <c r="G101" s="359"/>
      <c r="H101" s="50"/>
    </row>
    <row r="102" spans="1:8" ht="14.25" customHeight="1" x14ac:dyDescent="0.2">
      <c r="A102" s="495" t="s">
        <v>719</v>
      </c>
      <c r="B102" s="495"/>
      <c r="C102" s="495"/>
      <c r="D102" s="495"/>
      <c r="E102" s="495"/>
      <c r="F102" s="495"/>
      <c r="G102" s="495"/>
    </row>
    <row r="103" spans="1:8" x14ac:dyDescent="0.2">
      <c r="A103" s="495"/>
      <c r="B103" s="495"/>
      <c r="C103" s="495"/>
      <c r="D103" s="495"/>
      <c r="E103" s="495"/>
      <c r="F103" s="495"/>
      <c r="G103" s="495"/>
    </row>
    <row r="104" spans="1:8" x14ac:dyDescent="0.2">
      <c r="A104" s="495"/>
      <c r="B104" s="495"/>
      <c r="C104" s="495"/>
      <c r="D104" s="495"/>
      <c r="E104" s="495"/>
      <c r="F104" s="495"/>
      <c r="G104" s="495"/>
    </row>
    <row r="105" spans="1:8" x14ac:dyDescent="0.2">
      <c r="A105" s="495"/>
      <c r="B105" s="495"/>
      <c r="C105" s="495"/>
      <c r="D105" s="495"/>
      <c r="E105" s="495"/>
      <c r="F105" s="495"/>
      <c r="G105" s="495"/>
    </row>
    <row r="106" spans="1:8" x14ac:dyDescent="0.2">
      <c r="A106" s="495"/>
      <c r="B106" s="495"/>
      <c r="C106" s="495"/>
      <c r="D106" s="495"/>
      <c r="E106" s="495"/>
      <c r="F106" s="495"/>
      <c r="G106" s="495"/>
    </row>
    <row r="107" spans="1:8" x14ac:dyDescent="0.2">
      <c r="A107" s="495"/>
      <c r="B107" s="495"/>
      <c r="C107" s="495"/>
      <c r="D107" s="495"/>
      <c r="E107" s="495"/>
      <c r="F107" s="495"/>
      <c r="G107" s="495"/>
    </row>
    <row r="108" spans="1:8" ht="15" x14ac:dyDescent="0.25">
      <c r="A108" s="357"/>
      <c r="B108" s="357"/>
      <c r="C108" s="357"/>
      <c r="D108" s="357"/>
      <c r="E108" s="357"/>
      <c r="F108" s="357"/>
      <c r="G108" s="357"/>
    </row>
    <row r="109" spans="1:8" ht="15.75" thickBot="1" x14ac:dyDescent="0.3">
      <c r="A109" s="170" t="s">
        <v>58</v>
      </c>
      <c r="B109" s="171"/>
      <c r="C109" s="172"/>
      <c r="D109" s="173"/>
      <c r="E109" s="173"/>
      <c r="F109" s="507">
        <f>SUM(F110)</f>
        <v>20</v>
      </c>
      <c r="G109" s="507"/>
    </row>
    <row r="110" spans="1:8" ht="15.75" thickTop="1" x14ac:dyDescent="0.25">
      <c r="A110" s="165" t="s">
        <v>56</v>
      </c>
      <c r="F110" s="498">
        <v>20</v>
      </c>
      <c r="G110" s="499"/>
    </row>
    <row r="111" spans="1:8" x14ac:dyDescent="0.2">
      <c r="A111" s="597" t="s">
        <v>354</v>
      </c>
      <c r="B111" s="597"/>
      <c r="C111" s="597"/>
      <c r="D111" s="597"/>
      <c r="E111" s="597"/>
      <c r="F111" s="597"/>
      <c r="G111" s="597"/>
    </row>
    <row r="112" spans="1:8" x14ac:dyDescent="0.2">
      <c r="A112" s="597"/>
      <c r="B112" s="597"/>
      <c r="C112" s="597"/>
      <c r="D112" s="597"/>
      <c r="E112" s="597"/>
      <c r="F112" s="597"/>
      <c r="G112" s="597"/>
    </row>
    <row r="113" spans="1:12" x14ac:dyDescent="0.2">
      <c r="A113" s="597"/>
      <c r="B113" s="597"/>
      <c r="C113" s="597"/>
      <c r="D113" s="597"/>
      <c r="E113" s="597"/>
      <c r="F113" s="597"/>
      <c r="G113" s="597"/>
    </row>
    <row r="116" spans="1:12" customFormat="1" ht="15" x14ac:dyDescent="0.25">
      <c r="L116" s="32"/>
    </row>
    <row r="117" spans="1:12" customFormat="1" ht="15" x14ac:dyDescent="0.25">
      <c r="L117" s="32"/>
    </row>
  </sheetData>
  <mergeCells count="40">
    <mergeCell ref="A22:C22"/>
    <mergeCell ref="F70:G70"/>
    <mergeCell ref="F71:G71"/>
    <mergeCell ref="A73:G76"/>
    <mergeCell ref="F57:G57"/>
    <mergeCell ref="A58:G61"/>
    <mergeCell ref="F63:G63"/>
    <mergeCell ref="A64:G68"/>
    <mergeCell ref="A47:G49"/>
    <mergeCell ref="F51:G51"/>
    <mergeCell ref="A52:G55"/>
    <mergeCell ref="F41:G41"/>
    <mergeCell ref="F42:G42"/>
    <mergeCell ref="A44:G44"/>
    <mergeCell ref="F43:G43"/>
    <mergeCell ref="F46:G46"/>
    <mergeCell ref="F94:G94"/>
    <mergeCell ref="A95:G97"/>
    <mergeCell ref="F109:G109"/>
    <mergeCell ref="F110:G110"/>
    <mergeCell ref="A111:G113"/>
    <mergeCell ref="F99:G99"/>
    <mergeCell ref="F100:G100"/>
    <mergeCell ref="A102:G107"/>
    <mergeCell ref="F29:G29"/>
    <mergeCell ref="F1:G1"/>
    <mergeCell ref="A18:C18"/>
    <mergeCell ref="A26:G26"/>
    <mergeCell ref="F93:G93"/>
    <mergeCell ref="F30:G30"/>
    <mergeCell ref="A31:G39"/>
    <mergeCell ref="F78:G78"/>
    <mergeCell ref="F79:G79"/>
    <mergeCell ref="A80:G81"/>
    <mergeCell ref="F83:G83"/>
    <mergeCell ref="A84:G85"/>
    <mergeCell ref="A87:E87"/>
    <mergeCell ref="F87:G87"/>
    <mergeCell ref="F88:G88"/>
    <mergeCell ref="A89:G91"/>
  </mergeCells>
  <pageMargins left="0.70866141732283472" right="0.70866141732283472" top="0.78740157480314965" bottom="0.78740157480314965" header="0.31496062992125984" footer="0.31496062992125984"/>
  <pageSetup paperSize="9" scale="67" firstPageNumber="54"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rowBreaks count="1" manualBreakCount="1">
    <brk id="69" max="6" man="1"/>
  </rowBreaks>
  <colBreaks count="1" manualBreakCount="1">
    <brk id="11" max="10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01"/>
  <sheetViews>
    <sheetView showGridLines="0" view="pageBreakPreview" zoomScaleNormal="100" zoomScaleSheetLayoutView="100" workbookViewId="0">
      <selection activeCell="L82" sqref="L82"/>
    </sheetView>
  </sheetViews>
  <sheetFormatPr defaultRowHeight="14.25" x14ac:dyDescent="0.2"/>
  <cols>
    <col min="1" max="1" width="8.5703125" style="162" customWidth="1"/>
    <col min="2" max="2" width="9.140625" style="162"/>
    <col min="3" max="3" width="58.7109375" style="157" customWidth="1"/>
    <col min="4" max="6" width="14.140625" style="158" customWidth="1"/>
    <col min="7" max="7" width="10.28515625" style="157" customWidth="1"/>
    <col min="8" max="8" width="13.5703125" style="157" customWidth="1"/>
    <col min="9" max="11" width="9.140625" style="157"/>
    <col min="12" max="12" width="13.28515625" style="157" customWidth="1"/>
    <col min="13" max="16384" width="9.140625" style="157"/>
  </cols>
  <sheetData>
    <row r="1" spans="1:7" ht="23.25" x14ac:dyDescent="0.35">
      <c r="A1" s="56" t="s">
        <v>98</v>
      </c>
      <c r="F1" s="510" t="s">
        <v>206</v>
      </c>
      <c r="G1" s="510"/>
    </row>
    <row r="3" spans="1:7" x14ac:dyDescent="0.2">
      <c r="A3" s="205" t="s">
        <v>1</v>
      </c>
      <c r="B3" s="205" t="s">
        <v>207</v>
      </c>
    </row>
    <row r="4" spans="1:7" x14ac:dyDescent="0.2">
      <c r="B4" s="205" t="s">
        <v>80</v>
      </c>
    </row>
    <row r="6" spans="1:7" s="2" customFormat="1" ht="13.5" thickBot="1" x14ac:dyDescent="0.25">
      <c r="A6" s="18"/>
      <c r="B6" s="18"/>
      <c r="D6" s="4"/>
      <c r="E6" s="4"/>
      <c r="F6" s="4"/>
      <c r="G6" s="2" t="s">
        <v>6</v>
      </c>
    </row>
    <row r="7" spans="1:7" s="2" customFormat="1" ht="39.75" thickTop="1" thickBot="1" x14ac:dyDescent="0.25">
      <c r="A7" s="39" t="s">
        <v>2</v>
      </c>
      <c r="B7" s="40" t="s">
        <v>3</v>
      </c>
      <c r="C7" s="41" t="s">
        <v>4</v>
      </c>
      <c r="D7" s="42" t="s">
        <v>289</v>
      </c>
      <c r="E7" s="42" t="s">
        <v>290</v>
      </c>
      <c r="F7" s="42" t="s">
        <v>291</v>
      </c>
      <c r="G7" s="43" t="s">
        <v>5</v>
      </c>
    </row>
    <row r="8" spans="1:7" s="5" customFormat="1" ht="12.75" thickTop="1" thickBot="1" x14ac:dyDescent="0.25">
      <c r="A8" s="44">
        <v>1</v>
      </c>
      <c r="B8" s="45">
        <v>2</v>
      </c>
      <c r="C8" s="45">
        <v>3</v>
      </c>
      <c r="D8" s="46">
        <v>4</v>
      </c>
      <c r="E8" s="46">
        <v>5</v>
      </c>
      <c r="F8" s="46">
        <v>6</v>
      </c>
      <c r="G8" s="47" t="s">
        <v>12</v>
      </c>
    </row>
    <row r="9" spans="1:7" s="5" customFormat="1" ht="15" hidden="1" customHeight="1" thickTop="1" x14ac:dyDescent="0.2">
      <c r="A9" s="163">
        <v>3311</v>
      </c>
      <c r="B9" s="164">
        <v>52</v>
      </c>
      <c r="C9" s="8" t="s">
        <v>813</v>
      </c>
      <c r="D9" s="159">
        <v>0</v>
      </c>
      <c r="E9" s="159">
        <v>0</v>
      </c>
      <c r="F9" s="159">
        <v>0</v>
      </c>
      <c r="G9" s="160">
        <v>0</v>
      </c>
    </row>
    <row r="10" spans="1:7" s="5" customFormat="1" ht="15" hidden="1" customHeight="1" x14ac:dyDescent="0.2">
      <c r="A10" s="163">
        <v>3311</v>
      </c>
      <c r="B10" s="164">
        <v>53</v>
      </c>
      <c r="C10" s="8" t="s">
        <v>818</v>
      </c>
      <c r="D10" s="159">
        <v>0</v>
      </c>
      <c r="E10" s="159">
        <v>0</v>
      </c>
      <c r="F10" s="159">
        <v>0</v>
      </c>
      <c r="G10" s="160">
        <v>0</v>
      </c>
    </row>
    <row r="11" spans="1:7" s="5" customFormat="1" ht="15" hidden="1" customHeight="1" x14ac:dyDescent="0.2">
      <c r="A11" s="163">
        <v>3314</v>
      </c>
      <c r="B11" s="164">
        <v>53</v>
      </c>
      <c r="C11" s="8" t="s">
        <v>818</v>
      </c>
      <c r="D11" s="159">
        <v>0</v>
      </c>
      <c r="E11" s="159">
        <v>0</v>
      </c>
      <c r="F11" s="159">
        <v>0</v>
      </c>
      <c r="G11" s="160">
        <v>0</v>
      </c>
    </row>
    <row r="12" spans="1:7" s="5" customFormat="1" ht="15" hidden="1" customHeight="1" x14ac:dyDescent="0.2">
      <c r="A12" s="163">
        <v>3315</v>
      </c>
      <c r="B12" s="164">
        <v>53</v>
      </c>
      <c r="C12" s="8" t="s">
        <v>818</v>
      </c>
      <c r="D12" s="159">
        <v>0</v>
      </c>
      <c r="E12" s="159">
        <v>0</v>
      </c>
      <c r="F12" s="159">
        <v>0</v>
      </c>
      <c r="G12" s="160">
        <v>0</v>
      </c>
    </row>
    <row r="13" spans="1:7" s="5" customFormat="1" ht="15" customHeight="1" thickTop="1" x14ac:dyDescent="0.2">
      <c r="A13" s="163">
        <v>3311</v>
      </c>
      <c r="B13" s="164">
        <v>52</v>
      </c>
      <c r="C13" s="8" t="s">
        <v>466</v>
      </c>
      <c r="D13" s="207">
        <v>228</v>
      </c>
      <c r="E13" s="207">
        <v>3623</v>
      </c>
      <c r="F13" s="207">
        <f>SUM(F59)</f>
        <v>1500</v>
      </c>
      <c r="G13" s="160">
        <f>F13/D13*100</f>
        <v>657.8947368421052</v>
      </c>
    </row>
    <row r="14" spans="1:7" s="5" customFormat="1" ht="15" hidden="1" customHeight="1" thickBot="1" x14ac:dyDescent="0.25">
      <c r="A14" s="163">
        <v>3319</v>
      </c>
      <c r="B14" s="164">
        <v>52</v>
      </c>
      <c r="C14" s="8" t="s">
        <v>813</v>
      </c>
      <c r="D14" s="207">
        <v>0</v>
      </c>
      <c r="E14" s="207">
        <v>0</v>
      </c>
      <c r="F14" s="207">
        <v>0</v>
      </c>
      <c r="G14" s="160" t="e">
        <f t="shared" ref="G14" si="0">F14/D14*100</f>
        <v>#DIV/0!</v>
      </c>
    </row>
    <row r="15" spans="1:7" s="5" customFormat="1" ht="29.25" customHeight="1" x14ac:dyDescent="0.2">
      <c r="A15" s="163">
        <v>3311</v>
      </c>
      <c r="B15" s="164">
        <v>53</v>
      </c>
      <c r="C15" s="161" t="s">
        <v>10</v>
      </c>
      <c r="D15" s="207">
        <v>1044</v>
      </c>
      <c r="E15" s="207">
        <v>1214</v>
      </c>
      <c r="F15" s="207"/>
      <c r="G15" s="160"/>
    </row>
    <row r="16" spans="1:7" s="5" customFormat="1" ht="15" customHeight="1" x14ac:dyDescent="0.2">
      <c r="A16" s="163">
        <v>3311</v>
      </c>
      <c r="B16" s="164">
        <v>54</v>
      </c>
      <c r="C16" s="8" t="s">
        <v>684</v>
      </c>
      <c r="D16" s="207">
        <v>0</v>
      </c>
      <c r="E16" s="207">
        <v>100</v>
      </c>
      <c r="F16" s="207"/>
      <c r="G16" s="160"/>
    </row>
    <row r="17" spans="1:7" s="5" customFormat="1" ht="15" customHeight="1" x14ac:dyDescent="0.2">
      <c r="A17" s="163">
        <v>3312</v>
      </c>
      <c r="B17" s="164">
        <v>52</v>
      </c>
      <c r="C17" s="8" t="s">
        <v>466</v>
      </c>
      <c r="D17" s="207">
        <v>10040</v>
      </c>
      <c r="E17" s="207">
        <v>7278</v>
      </c>
      <c r="F17" s="207"/>
      <c r="G17" s="160"/>
    </row>
    <row r="18" spans="1:7" s="5" customFormat="1" ht="30" customHeight="1" x14ac:dyDescent="0.2">
      <c r="A18" s="163">
        <v>3312</v>
      </c>
      <c r="B18" s="164">
        <v>53</v>
      </c>
      <c r="C18" s="161" t="s">
        <v>10</v>
      </c>
      <c r="D18" s="207">
        <v>228</v>
      </c>
      <c r="E18" s="207">
        <v>2788</v>
      </c>
      <c r="F18" s="207"/>
      <c r="G18" s="160"/>
    </row>
    <row r="19" spans="1:7" s="5" customFormat="1" ht="15" customHeight="1" x14ac:dyDescent="0.2">
      <c r="A19" s="163">
        <v>3312</v>
      </c>
      <c r="B19" s="164">
        <v>54</v>
      </c>
      <c r="C19" s="8" t="s">
        <v>684</v>
      </c>
      <c r="D19" s="207">
        <v>0</v>
      </c>
      <c r="E19" s="207">
        <v>120</v>
      </c>
      <c r="F19" s="207"/>
      <c r="G19" s="160"/>
    </row>
    <row r="20" spans="1:7" s="5" customFormat="1" ht="29.25" customHeight="1" x14ac:dyDescent="0.2">
      <c r="A20" s="163">
        <v>3314</v>
      </c>
      <c r="B20" s="164">
        <v>53</v>
      </c>
      <c r="C20" s="161" t="s">
        <v>10</v>
      </c>
      <c r="D20" s="207">
        <v>9000</v>
      </c>
      <c r="E20" s="207">
        <v>9000</v>
      </c>
      <c r="F20" s="207">
        <f>SUM(F62)</f>
        <v>9000</v>
      </c>
      <c r="G20" s="160">
        <f>F20/D20*100</f>
        <v>100</v>
      </c>
    </row>
    <row r="21" spans="1:7" s="5" customFormat="1" ht="15" customHeight="1" x14ac:dyDescent="0.2">
      <c r="A21" s="163">
        <v>3315</v>
      </c>
      <c r="B21" s="164">
        <v>52</v>
      </c>
      <c r="C21" s="8" t="s">
        <v>466</v>
      </c>
      <c r="D21" s="207">
        <v>0</v>
      </c>
      <c r="E21" s="207">
        <v>160</v>
      </c>
      <c r="F21" s="207"/>
      <c r="G21" s="160"/>
    </row>
    <row r="22" spans="1:7" s="5" customFormat="1" ht="30.75" customHeight="1" x14ac:dyDescent="0.2">
      <c r="A22" s="163">
        <v>3315</v>
      </c>
      <c r="B22" s="164">
        <v>53</v>
      </c>
      <c r="C22" s="161" t="s">
        <v>10</v>
      </c>
      <c r="D22" s="207">
        <v>20500</v>
      </c>
      <c r="E22" s="207">
        <v>21110</v>
      </c>
      <c r="F22" s="207">
        <f>SUM(F65)</f>
        <v>21000</v>
      </c>
      <c r="G22" s="160">
        <f>F22/D22*100</f>
        <v>102.4390243902439</v>
      </c>
    </row>
    <row r="23" spans="1:7" s="5" customFormat="1" ht="15" customHeight="1" x14ac:dyDescent="0.2">
      <c r="A23" s="163">
        <v>3315</v>
      </c>
      <c r="B23" s="164">
        <v>63</v>
      </c>
      <c r="C23" s="8" t="s">
        <v>627</v>
      </c>
      <c r="D23" s="207">
        <v>0</v>
      </c>
      <c r="E23" s="207">
        <v>1000</v>
      </c>
      <c r="F23" s="207"/>
      <c r="G23" s="160"/>
    </row>
    <row r="24" spans="1:7" s="5" customFormat="1" ht="15" customHeight="1" x14ac:dyDescent="0.2">
      <c r="A24" s="163">
        <v>3319</v>
      </c>
      <c r="B24" s="164">
        <v>51</v>
      </c>
      <c r="C24" s="8" t="s">
        <v>8</v>
      </c>
      <c r="D24" s="207">
        <v>366</v>
      </c>
      <c r="E24" s="207">
        <v>616</v>
      </c>
      <c r="F24" s="207">
        <f>SUM(F68)</f>
        <v>166</v>
      </c>
      <c r="G24" s="160">
        <f>F24/D24*100</f>
        <v>45.355191256830601</v>
      </c>
    </row>
    <row r="25" spans="1:7" s="5" customFormat="1" ht="15" customHeight="1" x14ac:dyDescent="0.2">
      <c r="A25" s="163">
        <v>3319</v>
      </c>
      <c r="B25" s="164">
        <v>52</v>
      </c>
      <c r="C25" s="8" t="s">
        <v>466</v>
      </c>
      <c r="D25" s="207">
        <v>400</v>
      </c>
      <c r="E25" s="207">
        <v>8959</v>
      </c>
      <c r="F25" s="207">
        <f>SUM(F92)</f>
        <v>48000</v>
      </c>
      <c r="G25" s="160">
        <f>F25/D25*100</f>
        <v>12000</v>
      </c>
    </row>
    <row r="26" spans="1:7" s="5" customFormat="1" ht="30.75" customHeight="1" x14ac:dyDescent="0.2">
      <c r="A26" s="163">
        <v>3319</v>
      </c>
      <c r="B26" s="164">
        <v>53</v>
      </c>
      <c r="C26" s="161" t="s">
        <v>10</v>
      </c>
      <c r="D26" s="207">
        <v>0</v>
      </c>
      <c r="E26" s="207">
        <v>3402</v>
      </c>
      <c r="F26" s="207"/>
      <c r="G26" s="160"/>
    </row>
    <row r="27" spans="1:7" s="5" customFormat="1" ht="15" customHeight="1" x14ac:dyDescent="0.2">
      <c r="A27" s="163">
        <v>3319</v>
      </c>
      <c r="B27" s="164">
        <v>54</v>
      </c>
      <c r="C27" s="8" t="s">
        <v>684</v>
      </c>
      <c r="D27" s="207">
        <v>0</v>
      </c>
      <c r="E27" s="207">
        <v>415</v>
      </c>
      <c r="F27" s="207"/>
      <c r="G27" s="160"/>
    </row>
    <row r="28" spans="1:7" s="5" customFormat="1" ht="15" customHeight="1" x14ac:dyDescent="0.2">
      <c r="A28" s="163">
        <v>3319</v>
      </c>
      <c r="B28" s="164">
        <v>63</v>
      </c>
      <c r="C28" s="8" t="s">
        <v>627</v>
      </c>
      <c r="D28" s="207">
        <v>0</v>
      </c>
      <c r="E28" s="207">
        <v>1100</v>
      </c>
      <c r="F28" s="207"/>
      <c r="G28" s="160"/>
    </row>
    <row r="29" spans="1:7" s="5" customFormat="1" ht="15" customHeight="1" x14ac:dyDescent="0.2">
      <c r="A29" s="163">
        <v>3322</v>
      </c>
      <c r="B29" s="164">
        <v>52</v>
      </c>
      <c r="C29" s="8" t="s">
        <v>466</v>
      </c>
      <c r="D29" s="207">
        <v>19850</v>
      </c>
      <c r="E29" s="207">
        <v>5538</v>
      </c>
      <c r="F29" s="207"/>
      <c r="G29" s="160"/>
    </row>
    <row r="30" spans="1:7" s="5" customFormat="1" ht="30" customHeight="1" x14ac:dyDescent="0.2">
      <c r="A30" s="163">
        <v>3322</v>
      </c>
      <c r="B30" s="164">
        <v>53</v>
      </c>
      <c r="C30" s="161" t="s">
        <v>10</v>
      </c>
      <c r="D30" s="207">
        <v>0</v>
      </c>
      <c r="E30" s="207">
        <v>3228</v>
      </c>
      <c r="F30" s="207"/>
      <c r="G30" s="160"/>
    </row>
    <row r="31" spans="1:7" s="5" customFormat="1" ht="15" customHeight="1" thickBot="1" x14ac:dyDescent="0.25">
      <c r="A31" s="23">
        <v>3322</v>
      </c>
      <c r="B31" s="24">
        <v>54</v>
      </c>
      <c r="C31" s="381" t="s">
        <v>684</v>
      </c>
      <c r="D31" s="207">
        <v>0</v>
      </c>
      <c r="E31" s="207">
        <v>2280</v>
      </c>
      <c r="F31" s="207"/>
      <c r="G31" s="160"/>
    </row>
    <row r="32" spans="1:7" s="16" customFormat="1" ht="16.5" thickTop="1" thickBot="1" x14ac:dyDescent="0.3">
      <c r="A32" s="513" t="s">
        <v>9</v>
      </c>
      <c r="B32" s="514"/>
      <c r="C32" s="515"/>
      <c r="D32" s="48">
        <f>SUM(D9:D31)</f>
        <v>61656</v>
      </c>
      <c r="E32" s="48">
        <f t="shared" ref="E32" si="1">SUM(E9:E31)</f>
        <v>71931</v>
      </c>
      <c r="F32" s="48">
        <f>SUM(F9:F31)</f>
        <v>79666</v>
      </c>
      <c r="G32" s="49">
        <f>F32/D32*100</f>
        <v>129.21045802517193</v>
      </c>
    </row>
    <row r="33" spans="1:8" ht="15" thickTop="1" x14ac:dyDescent="0.2">
      <c r="A33" s="157"/>
      <c r="B33" s="157"/>
      <c r="D33" s="157"/>
      <c r="E33" s="157"/>
      <c r="F33" s="157"/>
    </row>
    <row r="34" spans="1:8" s="398" customFormat="1" ht="14.25" customHeight="1" thickBot="1" x14ac:dyDescent="0.3">
      <c r="A34" s="62" t="s">
        <v>852</v>
      </c>
      <c r="B34" s="62"/>
      <c r="C34" s="62"/>
      <c r="D34" s="389"/>
      <c r="E34" s="389"/>
      <c r="F34" s="389"/>
      <c r="G34" s="157" t="s">
        <v>6</v>
      </c>
    </row>
    <row r="35" spans="1:8" s="388" customFormat="1" ht="41.25" customHeight="1" thickTop="1" thickBot="1" x14ac:dyDescent="0.3">
      <c r="A35" s="418"/>
      <c r="B35" s="419"/>
      <c r="C35" s="420"/>
      <c r="D35" s="42" t="s">
        <v>289</v>
      </c>
      <c r="E35" s="42" t="s">
        <v>290</v>
      </c>
      <c r="F35" s="42" t="s">
        <v>291</v>
      </c>
      <c r="G35" s="43" t="s">
        <v>5</v>
      </c>
    </row>
    <row r="36" spans="1:8" s="388" customFormat="1" ht="12" customHeight="1" thickTop="1" thickBot="1" x14ac:dyDescent="0.3">
      <c r="A36" s="517">
        <v>1</v>
      </c>
      <c r="B36" s="518"/>
      <c r="C36" s="519"/>
      <c r="D36" s="390">
        <v>2</v>
      </c>
      <c r="E36" s="390">
        <v>3</v>
      </c>
      <c r="F36" s="390">
        <v>4</v>
      </c>
      <c r="G36" s="391" t="s">
        <v>855</v>
      </c>
    </row>
    <row r="37" spans="1:8" s="388" customFormat="1" ht="17.100000000000001" customHeight="1" thickTop="1" x14ac:dyDescent="0.25">
      <c r="A37" s="438" t="s">
        <v>853</v>
      </c>
      <c r="B37" s="385"/>
      <c r="C37" s="396"/>
      <c r="D37" s="397">
        <f>SUM(D24)</f>
        <v>366</v>
      </c>
      <c r="E37" s="397">
        <f t="shared" ref="E37:F37" si="2">SUM(E24)</f>
        <v>616</v>
      </c>
      <c r="F37" s="397">
        <f t="shared" si="2"/>
        <v>166</v>
      </c>
      <c r="G37" s="7">
        <f>F37/D37*100</f>
        <v>45.355191256830601</v>
      </c>
    </row>
    <row r="38" spans="1:8" s="388" customFormat="1" ht="17.100000000000001" customHeight="1" thickBot="1" x14ac:dyDescent="0.3">
      <c r="A38" s="439" t="s">
        <v>854</v>
      </c>
      <c r="B38" s="62"/>
      <c r="C38" s="394"/>
      <c r="D38" s="93">
        <f>SUM(D13:D23,D25:D31)</f>
        <v>61290</v>
      </c>
      <c r="E38" s="93">
        <f t="shared" ref="E38" si="3">SUM(E13:E23,E25:E31)</f>
        <v>71315</v>
      </c>
      <c r="F38" s="93">
        <f>SUM(F13:F23,F25:F31)</f>
        <v>79500</v>
      </c>
      <c r="G38" s="160">
        <f>F38/D38*100</f>
        <v>129.71120900636319</v>
      </c>
    </row>
    <row r="39" spans="1:8" s="388" customFormat="1" ht="22.5" customHeight="1" thickTop="1" thickBot="1" x14ac:dyDescent="0.3">
      <c r="A39" s="418" t="s">
        <v>120</v>
      </c>
      <c r="B39" s="419"/>
      <c r="C39" s="420"/>
      <c r="D39" s="48">
        <f>SUM(D37:D38)</f>
        <v>61656</v>
      </c>
      <c r="E39" s="48">
        <f t="shared" ref="E39:F39" si="4">SUM(E37:E38)</f>
        <v>71931</v>
      </c>
      <c r="F39" s="48">
        <f t="shared" si="4"/>
        <v>79666</v>
      </c>
      <c r="G39" s="49">
        <f>F39/D39*100</f>
        <v>129.21045802517193</v>
      </c>
    </row>
    <row r="40" spans="1:8" ht="15" thickTop="1" x14ac:dyDescent="0.2">
      <c r="A40" s="531"/>
      <c r="B40" s="531"/>
      <c r="C40" s="531"/>
      <c r="D40" s="531"/>
      <c r="E40" s="531"/>
      <c r="F40" s="531"/>
      <c r="G40" s="531"/>
    </row>
    <row r="41" spans="1:8" x14ac:dyDescent="0.2">
      <c r="A41" s="183"/>
      <c r="B41" s="183"/>
      <c r="C41" s="183"/>
      <c r="D41" s="183"/>
      <c r="E41" s="183"/>
      <c r="F41" s="183"/>
      <c r="G41" s="183"/>
    </row>
    <row r="42" spans="1:8" ht="15" x14ac:dyDescent="0.25">
      <c r="A42" s="166" t="s">
        <v>13</v>
      </c>
    </row>
    <row r="43" spans="1:8" ht="15.75" hidden="1" thickBot="1" x14ac:dyDescent="0.3">
      <c r="A43" s="170" t="s">
        <v>814</v>
      </c>
      <c r="B43" s="171"/>
      <c r="C43" s="172"/>
      <c r="D43" s="173"/>
      <c r="E43" s="173"/>
      <c r="F43" s="507">
        <f>F45</f>
        <v>228</v>
      </c>
      <c r="G43" s="507"/>
    </row>
    <row r="44" spans="1:8" ht="15.75" hidden="1" thickTop="1" x14ac:dyDescent="0.25">
      <c r="A44" s="333" t="s">
        <v>815</v>
      </c>
    </row>
    <row r="45" spans="1:8" s="354" customFormat="1" ht="15.75" hidden="1" customHeight="1" x14ac:dyDescent="0.25">
      <c r="A45" s="566" t="s">
        <v>816</v>
      </c>
      <c r="B45" s="567"/>
      <c r="C45" s="567"/>
      <c r="D45" s="567"/>
      <c r="E45" s="567"/>
      <c r="F45" s="599">
        <v>228</v>
      </c>
      <c r="G45" s="600"/>
      <c r="H45" s="353"/>
    </row>
    <row r="46" spans="1:8" ht="15" hidden="1" x14ac:dyDescent="0.25">
      <c r="A46" s="166"/>
    </row>
    <row r="47" spans="1:8" ht="15.75" hidden="1" thickBot="1" x14ac:dyDescent="0.3">
      <c r="A47" s="170" t="s">
        <v>819</v>
      </c>
      <c r="B47" s="171"/>
      <c r="C47" s="172"/>
      <c r="D47" s="173"/>
      <c r="E47" s="173"/>
      <c r="F47" s="507">
        <f>F48</f>
        <v>1272</v>
      </c>
      <c r="G47" s="507"/>
    </row>
    <row r="48" spans="1:8" ht="15.75" hidden="1" thickTop="1" x14ac:dyDescent="0.25">
      <c r="A48" s="333" t="s">
        <v>817</v>
      </c>
      <c r="F48" s="599">
        <v>1272</v>
      </c>
      <c r="G48" s="600"/>
    </row>
    <row r="49" spans="1:8" ht="15" hidden="1" x14ac:dyDescent="0.2">
      <c r="A49" s="566" t="s">
        <v>816</v>
      </c>
      <c r="B49" s="567"/>
      <c r="C49" s="567"/>
      <c r="D49" s="567"/>
      <c r="E49" s="567"/>
    </row>
    <row r="50" spans="1:8" ht="15" hidden="1" x14ac:dyDescent="0.25">
      <c r="A50" s="166"/>
    </row>
    <row r="51" spans="1:8" ht="15.75" hidden="1" thickBot="1" x14ac:dyDescent="0.3">
      <c r="A51" s="170" t="s">
        <v>820</v>
      </c>
      <c r="B51" s="171"/>
      <c r="C51" s="172"/>
      <c r="D51" s="173"/>
      <c r="E51" s="173"/>
      <c r="F51" s="507">
        <f>F52</f>
        <v>9000</v>
      </c>
      <c r="G51" s="507"/>
    </row>
    <row r="52" spans="1:8" ht="15.75" hidden="1" thickTop="1" x14ac:dyDescent="0.25">
      <c r="A52" s="333" t="s">
        <v>817</v>
      </c>
      <c r="F52" s="599">
        <v>9000</v>
      </c>
      <c r="G52" s="600"/>
    </row>
    <row r="53" spans="1:8" ht="15" hidden="1" x14ac:dyDescent="0.2">
      <c r="A53" s="566" t="s">
        <v>821</v>
      </c>
      <c r="B53" s="567"/>
      <c r="C53" s="567"/>
      <c r="D53" s="567"/>
      <c r="E53" s="567"/>
    </row>
    <row r="54" spans="1:8" ht="15" hidden="1" x14ac:dyDescent="0.25">
      <c r="A54" s="166"/>
    </row>
    <row r="55" spans="1:8" ht="15.75" hidden="1" thickBot="1" x14ac:dyDescent="0.3">
      <c r="A55" s="170" t="s">
        <v>822</v>
      </c>
      <c r="B55" s="171"/>
      <c r="C55" s="172"/>
      <c r="D55" s="173"/>
      <c r="E55" s="173"/>
      <c r="F55" s="507">
        <f>F56</f>
        <v>20500</v>
      </c>
      <c r="G55" s="507"/>
    </row>
    <row r="56" spans="1:8" ht="15.75" hidden="1" thickTop="1" x14ac:dyDescent="0.25">
      <c r="A56" s="333" t="s">
        <v>823</v>
      </c>
      <c r="F56" s="599">
        <v>20500</v>
      </c>
      <c r="G56" s="600"/>
    </row>
    <row r="57" spans="1:8" ht="15" hidden="1" x14ac:dyDescent="0.2">
      <c r="A57" s="566" t="s">
        <v>824</v>
      </c>
      <c r="B57" s="567"/>
      <c r="C57" s="567"/>
      <c r="D57" s="567"/>
      <c r="E57" s="567"/>
    </row>
    <row r="58" spans="1:8" ht="15" hidden="1" x14ac:dyDescent="0.25">
      <c r="A58" s="166"/>
    </row>
    <row r="59" spans="1:8" ht="17.25" customHeight="1" thickBot="1" x14ac:dyDescent="0.3">
      <c r="A59" s="170" t="s">
        <v>840</v>
      </c>
      <c r="B59" s="171"/>
      <c r="C59" s="172"/>
      <c r="D59" s="173"/>
      <c r="E59" s="173"/>
      <c r="F59" s="507">
        <v>1500</v>
      </c>
      <c r="G59" s="507"/>
      <c r="H59" s="50"/>
    </row>
    <row r="60" spans="1:8" ht="15" thickTop="1" x14ac:dyDescent="0.2">
      <c r="A60" s="598" t="s">
        <v>940</v>
      </c>
      <c r="B60" s="598"/>
      <c r="C60" s="598"/>
      <c r="D60" s="598"/>
      <c r="E60" s="598"/>
      <c r="F60" s="598"/>
      <c r="G60" s="598"/>
    </row>
    <row r="61" spans="1:8" ht="15" x14ac:dyDescent="0.25">
      <c r="A61" s="166"/>
    </row>
    <row r="62" spans="1:8" ht="30.75" customHeight="1" thickBot="1" x14ac:dyDescent="0.3">
      <c r="A62" s="520" t="s">
        <v>841</v>
      </c>
      <c r="B62" s="521"/>
      <c r="C62" s="521"/>
      <c r="D62" s="521"/>
      <c r="E62" s="521"/>
      <c r="F62" s="507">
        <v>9000</v>
      </c>
      <c r="G62" s="507"/>
      <c r="H62" s="50"/>
    </row>
    <row r="63" spans="1:8" ht="15" thickTop="1" x14ac:dyDescent="0.2">
      <c r="A63" s="598" t="s">
        <v>842</v>
      </c>
      <c r="B63" s="598"/>
      <c r="C63" s="598"/>
      <c r="D63" s="598"/>
      <c r="E63" s="598"/>
      <c r="F63" s="598"/>
      <c r="G63" s="598"/>
    </row>
    <row r="64" spans="1:8" ht="15" x14ac:dyDescent="0.25">
      <c r="A64" s="166"/>
    </row>
    <row r="65" spans="1:8" ht="30.75" customHeight="1" thickBot="1" x14ac:dyDescent="0.3">
      <c r="A65" s="520" t="s">
        <v>843</v>
      </c>
      <c r="B65" s="521"/>
      <c r="C65" s="521"/>
      <c r="D65" s="521"/>
      <c r="E65" s="521"/>
      <c r="F65" s="507">
        <v>21000</v>
      </c>
      <c r="G65" s="507"/>
      <c r="H65" s="50"/>
    </row>
    <row r="66" spans="1:8" ht="15" thickTop="1" x14ac:dyDescent="0.2">
      <c r="A66" s="598" t="s">
        <v>844</v>
      </c>
      <c r="B66" s="598"/>
      <c r="C66" s="598"/>
      <c r="D66" s="598"/>
      <c r="E66" s="598"/>
      <c r="F66" s="598"/>
      <c r="G66" s="598"/>
    </row>
    <row r="67" spans="1:8" ht="15" x14ac:dyDescent="0.25">
      <c r="A67" s="166"/>
    </row>
    <row r="68" spans="1:8" ht="17.25" customHeight="1" thickBot="1" x14ac:dyDescent="0.3">
      <c r="A68" s="170" t="s">
        <v>208</v>
      </c>
      <c r="B68" s="171"/>
      <c r="C68" s="172"/>
      <c r="D68" s="173"/>
      <c r="E68" s="173"/>
      <c r="F68" s="507">
        <f>F69+F73</f>
        <v>166</v>
      </c>
      <c r="G68" s="507"/>
      <c r="H68" s="50"/>
    </row>
    <row r="69" spans="1:8" s="165" customFormat="1" ht="15.75" thickTop="1" x14ac:dyDescent="0.25">
      <c r="A69" s="165" t="s">
        <v>19</v>
      </c>
      <c r="B69" s="222"/>
      <c r="C69" s="222"/>
      <c r="D69" s="222"/>
      <c r="E69" s="222"/>
      <c r="F69" s="498">
        <v>25</v>
      </c>
      <c r="G69" s="499"/>
      <c r="H69" s="223"/>
    </row>
    <row r="70" spans="1:8" s="165" customFormat="1" ht="15" customHeight="1" x14ac:dyDescent="0.25">
      <c r="A70" s="566" t="s">
        <v>209</v>
      </c>
      <c r="B70" s="567"/>
      <c r="C70" s="567"/>
      <c r="D70" s="567"/>
      <c r="E70" s="567"/>
      <c r="F70" s="567"/>
      <c r="G70" s="567"/>
    </row>
    <row r="71" spans="1:8" s="165" customFormat="1" ht="15" x14ac:dyDescent="0.25">
      <c r="A71" s="567"/>
      <c r="B71" s="567"/>
      <c r="C71" s="567"/>
      <c r="D71" s="567"/>
      <c r="E71" s="567"/>
      <c r="F71" s="567"/>
      <c r="G71" s="567"/>
    </row>
    <row r="72" spans="1:8" s="165" customFormat="1" ht="15" x14ac:dyDescent="0.25">
      <c r="A72" s="233"/>
      <c r="B72" s="233"/>
      <c r="C72" s="233"/>
      <c r="D72" s="233"/>
      <c r="E72" s="233"/>
      <c r="F72" s="233"/>
      <c r="G72" s="233"/>
    </row>
    <row r="73" spans="1:8" s="165" customFormat="1" ht="15" x14ac:dyDescent="0.25">
      <c r="A73" s="165" t="s">
        <v>21</v>
      </c>
      <c r="B73" s="222"/>
      <c r="C73" s="222"/>
      <c r="D73" s="222"/>
      <c r="E73" s="222"/>
      <c r="F73" s="498">
        <v>141</v>
      </c>
      <c r="G73" s="499"/>
    </row>
    <row r="74" spans="1:8" s="165" customFormat="1" ht="15" customHeight="1" x14ac:dyDescent="0.25">
      <c r="A74" s="566" t="s">
        <v>859</v>
      </c>
      <c r="B74" s="566"/>
      <c r="C74" s="566"/>
      <c r="D74" s="566"/>
      <c r="E74" s="566"/>
      <c r="F74" s="566"/>
      <c r="G74" s="566"/>
    </row>
    <row r="75" spans="1:8" s="165" customFormat="1" ht="15" x14ac:dyDescent="0.25">
      <c r="A75" s="566"/>
      <c r="B75" s="566"/>
      <c r="C75" s="566"/>
      <c r="D75" s="566"/>
      <c r="E75" s="566"/>
      <c r="F75" s="566"/>
      <c r="G75" s="566"/>
    </row>
    <row r="76" spans="1:8" s="165" customFormat="1" ht="15" x14ac:dyDescent="0.25">
      <c r="A76" s="566"/>
      <c r="B76" s="566"/>
      <c r="C76" s="566"/>
      <c r="D76" s="566"/>
      <c r="E76" s="566"/>
      <c r="F76" s="566"/>
      <c r="G76" s="566"/>
    </row>
    <row r="77" spans="1:8" s="165" customFormat="1" ht="15" customHeight="1" x14ac:dyDescent="0.25">
      <c r="A77" s="566"/>
      <c r="B77" s="566"/>
      <c r="C77" s="566"/>
      <c r="D77" s="566"/>
      <c r="E77" s="566"/>
      <c r="F77" s="566"/>
      <c r="G77" s="566"/>
    </row>
    <row r="78" spans="1:8" s="165" customFormat="1" ht="15" x14ac:dyDescent="0.25">
      <c r="A78" s="566"/>
      <c r="B78" s="566"/>
      <c r="C78" s="566"/>
      <c r="D78" s="566"/>
      <c r="E78" s="566"/>
      <c r="F78" s="566"/>
      <c r="G78" s="566"/>
    </row>
    <row r="79" spans="1:8" s="333" customFormat="1" ht="15" hidden="1" x14ac:dyDescent="0.25">
      <c r="A79" s="355"/>
      <c r="B79" s="355"/>
      <c r="C79" s="355"/>
      <c r="D79" s="355"/>
      <c r="E79" s="355"/>
      <c r="F79" s="355"/>
      <c r="G79" s="355"/>
    </row>
    <row r="80" spans="1:8" s="165" customFormat="1" ht="15.75" hidden="1" thickBot="1" x14ac:dyDescent="0.3">
      <c r="A80" s="170" t="s">
        <v>825</v>
      </c>
      <c r="B80" s="171"/>
      <c r="C80" s="172"/>
      <c r="D80" s="173"/>
      <c r="E80" s="173"/>
      <c r="F80" s="507">
        <f>F81</f>
        <v>48000</v>
      </c>
      <c r="G80" s="507"/>
    </row>
    <row r="81" spans="1:8" s="165" customFormat="1" ht="15.75" hidden="1" thickTop="1" x14ac:dyDescent="0.25">
      <c r="A81" s="333" t="s">
        <v>826</v>
      </c>
      <c r="F81" s="498">
        <v>48000</v>
      </c>
      <c r="G81" s="499"/>
    </row>
    <row r="82" spans="1:8" s="333" customFormat="1" ht="95.25" hidden="1" customHeight="1" x14ac:dyDescent="0.25">
      <c r="A82" s="586" t="s">
        <v>827</v>
      </c>
      <c r="B82" s="586"/>
      <c r="C82" s="586"/>
      <c r="D82" s="586"/>
      <c r="E82" s="586"/>
      <c r="F82" s="586"/>
      <c r="G82" s="586"/>
    </row>
    <row r="88" spans="1:8" x14ac:dyDescent="0.2">
      <c r="A88" s="528" t="s">
        <v>860</v>
      </c>
      <c r="B88" s="547"/>
      <c r="C88" s="547"/>
      <c r="D88" s="547"/>
      <c r="E88" s="547"/>
      <c r="F88" s="547"/>
      <c r="G88" s="547"/>
    </row>
    <row r="89" spans="1:8" x14ac:dyDescent="0.2">
      <c r="A89" s="547"/>
      <c r="B89" s="547"/>
      <c r="C89" s="547"/>
      <c r="D89" s="547"/>
      <c r="E89" s="547"/>
      <c r="F89" s="547"/>
      <c r="G89" s="547"/>
    </row>
    <row r="90" spans="1:8" ht="43.5" customHeight="1" x14ac:dyDescent="0.2">
      <c r="A90" s="547"/>
      <c r="B90" s="547"/>
      <c r="C90" s="547"/>
      <c r="D90" s="547"/>
      <c r="E90" s="547"/>
      <c r="F90" s="547"/>
      <c r="G90" s="547"/>
    </row>
    <row r="92" spans="1:8" ht="17.25" customHeight="1" thickBot="1" x14ac:dyDescent="0.3">
      <c r="A92" s="170" t="s">
        <v>845</v>
      </c>
      <c r="B92" s="171"/>
      <c r="C92" s="172"/>
      <c r="D92" s="173"/>
      <c r="E92" s="173"/>
      <c r="F92" s="507">
        <f>SUM(F93,F97,F101)</f>
        <v>48000</v>
      </c>
      <c r="G92" s="507"/>
      <c r="H92" s="50"/>
    </row>
    <row r="93" spans="1:8" ht="15.75" thickTop="1" x14ac:dyDescent="0.25">
      <c r="A93" s="382" t="s">
        <v>882</v>
      </c>
      <c r="B93" s="382"/>
      <c r="C93" s="382"/>
      <c r="D93" s="382"/>
      <c r="E93" s="382"/>
      <c r="F93" s="498">
        <f>SUM(F94:G95)</f>
        <v>14000</v>
      </c>
      <c r="G93" s="499"/>
    </row>
    <row r="94" spans="1:8" ht="15" x14ac:dyDescent="0.25">
      <c r="A94" s="157" t="s">
        <v>846</v>
      </c>
      <c r="F94" s="568">
        <v>12000</v>
      </c>
      <c r="G94" s="569"/>
    </row>
    <row r="95" spans="1:8" ht="15" x14ac:dyDescent="0.25">
      <c r="A95" s="383"/>
      <c r="B95" s="157" t="s">
        <v>847</v>
      </c>
      <c r="F95" s="568">
        <v>2000</v>
      </c>
      <c r="G95" s="569"/>
    </row>
    <row r="97" spans="1:7" ht="15" x14ac:dyDescent="0.25">
      <c r="A97" s="368" t="s">
        <v>883</v>
      </c>
      <c r="C97" s="157" t="s">
        <v>848</v>
      </c>
      <c r="F97" s="498">
        <f>SUM(F98:G99)</f>
        <v>33000</v>
      </c>
      <c r="G97" s="499"/>
    </row>
    <row r="98" spans="1:7" ht="15" x14ac:dyDescent="0.25">
      <c r="A98" s="368" t="s">
        <v>849</v>
      </c>
      <c r="F98" s="568">
        <v>22000</v>
      </c>
      <c r="G98" s="569"/>
    </row>
    <row r="99" spans="1:7" ht="15" x14ac:dyDescent="0.25">
      <c r="B99" s="384" t="s">
        <v>850</v>
      </c>
      <c r="F99" s="568">
        <v>11000</v>
      </c>
      <c r="G99" s="569"/>
    </row>
    <row r="101" spans="1:7" ht="15" x14ac:dyDescent="0.25">
      <c r="A101" s="524" t="s">
        <v>985</v>
      </c>
      <c r="B101" s="524"/>
      <c r="C101" s="524"/>
      <c r="D101" s="524"/>
      <c r="F101" s="498">
        <v>1000</v>
      </c>
      <c r="G101" s="499"/>
    </row>
  </sheetData>
  <mergeCells count="42">
    <mergeCell ref="A53:E53"/>
    <mergeCell ref="F52:G52"/>
    <mergeCell ref="F55:G55"/>
    <mergeCell ref="F56:G56"/>
    <mergeCell ref="A70:G71"/>
    <mergeCell ref="A62:E62"/>
    <mergeCell ref="A60:G60"/>
    <mergeCell ref="F65:G65"/>
    <mergeCell ref="A66:G66"/>
    <mergeCell ref="F1:G1"/>
    <mergeCell ref="A32:C32"/>
    <mergeCell ref="A40:G40"/>
    <mergeCell ref="F68:G68"/>
    <mergeCell ref="F69:G69"/>
    <mergeCell ref="F43:G43"/>
    <mergeCell ref="A45:E45"/>
    <mergeCell ref="F45:G45"/>
    <mergeCell ref="A49:E49"/>
    <mergeCell ref="F48:G48"/>
    <mergeCell ref="F47:G47"/>
    <mergeCell ref="A57:E57"/>
    <mergeCell ref="F59:G59"/>
    <mergeCell ref="A65:E65"/>
    <mergeCell ref="A36:C36"/>
    <mergeCell ref="F51:G51"/>
    <mergeCell ref="F94:G94"/>
    <mergeCell ref="F95:G95"/>
    <mergeCell ref="F62:G62"/>
    <mergeCell ref="A63:G63"/>
    <mergeCell ref="F80:G80"/>
    <mergeCell ref="F92:G92"/>
    <mergeCell ref="F93:G93"/>
    <mergeCell ref="A88:G90"/>
    <mergeCell ref="F81:G81"/>
    <mergeCell ref="A82:G82"/>
    <mergeCell ref="F73:G73"/>
    <mergeCell ref="A74:G78"/>
    <mergeCell ref="F97:G97"/>
    <mergeCell ref="F98:G98"/>
    <mergeCell ref="F99:G99"/>
    <mergeCell ref="A101:D101"/>
    <mergeCell ref="F101:G101"/>
  </mergeCells>
  <pageMargins left="0.70866141732283472" right="0.70866141732283472" top="0.78740157480314965" bottom="0.78740157480314965" header="0.31496062992125984" footer="0.31496062992125984"/>
  <pageSetup paperSize="9" scale="67" firstPageNumber="56"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colBreaks count="1" manualBreakCount="1">
    <brk id="11" max="10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95"/>
  <sheetViews>
    <sheetView showGridLines="0" view="pageBreakPreview" zoomScaleNormal="100" zoomScaleSheetLayoutView="100" workbookViewId="0">
      <selection activeCell="L82" sqref="L82"/>
    </sheetView>
  </sheetViews>
  <sheetFormatPr defaultRowHeight="14.25" x14ac:dyDescent="0.2"/>
  <cols>
    <col min="1" max="1" width="8.5703125" style="162" customWidth="1"/>
    <col min="2" max="2" width="9.140625" style="162"/>
    <col min="3" max="3" width="58.7109375" style="157" customWidth="1"/>
    <col min="4" max="6" width="14.140625" style="158" customWidth="1"/>
    <col min="7" max="7" width="9.140625" style="157" customWidth="1"/>
    <col min="8" max="8" width="13.5703125" style="157" customWidth="1"/>
    <col min="9" max="11" width="9.140625" style="157"/>
    <col min="12" max="12" width="13.28515625" style="157" customWidth="1"/>
    <col min="13" max="16384" width="9.140625" style="157"/>
  </cols>
  <sheetData>
    <row r="1" spans="1:7" ht="23.25" x14ac:dyDescent="0.35">
      <c r="A1" s="56" t="s">
        <v>210</v>
      </c>
      <c r="F1" s="510" t="s">
        <v>211</v>
      </c>
      <c r="G1" s="510"/>
    </row>
    <row r="3" spans="1:7" x14ac:dyDescent="0.2">
      <c r="A3" s="205" t="s">
        <v>1</v>
      </c>
      <c r="B3" s="205" t="s">
        <v>212</v>
      </c>
    </row>
    <row r="4" spans="1:7" x14ac:dyDescent="0.2">
      <c r="B4" s="205" t="s">
        <v>80</v>
      </c>
    </row>
    <row r="6" spans="1:7" s="2" customFormat="1" ht="13.5" thickBot="1" x14ac:dyDescent="0.25">
      <c r="A6" s="18"/>
      <c r="B6" s="18"/>
      <c r="D6" s="4"/>
      <c r="E6" s="4"/>
      <c r="F6" s="4"/>
      <c r="G6" s="2" t="s">
        <v>6</v>
      </c>
    </row>
    <row r="7" spans="1:7" s="2" customFormat="1" ht="39.75" thickTop="1" thickBot="1" x14ac:dyDescent="0.25">
      <c r="A7" s="39" t="s">
        <v>2</v>
      </c>
      <c r="B7" s="40" t="s">
        <v>3</v>
      </c>
      <c r="C7" s="41" t="s">
        <v>4</v>
      </c>
      <c r="D7" s="42" t="s">
        <v>289</v>
      </c>
      <c r="E7" s="42" t="s">
        <v>290</v>
      </c>
      <c r="F7" s="42" t="s">
        <v>291</v>
      </c>
      <c r="G7" s="43" t="s">
        <v>5</v>
      </c>
    </row>
    <row r="8" spans="1:7" s="5" customFormat="1" ht="12.75" thickTop="1" thickBot="1" x14ac:dyDescent="0.25">
      <c r="A8" s="44">
        <v>1</v>
      </c>
      <c r="B8" s="45">
        <v>2</v>
      </c>
      <c r="C8" s="45">
        <v>3</v>
      </c>
      <c r="D8" s="46">
        <v>4</v>
      </c>
      <c r="E8" s="46">
        <v>5</v>
      </c>
      <c r="F8" s="46">
        <v>6</v>
      </c>
      <c r="G8" s="47" t="s">
        <v>12</v>
      </c>
    </row>
    <row r="9" spans="1:7" ht="15" thickTop="1" x14ac:dyDescent="0.2">
      <c r="A9" s="163">
        <v>3513</v>
      </c>
      <c r="B9" s="164">
        <v>51</v>
      </c>
      <c r="C9" s="8" t="s">
        <v>8</v>
      </c>
      <c r="D9" s="159">
        <v>9938</v>
      </c>
      <c r="E9" s="159">
        <v>9916</v>
      </c>
      <c r="F9" s="159">
        <f>SUM(F31)</f>
        <v>12938</v>
      </c>
      <c r="G9" s="160">
        <f>F9/D9*100</f>
        <v>130.18716039444556</v>
      </c>
    </row>
    <row r="10" spans="1:7" x14ac:dyDescent="0.2">
      <c r="A10" s="163">
        <v>3522</v>
      </c>
      <c r="B10" s="164">
        <v>51</v>
      </c>
      <c r="C10" s="71" t="s">
        <v>8</v>
      </c>
      <c r="D10" s="159">
        <v>6099</v>
      </c>
      <c r="E10" s="159">
        <v>6148</v>
      </c>
      <c r="F10" s="159">
        <f>SUM(F40)</f>
        <v>6099</v>
      </c>
      <c r="G10" s="160">
        <f>F10/D10*100</f>
        <v>100</v>
      </c>
    </row>
    <row r="11" spans="1:7" x14ac:dyDescent="0.2">
      <c r="A11" s="163">
        <v>3526</v>
      </c>
      <c r="B11" s="164">
        <v>63</v>
      </c>
      <c r="C11" s="221" t="s">
        <v>627</v>
      </c>
      <c r="D11" s="207"/>
      <c r="E11" s="207">
        <v>500</v>
      </c>
      <c r="F11" s="207"/>
      <c r="G11" s="160"/>
    </row>
    <row r="12" spans="1:7" x14ac:dyDescent="0.2">
      <c r="A12" s="163">
        <v>3532</v>
      </c>
      <c r="B12" s="164">
        <v>51</v>
      </c>
      <c r="C12" s="71" t="s">
        <v>8</v>
      </c>
      <c r="D12" s="207">
        <v>40</v>
      </c>
      <c r="E12" s="207">
        <v>40</v>
      </c>
      <c r="F12" s="207">
        <f>SUM(F45)</f>
        <v>40</v>
      </c>
      <c r="G12" s="160">
        <f>F12/D12*100</f>
        <v>100</v>
      </c>
    </row>
    <row r="13" spans="1:7" x14ac:dyDescent="0.2">
      <c r="A13" s="163">
        <v>3541</v>
      </c>
      <c r="B13" s="164">
        <v>52</v>
      </c>
      <c r="C13" s="8" t="s">
        <v>466</v>
      </c>
      <c r="D13" s="207">
        <v>2500</v>
      </c>
      <c r="E13" s="207">
        <v>2500</v>
      </c>
      <c r="F13" s="207">
        <f>SUM(F49)</f>
        <v>2500</v>
      </c>
      <c r="G13" s="160">
        <f>F13/D13*100</f>
        <v>100</v>
      </c>
    </row>
    <row r="14" spans="1:7" x14ac:dyDescent="0.2">
      <c r="A14" s="163">
        <v>3543</v>
      </c>
      <c r="B14" s="164">
        <v>52</v>
      </c>
      <c r="C14" s="8" t="s">
        <v>466</v>
      </c>
      <c r="D14" s="207">
        <v>0</v>
      </c>
      <c r="E14" s="207">
        <v>105</v>
      </c>
      <c r="F14" s="207">
        <f>SUM(F55)</f>
        <v>450</v>
      </c>
      <c r="G14" s="160"/>
    </row>
    <row r="15" spans="1:7" ht="28.5" x14ac:dyDescent="0.2">
      <c r="A15" s="163">
        <v>3544</v>
      </c>
      <c r="B15" s="164">
        <v>53</v>
      </c>
      <c r="C15" s="161" t="s">
        <v>10</v>
      </c>
      <c r="D15" s="207">
        <v>200</v>
      </c>
      <c r="E15" s="207">
        <v>200</v>
      </c>
      <c r="F15" s="207">
        <f>SUM(F60)</f>
        <v>200</v>
      </c>
      <c r="G15" s="160">
        <f t="shared" ref="G15:G20" si="0">F15/D15*100</f>
        <v>100</v>
      </c>
    </row>
    <row r="16" spans="1:7" x14ac:dyDescent="0.2">
      <c r="A16" s="163">
        <v>3592</v>
      </c>
      <c r="B16" s="164">
        <v>52</v>
      </c>
      <c r="C16" s="8" t="s">
        <v>466</v>
      </c>
      <c r="D16" s="207">
        <v>853</v>
      </c>
      <c r="E16" s="207">
        <v>853</v>
      </c>
      <c r="F16" s="207">
        <f>SUM(F64)</f>
        <v>853</v>
      </c>
      <c r="G16" s="160">
        <f t="shared" si="0"/>
        <v>100</v>
      </c>
    </row>
    <row r="17" spans="1:8" x14ac:dyDescent="0.2">
      <c r="A17" s="163">
        <v>3599</v>
      </c>
      <c r="B17" s="164">
        <v>51</v>
      </c>
      <c r="C17" s="71" t="s">
        <v>8</v>
      </c>
      <c r="D17" s="207">
        <v>770</v>
      </c>
      <c r="E17" s="207">
        <v>1970</v>
      </c>
      <c r="F17" s="207">
        <f>SUM(F69)</f>
        <v>1005</v>
      </c>
      <c r="G17" s="160">
        <f t="shared" si="0"/>
        <v>130.51948051948051</v>
      </c>
    </row>
    <row r="18" spans="1:8" x14ac:dyDescent="0.2">
      <c r="A18" s="163">
        <v>3599</v>
      </c>
      <c r="B18" s="164">
        <v>52</v>
      </c>
      <c r="C18" s="8" t="s">
        <v>466</v>
      </c>
      <c r="D18" s="207">
        <v>550</v>
      </c>
      <c r="E18" s="207">
        <v>625</v>
      </c>
      <c r="F18" s="207">
        <f>SUM(F78)</f>
        <v>1650</v>
      </c>
      <c r="G18" s="160">
        <f t="shared" si="0"/>
        <v>300</v>
      </c>
    </row>
    <row r="19" spans="1:8" ht="15" thickBot="1" x14ac:dyDescent="0.25">
      <c r="A19" s="23">
        <v>6172</v>
      </c>
      <c r="B19" s="24">
        <v>51</v>
      </c>
      <c r="C19" s="71" t="s">
        <v>8</v>
      </c>
      <c r="D19" s="208">
        <v>10</v>
      </c>
      <c r="E19" s="208">
        <v>10</v>
      </c>
      <c r="F19" s="208">
        <f>SUM(F87)</f>
        <v>10</v>
      </c>
      <c r="G19" s="12">
        <f t="shared" si="0"/>
        <v>100</v>
      </c>
    </row>
    <row r="20" spans="1:8" s="16" customFormat="1" ht="16.5" thickTop="1" thickBot="1" x14ac:dyDescent="0.3">
      <c r="A20" s="513" t="s">
        <v>9</v>
      </c>
      <c r="B20" s="514"/>
      <c r="C20" s="515"/>
      <c r="D20" s="48">
        <f>SUM(D9:D19)</f>
        <v>20960</v>
      </c>
      <c r="E20" s="48">
        <f>SUM(E9:E19)</f>
        <v>22867</v>
      </c>
      <c r="F20" s="48">
        <f>SUM(F9:F19)</f>
        <v>25745</v>
      </c>
      <c r="G20" s="49">
        <f t="shared" si="0"/>
        <v>122.82919847328245</v>
      </c>
    </row>
    <row r="21" spans="1:8" ht="15" thickTop="1" x14ac:dyDescent="0.2">
      <c r="A21" s="157"/>
      <c r="B21" s="157"/>
      <c r="D21" s="157"/>
      <c r="E21" s="157"/>
      <c r="F21" s="157"/>
    </row>
    <row r="22" spans="1:8" s="398" customFormat="1" ht="14.25" customHeight="1" thickBot="1" x14ac:dyDescent="0.3">
      <c r="A22" s="62" t="s">
        <v>852</v>
      </c>
      <c r="B22" s="62"/>
      <c r="C22" s="62"/>
      <c r="D22" s="389"/>
      <c r="E22" s="389"/>
      <c r="F22" s="389"/>
      <c r="G22" s="157" t="s">
        <v>6</v>
      </c>
    </row>
    <row r="23" spans="1:8" s="388" customFormat="1" ht="41.25" customHeight="1" thickTop="1" thickBot="1" x14ac:dyDescent="0.3">
      <c r="A23" s="418"/>
      <c r="B23" s="419"/>
      <c r="C23" s="420"/>
      <c r="D23" s="42" t="s">
        <v>289</v>
      </c>
      <c r="E23" s="42" t="s">
        <v>290</v>
      </c>
      <c r="F23" s="42" t="s">
        <v>291</v>
      </c>
      <c r="G23" s="43" t="s">
        <v>5</v>
      </c>
    </row>
    <row r="24" spans="1:8" s="388" customFormat="1" ht="12" customHeight="1" thickTop="1" thickBot="1" x14ac:dyDescent="0.3">
      <c r="A24" s="517">
        <v>1</v>
      </c>
      <c r="B24" s="518"/>
      <c r="C24" s="519"/>
      <c r="D24" s="390">
        <v>2</v>
      </c>
      <c r="E24" s="390">
        <v>3</v>
      </c>
      <c r="F24" s="390">
        <v>4</v>
      </c>
      <c r="G24" s="391" t="s">
        <v>855</v>
      </c>
    </row>
    <row r="25" spans="1:8" s="388" customFormat="1" ht="17.100000000000001" customHeight="1" thickTop="1" x14ac:dyDescent="0.25">
      <c r="A25" s="438" t="s">
        <v>853</v>
      </c>
      <c r="B25" s="385"/>
      <c r="C25" s="396"/>
      <c r="D25" s="397">
        <f>SUM(D9,D10,D12,D17,D19)</f>
        <v>16857</v>
      </c>
      <c r="E25" s="397">
        <f t="shared" ref="E25:F25" si="1">SUM(E9,E10,E12,E17,E19)</f>
        <v>18084</v>
      </c>
      <c r="F25" s="397">
        <f t="shared" si="1"/>
        <v>20092</v>
      </c>
      <c r="G25" s="7">
        <f>F25/D25*100</f>
        <v>119.19084060034406</v>
      </c>
    </row>
    <row r="26" spans="1:8" s="388" customFormat="1" ht="17.100000000000001" customHeight="1" thickBot="1" x14ac:dyDescent="0.3">
      <c r="A26" s="439" t="s">
        <v>854</v>
      </c>
      <c r="B26" s="62"/>
      <c r="C26" s="394"/>
      <c r="D26" s="93">
        <f>SUM(D11,D13:D16,D18)</f>
        <v>4103</v>
      </c>
      <c r="E26" s="93">
        <f t="shared" ref="E26" si="2">SUM(E11,E13:E16,E18)</f>
        <v>4783</v>
      </c>
      <c r="F26" s="93">
        <f>SUM(F11,F13:F16,F18)</f>
        <v>5653</v>
      </c>
      <c r="G26" s="160">
        <f>F26/D26*100</f>
        <v>137.77723616865708</v>
      </c>
    </row>
    <row r="27" spans="1:8" s="388" customFormat="1" ht="22.5" customHeight="1" thickTop="1" thickBot="1" x14ac:dyDescent="0.3">
      <c r="A27" s="418" t="s">
        <v>120</v>
      </c>
      <c r="B27" s="419"/>
      <c r="C27" s="420"/>
      <c r="D27" s="48">
        <f>SUM(D25:D26)</f>
        <v>20960</v>
      </c>
      <c r="E27" s="48">
        <f t="shared" ref="E27:F27" si="3">SUM(E25:E26)</f>
        <v>22867</v>
      </c>
      <c r="F27" s="48">
        <f t="shared" si="3"/>
        <v>25745</v>
      </c>
      <c r="G27" s="49">
        <f>F27/D27*100</f>
        <v>122.82919847328245</v>
      </c>
    </row>
    <row r="28" spans="1:8" ht="15" thickTop="1" x14ac:dyDescent="0.2">
      <c r="A28" s="531"/>
      <c r="B28" s="531"/>
      <c r="C28" s="531"/>
      <c r="D28" s="531"/>
      <c r="E28" s="531"/>
      <c r="F28" s="531"/>
      <c r="G28" s="531"/>
    </row>
    <row r="29" spans="1:8" x14ac:dyDescent="0.2">
      <c r="A29" s="183"/>
      <c r="B29" s="183"/>
      <c r="C29" s="183"/>
      <c r="D29" s="183"/>
      <c r="E29" s="183"/>
      <c r="F29" s="183"/>
      <c r="G29" s="183"/>
    </row>
    <row r="30" spans="1:8" ht="15" x14ac:dyDescent="0.25">
      <c r="A30" s="166" t="s">
        <v>13</v>
      </c>
    </row>
    <row r="31" spans="1:8" ht="17.25" customHeight="1" thickBot="1" x14ac:dyDescent="0.3">
      <c r="A31" s="170" t="s">
        <v>215</v>
      </c>
      <c r="B31" s="171"/>
      <c r="C31" s="172"/>
      <c r="D31" s="173"/>
      <c r="E31" s="173"/>
      <c r="F31" s="507">
        <f>SUM(F32)</f>
        <v>12938</v>
      </c>
      <c r="G31" s="507"/>
      <c r="H31" s="50">
        <f>SUM(H34:H37)</f>
        <v>12938</v>
      </c>
    </row>
    <row r="32" spans="1:8" ht="15.75" thickTop="1" x14ac:dyDescent="0.25">
      <c r="A32" s="165" t="s">
        <v>21</v>
      </c>
      <c r="F32" s="498">
        <f>SUM(H31)</f>
        <v>12938</v>
      </c>
      <c r="G32" s="499"/>
    </row>
    <row r="33" spans="1:8" ht="15" x14ac:dyDescent="0.25">
      <c r="A33" s="335" t="s">
        <v>213</v>
      </c>
      <c r="F33" s="324"/>
      <c r="G33" s="325"/>
    </row>
    <row r="34" spans="1:8" ht="14.25" customHeight="1" x14ac:dyDescent="0.2">
      <c r="A34" s="528" t="s">
        <v>694</v>
      </c>
      <c r="B34" s="528"/>
      <c r="C34" s="528"/>
      <c r="D34" s="528"/>
      <c r="E34" s="528"/>
      <c r="F34" s="528"/>
      <c r="G34" s="528"/>
      <c r="H34" s="50">
        <v>6000</v>
      </c>
    </row>
    <row r="35" spans="1:8" ht="14.25" customHeight="1" x14ac:dyDescent="0.2">
      <c r="A35" s="528"/>
      <c r="B35" s="528"/>
      <c r="C35" s="528"/>
      <c r="D35" s="528"/>
      <c r="E35" s="528"/>
      <c r="F35" s="528"/>
      <c r="G35" s="528"/>
      <c r="H35" s="50">
        <v>6264</v>
      </c>
    </row>
    <row r="36" spans="1:8" ht="14.25" customHeight="1" x14ac:dyDescent="0.2">
      <c r="A36" s="528"/>
      <c r="B36" s="528"/>
      <c r="C36" s="528"/>
      <c r="D36" s="528"/>
      <c r="E36" s="528"/>
      <c r="F36" s="528"/>
      <c r="G36" s="528"/>
      <c r="H36" s="50">
        <v>333</v>
      </c>
    </row>
    <row r="37" spans="1:8" ht="14.25" customHeight="1" x14ac:dyDescent="0.2">
      <c r="A37" s="528"/>
      <c r="B37" s="528"/>
      <c r="C37" s="528"/>
      <c r="D37" s="528"/>
      <c r="E37" s="528"/>
      <c r="F37" s="528"/>
      <c r="G37" s="528"/>
      <c r="H37" s="50">
        <v>341</v>
      </c>
    </row>
    <row r="38" spans="1:8" ht="15" customHeight="1" x14ac:dyDescent="0.2">
      <c r="A38" s="528"/>
      <c r="B38" s="528"/>
      <c r="C38" s="528"/>
      <c r="D38" s="528"/>
      <c r="E38" s="528"/>
      <c r="F38" s="528"/>
      <c r="G38" s="528"/>
      <c r="H38" s="50"/>
    </row>
    <row r="39" spans="1:8" ht="15" x14ac:dyDescent="0.25">
      <c r="A39" s="205"/>
      <c r="F39" s="201"/>
      <c r="G39" s="202"/>
    </row>
    <row r="40" spans="1:8" ht="17.25" customHeight="1" thickBot="1" x14ac:dyDescent="0.3">
      <c r="A40" s="170" t="s">
        <v>216</v>
      </c>
      <c r="B40" s="171"/>
      <c r="C40" s="172"/>
      <c r="D40" s="173"/>
      <c r="E40" s="173"/>
      <c r="F40" s="507">
        <f>SUM(F41)</f>
        <v>6099</v>
      </c>
      <c r="G40" s="507"/>
      <c r="H40" s="50">
        <f>SUM(F41)</f>
        <v>6099</v>
      </c>
    </row>
    <row r="41" spans="1:8" ht="15.75" thickTop="1" x14ac:dyDescent="0.25">
      <c r="A41" s="165" t="s">
        <v>21</v>
      </c>
      <c r="F41" s="498">
        <v>6099</v>
      </c>
      <c r="G41" s="499"/>
    </row>
    <row r="42" spans="1:8" ht="15" x14ac:dyDescent="0.25">
      <c r="A42" s="335" t="s">
        <v>214</v>
      </c>
      <c r="F42" s="201"/>
      <c r="G42" s="202"/>
    </row>
    <row r="43" spans="1:8" ht="15" x14ac:dyDescent="0.25">
      <c r="A43" s="205" t="s">
        <v>217</v>
      </c>
      <c r="F43" s="201"/>
      <c r="G43" s="202"/>
    </row>
    <row r="44" spans="1:8" ht="15" x14ac:dyDescent="0.25">
      <c r="A44" s="165"/>
      <c r="F44" s="201"/>
      <c r="G44" s="202"/>
    </row>
    <row r="45" spans="1:8" ht="17.25" customHeight="1" thickBot="1" x14ac:dyDescent="0.3">
      <c r="A45" s="170" t="s">
        <v>218</v>
      </c>
      <c r="B45" s="171"/>
      <c r="C45" s="172"/>
      <c r="D45" s="173"/>
      <c r="E45" s="173"/>
      <c r="F45" s="507">
        <f>SUM(F46)</f>
        <v>40</v>
      </c>
      <c r="G45" s="507"/>
      <c r="H45" s="50">
        <f>SUM(F46)</f>
        <v>40</v>
      </c>
    </row>
    <row r="46" spans="1:8" ht="15.75" thickTop="1" x14ac:dyDescent="0.25">
      <c r="A46" s="165" t="s">
        <v>21</v>
      </c>
      <c r="F46" s="498">
        <v>40</v>
      </c>
      <c r="G46" s="499"/>
    </row>
    <row r="47" spans="1:8" ht="15" x14ac:dyDescent="0.25">
      <c r="A47" s="205" t="s">
        <v>219</v>
      </c>
      <c r="F47" s="201"/>
      <c r="G47" s="202"/>
    </row>
    <row r="48" spans="1:8" ht="15" x14ac:dyDescent="0.25">
      <c r="A48" s="165"/>
      <c r="F48" s="201"/>
      <c r="G48" s="202"/>
    </row>
    <row r="49" spans="1:8" ht="17.25" customHeight="1" thickBot="1" x14ac:dyDescent="0.3">
      <c r="A49" s="170" t="s">
        <v>695</v>
      </c>
      <c r="B49" s="171"/>
      <c r="C49" s="172"/>
      <c r="D49" s="173"/>
      <c r="E49" s="173"/>
      <c r="F49" s="507">
        <f>SUM(F50:G51)</f>
        <v>2500</v>
      </c>
      <c r="G49" s="507"/>
      <c r="H49" s="50"/>
    </row>
    <row r="50" spans="1:8" ht="15.75" thickTop="1" x14ac:dyDescent="0.25">
      <c r="A50" s="333" t="s">
        <v>613</v>
      </c>
      <c r="F50" s="498">
        <v>1320</v>
      </c>
      <c r="G50" s="499"/>
    </row>
    <row r="51" spans="1:8" ht="15" x14ac:dyDescent="0.25">
      <c r="A51" s="333" t="s">
        <v>596</v>
      </c>
      <c r="F51" s="498">
        <v>1180</v>
      </c>
      <c r="G51" s="499"/>
    </row>
    <row r="52" spans="1:8" ht="15" x14ac:dyDescent="0.25">
      <c r="A52" s="332" t="s">
        <v>696</v>
      </c>
      <c r="F52" s="324"/>
      <c r="G52" s="325"/>
    </row>
    <row r="53" spans="1:8" ht="15" x14ac:dyDescent="0.25">
      <c r="A53" s="327" t="s">
        <v>697</v>
      </c>
      <c r="F53" s="324"/>
      <c r="G53" s="325"/>
    </row>
    <row r="54" spans="1:8" ht="15" x14ac:dyDescent="0.25">
      <c r="A54" s="333"/>
      <c r="F54" s="324"/>
      <c r="G54" s="325"/>
    </row>
    <row r="55" spans="1:8" ht="17.25" customHeight="1" thickBot="1" x14ac:dyDescent="0.3">
      <c r="A55" s="170" t="s">
        <v>698</v>
      </c>
      <c r="B55" s="171"/>
      <c r="C55" s="172"/>
      <c r="D55" s="173"/>
      <c r="E55" s="173"/>
      <c r="F55" s="507">
        <f>SUM(F56)</f>
        <v>450</v>
      </c>
      <c r="G55" s="507"/>
      <c r="H55" s="50"/>
    </row>
    <row r="56" spans="1:8" ht="15.75" thickTop="1" x14ac:dyDescent="0.25">
      <c r="A56" s="333" t="s">
        <v>596</v>
      </c>
      <c r="F56" s="498">
        <v>450</v>
      </c>
      <c r="G56" s="499"/>
    </row>
    <row r="57" spans="1:8" ht="15" x14ac:dyDescent="0.25">
      <c r="A57" s="332" t="s">
        <v>699</v>
      </c>
      <c r="F57" s="324"/>
      <c r="G57" s="325"/>
    </row>
    <row r="58" spans="1:8" ht="15" x14ac:dyDescent="0.25">
      <c r="A58" s="427" t="s">
        <v>935</v>
      </c>
      <c r="F58" s="415"/>
      <c r="G58" s="416"/>
    </row>
    <row r="59" spans="1:8" ht="15" x14ac:dyDescent="0.25">
      <c r="A59" s="333"/>
      <c r="F59" s="324"/>
      <c r="G59" s="325"/>
    </row>
    <row r="60" spans="1:8" ht="30.75" customHeight="1" thickBot="1" x14ac:dyDescent="0.3">
      <c r="A60" s="520" t="s">
        <v>700</v>
      </c>
      <c r="B60" s="521"/>
      <c r="C60" s="521"/>
      <c r="D60" s="521"/>
      <c r="E60" s="521"/>
      <c r="F60" s="507">
        <f>SUM(F61)</f>
        <v>200</v>
      </c>
      <c r="G60" s="507"/>
      <c r="H60" s="50"/>
    </row>
    <row r="61" spans="1:8" ht="15.75" thickTop="1" x14ac:dyDescent="0.25">
      <c r="A61" s="217" t="s">
        <v>701</v>
      </c>
      <c r="F61" s="498">
        <v>200</v>
      </c>
      <c r="G61" s="499"/>
    </row>
    <row r="62" spans="1:8" ht="15" x14ac:dyDescent="0.25">
      <c r="A62" s="327" t="s">
        <v>702</v>
      </c>
      <c r="F62" s="324"/>
      <c r="G62" s="325"/>
    </row>
    <row r="63" spans="1:8" ht="15" x14ac:dyDescent="0.25">
      <c r="A63" s="333"/>
      <c r="F63" s="324"/>
      <c r="G63" s="325"/>
    </row>
    <row r="64" spans="1:8" ht="17.25" customHeight="1" thickBot="1" x14ac:dyDescent="0.3">
      <c r="A64" s="170" t="s">
        <v>703</v>
      </c>
      <c r="B64" s="171"/>
      <c r="C64" s="172"/>
      <c r="D64" s="173"/>
      <c r="E64" s="173"/>
      <c r="F64" s="507">
        <f>SUM(F65:G66)</f>
        <v>853</v>
      </c>
      <c r="G64" s="507"/>
      <c r="H64" s="50"/>
    </row>
    <row r="65" spans="1:8" ht="15.75" thickTop="1" x14ac:dyDescent="0.25">
      <c r="A65" s="333" t="s">
        <v>500</v>
      </c>
      <c r="F65" s="498">
        <v>150</v>
      </c>
      <c r="G65" s="499"/>
    </row>
    <row r="66" spans="1:8" ht="15" x14ac:dyDescent="0.25">
      <c r="A66" s="333" t="s">
        <v>604</v>
      </c>
      <c r="F66" s="498">
        <v>703</v>
      </c>
      <c r="G66" s="499"/>
    </row>
    <row r="67" spans="1:8" ht="15" x14ac:dyDescent="0.25">
      <c r="A67" s="332" t="s">
        <v>704</v>
      </c>
      <c r="F67" s="324"/>
      <c r="G67" s="325"/>
    </row>
    <row r="68" spans="1:8" ht="15" x14ac:dyDescent="0.25">
      <c r="A68" s="333"/>
      <c r="F68" s="324"/>
      <c r="G68" s="325"/>
    </row>
    <row r="69" spans="1:8" ht="17.25" customHeight="1" thickBot="1" x14ac:dyDescent="0.3">
      <c r="A69" s="170" t="s">
        <v>220</v>
      </c>
      <c r="B69" s="171"/>
      <c r="C69" s="172"/>
      <c r="D69" s="173"/>
      <c r="E69" s="173"/>
      <c r="F69" s="507">
        <f>SUM(F70,F75)</f>
        <v>1005</v>
      </c>
      <c r="G69" s="507"/>
      <c r="H69" s="50"/>
    </row>
    <row r="70" spans="1:8" ht="15.75" thickTop="1" x14ac:dyDescent="0.25">
      <c r="A70" s="165" t="s">
        <v>21</v>
      </c>
      <c r="F70" s="498">
        <f>SUM(F71:G73)</f>
        <v>1000</v>
      </c>
      <c r="G70" s="499"/>
      <c r="H70" s="50"/>
    </row>
    <row r="71" spans="1:8" s="220" customFormat="1" ht="15" customHeight="1" x14ac:dyDescent="0.25">
      <c r="A71" s="575" t="s">
        <v>705</v>
      </c>
      <c r="B71" s="575"/>
      <c r="C71" s="575"/>
      <c r="D71" s="575"/>
      <c r="E71" s="575"/>
      <c r="F71" s="568">
        <v>200</v>
      </c>
      <c r="G71" s="569"/>
      <c r="H71" s="336"/>
    </row>
    <row r="72" spans="1:8" s="220" customFormat="1" ht="15" customHeight="1" x14ac:dyDescent="0.25">
      <c r="A72" s="334" t="s">
        <v>706</v>
      </c>
      <c r="B72" s="334"/>
      <c r="C72" s="334"/>
      <c r="D72" s="334"/>
      <c r="E72" s="334"/>
      <c r="F72" s="568">
        <v>250</v>
      </c>
      <c r="G72" s="569"/>
      <c r="H72" s="336"/>
    </row>
    <row r="73" spans="1:8" ht="29.25" customHeight="1" x14ac:dyDescent="0.25">
      <c r="A73" s="581" t="s">
        <v>707</v>
      </c>
      <c r="B73" s="581"/>
      <c r="C73" s="581"/>
      <c r="D73" s="581"/>
      <c r="E73" s="581"/>
      <c r="F73" s="568">
        <v>550</v>
      </c>
      <c r="G73" s="569"/>
      <c r="H73" s="50"/>
    </row>
    <row r="74" spans="1:8" ht="15" x14ac:dyDescent="0.25">
      <c r="A74" s="205"/>
      <c r="F74" s="201"/>
      <c r="G74" s="202"/>
    </row>
    <row r="75" spans="1:8" ht="15" x14ac:dyDescent="0.25">
      <c r="A75" s="333" t="s">
        <v>46</v>
      </c>
      <c r="F75" s="498">
        <v>5</v>
      </c>
      <c r="G75" s="499"/>
    </row>
    <row r="76" spans="1:8" ht="15" x14ac:dyDescent="0.25">
      <c r="A76" s="368" t="s">
        <v>851</v>
      </c>
      <c r="F76" s="366"/>
      <c r="G76" s="367"/>
    </row>
    <row r="77" spans="1:8" ht="15" x14ac:dyDescent="0.25">
      <c r="A77" s="368"/>
      <c r="F77" s="366"/>
      <c r="G77" s="367"/>
    </row>
    <row r="78" spans="1:8" ht="17.25" customHeight="1" thickBot="1" x14ac:dyDescent="0.3">
      <c r="A78" s="170" t="s">
        <v>708</v>
      </c>
      <c r="B78" s="171"/>
      <c r="C78" s="172"/>
      <c r="D78" s="173"/>
      <c r="E78" s="173"/>
      <c r="F78" s="507">
        <f>SUM(F79)</f>
        <v>1650</v>
      </c>
      <c r="G78" s="507"/>
      <c r="H78" s="50"/>
    </row>
    <row r="79" spans="1:8" ht="15.75" thickTop="1" x14ac:dyDescent="0.25">
      <c r="A79" s="333" t="s">
        <v>596</v>
      </c>
      <c r="F79" s="498">
        <f>SUM(F80,F85)</f>
        <v>1650</v>
      </c>
      <c r="G79" s="499"/>
    </row>
    <row r="80" spans="1:8" ht="15" x14ac:dyDescent="0.25">
      <c r="A80" s="332" t="s">
        <v>709</v>
      </c>
      <c r="F80" s="498">
        <f>SUM(F81:G83)</f>
        <v>1350</v>
      </c>
      <c r="G80" s="499"/>
    </row>
    <row r="81" spans="1:8" ht="15" x14ac:dyDescent="0.25">
      <c r="A81" s="427" t="s">
        <v>936</v>
      </c>
      <c r="F81" s="568">
        <v>450</v>
      </c>
      <c r="G81" s="569"/>
    </row>
    <row r="82" spans="1:8" ht="15" x14ac:dyDescent="0.25">
      <c r="A82" s="427" t="s">
        <v>937</v>
      </c>
      <c r="F82" s="568">
        <v>800</v>
      </c>
      <c r="G82" s="569"/>
    </row>
    <row r="83" spans="1:8" ht="15" x14ac:dyDescent="0.25">
      <c r="A83" s="427" t="s">
        <v>938</v>
      </c>
      <c r="F83" s="568">
        <v>100</v>
      </c>
      <c r="G83" s="569"/>
    </row>
    <row r="84" spans="1:8" ht="15" x14ac:dyDescent="0.25">
      <c r="A84" s="427"/>
      <c r="F84" s="424"/>
      <c r="G84" s="425"/>
    </row>
    <row r="85" spans="1:8" ht="15" x14ac:dyDescent="0.25">
      <c r="A85" s="332" t="s">
        <v>939</v>
      </c>
      <c r="F85" s="498">
        <v>300</v>
      </c>
      <c r="G85" s="499"/>
    </row>
    <row r="86" spans="1:8" ht="15" x14ac:dyDescent="0.25">
      <c r="A86" s="327"/>
      <c r="F86" s="324"/>
      <c r="G86" s="325"/>
    </row>
    <row r="87" spans="1:8" ht="17.25" customHeight="1" thickBot="1" x14ac:dyDescent="0.3">
      <c r="A87" s="170" t="s">
        <v>58</v>
      </c>
      <c r="B87" s="171"/>
      <c r="C87" s="172"/>
      <c r="D87" s="173"/>
      <c r="E87" s="173"/>
      <c r="F87" s="507">
        <f>SUM(F88)</f>
        <v>10</v>
      </c>
      <c r="G87" s="507"/>
      <c r="H87" s="50">
        <f>SUM(F88)</f>
        <v>10</v>
      </c>
    </row>
    <row r="88" spans="1:8" ht="15.75" thickTop="1" x14ac:dyDescent="0.25">
      <c r="A88" s="165" t="s">
        <v>21</v>
      </c>
      <c r="F88" s="498">
        <v>10</v>
      </c>
      <c r="G88" s="499"/>
    </row>
    <row r="89" spans="1:8" ht="15" x14ac:dyDescent="0.25">
      <c r="A89" s="205" t="s">
        <v>221</v>
      </c>
      <c r="F89" s="201"/>
      <c r="G89" s="202"/>
    </row>
    <row r="90" spans="1:8" ht="15" x14ac:dyDescent="0.25">
      <c r="A90" s="165"/>
      <c r="F90" s="201"/>
      <c r="G90" s="202"/>
    </row>
    <row r="91" spans="1:8" ht="15" x14ac:dyDescent="0.25">
      <c r="A91" s="165"/>
      <c r="F91" s="201"/>
      <c r="G91" s="202"/>
    </row>
    <row r="95" spans="1:8" ht="12.75" customHeight="1" x14ac:dyDescent="0.2"/>
  </sheetData>
  <mergeCells count="39">
    <mergeCell ref="F81:G81"/>
    <mergeCell ref="F82:G82"/>
    <mergeCell ref="F83:G83"/>
    <mergeCell ref="A73:E73"/>
    <mergeCell ref="F78:G78"/>
    <mergeCell ref="F79:G79"/>
    <mergeCell ref="A71:E71"/>
    <mergeCell ref="F71:G71"/>
    <mergeCell ref="F72:G72"/>
    <mergeCell ref="F75:G75"/>
    <mergeCell ref="A60:E60"/>
    <mergeCell ref="F60:G60"/>
    <mergeCell ref="F61:G61"/>
    <mergeCell ref="F64:G64"/>
    <mergeCell ref="F65:G65"/>
    <mergeCell ref="F41:G41"/>
    <mergeCell ref="F45:G45"/>
    <mergeCell ref="F46:G46"/>
    <mergeCell ref="F88:G88"/>
    <mergeCell ref="F69:G69"/>
    <mergeCell ref="F70:G70"/>
    <mergeCell ref="F87:G87"/>
    <mergeCell ref="F49:G49"/>
    <mergeCell ref="F50:G50"/>
    <mergeCell ref="F51:G51"/>
    <mergeCell ref="F55:G55"/>
    <mergeCell ref="F56:G56"/>
    <mergeCell ref="F66:G66"/>
    <mergeCell ref="F80:G80"/>
    <mergeCell ref="F85:G85"/>
    <mergeCell ref="F73:G73"/>
    <mergeCell ref="F40:G40"/>
    <mergeCell ref="F1:G1"/>
    <mergeCell ref="A20:C20"/>
    <mergeCell ref="F31:G31"/>
    <mergeCell ref="F32:G32"/>
    <mergeCell ref="A28:G28"/>
    <mergeCell ref="A34:G38"/>
    <mergeCell ref="A24:C24"/>
  </mergeCells>
  <pageMargins left="0.70866141732283472" right="0.70866141732283472" top="0.78740157480314965" bottom="0.78740157480314965" header="0.31496062992125984" footer="0.31496062992125984"/>
  <pageSetup paperSize="9" scale="67" firstPageNumber="58"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colBreaks count="1" manualBreakCount="1">
    <brk id="11" max="10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7"/>
  <sheetViews>
    <sheetView showGridLines="0" view="pageBreakPreview" zoomScaleNormal="100" zoomScaleSheetLayoutView="100" workbookViewId="0">
      <selection activeCell="L82" sqref="L82"/>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56" t="s">
        <v>94</v>
      </c>
      <c r="F1" s="510" t="s">
        <v>95</v>
      </c>
      <c r="G1" s="510"/>
    </row>
    <row r="3" spans="1:8" x14ac:dyDescent="0.2">
      <c r="A3" s="25" t="s">
        <v>1</v>
      </c>
      <c r="B3" s="25" t="s">
        <v>96</v>
      </c>
    </row>
    <row r="4" spans="1:8" x14ac:dyDescent="0.2">
      <c r="B4" s="25" t="s">
        <v>97</v>
      </c>
    </row>
    <row r="6" spans="1:8" s="2" customFormat="1" ht="13.5" thickBot="1" x14ac:dyDescent="0.25">
      <c r="A6" s="18"/>
      <c r="B6" s="18"/>
      <c r="D6" s="4"/>
      <c r="E6" s="4"/>
      <c r="F6" s="4"/>
      <c r="G6" s="2" t="s">
        <v>6</v>
      </c>
    </row>
    <row r="7" spans="1:8" s="2" customFormat="1" ht="39.75" thickTop="1" thickBot="1" x14ac:dyDescent="0.25">
      <c r="A7" s="39" t="s">
        <v>2</v>
      </c>
      <c r="B7" s="40" t="s">
        <v>3</v>
      </c>
      <c r="C7" s="41" t="s">
        <v>4</v>
      </c>
      <c r="D7" s="42" t="s">
        <v>289</v>
      </c>
      <c r="E7" s="42" t="s">
        <v>290</v>
      </c>
      <c r="F7" s="42" t="s">
        <v>291</v>
      </c>
      <c r="G7" s="43" t="s">
        <v>5</v>
      </c>
    </row>
    <row r="8" spans="1:8" s="5" customFormat="1" ht="12.75" thickTop="1" thickBot="1" x14ac:dyDescent="0.25">
      <c r="A8" s="44">
        <v>1</v>
      </c>
      <c r="B8" s="45">
        <v>2</v>
      </c>
      <c r="C8" s="45">
        <v>3</v>
      </c>
      <c r="D8" s="46">
        <v>4</v>
      </c>
      <c r="E8" s="46">
        <v>5</v>
      </c>
      <c r="F8" s="46">
        <v>6</v>
      </c>
      <c r="G8" s="47" t="s">
        <v>12</v>
      </c>
    </row>
    <row r="9" spans="1:8" ht="15.75" thickTop="1" thickBot="1" x14ac:dyDescent="0.25">
      <c r="A9" s="21">
        <v>6172</v>
      </c>
      <c r="B9" s="22">
        <v>51</v>
      </c>
      <c r="C9" s="8" t="s">
        <v>8</v>
      </c>
      <c r="D9" s="9">
        <v>20</v>
      </c>
      <c r="E9" s="9">
        <v>20</v>
      </c>
      <c r="F9" s="9">
        <f>SUM(F14)</f>
        <v>20</v>
      </c>
      <c r="G9" s="10">
        <f>F9/D9*100</f>
        <v>100</v>
      </c>
    </row>
    <row r="10" spans="1:8" s="16" customFormat="1" ht="16.5" thickTop="1" thickBot="1" x14ac:dyDescent="0.3">
      <c r="A10" s="513" t="s">
        <v>9</v>
      </c>
      <c r="B10" s="514"/>
      <c r="C10" s="515"/>
      <c r="D10" s="48">
        <f>SUM(D9:D9)</f>
        <v>20</v>
      </c>
      <c r="E10" s="48">
        <f>SUM(E9:E9)</f>
        <v>20</v>
      </c>
      <c r="F10" s="48">
        <f>SUM(F9:F9)</f>
        <v>20</v>
      </c>
      <c r="G10" s="49">
        <f>F10/D10*100</f>
        <v>100</v>
      </c>
    </row>
    <row r="11" spans="1:8" ht="15" thickTop="1" x14ac:dyDescent="0.2">
      <c r="A11" s="531"/>
      <c r="B11" s="531"/>
      <c r="C11" s="531"/>
      <c r="D11" s="531"/>
      <c r="E11" s="531"/>
      <c r="F11" s="531"/>
      <c r="G11" s="531"/>
    </row>
    <row r="12" spans="1:8" x14ac:dyDescent="0.2">
      <c r="A12" s="105"/>
      <c r="B12" s="105"/>
      <c r="C12" s="105"/>
      <c r="D12" s="105"/>
      <c r="E12" s="105"/>
      <c r="F12" s="105"/>
      <c r="G12" s="105"/>
    </row>
    <row r="13" spans="1:8" ht="15" x14ac:dyDescent="0.25">
      <c r="A13" s="27" t="s">
        <v>13</v>
      </c>
    </row>
    <row r="14" spans="1:8" ht="17.25" customHeight="1" thickBot="1" x14ac:dyDescent="0.3">
      <c r="A14" s="35" t="s">
        <v>58</v>
      </c>
      <c r="B14" s="36"/>
      <c r="C14" s="37"/>
      <c r="D14" s="38"/>
      <c r="E14" s="38"/>
      <c r="F14" s="507">
        <f>SUM(F15)</f>
        <v>20</v>
      </c>
      <c r="G14" s="507"/>
      <c r="H14" s="50">
        <f>SUM(F15)</f>
        <v>20</v>
      </c>
    </row>
    <row r="15" spans="1:8" ht="15.75" thickTop="1" x14ac:dyDescent="0.25">
      <c r="A15" s="26" t="s">
        <v>19</v>
      </c>
      <c r="F15" s="498">
        <v>20</v>
      </c>
      <c r="G15" s="499"/>
    </row>
    <row r="16" spans="1:8" x14ac:dyDescent="0.2">
      <c r="A16" s="495" t="s">
        <v>890</v>
      </c>
      <c r="B16" s="496"/>
      <c r="C16" s="496"/>
      <c r="D16" s="496"/>
      <c r="E16" s="496"/>
      <c r="F16" s="496"/>
      <c r="G16" s="496"/>
    </row>
    <row r="17" spans="1:7" x14ac:dyDescent="0.2">
      <c r="A17" s="497"/>
      <c r="B17" s="497"/>
      <c r="C17" s="497"/>
      <c r="D17" s="497"/>
      <c r="E17" s="497"/>
      <c r="F17" s="497"/>
      <c r="G17" s="497"/>
    </row>
  </sheetData>
  <mergeCells count="6">
    <mergeCell ref="A16:G17"/>
    <mergeCell ref="F1:G1"/>
    <mergeCell ref="A10:C10"/>
    <mergeCell ref="F14:G14"/>
    <mergeCell ref="F15:G15"/>
    <mergeCell ref="A11:G11"/>
  </mergeCells>
  <pageMargins left="0.70866141732283472" right="0.70866141732283472" top="0.78740157480314965" bottom="0.78740157480314965" header="0.31496062992125984" footer="0.31496062992125984"/>
  <pageSetup paperSize="9" scale="67" firstPageNumber="60"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colBreaks count="1" manualBreakCount="1">
    <brk id="11" max="10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6"/>
  <sheetViews>
    <sheetView showGridLines="0" view="pageBreakPreview" zoomScaleNormal="100" zoomScaleSheetLayoutView="100" workbookViewId="0">
      <selection activeCell="L82" sqref="L82"/>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56" t="s">
        <v>548</v>
      </c>
      <c r="F1" s="510" t="s">
        <v>89</v>
      </c>
      <c r="G1" s="510"/>
    </row>
    <row r="3" spans="1:8" x14ac:dyDescent="0.2">
      <c r="A3" s="25" t="s">
        <v>1</v>
      </c>
      <c r="B3" s="25" t="s">
        <v>90</v>
      </c>
    </row>
    <row r="4" spans="1:8" x14ac:dyDescent="0.2">
      <c r="B4" s="25" t="s">
        <v>80</v>
      </c>
    </row>
    <row r="6" spans="1:8" s="2" customFormat="1" ht="13.5" thickBot="1" x14ac:dyDescent="0.25">
      <c r="A6" s="18"/>
      <c r="B6" s="18"/>
      <c r="D6" s="4"/>
      <c r="E6" s="4"/>
      <c r="F6" s="4"/>
      <c r="G6" s="2" t="s">
        <v>6</v>
      </c>
    </row>
    <row r="7" spans="1:8" s="2" customFormat="1" ht="39.75" thickTop="1" thickBot="1" x14ac:dyDescent="0.25">
      <c r="A7" s="39" t="s">
        <v>2</v>
      </c>
      <c r="B7" s="40" t="s">
        <v>3</v>
      </c>
      <c r="C7" s="41" t="s">
        <v>4</v>
      </c>
      <c r="D7" s="42" t="s">
        <v>289</v>
      </c>
      <c r="E7" s="42" t="s">
        <v>290</v>
      </c>
      <c r="F7" s="42" t="s">
        <v>291</v>
      </c>
      <c r="G7" s="43" t="s">
        <v>5</v>
      </c>
    </row>
    <row r="8" spans="1:8" s="5" customFormat="1" ht="12.75" thickTop="1" thickBot="1" x14ac:dyDescent="0.25">
      <c r="A8" s="44">
        <v>1</v>
      </c>
      <c r="B8" s="45">
        <v>2</v>
      </c>
      <c r="C8" s="45">
        <v>3</v>
      </c>
      <c r="D8" s="46">
        <v>4</v>
      </c>
      <c r="E8" s="46">
        <v>5</v>
      </c>
      <c r="F8" s="46">
        <v>6</v>
      </c>
      <c r="G8" s="47" t="s">
        <v>12</v>
      </c>
    </row>
    <row r="9" spans="1:8" ht="15" thickTop="1" x14ac:dyDescent="0.2">
      <c r="A9" s="19">
        <v>3315</v>
      </c>
      <c r="B9" s="20">
        <v>59</v>
      </c>
      <c r="C9" s="69" t="s">
        <v>54</v>
      </c>
      <c r="D9" s="6">
        <v>650</v>
      </c>
      <c r="E9" s="6">
        <v>650</v>
      </c>
      <c r="F9" s="6">
        <v>650</v>
      </c>
      <c r="G9" s="7">
        <f>F9/D9*100</f>
        <v>100</v>
      </c>
    </row>
    <row r="10" spans="1:8" x14ac:dyDescent="0.2">
      <c r="A10" s="21">
        <v>6172</v>
      </c>
      <c r="B10" s="22">
        <v>51</v>
      </c>
      <c r="C10" s="8" t="s">
        <v>8</v>
      </c>
      <c r="D10" s="9">
        <v>1527</v>
      </c>
      <c r="E10" s="9">
        <v>1387</v>
      </c>
      <c r="F10" s="9">
        <f>SUM(F23)</f>
        <v>1450</v>
      </c>
      <c r="G10" s="10">
        <f>F10/D10*100</f>
        <v>94.95743287491814</v>
      </c>
    </row>
    <row r="11" spans="1:8" ht="29.25" thickBot="1" x14ac:dyDescent="0.25">
      <c r="A11" s="21">
        <v>6172</v>
      </c>
      <c r="B11" s="22">
        <v>53</v>
      </c>
      <c r="C11" s="14" t="s">
        <v>10</v>
      </c>
      <c r="D11" s="9">
        <v>40</v>
      </c>
      <c r="E11" s="9">
        <v>2</v>
      </c>
      <c r="F11" s="9">
        <f>SUM(F34)</f>
        <v>40</v>
      </c>
      <c r="G11" s="12">
        <f>F11/D11*100</f>
        <v>100</v>
      </c>
    </row>
    <row r="12" spans="1:8" s="16" customFormat="1" ht="16.5" thickTop="1" thickBot="1" x14ac:dyDescent="0.3">
      <c r="A12" s="513" t="s">
        <v>9</v>
      </c>
      <c r="B12" s="514"/>
      <c r="C12" s="515"/>
      <c r="D12" s="48">
        <f>SUM(D9:D11)</f>
        <v>2217</v>
      </c>
      <c r="E12" s="48">
        <f>SUM(E9:E11)</f>
        <v>2039</v>
      </c>
      <c r="F12" s="48">
        <f>SUM(F9:F11)</f>
        <v>2140</v>
      </c>
      <c r="G12" s="49">
        <f>F12/D12*100</f>
        <v>96.526838069463238</v>
      </c>
    </row>
    <row r="13" spans="1:8" ht="15" thickTop="1" x14ac:dyDescent="0.2">
      <c r="A13" s="531"/>
      <c r="B13" s="531"/>
      <c r="C13" s="531"/>
      <c r="D13" s="531"/>
      <c r="E13" s="531"/>
      <c r="F13" s="531"/>
      <c r="G13" s="531"/>
    </row>
    <row r="14" spans="1:8" x14ac:dyDescent="0.2">
      <c r="A14" s="105"/>
      <c r="B14" s="105"/>
      <c r="C14" s="105"/>
      <c r="D14" s="105"/>
      <c r="E14" s="105"/>
      <c r="F14" s="105"/>
      <c r="G14" s="105"/>
    </row>
    <row r="15" spans="1:8" ht="15" x14ac:dyDescent="0.25">
      <c r="A15" s="27" t="s">
        <v>13</v>
      </c>
    </row>
    <row r="16" spans="1:8" ht="17.25" customHeight="1" thickBot="1" x14ac:dyDescent="0.3">
      <c r="A16" s="35" t="s">
        <v>91</v>
      </c>
      <c r="B16" s="36"/>
      <c r="C16" s="37"/>
      <c r="D16" s="38"/>
      <c r="E16" s="38"/>
      <c r="F16" s="507">
        <v>650</v>
      </c>
      <c r="G16" s="507"/>
      <c r="H16" s="50"/>
    </row>
    <row r="17" spans="1:8" ht="15.75" thickTop="1" x14ac:dyDescent="0.25">
      <c r="A17" s="26" t="s">
        <v>57</v>
      </c>
      <c r="F17" s="498">
        <v>650</v>
      </c>
      <c r="G17" s="499"/>
    </row>
    <row r="18" spans="1:8" x14ac:dyDescent="0.2">
      <c r="A18" s="495" t="s">
        <v>146</v>
      </c>
      <c r="B18" s="496"/>
      <c r="C18" s="496"/>
      <c r="D18" s="496"/>
      <c r="E18" s="496"/>
      <c r="F18" s="496"/>
      <c r="G18" s="496"/>
    </row>
    <row r="19" spans="1:8" x14ac:dyDescent="0.2">
      <c r="A19" s="496"/>
      <c r="B19" s="496"/>
      <c r="C19" s="496"/>
      <c r="D19" s="496"/>
      <c r="E19" s="496"/>
      <c r="F19" s="496"/>
      <c r="G19" s="496"/>
    </row>
    <row r="20" spans="1:8" x14ac:dyDescent="0.2">
      <c r="A20" s="496"/>
      <c r="B20" s="496"/>
      <c r="C20" s="496"/>
      <c r="D20" s="496"/>
      <c r="E20" s="496"/>
      <c r="F20" s="496"/>
      <c r="G20" s="496"/>
    </row>
    <row r="21" spans="1:8" x14ac:dyDescent="0.2">
      <c r="A21" s="496"/>
      <c r="B21" s="496"/>
      <c r="C21" s="496"/>
      <c r="D21" s="496"/>
      <c r="E21" s="496"/>
      <c r="F21" s="496"/>
      <c r="G21" s="496"/>
    </row>
    <row r="22" spans="1:8" ht="15" x14ac:dyDescent="0.25">
      <c r="A22" s="26"/>
      <c r="F22" s="58"/>
      <c r="G22" s="59"/>
    </row>
    <row r="23" spans="1:8" ht="17.25" customHeight="1" thickBot="1" x14ac:dyDescent="0.3">
      <c r="A23" s="35" t="s">
        <v>58</v>
      </c>
      <c r="B23" s="36"/>
      <c r="C23" s="37"/>
      <c r="D23" s="38"/>
      <c r="E23" s="38"/>
      <c r="F23" s="507">
        <f>SUM(F24,F27,F30)</f>
        <v>1450</v>
      </c>
      <c r="G23" s="507"/>
      <c r="H23" s="50"/>
    </row>
    <row r="24" spans="1:8" ht="15.75" thickTop="1" x14ac:dyDescent="0.25">
      <c r="A24" s="26" t="s">
        <v>56</v>
      </c>
      <c r="F24" s="498">
        <v>400</v>
      </c>
      <c r="G24" s="499"/>
    </row>
    <row r="25" spans="1:8" ht="15" x14ac:dyDescent="0.25">
      <c r="A25" s="25" t="s">
        <v>288</v>
      </c>
      <c r="F25" s="58"/>
      <c r="G25" s="59"/>
    </row>
    <row r="26" spans="1:8" ht="15" x14ac:dyDescent="0.25">
      <c r="A26" s="25"/>
      <c r="F26" s="58"/>
      <c r="G26" s="59"/>
    </row>
    <row r="27" spans="1:8" ht="15" x14ac:dyDescent="0.25">
      <c r="A27" s="26" t="s">
        <v>19</v>
      </c>
      <c r="F27" s="601">
        <v>750</v>
      </c>
      <c r="G27" s="602"/>
    </row>
    <row r="28" spans="1:8" ht="15" x14ac:dyDescent="0.25">
      <c r="A28" s="534" t="s">
        <v>224</v>
      </c>
      <c r="B28" s="535"/>
      <c r="C28" s="535"/>
      <c r="D28" s="535"/>
      <c r="E28" s="535"/>
      <c r="F28" s="535"/>
      <c r="G28" s="535"/>
    </row>
    <row r="29" spans="1:8" ht="15" x14ac:dyDescent="0.25">
      <c r="A29" s="26"/>
      <c r="F29" s="58"/>
      <c r="G29" s="59"/>
    </row>
    <row r="30" spans="1:8" ht="15" x14ac:dyDescent="0.25">
      <c r="A30" s="26" t="s">
        <v>21</v>
      </c>
      <c r="F30" s="498">
        <v>300</v>
      </c>
      <c r="G30" s="499"/>
    </row>
    <row r="31" spans="1:8" x14ac:dyDescent="0.2">
      <c r="A31" s="495" t="s">
        <v>92</v>
      </c>
      <c r="B31" s="496"/>
      <c r="C31" s="496"/>
      <c r="D31" s="496"/>
      <c r="E31" s="496"/>
      <c r="F31" s="496"/>
      <c r="G31" s="496"/>
    </row>
    <row r="32" spans="1:8" x14ac:dyDescent="0.2">
      <c r="A32" s="496"/>
      <c r="B32" s="496"/>
      <c r="C32" s="496"/>
      <c r="D32" s="496"/>
      <c r="E32" s="496"/>
      <c r="F32" s="496"/>
      <c r="G32" s="496"/>
    </row>
    <row r="33" spans="1:8" ht="15" x14ac:dyDescent="0.25">
      <c r="A33" s="60"/>
      <c r="B33" s="60"/>
      <c r="C33" s="60"/>
      <c r="D33" s="60"/>
      <c r="E33" s="60"/>
      <c r="F33" s="60"/>
      <c r="G33" s="60"/>
    </row>
    <row r="34" spans="1:8" ht="31.5" customHeight="1" thickBot="1" x14ac:dyDescent="0.3">
      <c r="A34" s="520" t="s">
        <v>75</v>
      </c>
      <c r="B34" s="521"/>
      <c r="C34" s="521"/>
      <c r="D34" s="521"/>
      <c r="E34" s="521"/>
      <c r="F34" s="507">
        <v>40</v>
      </c>
      <c r="G34" s="507"/>
      <c r="H34" s="50"/>
    </row>
    <row r="35" spans="1:8" ht="15" customHeight="1" thickTop="1" x14ac:dyDescent="0.25">
      <c r="A35" s="561" t="s">
        <v>51</v>
      </c>
      <c r="B35" s="561"/>
      <c r="C35" s="561"/>
      <c r="D35" s="60"/>
      <c r="E35" s="60"/>
      <c r="F35" s="498">
        <v>40</v>
      </c>
      <c r="G35" s="499"/>
    </row>
    <row r="36" spans="1:8" ht="15" customHeight="1" x14ac:dyDescent="0.25">
      <c r="A36" s="495" t="s">
        <v>93</v>
      </c>
      <c r="B36" s="495"/>
      <c r="C36" s="495"/>
      <c r="D36" s="60"/>
      <c r="E36" s="60"/>
      <c r="F36" s="60"/>
      <c r="G36" s="60"/>
    </row>
  </sheetData>
  <mergeCells count="17">
    <mergeCell ref="F27:G27"/>
    <mergeCell ref="A13:G13"/>
    <mergeCell ref="F1:G1"/>
    <mergeCell ref="F16:G16"/>
    <mergeCell ref="F17:G17"/>
    <mergeCell ref="A36:C36"/>
    <mergeCell ref="A12:C12"/>
    <mergeCell ref="A34:E34"/>
    <mergeCell ref="F34:G34"/>
    <mergeCell ref="A28:G28"/>
    <mergeCell ref="F30:G30"/>
    <mergeCell ref="A31:G32"/>
    <mergeCell ref="A35:C35"/>
    <mergeCell ref="F35:G35"/>
    <mergeCell ref="A18:G21"/>
    <mergeCell ref="F23:G23"/>
    <mergeCell ref="F24:G24"/>
  </mergeCells>
  <pageMargins left="0.70866141732283472" right="0.70866141732283472" top="0.78740157480314965" bottom="0.78740157480314965" header="0.31496062992125984" footer="0.31496062992125984"/>
  <pageSetup paperSize="9" scale="67" firstPageNumber="61"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colBreaks count="1" manualBreakCount="1">
    <brk id="11" max="10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98"/>
  <sheetViews>
    <sheetView showGridLines="0" view="pageBreakPreview" zoomScaleNormal="100" zoomScaleSheetLayoutView="100" workbookViewId="0">
      <selection activeCell="L82" sqref="L82"/>
    </sheetView>
  </sheetViews>
  <sheetFormatPr defaultRowHeight="14.25" x14ac:dyDescent="0.2"/>
  <cols>
    <col min="1" max="1" width="8.5703125" style="17" customWidth="1"/>
    <col min="2" max="2" width="9.140625" style="17"/>
    <col min="3" max="3" width="57.85546875" style="1" customWidth="1"/>
    <col min="4" max="6" width="14.140625" style="3" customWidth="1"/>
    <col min="7" max="7" width="8.28515625" style="1" customWidth="1"/>
    <col min="8" max="8" width="13.28515625" style="1" bestFit="1" customWidth="1"/>
    <col min="9" max="11" width="9.140625" style="1"/>
    <col min="12" max="12" width="13.28515625" style="1" customWidth="1"/>
    <col min="13" max="16384" width="9.140625" style="1"/>
  </cols>
  <sheetData>
    <row r="1" spans="1:7" ht="23.25" x14ac:dyDescent="0.35">
      <c r="A1" s="56" t="s">
        <v>130</v>
      </c>
      <c r="F1" s="510" t="s">
        <v>131</v>
      </c>
      <c r="G1" s="510"/>
    </row>
    <row r="3" spans="1:7" x14ac:dyDescent="0.2">
      <c r="A3" s="25" t="s">
        <v>1</v>
      </c>
      <c r="B3" s="265" t="s">
        <v>30</v>
      </c>
    </row>
    <row r="4" spans="1:7" x14ac:dyDescent="0.2">
      <c r="B4" s="25" t="s">
        <v>80</v>
      </c>
    </row>
    <row r="6" spans="1:7" s="2" customFormat="1" ht="13.5" thickBot="1" x14ac:dyDescent="0.25">
      <c r="A6" s="18"/>
      <c r="B6" s="18"/>
      <c r="D6" s="4"/>
      <c r="E6" s="4"/>
      <c r="F6" s="4"/>
      <c r="G6" s="2" t="s">
        <v>6</v>
      </c>
    </row>
    <row r="7" spans="1:7" s="2" customFormat="1" ht="39" customHeight="1" thickTop="1" thickBot="1" x14ac:dyDescent="0.25">
      <c r="A7" s="39" t="s">
        <v>2</v>
      </c>
      <c r="B7" s="40" t="s">
        <v>3</v>
      </c>
      <c r="C7" s="41" t="s">
        <v>4</v>
      </c>
      <c r="D7" s="42" t="s">
        <v>289</v>
      </c>
      <c r="E7" s="42" t="s">
        <v>290</v>
      </c>
      <c r="F7" s="42" t="s">
        <v>291</v>
      </c>
      <c r="G7" s="43" t="s">
        <v>5</v>
      </c>
    </row>
    <row r="8" spans="1:7" s="5" customFormat="1" ht="12.75" thickTop="1" thickBot="1" x14ac:dyDescent="0.25">
      <c r="A8" s="44">
        <v>1</v>
      </c>
      <c r="B8" s="45">
        <v>2</v>
      </c>
      <c r="C8" s="45">
        <v>3</v>
      </c>
      <c r="D8" s="46">
        <v>4</v>
      </c>
      <c r="E8" s="46">
        <v>5</v>
      </c>
      <c r="F8" s="46">
        <v>6</v>
      </c>
      <c r="G8" s="47" t="s">
        <v>12</v>
      </c>
    </row>
    <row r="9" spans="1:7" s="5" customFormat="1" ht="14.25" customHeight="1" thickTop="1" x14ac:dyDescent="0.2">
      <c r="A9" s="95">
        <v>2143</v>
      </c>
      <c r="B9" s="96">
        <v>51</v>
      </c>
      <c r="C9" s="97" t="s">
        <v>8</v>
      </c>
      <c r="D9" s="93">
        <f>8055-400</f>
        <v>7655</v>
      </c>
      <c r="E9" s="93">
        <f>5749-392</f>
        <v>5357</v>
      </c>
      <c r="F9" s="337">
        <f>F31</f>
        <v>8335</v>
      </c>
      <c r="G9" s="98">
        <f>F9/D9*100</f>
        <v>108.88308295231874</v>
      </c>
    </row>
    <row r="10" spans="1:7" s="5" customFormat="1" ht="14.25" customHeight="1" x14ac:dyDescent="0.2">
      <c r="A10" s="95">
        <v>2143</v>
      </c>
      <c r="B10" s="96">
        <v>52</v>
      </c>
      <c r="C10" s="8" t="s">
        <v>466</v>
      </c>
      <c r="D10" s="337">
        <v>5100</v>
      </c>
      <c r="E10" s="337">
        <v>7111</v>
      </c>
      <c r="F10" s="337">
        <f>SUM(F98)</f>
        <v>8470</v>
      </c>
      <c r="G10" s="98">
        <f>F10/D10*100</f>
        <v>166.07843137254903</v>
      </c>
    </row>
    <row r="11" spans="1:7" s="5" customFormat="1" ht="28.5" customHeight="1" x14ac:dyDescent="0.2">
      <c r="A11" s="95">
        <v>2143</v>
      </c>
      <c r="B11" s="96">
        <v>53</v>
      </c>
      <c r="C11" s="161" t="s">
        <v>10</v>
      </c>
      <c r="D11" s="337">
        <v>1450</v>
      </c>
      <c r="E11" s="337">
        <v>1815</v>
      </c>
      <c r="F11" s="337">
        <f>SUM(F128)</f>
        <v>10150</v>
      </c>
      <c r="G11" s="98">
        <f>F11/D11*100</f>
        <v>700</v>
      </c>
    </row>
    <row r="12" spans="1:7" s="5" customFormat="1" ht="14.25" customHeight="1" x14ac:dyDescent="0.2">
      <c r="A12" s="95">
        <v>2143</v>
      </c>
      <c r="B12" s="96">
        <v>61</v>
      </c>
      <c r="C12" s="161" t="s">
        <v>81</v>
      </c>
      <c r="D12" s="337"/>
      <c r="E12" s="337">
        <v>400</v>
      </c>
      <c r="F12" s="337"/>
      <c r="G12" s="98"/>
    </row>
    <row r="13" spans="1:7" s="5" customFormat="1" ht="14.25" customHeight="1" x14ac:dyDescent="0.2">
      <c r="A13" s="95">
        <v>2143</v>
      </c>
      <c r="B13" s="96">
        <v>63</v>
      </c>
      <c r="C13" s="221" t="s">
        <v>627</v>
      </c>
      <c r="D13" s="337"/>
      <c r="E13" s="337">
        <v>200</v>
      </c>
      <c r="F13" s="337"/>
      <c r="G13" s="98"/>
    </row>
    <row r="14" spans="1:7" s="5" customFormat="1" ht="14.25" customHeight="1" x14ac:dyDescent="0.2">
      <c r="A14" s="95">
        <v>2413</v>
      </c>
      <c r="B14" s="164">
        <v>51</v>
      </c>
      <c r="C14" s="97" t="s">
        <v>8</v>
      </c>
      <c r="D14" s="337"/>
      <c r="E14" s="337"/>
      <c r="F14" s="337">
        <f>SUM(F164)</f>
        <v>552</v>
      </c>
      <c r="G14" s="98"/>
    </row>
    <row r="15" spans="1:7" ht="14.25" customHeight="1" x14ac:dyDescent="0.2">
      <c r="A15" s="95">
        <v>3341</v>
      </c>
      <c r="B15" s="164">
        <v>51</v>
      </c>
      <c r="C15" s="97" t="s">
        <v>8</v>
      </c>
      <c r="D15" s="207">
        <v>3560</v>
      </c>
      <c r="E15" s="207">
        <v>4290</v>
      </c>
      <c r="F15" s="207">
        <f>SUM(F170)</f>
        <v>4378</v>
      </c>
      <c r="G15" s="98">
        <f t="shared" ref="G15:G21" si="0">F15/D15*100</f>
        <v>122.97752808988764</v>
      </c>
    </row>
    <row r="16" spans="1:7" ht="14.25" customHeight="1" x14ac:dyDescent="0.2">
      <c r="A16" s="95">
        <v>3349</v>
      </c>
      <c r="B16" s="96">
        <v>51</v>
      </c>
      <c r="C16" s="97" t="s">
        <v>8</v>
      </c>
      <c r="D16" s="337">
        <v>4370</v>
      </c>
      <c r="E16" s="337">
        <v>4270</v>
      </c>
      <c r="F16" s="337">
        <f>SUM(F177)</f>
        <v>4820</v>
      </c>
      <c r="G16" s="98">
        <f t="shared" si="0"/>
        <v>110.29748283752861</v>
      </c>
    </row>
    <row r="17" spans="1:8" ht="14.25" customHeight="1" x14ac:dyDescent="0.2">
      <c r="A17" s="95">
        <v>6113</v>
      </c>
      <c r="B17" s="96">
        <v>51</v>
      </c>
      <c r="C17" s="97" t="s">
        <v>8</v>
      </c>
      <c r="D17" s="337">
        <v>8853</v>
      </c>
      <c r="E17" s="337">
        <v>9443</v>
      </c>
      <c r="F17" s="337">
        <f>SUM(F187)</f>
        <v>11052</v>
      </c>
      <c r="G17" s="98">
        <f t="shared" si="0"/>
        <v>124.83903761436801</v>
      </c>
      <c r="H17" s="66"/>
    </row>
    <row r="18" spans="1:8" s="157" customFormat="1" ht="14.25" customHeight="1" x14ac:dyDescent="0.2">
      <c r="A18" s="95">
        <v>6113</v>
      </c>
      <c r="B18" s="96">
        <v>52</v>
      </c>
      <c r="C18" s="8" t="s">
        <v>466</v>
      </c>
      <c r="D18" s="337">
        <v>800</v>
      </c>
      <c r="E18" s="337">
        <v>800</v>
      </c>
      <c r="F18" s="337">
        <f>SUM(F269)</f>
        <v>800</v>
      </c>
      <c r="G18" s="98">
        <f t="shared" si="0"/>
        <v>100</v>
      </c>
      <c r="H18" s="174"/>
    </row>
    <row r="19" spans="1:8" ht="14.25" customHeight="1" x14ac:dyDescent="0.2">
      <c r="A19" s="95">
        <v>6172</v>
      </c>
      <c r="B19" s="96">
        <v>51</v>
      </c>
      <c r="C19" s="97" t="s">
        <v>8</v>
      </c>
      <c r="D19" s="337">
        <v>1415</v>
      </c>
      <c r="E19" s="337">
        <v>1415</v>
      </c>
      <c r="F19" s="337">
        <f>SUM(F274)</f>
        <v>1516</v>
      </c>
      <c r="G19" s="98">
        <f t="shared" si="0"/>
        <v>107.13780918727916</v>
      </c>
    </row>
    <row r="20" spans="1:8" ht="14.25" customHeight="1" thickBot="1" x14ac:dyDescent="0.25">
      <c r="A20" s="95">
        <v>6409</v>
      </c>
      <c r="B20" s="96">
        <v>51</v>
      </c>
      <c r="C20" s="97" t="s">
        <v>8</v>
      </c>
      <c r="D20" s="93">
        <v>5500</v>
      </c>
      <c r="E20" s="93">
        <v>5500</v>
      </c>
      <c r="F20" s="337">
        <f>SUM(F295)</f>
        <v>5500</v>
      </c>
      <c r="G20" s="98">
        <f t="shared" si="0"/>
        <v>100</v>
      </c>
    </row>
    <row r="21" spans="1:8" s="16" customFormat="1" ht="22.5" customHeight="1" thickTop="1" thickBot="1" x14ac:dyDescent="0.3">
      <c r="A21" s="513" t="s">
        <v>9</v>
      </c>
      <c r="B21" s="514"/>
      <c r="C21" s="515"/>
      <c r="D21" s="48">
        <f>SUM(D9:D20)</f>
        <v>38703</v>
      </c>
      <c r="E21" s="48">
        <f>SUM(E9:E20)</f>
        <v>40601</v>
      </c>
      <c r="F21" s="48">
        <f>SUM(F9:F20)</f>
        <v>55573</v>
      </c>
      <c r="G21" s="49">
        <f t="shared" si="0"/>
        <v>143.58835232410925</v>
      </c>
    </row>
    <row r="22" spans="1:8" s="157" customFormat="1" ht="15" thickTop="1" x14ac:dyDescent="0.2"/>
    <row r="23" spans="1:8" s="398" customFormat="1" ht="14.25" customHeight="1" thickBot="1" x14ac:dyDescent="0.3">
      <c r="A23" s="62" t="s">
        <v>852</v>
      </c>
      <c r="B23" s="62"/>
      <c r="C23" s="62"/>
      <c r="D23" s="389"/>
      <c r="E23" s="389"/>
      <c r="F23" s="389"/>
      <c r="G23" s="157" t="s">
        <v>6</v>
      </c>
    </row>
    <row r="24" spans="1:8" s="388" customFormat="1" ht="41.25" customHeight="1" thickTop="1" thickBot="1" x14ac:dyDescent="0.3">
      <c r="A24" s="372"/>
      <c r="B24" s="373"/>
      <c r="C24" s="374"/>
      <c r="D24" s="42" t="s">
        <v>289</v>
      </c>
      <c r="E24" s="42" t="s">
        <v>290</v>
      </c>
      <c r="F24" s="42" t="s">
        <v>291</v>
      </c>
      <c r="G24" s="43" t="s">
        <v>5</v>
      </c>
    </row>
    <row r="25" spans="1:8" s="388" customFormat="1" ht="12" customHeight="1" thickTop="1" thickBot="1" x14ac:dyDescent="0.3">
      <c r="A25" s="517">
        <v>1</v>
      </c>
      <c r="B25" s="518"/>
      <c r="C25" s="519"/>
      <c r="D25" s="390">
        <v>2</v>
      </c>
      <c r="E25" s="390">
        <v>3</v>
      </c>
      <c r="F25" s="390">
        <v>4</v>
      </c>
      <c r="G25" s="391" t="s">
        <v>855</v>
      </c>
    </row>
    <row r="26" spans="1:8" s="388" customFormat="1" ht="17.100000000000001" customHeight="1" thickTop="1" x14ac:dyDescent="0.25">
      <c r="A26" s="395" t="s">
        <v>853</v>
      </c>
      <c r="B26" s="385"/>
      <c r="C26" s="396"/>
      <c r="D26" s="397">
        <f>SUM(D9,D14:D17,D19:D20)</f>
        <v>31353</v>
      </c>
      <c r="E26" s="397">
        <f>SUM(E9,E14:E17,E19:E20)</f>
        <v>30275</v>
      </c>
      <c r="F26" s="397">
        <f>SUM(F9,F14:F17,F19:F20)</f>
        <v>36153</v>
      </c>
      <c r="G26" s="7">
        <f>F26/D26*100</f>
        <v>115.30953975696106</v>
      </c>
    </row>
    <row r="27" spans="1:8" s="388" customFormat="1" ht="17.100000000000001" customHeight="1" thickBot="1" x14ac:dyDescent="0.3">
      <c r="A27" s="393" t="s">
        <v>854</v>
      </c>
      <c r="B27" s="62"/>
      <c r="C27" s="394"/>
      <c r="D27" s="93">
        <f>SUM(D10:D13,D18)</f>
        <v>7350</v>
      </c>
      <c r="E27" s="93">
        <f>SUM(E10:E13,E18)</f>
        <v>10326</v>
      </c>
      <c r="F27" s="93">
        <f>SUM(F10:F13,F18)</f>
        <v>19420</v>
      </c>
      <c r="G27" s="160">
        <f>F27/D27*100</f>
        <v>264.21768707482994</v>
      </c>
    </row>
    <row r="28" spans="1:8" s="388" customFormat="1" ht="22.5" customHeight="1" thickTop="1" thickBot="1" x14ac:dyDescent="0.3">
      <c r="A28" s="372" t="s">
        <v>120</v>
      </c>
      <c r="B28" s="373"/>
      <c r="C28" s="374"/>
      <c r="D28" s="48">
        <f>SUM(D26:D27)</f>
        <v>38703</v>
      </c>
      <c r="E28" s="48">
        <f t="shared" ref="E28:F28" si="1">SUM(E26:E27)</f>
        <v>40601</v>
      </c>
      <c r="F28" s="48">
        <f t="shared" si="1"/>
        <v>55573</v>
      </c>
      <c r="G28" s="49">
        <f>F28/D28*100</f>
        <v>143.58835232410925</v>
      </c>
    </row>
    <row r="29" spans="1:8" s="157" customFormat="1" ht="15" thickTop="1" x14ac:dyDescent="0.2">
      <c r="A29" s="531"/>
      <c r="B29" s="531"/>
      <c r="C29" s="531"/>
      <c r="D29" s="531"/>
      <c r="E29" s="531"/>
      <c r="F29" s="531"/>
      <c r="G29" s="531"/>
    </row>
    <row r="30" spans="1:8" s="157" customFormat="1" ht="15" x14ac:dyDescent="0.25">
      <c r="A30" s="27" t="s">
        <v>13</v>
      </c>
      <c r="B30" s="184"/>
      <c r="C30" s="184"/>
      <c r="D30" s="184"/>
      <c r="E30" s="184"/>
      <c r="F30" s="184"/>
      <c r="G30" s="184"/>
    </row>
    <row r="31" spans="1:8" s="157" customFormat="1" ht="15.75" thickBot="1" x14ac:dyDescent="0.3">
      <c r="A31" s="170" t="s">
        <v>164</v>
      </c>
      <c r="B31" s="171"/>
      <c r="C31" s="172"/>
      <c r="D31" s="173"/>
      <c r="E31" s="173"/>
      <c r="F31" s="507">
        <f>SUM(F32,F46,F52,F94)</f>
        <v>8335</v>
      </c>
      <c r="G31" s="507"/>
    </row>
    <row r="32" spans="1:8" s="157" customFormat="1" ht="15.75" thickTop="1" x14ac:dyDescent="0.25">
      <c r="A32" s="165" t="s">
        <v>18</v>
      </c>
      <c r="B32" s="184"/>
      <c r="C32" s="184"/>
      <c r="D32" s="184"/>
      <c r="E32" s="184"/>
      <c r="F32" s="498">
        <f>SUM(F33,F41)</f>
        <v>1050</v>
      </c>
      <c r="G32" s="499"/>
    </row>
    <row r="33" spans="1:7" s="157" customFormat="1" ht="15" x14ac:dyDescent="0.25">
      <c r="A33" s="315" t="s">
        <v>560</v>
      </c>
      <c r="B33" s="184"/>
      <c r="C33" s="184"/>
      <c r="D33" s="184"/>
      <c r="E33" s="184"/>
      <c r="F33" s="568">
        <v>750</v>
      </c>
      <c r="G33" s="569"/>
    </row>
    <row r="34" spans="1:7" s="157" customFormat="1" ht="14.25" customHeight="1" x14ac:dyDescent="0.2">
      <c r="A34" s="603" t="s">
        <v>944</v>
      </c>
      <c r="B34" s="603"/>
      <c r="C34" s="603"/>
      <c r="D34" s="603"/>
      <c r="E34" s="603"/>
      <c r="F34" s="603"/>
      <c r="G34" s="603"/>
    </row>
    <row r="35" spans="1:7" s="157" customFormat="1" x14ac:dyDescent="0.2">
      <c r="A35" s="603"/>
      <c r="B35" s="603"/>
      <c r="C35" s="603"/>
      <c r="D35" s="603"/>
      <c r="E35" s="603"/>
      <c r="F35" s="603"/>
      <c r="G35" s="603"/>
    </row>
    <row r="36" spans="1:7" s="157" customFormat="1" x14ac:dyDescent="0.2">
      <c r="A36" s="603"/>
      <c r="B36" s="603"/>
      <c r="C36" s="603"/>
      <c r="D36" s="603"/>
      <c r="E36" s="603"/>
      <c r="F36" s="603"/>
      <c r="G36" s="603"/>
    </row>
    <row r="37" spans="1:7" s="157" customFormat="1" x14ac:dyDescent="0.2">
      <c r="A37" s="603"/>
      <c r="B37" s="603"/>
      <c r="C37" s="603"/>
      <c r="D37" s="603"/>
      <c r="E37" s="603"/>
      <c r="F37" s="603"/>
      <c r="G37" s="603"/>
    </row>
    <row r="38" spans="1:7" s="157" customFormat="1" x14ac:dyDescent="0.2">
      <c r="A38" s="603"/>
      <c r="B38" s="603"/>
      <c r="C38" s="603"/>
      <c r="D38" s="603"/>
      <c r="E38" s="603"/>
      <c r="F38" s="603"/>
      <c r="G38" s="603"/>
    </row>
    <row r="39" spans="1:7" s="157" customFormat="1" x14ac:dyDescent="0.2">
      <c r="A39" s="603"/>
      <c r="B39" s="603"/>
      <c r="C39" s="603"/>
      <c r="D39" s="603"/>
      <c r="E39" s="603"/>
      <c r="F39" s="603"/>
      <c r="G39" s="603"/>
    </row>
    <row r="40" spans="1:7" s="157" customFormat="1" x14ac:dyDescent="0.2">
      <c r="A40" s="437"/>
      <c r="B40" s="437"/>
      <c r="C40" s="437"/>
      <c r="D40" s="437"/>
      <c r="E40" s="437"/>
      <c r="F40" s="437"/>
      <c r="G40" s="437"/>
    </row>
    <row r="41" spans="1:7" s="157" customFormat="1" ht="15" x14ac:dyDescent="0.25">
      <c r="A41" s="315" t="s">
        <v>561</v>
      </c>
      <c r="B41" s="184"/>
      <c r="C41" s="184"/>
      <c r="D41" s="184"/>
      <c r="E41" s="184"/>
      <c r="F41" s="568">
        <v>300</v>
      </c>
      <c r="G41" s="569"/>
    </row>
    <row r="42" spans="1:7" s="157" customFormat="1" x14ac:dyDescent="0.2">
      <c r="A42" s="495" t="s">
        <v>891</v>
      </c>
      <c r="B42" s="551"/>
      <c r="C42" s="551"/>
      <c r="D42" s="551"/>
      <c r="E42" s="551"/>
      <c r="F42" s="551"/>
      <c r="G42" s="551"/>
    </row>
    <row r="43" spans="1:7" s="157" customFormat="1" x14ac:dyDescent="0.2">
      <c r="A43" s="551"/>
      <c r="B43" s="551"/>
      <c r="C43" s="551"/>
      <c r="D43" s="551"/>
      <c r="E43" s="551"/>
      <c r="F43" s="551"/>
      <c r="G43" s="551"/>
    </row>
    <row r="44" spans="1:7" s="157" customFormat="1" x14ac:dyDescent="0.2">
      <c r="A44" s="551"/>
      <c r="B44" s="551"/>
      <c r="C44" s="551"/>
      <c r="D44" s="551"/>
      <c r="E44" s="551"/>
      <c r="F44" s="551"/>
      <c r="G44" s="551"/>
    </row>
    <row r="45" spans="1:7" s="157" customFormat="1" x14ac:dyDescent="0.2">
      <c r="A45" s="184"/>
      <c r="B45" s="184"/>
      <c r="C45" s="184"/>
      <c r="D45" s="184"/>
      <c r="E45" s="184"/>
      <c r="F45" s="184"/>
      <c r="G45" s="184"/>
    </row>
    <row r="46" spans="1:7" s="157" customFormat="1" ht="15" x14ac:dyDescent="0.25">
      <c r="A46" s="333" t="s">
        <v>19</v>
      </c>
      <c r="B46" s="162"/>
      <c r="D46" s="158"/>
      <c r="E46" s="158"/>
      <c r="F46" s="498">
        <v>600</v>
      </c>
      <c r="G46" s="499"/>
    </row>
    <row r="47" spans="1:7" s="157" customFormat="1" ht="14.25" customHeight="1" x14ac:dyDescent="0.2">
      <c r="A47" s="603" t="s">
        <v>892</v>
      </c>
      <c r="B47" s="603"/>
      <c r="C47" s="603"/>
      <c r="D47" s="603"/>
      <c r="E47" s="603"/>
      <c r="F47" s="603"/>
      <c r="G47" s="603"/>
    </row>
    <row r="48" spans="1:7" s="157" customFormat="1" x14ac:dyDescent="0.2">
      <c r="A48" s="603"/>
      <c r="B48" s="603"/>
      <c r="C48" s="603"/>
      <c r="D48" s="603"/>
      <c r="E48" s="603"/>
      <c r="F48" s="603"/>
      <c r="G48" s="603"/>
    </row>
    <row r="49" spans="1:7" s="157" customFormat="1" x14ac:dyDescent="0.2">
      <c r="A49" s="603"/>
      <c r="B49" s="603"/>
      <c r="C49" s="603"/>
      <c r="D49" s="603"/>
      <c r="E49" s="603"/>
      <c r="F49" s="603"/>
      <c r="G49" s="603"/>
    </row>
    <row r="50" spans="1:7" s="157" customFormat="1" x14ac:dyDescent="0.2">
      <c r="A50" s="603"/>
      <c r="B50" s="603"/>
      <c r="C50" s="603"/>
      <c r="D50" s="603"/>
      <c r="E50" s="603"/>
      <c r="F50" s="603"/>
      <c r="G50" s="603"/>
    </row>
    <row r="51" spans="1:7" s="157" customFormat="1" x14ac:dyDescent="0.2">
      <c r="A51" s="300"/>
      <c r="B51" s="300"/>
      <c r="C51" s="300"/>
      <c r="D51" s="300"/>
      <c r="E51" s="300"/>
      <c r="F51" s="300"/>
      <c r="G51" s="300"/>
    </row>
    <row r="52" spans="1:7" s="157" customFormat="1" ht="15" x14ac:dyDescent="0.25">
      <c r="A52" s="165" t="s">
        <v>21</v>
      </c>
      <c r="B52" s="162"/>
      <c r="D52" s="158"/>
      <c r="E52" s="158"/>
      <c r="F52" s="498">
        <f>SUM(F53,F57,F70,F74,F80,F85,F90)</f>
        <v>6675</v>
      </c>
      <c r="G52" s="499"/>
    </row>
    <row r="53" spans="1:7" s="157" customFormat="1" ht="15" x14ac:dyDescent="0.25">
      <c r="A53" s="301" t="s">
        <v>549</v>
      </c>
      <c r="B53" s="162"/>
      <c r="D53" s="158"/>
      <c r="E53" s="158"/>
      <c r="F53" s="568">
        <v>200</v>
      </c>
      <c r="G53" s="569"/>
    </row>
    <row r="54" spans="1:7" s="157" customFormat="1" x14ac:dyDescent="0.2">
      <c r="A54" s="495" t="s">
        <v>550</v>
      </c>
      <c r="B54" s="551"/>
      <c r="C54" s="551"/>
      <c r="D54" s="551"/>
      <c r="E54" s="551"/>
      <c r="F54" s="551"/>
      <c r="G54" s="551"/>
    </row>
    <row r="55" spans="1:7" s="157" customFormat="1" x14ac:dyDescent="0.2">
      <c r="A55" s="551"/>
      <c r="B55" s="551"/>
      <c r="C55" s="551"/>
      <c r="D55" s="551"/>
      <c r="E55" s="551"/>
      <c r="F55" s="551"/>
      <c r="G55" s="551"/>
    </row>
    <row r="56" spans="1:7" s="157" customFormat="1" ht="15" x14ac:dyDescent="0.25">
      <c r="A56" s="165"/>
      <c r="B56" s="162"/>
      <c r="D56" s="158"/>
      <c r="E56" s="158"/>
      <c r="F56" s="298"/>
      <c r="G56" s="299"/>
    </row>
    <row r="57" spans="1:7" s="157" customFormat="1" ht="15" x14ac:dyDescent="0.25">
      <c r="A57" s="301" t="s">
        <v>551</v>
      </c>
      <c r="B57" s="162"/>
      <c r="D57" s="158"/>
      <c r="E57" s="158"/>
      <c r="F57" s="568">
        <v>2715</v>
      </c>
      <c r="G57" s="569"/>
    </row>
    <row r="58" spans="1:7" s="157" customFormat="1" ht="14.25" customHeight="1" x14ac:dyDescent="0.2">
      <c r="A58" s="495" t="s">
        <v>893</v>
      </c>
      <c r="B58" s="495"/>
      <c r="C58" s="495"/>
      <c r="D58" s="495"/>
      <c r="E58" s="495"/>
      <c r="F58" s="495"/>
      <c r="G58" s="495"/>
    </row>
    <row r="59" spans="1:7" s="157" customFormat="1" ht="21.75" customHeight="1" x14ac:dyDescent="0.2">
      <c r="A59" s="495"/>
      <c r="B59" s="495"/>
      <c r="C59" s="495"/>
      <c r="D59" s="495"/>
      <c r="E59" s="495"/>
      <c r="F59" s="495"/>
      <c r="G59" s="495"/>
    </row>
    <row r="60" spans="1:7" s="157" customFormat="1" ht="15" customHeight="1" x14ac:dyDescent="0.2">
      <c r="A60" s="495"/>
      <c r="B60" s="495"/>
      <c r="C60" s="495"/>
      <c r="D60" s="495"/>
      <c r="E60" s="495"/>
      <c r="F60" s="495"/>
      <c r="G60" s="495"/>
    </row>
    <row r="61" spans="1:7" s="157" customFormat="1" ht="15" customHeight="1" x14ac:dyDescent="0.2">
      <c r="A61" s="495"/>
      <c r="B61" s="495"/>
      <c r="C61" s="495"/>
      <c r="D61" s="495"/>
      <c r="E61" s="495"/>
      <c r="F61" s="495"/>
      <c r="G61" s="495"/>
    </row>
    <row r="62" spans="1:7" s="157" customFormat="1" ht="15" customHeight="1" x14ac:dyDescent="0.2">
      <c r="A62" s="495"/>
      <c r="B62" s="495"/>
      <c r="C62" s="495"/>
      <c r="D62" s="495"/>
      <c r="E62" s="495"/>
      <c r="F62" s="495"/>
      <c r="G62" s="495"/>
    </row>
    <row r="63" spans="1:7" s="157" customFormat="1" ht="15" customHeight="1" x14ac:dyDescent="0.2">
      <c r="A63" s="495"/>
      <c r="B63" s="495"/>
      <c r="C63" s="495"/>
      <c r="D63" s="495"/>
      <c r="E63" s="495"/>
      <c r="F63" s="495"/>
      <c r="G63" s="495"/>
    </row>
    <row r="64" spans="1:7" s="157" customFormat="1" ht="15" customHeight="1" x14ac:dyDescent="0.2">
      <c r="A64" s="495"/>
      <c r="B64" s="495"/>
      <c r="C64" s="495"/>
      <c r="D64" s="495"/>
      <c r="E64" s="495"/>
      <c r="F64" s="495"/>
      <c r="G64" s="495"/>
    </row>
    <row r="65" spans="1:7" s="157" customFormat="1" ht="15" customHeight="1" x14ac:dyDescent="0.2">
      <c r="A65" s="495"/>
      <c r="B65" s="495"/>
      <c r="C65" s="495"/>
      <c r="D65" s="495"/>
      <c r="E65" s="495"/>
      <c r="F65" s="495"/>
      <c r="G65" s="495"/>
    </row>
    <row r="66" spans="1:7" s="157" customFormat="1" ht="15" customHeight="1" x14ac:dyDescent="0.2">
      <c r="A66" s="495"/>
      <c r="B66" s="495"/>
      <c r="C66" s="495"/>
      <c r="D66" s="495"/>
      <c r="E66" s="495"/>
      <c r="F66" s="495"/>
      <c r="G66" s="495"/>
    </row>
    <row r="67" spans="1:7" s="157" customFormat="1" ht="15" customHeight="1" x14ac:dyDescent="0.2">
      <c r="A67" s="495"/>
      <c r="B67" s="495"/>
      <c r="C67" s="495"/>
      <c r="D67" s="495"/>
      <c r="E67" s="495"/>
      <c r="F67" s="495"/>
      <c r="G67" s="495"/>
    </row>
    <row r="68" spans="1:7" s="157" customFormat="1" ht="15" customHeight="1" x14ac:dyDescent="0.2">
      <c r="A68" s="495"/>
      <c r="B68" s="495"/>
      <c r="C68" s="495"/>
      <c r="D68" s="495"/>
      <c r="E68" s="495"/>
      <c r="F68" s="495"/>
      <c r="G68" s="495"/>
    </row>
    <row r="69" spans="1:7" s="157" customFormat="1" ht="15" customHeight="1" x14ac:dyDescent="0.2">
      <c r="A69" s="471"/>
      <c r="B69" s="471"/>
      <c r="C69" s="471"/>
      <c r="D69" s="471"/>
      <c r="E69" s="471"/>
      <c r="F69" s="471"/>
      <c r="G69" s="471"/>
    </row>
    <row r="70" spans="1:7" s="157" customFormat="1" ht="27" customHeight="1" x14ac:dyDescent="0.25">
      <c r="A70" s="605" t="s">
        <v>945</v>
      </c>
      <c r="B70" s="605"/>
      <c r="C70" s="605"/>
      <c r="D70" s="605"/>
      <c r="E70" s="605"/>
      <c r="F70" s="568">
        <v>860</v>
      </c>
      <c r="G70" s="569"/>
    </row>
    <row r="71" spans="1:7" s="157" customFormat="1" ht="15" customHeight="1" x14ac:dyDescent="0.2">
      <c r="A71" s="603" t="s">
        <v>552</v>
      </c>
      <c r="B71" s="604"/>
      <c r="C71" s="604"/>
      <c r="D71" s="604"/>
      <c r="E71" s="604"/>
      <c r="F71" s="604"/>
      <c r="G71" s="604"/>
    </row>
    <row r="72" spans="1:7" s="157" customFormat="1" ht="15" customHeight="1" x14ac:dyDescent="0.2">
      <c r="A72" s="604"/>
      <c r="B72" s="604"/>
      <c r="C72" s="604"/>
      <c r="D72" s="604"/>
      <c r="E72" s="604"/>
      <c r="F72" s="604"/>
      <c r="G72" s="604"/>
    </row>
    <row r="73" spans="1:7" s="157" customFormat="1" ht="15" customHeight="1" x14ac:dyDescent="0.2">
      <c r="A73" s="300"/>
      <c r="B73" s="300"/>
      <c r="C73" s="300"/>
      <c r="D73" s="300"/>
      <c r="E73" s="300"/>
      <c r="F73" s="300"/>
      <c r="G73" s="300"/>
    </row>
    <row r="74" spans="1:7" s="157" customFormat="1" ht="15" customHeight="1" x14ac:dyDescent="0.25">
      <c r="A74" s="605" t="s">
        <v>946</v>
      </c>
      <c r="B74" s="605"/>
      <c r="C74" s="605"/>
      <c r="D74" s="605"/>
      <c r="E74" s="605"/>
      <c r="F74" s="568">
        <v>150</v>
      </c>
      <c r="G74" s="569"/>
    </row>
    <row r="75" spans="1:7" s="157" customFormat="1" ht="15" customHeight="1" x14ac:dyDescent="0.2">
      <c r="A75" s="603" t="s">
        <v>553</v>
      </c>
      <c r="B75" s="603"/>
      <c r="C75" s="603"/>
      <c r="D75" s="603"/>
      <c r="E75" s="603"/>
      <c r="F75" s="603"/>
      <c r="G75" s="603"/>
    </row>
    <row r="76" spans="1:7" s="157" customFormat="1" ht="15" customHeight="1" x14ac:dyDescent="0.2">
      <c r="A76" s="603"/>
      <c r="B76" s="603"/>
      <c r="C76" s="603"/>
      <c r="D76" s="603"/>
      <c r="E76" s="603"/>
      <c r="F76" s="603"/>
      <c r="G76" s="603"/>
    </row>
    <row r="77" spans="1:7" s="157" customFormat="1" ht="15" customHeight="1" x14ac:dyDescent="0.2">
      <c r="A77" s="603"/>
      <c r="B77" s="603"/>
      <c r="C77" s="603"/>
      <c r="D77" s="603"/>
      <c r="E77" s="603"/>
      <c r="F77" s="603"/>
      <c r="G77" s="603"/>
    </row>
    <row r="78" spans="1:7" s="157" customFormat="1" ht="15" customHeight="1" x14ac:dyDescent="0.2">
      <c r="A78" s="603"/>
      <c r="B78" s="603"/>
      <c r="C78" s="603"/>
      <c r="D78" s="603"/>
      <c r="E78" s="603"/>
      <c r="F78" s="603"/>
      <c r="G78" s="603"/>
    </row>
    <row r="79" spans="1:7" s="157" customFormat="1" ht="15" customHeight="1" x14ac:dyDescent="0.2">
      <c r="A79" s="300"/>
      <c r="B79" s="300"/>
      <c r="C79" s="300"/>
      <c r="D79" s="300"/>
      <c r="E79" s="300"/>
      <c r="F79" s="300"/>
      <c r="G79" s="300"/>
    </row>
    <row r="80" spans="1:7" s="157" customFormat="1" ht="15" customHeight="1" x14ac:dyDescent="0.25">
      <c r="A80" s="605" t="s">
        <v>947</v>
      </c>
      <c r="B80" s="605"/>
      <c r="C80" s="605"/>
      <c r="D80" s="605"/>
      <c r="E80" s="605"/>
      <c r="F80" s="568">
        <v>1500</v>
      </c>
      <c r="G80" s="569"/>
    </row>
    <row r="81" spans="1:7" s="157" customFormat="1" ht="15" customHeight="1" x14ac:dyDescent="0.2">
      <c r="A81" s="495" t="s">
        <v>894</v>
      </c>
      <c r="B81" s="495"/>
      <c r="C81" s="495"/>
      <c r="D81" s="495"/>
      <c r="E81" s="495"/>
      <c r="F81" s="495"/>
      <c r="G81" s="495"/>
    </row>
    <row r="82" spans="1:7" s="157" customFormat="1" ht="15" customHeight="1" x14ac:dyDescent="0.2">
      <c r="A82" s="495"/>
      <c r="B82" s="495"/>
      <c r="C82" s="495"/>
      <c r="D82" s="495"/>
      <c r="E82" s="495"/>
      <c r="F82" s="495"/>
      <c r="G82" s="495"/>
    </row>
    <row r="83" spans="1:7" s="157" customFormat="1" ht="15" customHeight="1" x14ac:dyDescent="0.2">
      <c r="A83" s="495"/>
      <c r="B83" s="495"/>
      <c r="C83" s="495"/>
      <c r="D83" s="495"/>
      <c r="E83" s="495"/>
      <c r="F83" s="495"/>
      <c r="G83" s="495"/>
    </row>
    <row r="84" spans="1:7" s="157" customFormat="1" ht="15" customHeight="1" x14ac:dyDescent="0.2">
      <c r="A84" s="312"/>
      <c r="B84" s="312"/>
      <c r="C84" s="312"/>
      <c r="D84" s="312"/>
      <c r="E84" s="312"/>
      <c r="F84" s="312"/>
      <c r="G84" s="312"/>
    </row>
    <row r="85" spans="1:7" s="157" customFormat="1" ht="15" customHeight="1" x14ac:dyDescent="0.25">
      <c r="A85" s="605" t="s">
        <v>948</v>
      </c>
      <c r="B85" s="605"/>
      <c r="C85" s="605"/>
      <c r="D85" s="605"/>
      <c r="E85" s="605"/>
      <c r="F85" s="568">
        <v>650</v>
      </c>
      <c r="G85" s="569"/>
    </row>
    <row r="86" spans="1:7" s="157" customFormat="1" ht="15" customHeight="1" x14ac:dyDescent="0.2">
      <c r="A86" s="495" t="s">
        <v>554</v>
      </c>
      <c r="B86" s="495"/>
      <c r="C86" s="495"/>
      <c r="D86" s="495"/>
      <c r="E86" s="495"/>
      <c r="F86" s="495"/>
      <c r="G86" s="495"/>
    </row>
    <row r="87" spans="1:7" s="157" customFormat="1" ht="15" customHeight="1" x14ac:dyDescent="0.2">
      <c r="A87" s="495"/>
      <c r="B87" s="495"/>
      <c r="C87" s="495"/>
      <c r="D87" s="495"/>
      <c r="E87" s="495"/>
      <c r="F87" s="495"/>
      <c r="G87" s="495"/>
    </row>
    <row r="88" spans="1:7" s="157" customFormat="1" x14ac:dyDescent="0.2">
      <c r="A88" s="495"/>
      <c r="B88" s="495"/>
      <c r="C88" s="495"/>
      <c r="D88" s="495"/>
      <c r="E88" s="495"/>
      <c r="F88" s="495"/>
      <c r="G88" s="495"/>
    </row>
    <row r="89" spans="1:7" s="157" customFormat="1" x14ac:dyDescent="0.2">
      <c r="A89" s="231"/>
      <c r="B89" s="231"/>
      <c r="C89" s="231"/>
      <c r="D89" s="231"/>
      <c r="E89" s="231"/>
      <c r="F89" s="231"/>
      <c r="G89" s="231"/>
    </row>
    <row r="90" spans="1:7" s="157" customFormat="1" ht="15" customHeight="1" x14ac:dyDescent="0.25">
      <c r="A90" s="605" t="s">
        <v>949</v>
      </c>
      <c r="B90" s="605"/>
      <c r="C90" s="605"/>
      <c r="D90" s="605"/>
      <c r="E90" s="605"/>
      <c r="F90" s="568">
        <v>600</v>
      </c>
      <c r="G90" s="569"/>
    </row>
    <row r="91" spans="1:7" s="157" customFormat="1" ht="15" customHeight="1" x14ac:dyDescent="0.2">
      <c r="A91" s="495" t="s">
        <v>566</v>
      </c>
      <c r="B91" s="495"/>
      <c r="C91" s="495"/>
      <c r="D91" s="495"/>
      <c r="E91" s="495"/>
      <c r="F91" s="495"/>
      <c r="G91" s="495"/>
    </row>
    <row r="92" spans="1:7" s="157" customFormat="1" x14ac:dyDescent="0.2">
      <c r="A92" s="495"/>
      <c r="B92" s="495"/>
      <c r="C92" s="495"/>
      <c r="D92" s="495"/>
      <c r="E92" s="495"/>
      <c r="F92" s="495"/>
      <c r="G92" s="495"/>
    </row>
    <row r="93" spans="1:7" s="157" customFormat="1" x14ac:dyDescent="0.2">
      <c r="A93" s="312"/>
      <c r="B93" s="312"/>
      <c r="C93" s="312"/>
      <c r="D93" s="312"/>
      <c r="E93" s="312"/>
      <c r="F93" s="312"/>
      <c r="G93" s="312"/>
    </row>
    <row r="94" spans="1:7" s="157" customFormat="1" ht="14.25" customHeight="1" x14ac:dyDescent="0.25">
      <c r="A94" s="606" t="s">
        <v>223</v>
      </c>
      <c r="B94" s="606"/>
      <c r="C94" s="231"/>
      <c r="D94" s="231"/>
      <c r="E94" s="231"/>
      <c r="F94" s="498">
        <v>10</v>
      </c>
      <c r="G94" s="499"/>
    </row>
    <row r="95" spans="1:7" s="157" customFormat="1" ht="14.25" customHeight="1" x14ac:dyDescent="0.2">
      <c r="A95" s="603" t="s">
        <v>567</v>
      </c>
      <c r="B95" s="603"/>
      <c r="C95" s="603"/>
      <c r="D95" s="603"/>
      <c r="E95" s="603"/>
      <c r="F95" s="603"/>
      <c r="G95" s="603"/>
    </row>
    <row r="96" spans="1:7" s="157" customFormat="1" x14ac:dyDescent="0.2">
      <c r="A96" s="603"/>
      <c r="B96" s="603"/>
      <c r="C96" s="603"/>
      <c r="D96" s="603"/>
      <c r="E96" s="603"/>
      <c r="F96" s="603"/>
      <c r="G96" s="603"/>
    </row>
    <row r="97" spans="1:8" s="157" customFormat="1" x14ac:dyDescent="0.2">
      <c r="A97" s="182"/>
      <c r="B97" s="182"/>
      <c r="C97" s="182"/>
      <c r="D97" s="182"/>
      <c r="E97" s="182"/>
      <c r="F97" s="182"/>
      <c r="G97" s="182"/>
    </row>
    <row r="98" spans="1:8" s="157" customFormat="1" ht="17.25" customHeight="1" thickBot="1" x14ac:dyDescent="0.3">
      <c r="A98" s="170" t="s">
        <v>555</v>
      </c>
      <c r="B98" s="171"/>
      <c r="C98" s="172"/>
      <c r="D98" s="173"/>
      <c r="E98" s="173"/>
      <c r="F98" s="507">
        <f>SUM(F99,F106)</f>
        <v>8470</v>
      </c>
      <c r="G98" s="507"/>
      <c r="H98" s="50"/>
    </row>
    <row r="99" spans="1:8" s="174" customFormat="1" ht="15" customHeight="1" thickTop="1" x14ac:dyDescent="0.25">
      <c r="A99" s="333" t="s">
        <v>604</v>
      </c>
      <c r="B99" s="63"/>
      <c r="C99" s="64"/>
      <c r="D99" s="65"/>
      <c r="E99" s="65"/>
      <c r="F99" s="498">
        <v>1000</v>
      </c>
      <c r="G99" s="499"/>
      <c r="H99" s="270"/>
    </row>
    <row r="100" spans="1:8" s="174" customFormat="1" ht="15" customHeight="1" x14ac:dyDescent="0.25">
      <c r="A100" s="434" t="s">
        <v>656</v>
      </c>
      <c r="B100" s="63"/>
      <c r="C100" s="64"/>
      <c r="D100" s="65"/>
      <c r="E100" s="65"/>
      <c r="F100" s="269"/>
      <c r="G100" s="269"/>
      <c r="H100" s="270"/>
    </row>
    <row r="101" spans="1:8" s="157" customFormat="1" ht="14.25" customHeight="1" x14ac:dyDescent="0.2">
      <c r="A101" s="566" t="s">
        <v>655</v>
      </c>
      <c r="B101" s="566"/>
      <c r="C101" s="566"/>
      <c r="D101" s="566"/>
      <c r="E101" s="566"/>
      <c r="F101" s="566"/>
      <c r="G101" s="566"/>
    </row>
    <row r="102" spans="1:8" s="157" customFormat="1" ht="14.25" customHeight="1" x14ac:dyDescent="0.2">
      <c r="A102" s="566"/>
      <c r="B102" s="566"/>
      <c r="C102" s="566"/>
      <c r="D102" s="566"/>
      <c r="E102" s="566"/>
      <c r="F102" s="566"/>
      <c r="G102" s="566"/>
    </row>
    <row r="103" spans="1:8" s="157" customFormat="1" ht="14.25" customHeight="1" x14ac:dyDescent="0.2">
      <c r="A103" s="566"/>
      <c r="B103" s="566"/>
      <c r="C103" s="566"/>
      <c r="D103" s="566"/>
      <c r="E103" s="566"/>
      <c r="F103" s="566"/>
      <c r="G103" s="566"/>
    </row>
    <row r="104" spans="1:8" s="157" customFormat="1" x14ac:dyDescent="0.2">
      <c r="A104" s="566"/>
      <c r="B104" s="566"/>
      <c r="C104" s="566"/>
      <c r="D104" s="566"/>
      <c r="E104" s="566"/>
      <c r="F104" s="566"/>
      <c r="G104" s="566"/>
    </row>
    <row r="105" spans="1:8" s="174" customFormat="1" ht="15" customHeight="1" x14ac:dyDescent="0.25">
      <c r="A105" s="62"/>
      <c r="B105" s="63"/>
      <c r="C105" s="64"/>
      <c r="D105" s="65"/>
      <c r="E105" s="65"/>
      <c r="F105" s="269"/>
      <c r="G105" s="269"/>
      <c r="H105" s="270"/>
    </row>
    <row r="106" spans="1:8" s="157" customFormat="1" ht="15" x14ac:dyDescent="0.25">
      <c r="A106" s="165" t="s">
        <v>460</v>
      </c>
      <c r="B106" s="162"/>
      <c r="D106" s="158"/>
      <c r="E106" s="158"/>
      <c r="F106" s="498">
        <f>SUM(F107,F113,F119,F125)</f>
        <v>7470</v>
      </c>
      <c r="G106" s="499"/>
    </row>
    <row r="107" spans="1:8" s="157" customFormat="1" ht="14.25" customHeight="1" x14ac:dyDescent="0.25">
      <c r="A107" s="581" t="s">
        <v>556</v>
      </c>
      <c r="B107" s="581"/>
      <c r="C107" s="581"/>
      <c r="D107" s="581"/>
      <c r="E107" s="581"/>
      <c r="F107" s="568">
        <v>2000</v>
      </c>
      <c r="G107" s="569"/>
    </row>
    <row r="108" spans="1:8" s="157" customFormat="1" ht="14.25" customHeight="1" x14ac:dyDescent="0.2">
      <c r="A108" s="566" t="s">
        <v>895</v>
      </c>
      <c r="B108" s="566"/>
      <c r="C108" s="566"/>
      <c r="D108" s="566"/>
      <c r="E108" s="566"/>
      <c r="F108" s="566"/>
      <c r="G108" s="566"/>
    </row>
    <row r="109" spans="1:8" s="157" customFormat="1" ht="14.25" customHeight="1" x14ac:dyDescent="0.2">
      <c r="A109" s="566"/>
      <c r="B109" s="566"/>
      <c r="C109" s="566"/>
      <c r="D109" s="566"/>
      <c r="E109" s="566"/>
      <c r="F109" s="566"/>
      <c r="G109" s="566"/>
    </row>
    <row r="110" spans="1:8" s="157" customFormat="1" ht="14.25" customHeight="1" x14ac:dyDescent="0.2">
      <c r="A110" s="566"/>
      <c r="B110" s="566"/>
      <c r="C110" s="566"/>
      <c r="D110" s="566"/>
      <c r="E110" s="566"/>
      <c r="F110" s="566"/>
      <c r="G110" s="566"/>
    </row>
    <row r="111" spans="1:8" s="157" customFormat="1" x14ac:dyDescent="0.2">
      <c r="A111" s="566"/>
      <c r="B111" s="566"/>
      <c r="C111" s="566"/>
      <c r="D111" s="566"/>
      <c r="E111" s="566"/>
      <c r="F111" s="566"/>
      <c r="G111" s="566"/>
    </row>
    <row r="112" spans="1:8" s="157" customFormat="1" x14ac:dyDescent="0.2">
      <c r="A112" s="312"/>
      <c r="B112" s="312"/>
      <c r="C112" s="312"/>
      <c r="D112" s="312"/>
      <c r="E112" s="312"/>
      <c r="F112" s="312"/>
      <c r="G112" s="312"/>
    </row>
    <row r="113" spans="1:8" s="157" customFormat="1" ht="14.25" customHeight="1" x14ac:dyDescent="0.25">
      <c r="A113" s="581" t="s">
        <v>557</v>
      </c>
      <c r="B113" s="581"/>
      <c r="C113" s="581"/>
      <c r="D113" s="581"/>
      <c r="E113" s="581"/>
      <c r="F113" s="568">
        <v>1500</v>
      </c>
      <c r="G113" s="569"/>
    </row>
    <row r="114" spans="1:8" s="157" customFormat="1" ht="14.25" customHeight="1" x14ac:dyDescent="0.2">
      <c r="A114" s="566" t="s">
        <v>568</v>
      </c>
      <c r="B114" s="566"/>
      <c r="C114" s="566"/>
      <c r="D114" s="566"/>
      <c r="E114" s="566"/>
      <c r="F114" s="566"/>
      <c r="G114" s="566"/>
    </row>
    <row r="115" spans="1:8" s="157" customFormat="1" ht="14.25" customHeight="1" x14ac:dyDescent="0.2">
      <c r="A115" s="566"/>
      <c r="B115" s="566"/>
      <c r="C115" s="566"/>
      <c r="D115" s="566"/>
      <c r="E115" s="566"/>
      <c r="F115" s="566"/>
      <c r="G115" s="566"/>
    </row>
    <row r="116" spans="1:8" s="157" customFormat="1" ht="14.25" customHeight="1" x14ac:dyDescent="0.2">
      <c r="A116" s="566"/>
      <c r="B116" s="566"/>
      <c r="C116" s="566"/>
      <c r="D116" s="566"/>
      <c r="E116" s="566"/>
      <c r="F116" s="566"/>
      <c r="G116" s="566"/>
    </row>
    <row r="117" spans="1:8" s="157" customFormat="1" x14ac:dyDescent="0.2">
      <c r="A117" s="566"/>
      <c r="B117" s="566"/>
      <c r="C117" s="566"/>
      <c r="D117" s="566"/>
      <c r="E117" s="566"/>
      <c r="F117" s="566"/>
      <c r="G117" s="566"/>
    </row>
    <row r="118" spans="1:8" s="157" customFormat="1" x14ac:dyDescent="0.2">
      <c r="A118" s="314"/>
      <c r="B118" s="314"/>
      <c r="C118" s="314"/>
      <c r="D118" s="314"/>
      <c r="E118" s="314"/>
      <c r="F118" s="314"/>
      <c r="G118" s="314"/>
    </row>
    <row r="119" spans="1:8" s="157" customFormat="1" ht="28.5" customHeight="1" x14ac:dyDescent="0.25">
      <c r="A119" s="581" t="s">
        <v>558</v>
      </c>
      <c r="B119" s="581"/>
      <c r="C119" s="581"/>
      <c r="D119" s="581"/>
      <c r="E119" s="581"/>
      <c r="F119" s="568">
        <v>150</v>
      </c>
      <c r="G119" s="569"/>
    </row>
    <row r="120" spans="1:8" s="157" customFormat="1" ht="14.25" customHeight="1" x14ac:dyDescent="0.2">
      <c r="A120" s="566" t="s">
        <v>559</v>
      </c>
      <c r="B120" s="566"/>
      <c r="C120" s="566"/>
      <c r="D120" s="566"/>
      <c r="E120" s="566"/>
      <c r="F120" s="566"/>
      <c r="G120" s="566"/>
    </row>
    <row r="121" spans="1:8" s="157" customFormat="1" ht="14.25" customHeight="1" x14ac:dyDescent="0.2">
      <c r="A121" s="566"/>
      <c r="B121" s="566"/>
      <c r="C121" s="566"/>
      <c r="D121" s="566"/>
      <c r="E121" s="566"/>
      <c r="F121" s="566"/>
      <c r="G121" s="566"/>
    </row>
    <row r="122" spans="1:8" s="157" customFormat="1" ht="14.25" customHeight="1" x14ac:dyDescent="0.2">
      <c r="A122" s="566"/>
      <c r="B122" s="566"/>
      <c r="C122" s="566"/>
      <c r="D122" s="566"/>
      <c r="E122" s="566"/>
      <c r="F122" s="566"/>
      <c r="G122" s="566"/>
    </row>
    <row r="123" spans="1:8" s="157" customFormat="1" x14ac:dyDescent="0.2">
      <c r="A123" s="566"/>
      <c r="B123" s="566"/>
      <c r="C123" s="566"/>
      <c r="D123" s="566"/>
      <c r="E123" s="566"/>
      <c r="F123" s="566"/>
      <c r="G123" s="566"/>
    </row>
    <row r="124" spans="1:8" s="157" customFormat="1" x14ac:dyDescent="0.2">
      <c r="A124" s="331"/>
      <c r="B124" s="331"/>
      <c r="C124" s="331"/>
      <c r="D124" s="331"/>
      <c r="E124" s="331"/>
      <c r="F124" s="331"/>
      <c r="G124" s="331"/>
    </row>
    <row r="125" spans="1:8" s="157" customFormat="1" ht="14.25" customHeight="1" x14ac:dyDescent="0.25">
      <c r="A125" s="581" t="s">
        <v>666</v>
      </c>
      <c r="B125" s="581"/>
      <c r="C125" s="581"/>
      <c r="D125" s="581"/>
      <c r="E125" s="581"/>
      <c r="F125" s="568">
        <f>1500+2320</f>
        <v>3820</v>
      </c>
      <c r="G125" s="569"/>
    </row>
    <row r="126" spans="1:8" s="157" customFormat="1" ht="14.25" customHeight="1" x14ac:dyDescent="0.2">
      <c r="A126" s="566" t="s">
        <v>667</v>
      </c>
      <c r="B126" s="566"/>
      <c r="C126" s="566"/>
      <c r="D126" s="566"/>
      <c r="E126" s="566"/>
      <c r="F126" s="566"/>
      <c r="G126" s="566"/>
    </row>
    <row r="127" spans="1:8" s="157" customFormat="1" x14ac:dyDescent="0.2">
      <c r="A127" s="331"/>
      <c r="B127" s="331"/>
      <c r="C127" s="331"/>
      <c r="D127" s="331"/>
      <c r="E127" s="331"/>
      <c r="F127" s="331"/>
      <c r="G127" s="331"/>
    </row>
    <row r="128" spans="1:8" s="157" customFormat="1" ht="30.75" customHeight="1" thickBot="1" x14ac:dyDescent="0.3">
      <c r="A128" s="520" t="s">
        <v>657</v>
      </c>
      <c r="B128" s="521"/>
      <c r="C128" s="521"/>
      <c r="D128" s="521"/>
      <c r="E128" s="521"/>
      <c r="F128" s="507">
        <f>SUM(F129)</f>
        <v>10150</v>
      </c>
      <c r="G128" s="507"/>
      <c r="H128" s="50"/>
    </row>
    <row r="129" spans="1:7" s="157" customFormat="1" ht="14.25" customHeight="1" thickTop="1" x14ac:dyDescent="0.25">
      <c r="A129" s="333" t="s">
        <v>508</v>
      </c>
      <c r="B129" s="162"/>
      <c r="D129" s="158"/>
      <c r="E129" s="158"/>
      <c r="F129" s="498">
        <f>SUM(F130,F135,F143,F150,F157)</f>
        <v>10150</v>
      </c>
      <c r="G129" s="499"/>
    </row>
    <row r="130" spans="1:7" s="157" customFormat="1" ht="14.25" customHeight="1" x14ac:dyDescent="0.25">
      <c r="A130" s="332" t="s">
        <v>658</v>
      </c>
      <c r="B130" s="162"/>
      <c r="D130" s="158"/>
      <c r="E130" s="158"/>
      <c r="F130" s="568">
        <v>350</v>
      </c>
      <c r="G130" s="569"/>
    </row>
    <row r="131" spans="1:7" s="157" customFormat="1" ht="14.25" customHeight="1" x14ac:dyDescent="0.2">
      <c r="A131" s="566" t="s">
        <v>896</v>
      </c>
      <c r="B131" s="567"/>
      <c r="C131" s="567"/>
      <c r="D131" s="567"/>
      <c r="E131" s="567"/>
      <c r="F131" s="567"/>
      <c r="G131" s="567"/>
    </row>
    <row r="132" spans="1:7" s="157" customFormat="1" ht="14.25" customHeight="1" x14ac:dyDescent="0.2">
      <c r="A132" s="567"/>
      <c r="B132" s="567"/>
      <c r="C132" s="567"/>
      <c r="D132" s="567"/>
      <c r="E132" s="567"/>
      <c r="F132" s="567"/>
      <c r="G132" s="567"/>
    </row>
    <row r="133" spans="1:7" s="157" customFormat="1" ht="14.25" customHeight="1" x14ac:dyDescent="0.2">
      <c r="A133" s="567"/>
      <c r="B133" s="567"/>
      <c r="C133" s="567"/>
      <c r="D133" s="567"/>
      <c r="E133" s="567"/>
      <c r="F133" s="567"/>
      <c r="G133" s="567"/>
    </row>
    <row r="134" spans="1:7" s="157" customFormat="1" x14ac:dyDescent="0.2">
      <c r="A134" s="331"/>
      <c r="B134" s="331"/>
      <c r="C134" s="331"/>
      <c r="D134" s="331"/>
      <c r="E134" s="331"/>
      <c r="F134" s="331"/>
      <c r="G134" s="331"/>
    </row>
    <row r="135" spans="1:7" s="157" customFormat="1" ht="14.25" customHeight="1" x14ac:dyDescent="0.25">
      <c r="A135" s="332" t="s">
        <v>659</v>
      </c>
      <c r="B135" s="162"/>
      <c r="D135" s="158"/>
      <c r="E135" s="158"/>
      <c r="F135" s="568">
        <v>1500</v>
      </c>
      <c r="G135" s="569"/>
    </row>
    <row r="136" spans="1:7" s="157" customFormat="1" ht="14.25" customHeight="1" x14ac:dyDescent="0.2">
      <c r="A136" s="566" t="s">
        <v>660</v>
      </c>
      <c r="B136" s="566"/>
      <c r="C136" s="566"/>
      <c r="D136" s="566"/>
      <c r="E136" s="566"/>
      <c r="F136" s="566"/>
      <c r="G136" s="566"/>
    </row>
    <row r="137" spans="1:7" s="157" customFormat="1" ht="14.25" customHeight="1" x14ac:dyDescent="0.2">
      <c r="A137" s="566"/>
      <c r="B137" s="566"/>
      <c r="C137" s="566"/>
      <c r="D137" s="566"/>
      <c r="E137" s="566"/>
      <c r="F137" s="566"/>
      <c r="G137" s="566"/>
    </row>
    <row r="138" spans="1:7" s="157" customFormat="1" ht="14.25" customHeight="1" x14ac:dyDescent="0.2">
      <c r="A138" s="566"/>
      <c r="B138" s="566"/>
      <c r="C138" s="566"/>
      <c r="D138" s="566"/>
      <c r="E138" s="566"/>
      <c r="F138" s="566"/>
      <c r="G138" s="566"/>
    </row>
    <row r="139" spans="1:7" s="157" customFormat="1" x14ac:dyDescent="0.2">
      <c r="A139" s="566"/>
      <c r="B139" s="566"/>
      <c r="C139" s="566"/>
      <c r="D139" s="566"/>
      <c r="E139" s="566"/>
      <c r="F139" s="566"/>
      <c r="G139" s="566"/>
    </row>
    <row r="140" spans="1:7" s="157" customFormat="1" x14ac:dyDescent="0.2">
      <c r="A140" s="566"/>
      <c r="B140" s="566"/>
      <c r="C140" s="566"/>
      <c r="D140" s="566"/>
      <c r="E140" s="566"/>
      <c r="F140" s="566"/>
      <c r="G140" s="566"/>
    </row>
    <row r="141" spans="1:7" s="157" customFormat="1" x14ac:dyDescent="0.2">
      <c r="A141" s="331"/>
      <c r="B141" s="331"/>
      <c r="C141" s="331"/>
      <c r="D141" s="331"/>
      <c r="E141" s="331"/>
      <c r="F141" s="331"/>
      <c r="G141" s="331"/>
    </row>
    <row r="142" spans="1:7" s="157" customFormat="1" x14ac:dyDescent="0.2">
      <c r="A142" s="473"/>
      <c r="B142" s="473"/>
      <c r="C142" s="473"/>
      <c r="D142" s="473"/>
      <c r="E142" s="473"/>
      <c r="F142" s="473"/>
      <c r="G142" s="473"/>
    </row>
    <row r="143" spans="1:7" s="157" customFormat="1" ht="27.75" customHeight="1" x14ac:dyDescent="0.25">
      <c r="A143" s="572" t="s">
        <v>661</v>
      </c>
      <c r="B143" s="497"/>
      <c r="C143" s="497"/>
      <c r="D143" s="497"/>
      <c r="E143" s="497"/>
      <c r="F143" s="568">
        <v>400</v>
      </c>
      <c r="G143" s="569"/>
    </row>
    <row r="144" spans="1:7" s="157" customFormat="1" ht="14.25" customHeight="1" x14ac:dyDescent="0.2">
      <c r="A144" s="566" t="s">
        <v>662</v>
      </c>
      <c r="B144" s="566"/>
      <c r="C144" s="566"/>
      <c r="D144" s="566"/>
      <c r="E144" s="566"/>
      <c r="F144" s="566"/>
      <c r="G144" s="566"/>
    </row>
    <row r="145" spans="1:7" s="157" customFormat="1" ht="14.25" customHeight="1" x14ac:dyDescent="0.2">
      <c r="A145" s="566"/>
      <c r="B145" s="566"/>
      <c r="C145" s="566"/>
      <c r="D145" s="566"/>
      <c r="E145" s="566"/>
      <c r="F145" s="566"/>
      <c r="G145" s="566"/>
    </row>
    <row r="146" spans="1:7" s="157" customFormat="1" ht="14.25" customHeight="1" x14ac:dyDescent="0.2">
      <c r="A146" s="566"/>
      <c r="B146" s="566"/>
      <c r="C146" s="566"/>
      <c r="D146" s="566"/>
      <c r="E146" s="566"/>
      <c r="F146" s="566"/>
      <c r="G146" s="566"/>
    </row>
    <row r="147" spans="1:7" s="157" customFormat="1" x14ac:dyDescent="0.2">
      <c r="A147" s="566"/>
      <c r="B147" s="566"/>
      <c r="C147" s="566"/>
      <c r="D147" s="566"/>
      <c r="E147" s="566"/>
      <c r="F147" s="566"/>
      <c r="G147" s="566"/>
    </row>
    <row r="148" spans="1:7" s="157" customFormat="1" x14ac:dyDescent="0.2">
      <c r="A148" s="566"/>
      <c r="B148" s="566"/>
      <c r="C148" s="566"/>
      <c r="D148" s="566"/>
      <c r="E148" s="566"/>
      <c r="F148" s="566"/>
      <c r="G148" s="566"/>
    </row>
    <row r="149" spans="1:7" s="157" customFormat="1" x14ac:dyDescent="0.2">
      <c r="A149" s="331"/>
      <c r="B149" s="331"/>
      <c r="C149" s="331"/>
      <c r="D149" s="331"/>
      <c r="E149" s="331"/>
      <c r="F149" s="331"/>
      <c r="G149" s="331"/>
    </row>
    <row r="150" spans="1:7" s="157" customFormat="1" ht="27.75" customHeight="1" x14ac:dyDescent="0.25">
      <c r="A150" s="572" t="s">
        <v>663</v>
      </c>
      <c r="B150" s="497"/>
      <c r="C150" s="497"/>
      <c r="D150" s="497"/>
      <c r="E150" s="497"/>
      <c r="F150" s="568">
        <v>800</v>
      </c>
      <c r="G150" s="569"/>
    </row>
    <row r="151" spans="1:7" s="157" customFormat="1" ht="14.25" customHeight="1" x14ac:dyDescent="0.2">
      <c r="A151" s="566" t="s">
        <v>897</v>
      </c>
      <c r="B151" s="566"/>
      <c r="C151" s="566"/>
      <c r="D151" s="566"/>
      <c r="E151" s="566"/>
      <c r="F151" s="566"/>
      <c r="G151" s="566"/>
    </row>
    <row r="152" spans="1:7" s="157" customFormat="1" ht="14.25" customHeight="1" x14ac:dyDescent="0.2">
      <c r="A152" s="566"/>
      <c r="B152" s="566"/>
      <c r="C152" s="566"/>
      <c r="D152" s="566"/>
      <c r="E152" s="566"/>
      <c r="F152" s="566"/>
      <c r="G152" s="566"/>
    </row>
    <row r="153" spans="1:7" s="157" customFormat="1" ht="14.25" customHeight="1" x14ac:dyDescent="0.2">
      <c r="A153" s="566"/>
      <c r="B153" s="566"/>
      <c r="C153" s="566"/>
      <c r="D153" s="566"/>
      <c r="E153" s="566"/>
      <c r="F153" s="566"/>
      <c r="G153" s="566"/>
    </row>
    <row r="154" spans="1:7" s="157" customFormat="1" x14ac:dyDescent="0.2">
      <c r="A154" s="566"/>
      <c r="B154" s="566"/>
      <c r="C154" s="566"/>
      <c r="D154" s="566"/>
      <c r="E154" s="566"/>
      <c r="F154" s="566"/>
      <c r="G154" s="566"/>
    </row>
    <row r="155" spans="1:7" s="157" customFormat="1" x14ac:dyDescent="0.2">
      <c r="A155" s="566"/>
      <c r="B155" s="566"/>
      <c r="C155" s="566"/>
      <c r="D155" s="566"/>
      <c r="E155" s="566"/>
      <c r="F155" s="566"/>
      <c r="G155" s="566"/>
    </row>
    <row r="156" spans="1:7" s="157" customFormat="1" x14ac:dyDescent="0.2">
      <c r="A156" s="331"/>
      <c r="B156" s="331"/>
      <c r="C156" s="331"/>
      <c r="D156" s="331"/>
      <c r="E156" s="331"/>
      <c r="F156" s="331"/>
      <c r="G156" s="331"/>
    </row>
    <row r="157" spans="1:7" s="157" customFormat="1" ht="27.75" customHeight="1" x14ac:dyDescent="0.25">
      <c r="A157" s="572" t="s">
        <v>664</v>
      </c>
      <c r="B157" s="497"/>
      <c r="C157" s="497"/>
      <c r="D157" s="497"/>
      <c r="E157" s="497"/>
      <c r="F157" s="568">
        <v>7100</v>
      </c>
      <c r="G157" s="569"/>
    </row>
    <row r="158" spans="1:7" s="157" customFormat="1" ht="14.25" customHeight="1" x14ac:dyDescent="0.2">
      <c r="A158" s="566" t="s">
        <v>665</v>
      </c>
      <c r="B158" s="566"/>
      <c r="C158" s="566"/>
      <c r="D158" s="566"/>
      <c r="E158" s="566"/>
      <c r="F158" s="566"/>
      <c r="G158" s="566"/>
    </row>
    <row r="159" spans="1:7" s="157" customFormat="1" ht="14.25" customHeight="1" x14ac:dyDescent="0.2">
      <c r="A159" s="566"/>
      <c r="B159" s="566"/>
      <c r="C159" s="566"/>
      <c r="D159" s="566"/>
      <c r="E159" s="566"/>
      <c r="F159" s="566"/>
      <c r="G159" s="566"/>
    </row>
    <row r="160" spans="1:7" s="157" customFormat="1" ht="14.25" customHeight="1" x14ac:dyDescent="0.2">
      <c r="A160" s="566"/>
      <c r="B160" s="566"/>
      <c r="C160" s="566"/>
      <c r="D160" s="566"/>
      <c r="E160" s="566"/>
      <c r="F160" s="566"/>
      <c r="G160" s="566"/>
    </row>
    <row r="161" spans="1:8" s="157" customFormat="1" x14ac:dyDescent="0.2">
      <c r="A161" s="566"/>
      <c r="B161" s="566"/>
      <c r="C161" s="566"/>
      <c r="D161" s="566"/>
      <c r="E161" s="566"/>
      <c r="F161" s="566"/>
      <c r="G161" s="566"/>
    </row>
    <row r="162" spans="1:8" s="157" customFormat="1" x14ac:dyDescent="0.2">
      <c r="A162" s="566"/>
      <c r="B162" s="566"/>
      <c r="C162" s="566"/>
      <c r="D162" s="566"/>
      <c r="E162" s="566"/>
      <c r="F162" s="566"/>
      <c r="G162" s="566"/>
    </row>
    <row r="163" spans="1:8" s="157" customFormat="1" x14ac:dyDescent="0.2">
      <c r="A163" s="331"/>
      <c r="B163" s="331"/>
      <c r="C163" s="331"/>
      <c r="D163" s="331"/>
      <c r="E163" s="331"/>
      <c r="F163" s="331"/>
      <c r="G163" s="331"/>
    </row>
    <row r="164" spans="1:8" s="157" customFormat="1" ht="15.75" thickBot="1" x14ac:dyDescent="0.3">
      <c r="A164" s="170" t="s">
        <v>562</v>
      </c>
      <c r="B164" s="171"/>
      <c r="C164" s="172"/>
      <c r="D164" s="173"/>
      <c r="E164" s="173"/>
      <c r="F164" s="507">
        <f>SUM(F165)</f>
        <v>552</v>
      </c>
      <c r="G164" s="507"/>
      <c r="H164" s="50"/>
    </row>
    <row r="165" spans="1:8" s="157" customFormat="1" ht="15.75" thickTop="1" x14ac:dyDescent="0.25">
      <c r="A165" s="175" t="s">
        <v>149</v>
      </c>
      <c r="B165" s="312"/>
      <c r="C165" s="312"/>
      <c r="D165" s="312"/>
      <c r="E165" s="312"/>
      <c r="F165" s="498">
        <v>552</v>
      </c>
      <c r="G165" s="499"/>
    </row>
    <row r="166" spans="1:8" s="157" customFormat="1" ht="15" customHeight="1" x14ac:dyDescent="0.2">
      <c r="A166" s="603" t="s">
        <v>898</v>
      </c>
      <c r="B166" s="603"/>
      <c r="C166" s="603"/>
      <c r="D166" s="603"/>
      <c r="E166" s="603"/>
      <c r="F166" s="603"/>
      <c r="G166" s="603"/>
    </row>
    <row r="167" spans="1:8" s="157" customFormat="1" x14ac:dyDescent="0.2">
      <c r="A167" s="603"/>
      <c r="B167" s="603"/>
      <c r="C167" s="603"/>
      <c r="D167" s="603"/>
      <c r="E167" s="603"/>
      <c r="F167" s="603"/>
      <c r="G167" s="603"/>
    </row>
    <row r="168" spans="1:8" s="157" customFormat="1" x14ac:dyDescent="0.2">
      <c r="A168" s="603"/>
      <c r="B168" s="603"/>
      <c r="C168" s="603"/>
      <c r="D168" s="603"/>
      <c r="E168" s="603"/>
      <c r="F168" s="603"/>
      <c r="G168" s="603"/>
    </row>
    <row r="169" spans="1:8" s="157" customFormat="1" x14ac:dyDescent="0.2">
      <c r="A169" s="312"/>
      <c r="B169" s="312"/>
      <c r="C169" s="312"/>
      <c r="D169" s="312"/>
      <c r="E169" s="312"/>
      <c r="F169" s="312"/>
      <c r="G169" s="312"/>
    </row>
    <row r="170" spans="1:8" ht="15.75" thickBot="1" x14ac:dyDescent="0.3">
      <c r="A170" s="35" t="s">
        <v>132</v>
      </c>
      <c r="B170" s="36"/>
      <c r="C170" s="37"/>
      <c r="D170" s="38"/>
      <c r="E170" s="38"/>
      <c r="F170" s="507">
        <f>SUM(F171)</f>
        <v>4378</v>
      </c>
      <c r="G170" s="507"/>
      <c r="H170" s="50"/>
    </row>
    <row r="171" spans="1:8" ht="15.75" thickTop="1" x14ac:dyDescent="0.25">
      <c r="A171" s="26" t="s">
        <v>21</v>
      </c>
      <c r="F171" s="498">
        <v>4378</v>
      </c>
      <c r="G171" s="499"/>
    </row>
    <row r="172" spans="1:8" ht="15" customHeight="1" x14ac:dyDescent="0.2">
      <c r="A172" s="495" t="s">
        <v>950</v>
      </c>
      <c r="B172" s="495"/>
      <c r="C172" s="495"/>
      <c r="D172" s="495"/>
      <c r="E172" s="495"/>
      <c r="F172" s="495"/>
      <c r="G172" s="495"/>
    </row>
    <row r="173" spans="1:8" s="157" customFormat="1" ht="15" customHeight="1" x14ac:dyDescent="0.2">
      <c r="A173" s="495"/>
      <c r="B173" s="495"/>
      <c r="C173" s="495"/>
      <c r="D173" s="495"/>
      <c r="E173" s="495"/>
      <c r="F173" s="495"/>
      <c r="G173" s="495"/>
    </row>
    <row r="174" spans="1:8" s="157" customFormat="1" x14ac:dyDescent="0.2">
      <c r="A174" s="495"/>
      <c r="B174" s="495"/>
      <c r="C174" s="495"/>
      <c r="D174" s="495"/>
      <c r="E174" s="495"/>
      <c r="F174" s="495"/>
      <c r="G174" s="495"/>
    </row>
    <row r="175" spans="1:8" s="157" customFormat="1" x14ac:dyDescent="0.2">
      <c r="A175" s="495"/>
      <c r="B175" s="495"/>
      <c r="C175" s="495"/>
      <c r="D175" s="495"/>
      <c r="E175" s="495"/>
      <c r="F175" s="495"/>
      <c r="G175" s="495"/>
    </row>
    <row r="176" spans="1:8" s="157" customFormat="1" x14ac:dyDescent="0.2">
      <c r="A176" s="312"/>
      <c r="B176" s="312"/>
      <c r="C176" s="312"/>
      <c r="D176" s="312"/>
      <c r="E176" s="312"/>
      <c r="F176" s="312"/>
      <c r="G176" s="312"/>
    </row>
    <row r="177" spans="1:8" ht="15.75" thickBot="1" x14ac:dyDescent="0.3">
      <c r="A177" s="35" t="s">
        <v>133</v>
      </c>
      <c r="B177" s="36"/>
      <c r="C177" s="37"/>
      <c r="D177" s="38"/>
      <c r="E177" s="38"/>
      <c r="F177" s="507">
        <f>SUM(F178,F182)</f>
        <v>4820</v>
      </c>
      <c r="G177" s="507"/>
      <c r="H177" s="50"/>
    </row>
    <row r="178" spans="1:8" ht="15.75" thickTop="1" x14ac:dyDescent="0.25">
      <c r="A178" s="26" t="s">
        <v>18</v>
      </c>
      <c r="F178" s="498">
        <v>2120</v>
      </c>
      <c r="G178" s="499"/>
    </row>
    <row r="179" spans="1:8" s="157" customFormat="1" ht="15" customHeight="1" x14ac:dyDescent="0.2">
      <c r="A179" s="603" t="s">
        <v>569</v>
      </c>
      <c r="B179" s="603"/>
      <c r="C179" s="603"/>
      <c r="D179" s="603"/>
      <c r="E179" s="603"/>
      <c r="F179" s="603"/>
      <c r="G179" s="603"/>
    </row>
    <row r="180" spans="1:8" s="157" customFormat="1" ht="15" customHeight="1" x14ac:dyDescent="0.2">
      <c r="A180" s="603"/>
      <c r="B180" s="603"/>
      <c r="C180" s="603"/>
      <c r="D180" s="603"/>
      <c r="E180" s="603"/>
      <c r="F180" s="603"/>
      <c r="G180" s="603"/>
    </row>
    <row r="181" spans="1:8" s="157" customFormat="1" x14ac:dyDescent="0.2">
      <c r="A181" s="312"/>
      <c r="B181" s="312"/>
      <c r="C181" s="312"/>
      <c r="D181" s="312"/>
      <c r="E181" s="312"/>
      <c r="F181" s="312"/>
      <c r="G181" s="312"/>
    </row>
    <row r="182" spans="1:8" s="157" customFormat="1" ht="15" x14ac:dyDescent="0.25">
      <c r="A182" s="165" t="s">
        <v>21</v>
      </c>
      <c r="B182" s="162"/>
      <c r="D182" s="158"/>
      <c r="E182" s="158"/>
      <c r="F182" s="498">
        <v>2700</v>
      </c>
      <c r="G182" s="499"/>
    </row>
    <row r="183" spans="1:8" ht="15" customHeight="1" x14ac:dyDescent="0.2">
      <c r="A183" s="603" t="s">
        <v>899</v>
      </c>
      <c r="B183" s="603"/>
      <c r="C183" s="603"/>
      <c r="D183" s="603"/>
      <c r="E183" s="603"/>
      <c r="F183" s="603"/>
      <c r="G183" s="603"/>
    </row>
    <row r="184" spans="1:8" ht="15" customHeight="1" x14ac:dyDescent="0.2">
      <c r="A184" s="603"/>
      <c r="B184" s="603"/>
      <c r="C184" s="603"/>
      <c r="D184" s="603"/>
      <c r="E184" s="603"/>
      <c r="F184" s="603"/>
      <c r="G184" s="603"/>
    </row>
    <row r="185" spans="1:8" ht="15" customHeight="1" x14ac:dyDescent="0.2">
      <c r="A185" s="603"/>
      <c r="B185" s="603"/>
      <c r="C185" s="603"/>
      <c r="D185" s="603"/>
      <c r="E185" s="603"/>
      <c r="F185" s="603"/>
      <c r="G185" s="603"/>
    </row>
    <row r="187" spans="1:8" ht="17.25" customHeight="1" thickBot="1" x14ac:dyDescent="0.3">
      <c r="A187" s="35" t="s">
        <v>24</v>
      </c>
      <c r="B187" s="36"/>
      <c r="C187" s="37"/>
      <c r="D187" s="38"/>
      <c r="E187" s="38"/>
      <c r="F187" s="507">
        <f>SUM(F188,F191,F199,F203,F214,F217,F220,F240,F244,F261,F264)</f>
        <v>11052</v>
      </c>
      <c r="G187" s="507"/>
      <c r="H187" s="50"/>
    </row>
    <row r="188" spans="1:8" ht="15.75" thickTop="1" x14ac:dyDescent="0.25">
      <c r="A188" s="26" t="s">
        <v>17</v>
      </c>
      <c r="F188" s="498">
        <v>100</v>
      </c>
      <c r="G188" s="499"/>
    </row>
    <row r="189" spans="1:8" ht="15" x14ac:dyDescent="0.25">
      <c r="A189" s="495" t="s">
        <v>165</v>
      </c>
      <c r="B189" s="496"/>
      <c r="C189" s="496"/>
      <c r="D189" s="496"/>
      <c r="E189" s="496"/>
      <c r="F189" s="496"/>
      <c r="G189" s="496"/>
    </row>
    <row r="191" spans="1:8" ht="15" x14ac:dyDescent="0.25">
      <c r="A191" s="26" t="s">
        <v>18</v>
      </c>
      <c r="F191" s="498">
        <v>3185</v>
      </c>
      <c r="G191" s="499"/>
    </row>
    <row r="192" spans="1:8" ht="14.25" customHeight="1" x14ac:dyDescent="0.2">
      <c r="A192" s="495" t="s">
        <v>563</v>
      </c>
      <c r="B192" s="495"/>
      <c r="C192" s="495"/>
      <c r="D192" s="495"/>
      <c r="E192" s="495"/>
      <c r="F192" s="495"/>
      <c r="G192" s="495"/>
    </row>
    <row r="193" spans="1:7" ht="14.25" customHeight="1" x14ac:dyDescent="0.2">
      <c r="A193" s="495"/>
      <c r="B193" s="495"/>
      <c r="C193" s="495"/>
      <c r="D193" s="495"/>
      <c r="E193" s="495"/>
      <c r="F193" s="495"/>
      <c r="G193" s="495"/>
    </row>
    <row r="194" spans="1:7" ht="14.25" customHeight="1" x14ac:dyDescent="0.2">
      <c r="A194" s="495"/>
      <c r="B194" s="495"/>
      <c r="C194" s="495"/>
      <c r="D194" s="495"/>
      <c r="E194" s="495"/>
      <c r="F194" s="495"/>
      <c r="G194" s="495"/>
    </row>
    <row r="195" spans="1:7" ht="15" customHeight="1" x14ac:dyDescent="0.2">
      <c r="A195" s="495"/>
      <c r="B195" s="495"/>
      <c r="C195" s="495"/>
      <c r="D195" s="495"/>
      <c r="E195" s="495"/>
      <c r="F195" s="495"/>
      <c r="G195" s="495"/>
    </row>
    <row r="196" spans="1:7" ht="15" customHeight="1" x14ac:dyDescent="0.2">
      <c r="A196" s="495"/>
      <c r="B196" s="495"/>
      <c r="C196" s="495"/>
      <c r="D196" s="495"/>
      <c r="E196" s="495"/>
      <c r="F196" s="495"/>
      <c r="G196" s="495"/>
    </row>
    <row r="197" spans="1:7" s="157" customFormat="1" ht="15" customHeight="1" x14ac:dyDescent="0.2">
      <c r="A197" s="495"/>
      <c r="B197" s="495"/>
      <c r="C197" s="495"/>
      <c r="D197" s="495"/>
      <c r="E197" s="495"/>
      <c r="F197" s="495"/>
      <c r="G197" s="495"/>
    </row>
    <row r="199" spans="1:7" s="157" customFormat="1" ht="15" x14ac:dyDescent="0.25">
      <c r="A199" s="165" t="s">
        <v>162</v>
      </c>
      <c r="B199" s="162"/>
      <c r="D199" s="158"/>
      <c r="E199" s="158"/>
      <c r="F199" s="498">
        <v>1</v>
      </c>
      <c r="G199" s="499"/>
    </row>
    <row r="200" spans="1:7" s="157" customFormat="1" ht="14.25" customHeight="1" x14ac:dyDescent="0.2">
      <c r="A200" s="603" t="s">
        <v>570</v>
      </c>
      <c r="B200" s="603"/>
      <c r="C200" s="603"/>
      <c r="D200" s="603"/>
      <c r="E200" s="603"/>
      <c r="F200" s="603"/>
      <c r="G200" s="603"/>
    </row>
    <row r="201" spans="1:7" s="157" customFormat="1" x14ac:dyDescent="0.2">
      <c r="A201" s="603"/>
      <c r="B201" s="603"/>
      <c r="C201" s="603"/>
      <c r="D201" s="603"/>
      <c r="E201" s="603"/>
      <c r="F201" s="603"/>
      <c r="G201" s="603"/>
    </row>
    <row r="202" spans="1:7" s="157" customFormat="1" x14ac:dyDescent="0.2">
      <c r="A202" s="162"/>
      <c r="B202" s="162"/>
      <c r="D202" s="158"/>
      <c r="E202" s="158"/>
      <c r="F202" s="158"/>
    </row>
    <row r="203" spans="1:7" ht="15" x14ac:dyDescent="0.25">
      <c r="A203" s="26" t="s">
        <v>44</v>
      </c>
      <c r="F203" s="498">
        <f>SUM(F204,F211)</f>
        <v>200</v>
      </c>
      <c r="G203" s="499"/>
    </row>
    <row r="204" spans="1:7" s="157" customFormat="1" ht="14.25" customHeight="1" x14ac:dyDescent="0.25">
      <c r="A204" s="581" t="s">
        <v>564</v>
      </c>
      <c r="B204" s="581"/>
      <c r="C204" s="581"/>
      <c r="D204" s="581"/>
      <c r="E204" s="581"/>
      <c r="F204" s="568">
        <v>185</v>
      </c>
      <c r="G204" s="569"/>
    </row>
    <row r="205" spans="1:7" ht="15" customHeight="1" x14ac:dyDescent="0.2">
      <c r="A205" s="603" t="s">
        <v>900</v>
      </c>
      <c r="B205" s="603"/>
      <c r="C205" s="603"/>
      <c r="D205" s="603"/>
      <c r="E205" s="603"/>
      <c r="F205" s="603"/>
      <c r="G205" s="603"/>
    </row>
    <row r="206" spans="1:7" x14ac:dyDescent="0.2">
      <c r="A206" s="603"/>
      <c r="B206" s="603"/>
      <c r="C206" s="603"/>
      <c r="D206" s="603"/>
      <c r="E206" s="603"/>
      <c r="F206" s="603"/>
      <c r="G206" s="603"/>
    </row>
    <row r="207" spans="1:7" s="157" customFormat="1" x14ac:dyDescent="0.2">
      <c r="A207" s="603"/>
      <c r="B207" s="603"/>
      <c r="C207" s="603"/>
      <c r="D207" s="603"/>
      <c r="E207" s="603"/>
      <c r="F207" s="603"/>
      <c r="G207" s="603"/>
    </row>
    <row r="208" spans="1:7" s="157" customFormat="1" x14ac:dyDescent="0.2">
      <c r="A208" s="603"/>
      <c r="B208" s="603"/>
      <c r="C208" s="603"/>
      <c r="D208" s="603"/>
      <c r="E208" s="603"/>
      <c r="F208" s="603"/>
      <c r="G208" s="603"/>
    </row>
    <row r="209" spans="1:7" s="157" customFormat="1" x14ac:dyDescent="0.2">
      <c r="A209" s="603"/>
      <c r="B209" s="603"/>
      <c r="C209" s="603"/>
      <c r="D209" s="603"/>
      <c r="E209" s="603"/>
      <c r="F209" s="603"/>
      <c r="G209" s="603"/>
    </row>
    <row r="210" spans="1:7" s="157" customFormat="1" x14ac:dyDescent="0.2">
      <c r="A210" s="312"/>
      <c r="B210" s="312"/>
      <c r="C210" s="312"/>
      <c r="D210" s="312"/>
      <c r="E210" s="312"/>
      <c r="F210" s="312"/>
      <c r="G210" s="312"/>
    </row>
    <row r="211" spans="1:7" s="157" customFormat="1" ht="14.25" customHeight="1" x14ac:dyDescent="0.25">
      <c r="A211" s="581" t="s">
        <v>565</v>
      </c>
      <c r="B211" s="581"/>
      <c r="C211" s="581"/>
      <c r="D211" s="581"/>
      <c r="E211" s="581"/>
      <c r="F211" s="568">
        <v>15</v>
      </c>
      <c r="G211" s="569"/>
    </row>
    <row r="212" spans="1:7" s="157" customFormat="1" ht="15" x14ac:dyDescent="0.2">
      <c r="A212" s="603" t="s">
        <v>901</v>
      </c>
      <c r="B212" s="604"/>
      <c r="C212" s="604"/>
      <c r="D212" s="604"/>
      <c r="E212" s="604"/>
      <c r="F212" s="604"/>
      <c r="G212" s="604"/>
    </row>
    <row r="213" spans="1:7" s="157" customFormat="1" x14ac:dyDescent="0.2">
      <c r="A213" s="308"/>
      <c r="B213" s="162"/>
      <c r="D213" s="158"/>
      <c r="E213" s="158"/>
      <c r="F213" s="158"/>
    </row>
    <row r="214" spans="1:7" ht="15" x14ac:dyDescent="0.25">
      <c r="A214" s="26" t="s">
        <v>19</v>
      </c>
      <c r="F214" s="498">
        <v>1700</v>
      </c>
      <c r="G214" s="499"/>
    </row>
    <row r="215" spans="1:7" ht="14.25" customHeight="1" x14ac:dyDescent="0.2">
      <c r="A215" s="505" t="s">
        <v>571</v>
      </c>
      <c r="B215" s="505"/>
      <c r="C215" s="505"/>
      <c r="D215" s="505"/>
      <c r="E215" s="505"/>
      <c r="F215" s="505"/>
      <c r="G215" s="505"/>
    </row>
    <row r="216" spans="1:7" x14ac:dyDescent="0.2">
      <c r="A216" s="25"/>
    </row>
    <row r="217" spans="1:7" s="157" customFormat="1" ht="15" x14ac:dyDescent="0.25">
      <c r="A217" s="175" t="s">
        <v>149</v>
      </c>
      <c r="B217" s="312"/>
      <c r="C217" s="312"/>
      <c r="D217" s="312"/>
      <c r="E217" s="312"/>
      <c r="F217" s="498">
        <v>5</v>
      </c>
      <c r="G217" s="499"/>
    </row>
    <row r="218" spans="1:7" s="157" customFormat="1" x14ac:dyDescent="0.2">
      <c r="A218" s="308" t="s">
        <v>572</v>
      </c>
      <c r="B218" s="162"/>
      <c r="D218" s="158"/>
      <c r="E218" s="158"/>
      <c r="F218" s="158"/>
    </row>
    <row r="219" spans="1:7" s="157" customFormat="1" x14ac:dyDescent="0.2">
      <c r="A219" s="430"/>
      <c r="B219" s="162"/>
      <c r="D219" s="158"/>
      <c r="E219" s="158"/>
      <c r="F219" s="158"/>
    </row>
    <row r="220" spans="1:7" ht="15" x14ac:dyDescent="0.25">
      <c r="A220" s="26" t="s">
        <v>21</v>
      </c>
      <c r="F220" s="498">
        <f>SUM(F221,F225,F231,F235)</f>
        <v>4616</v>
      </c>
      <c r="G220" s="499"/>
    </row>
    <row r="221" spans="1:7" s="157" customFormat="1" ht="14.25" customHeight="1" x14ac:dyDescent="0.25">
      <c r="A221" s="581" t="s">
        <v>902</v>
      </c>
      <c r="B221" s="581"/>
      <c r="C221" s="581"/>
      <c r="D221" s="581"/>
      <c r="E221" s="581"/>
      <c r="F221" s="568">
        <v>325</v>
      </c>
      <c r="G221" s="569"/>
    </row>
    <row r="222" spans="1:7" s="157" customFormat="1" ht="15" customHeight="1" x14ac:dyDescent="0.2">
      <c r="A222" s="495" t="s">
        <v>903</v>
      </c>
      <c r="B222" s="495"/>
      <c r="C222" s="495"/>
      <c r="D222" s="495"/>
      <c r="E222" s="495"/>
      <c r="F222" s="495"/>
      <c r="G222" s="495"/>
    </row>
    <row r="223" spans="1:7" s="157" customFormat="1" ht="15" customHeight="1" x14ac:dyDescent="0.2">
      <c r="A223" s="495"/>
      <c r="B223" s="495"/>
      <c r="C223" s="495"/>
      <c r="D223" s="495"/>
      <c r="E223" s="495"/>
      <c r="F223" s="495"/>
      <c r="G223" s="495"/>
    </row>
    <row r="224" spans="1:7" s="157" customFormat="1" ht="15" customHeight="1" x14ac:dyDescent="0.25">
      <c r="A224" s="304"/>
      <c r="B224" s="305"/>
      <c r="C224" s="305"/>
      <c r="D224" s="305"/>
      <c r="E224" s="305"/>
      <c r="F224" s="305"/>
      <c r="G224" s="305"/>
    </row>
    <row r="225" spans="1:7" s="157" customFormat="1" ht="14.25" customHeight="1" x14ac:dyDescent="0.25">
      <c r="A225" s="581" t="s">
        <v>573</v>
      </c>
      <c r="B225" s="581"/>
      <c r="C225" s="581"/>
      <c r="D225" s="581"/>
      <c r="E225" s="581"/>
      <c r="F225" s="568">
        <v>4000</v>
      </c>
      <c r="G225" s="569"/>
    </row>
    <row r="226" spans="1:7" s="157" customFormat="1" ht="15" customHeight="1" x14ac:dyDescent="0.2">
      <c r="A226" s="495" t="s">
        <v>951</v>
      </c>
      <c r="B226" s="495"/>
      <c r="C226" s="495"/>
      <c r="D226" s="495"/>
      <c r="E226" s="495"/>
      <c r="F226" s="495"/>
      <c r="G226" s="495"/>
    </row>
    <row r="227" spans="1:7" s="157" customFormat="1" ht="15" customHeight="1" x14ac:dyDescent="0.2">
      <c r="A227" s="495"/>
      <c r="B227" s="495"/>
      <c r="C227" s="495"/>
      <c r="D227" s="495"/>
      <c r="E227" s="495"/>
      <c r="F227" s="495"/>
      <c r="G227" s="495"/>
    </row>
    <row r="228" spans="1:7" s="157" customFormat="1" ht="15" customHeight="1" x14ac:dyDescent="0.2">
      <c r="A228" s="495"/>
      <c r="B228" s="495"/>
      <c r="C228" s="495"/>
      <c r="D228" s="495"/>
      <c r="E228" s="495"/>
      <c r="F228" s="495"/>
      <c r="G228" s="495"/>
    </row>
    <row r="229" spans="1:7" s="157" customFormat="1" ht="15" customHeight="1" x14ac:dyDescent="0.2">
      <c r="A229" s="495"/>
      <c r="B229" s="495"/>
      <c r="C229" s="495"/>
      <c r="D229" s="495"/>
      <c r="E229" s="495"/>
      <c r="F229" s="495"/>
      <c r="G229" s="495"/>
    </row>
    <row r="230" spans="1:7" s="157" customFormat="1" ht="15" customHeight="1" x14ac:dyDescent="0.25">
      <c r="A230" s="304"/>
      <c r="B230" s="305"/>
      <c r="C230" s="305"/>
      <c r="D230" s="305"/>
      <c r="E230" s="305"/>
      <c r="F230" s="305"/>
      <c r="G230" s="305"/>
    </row>
    <row r="231" spans="1:7" s="157" customFormat="1" ht="14.25" customHeight="1" x14ac:dyDescent="0.25">
      <c r="A231" s="581" t="s">
        <v>574</v>
      </c>
      <c r="B231" s="581"/>
      <c r="C231" s="581"/>
      <c r="D231" s="581"/>
      <c r="E231" s="581"/>
      <c r="F231" s="568">
        <v>200</v>
      </c>
      <c r="G231" s="569"/>
    </row>
    <row r="232" spans="1:7" s="157" customFormat="1" ht="15" customHeight="1" x14ac:dyDescent="0.2">
      <c r="A232" s="495" t="s">
        <v>904</v>
      </c>
      <c r="B232" s="495"/>
      <c r="C232" s="495"/>
      <c r="D232" s="495"/>
      <c r="E232" s="495"/>
      <c r="F232" s="495"/>
      <c r="G232" s="495"/>
    </row>
    <row r="233" spans="1:7" s="157" customFormat="1" ht="15" customHeight="1" x14ac:dyDescent="0.2">
      <c r="A233" s="495"/>
      <c r="B233" s="495"/>
      <c r="C233" s="495"/>
      <c r="D233" s="495"/>
      <c r="E233" s="495"/>
      <c r="F233" s="495"/>
      <c r="G233" s="495"/>
    </row>
    <row r="234" spans="1:7" s="157" customFormat="1" ht="15" customHeight="1" x14ac:dyDescent="0.25">
      <c r="A234" s="304"/>
      <c r="B234" s="305"/>
      <c r="C234" s="305"/>
      <c r="D234" s="305"/>
      <c r="E234" s="305"/>
      <c r="F234" s="305"/>
      <c r="G234" s="305"/>
    </row>
    <row r="235" spans="1:7" s="157" customFormat="1" ht="14.25" customHeight="1" x14ac:dyDescent="0.25">
      <c r="A235" s="581" t="s">
        <v>575</v>
      </c>
      <c r="B235" s="581"/>
      <c r="C235" s="581"/>
      <c r="D235" s="581"/>
      <c r="E235" s="581"/>
      <c r="F235" s="568">
        <v>91</v>
      </c>
      <c r="G235" s="569"/>
    </row>
    <row r="236" spans="1:7" s="157" customFormat="1" ht="15" customHeight="1" x14ac:dyDescent="0.2">
      <c r="A236" s="495" t="s">
        <v>576</v>
      </c>
      <c r="B236" s="495"/>
      <c r="C236" s="495"/>
      <c r="D236" s="495"/>
      <c r="E236" s="495"/>
      <c r="F236" s="495"/>
      <c r="G236" s="495"/>
    </row>
    <row r="237" spans="1:7" s="157" customFormat="1" ht="15" customHeight="1" x14ac:dyDescent="0.2">
      <c r="A237" s="495"/>
      <c r="B237" s="495"/>
      <c r="C237" s="495"/>
      <c r="D237" s="495"/>
      <c r="E237" s="495"/>
      <c r="F237" s="495"/>
      <c r="G237" s="495"/>
    </row>
    <row r="238" spans="1:7" s="157" customFormat="1" ht="15" customHeight="1" x14ac:dyDescent="0.2">
      <c r="A238" s="495"/>
      <c r="B238" s="495"/>
      <c r="C238" s="495"/>
      <c r="D238" s="495"/>
      <c r="E238" s="495"/>
      <c r="F238" s="495"/>
      <c r="G238" s="495"/>
    </row>
    <row r="239" spans="1:7" s="157" customFormat="1" ht="15" customHeight="1" x14ac:dyDescent="0.25">
      <c r="A239" s="304"/>
      <c r="B239" s="305"/>
      <c r="C239" s="305"/>
      <c r="D239" s="305"/>
      <c r="E239" s="305"/>
      <c r="F239" s="305"/>
      <c r="G239" s="305"/>
    </row>
    <row r="240" spans="1:7" s="157" customFormat="1" ht="15" customHeight="1" x14ac:dyDescent="0.25">
      <c r="A240" s="165" t="s">
        <v>22</v>
      </c>
      <c r="B240" s="198"/>
      <c r="C240" s="198"/>
      <c r="D240" s="198"/>
      <c r="E240" s="198"/>
      <c r="F240" s="498">
        <v>10</v>
      </c>
      <c r="G240" s="499"/>
    </row>
    <row r="241" spans="1:7" s="157" customFormat="1" ht="15" customHeight="1" x14ac:dyDescent="0.2">
      <c r="A241" s="603" t="s">
        <v>577</v>
      </c>
      <c r="B241" s="603"/>
      <c r="C241" s="603"/>
      <c r="D241" s="603"/>
      <c r="E241" s="603"/>
      <c r="F241" s="603"/>
      <c r="G241" s="603"/>
    </row>
    <row r="242" spans="1:7" s="157" customFormat="1" ht="15" customHeight="1" x14ac:dyDescent="0.2">
      <c r="A242" s="603"/>
      <c r="B242" s="603"/>
      <c r="C242" s="603"/>
      <c r="D242" s="603"/>
      <c r="E242" s="603"/>
      <c r="F242" s="603"/>
      <c r="G242" s="603"/>
    </row>
    <row r="243" spans="1:7" s="157" customFormat="1" ht="15" customHeight="1" x14ac:dyDescent="0.25">
      <c r="A243" s="198"/>
      <c r="B243" s="198"/>
      <c r="C243" s="198"/>
      <c r="D243" s="198"/>
      <c r="E243" s="198"/>
      <c r="F243" s="198"/>
      <c r="G243" s="198"/>
    </row>
    <row r="244" spans="1:7" ht="15" customHeight="1" x14ac:dyDescent="0.25">
      <c r="A244" s="26" t="s">
        <v>46</v>
      </c>
      <c r="B244" s="94"/>
      <c r="C244" s="94"/>
      <c r="D244" s="94"/>
      <c r="E244" s="94"/>
      <c r="F244" s="498">
        <f>SUM(F245,F253,F257)</f>
        <v>1025</v>
      </c>
      <c r="G244" s="499"/>
    </row>
    <row r="245" spans="1:7" s="157" customFormat="1" ht="14.25" customHeight="1" x14ac:dyDescent="0.25">
      <c r="A245" s="581" t="s">
        <v>580</v>
      </c>
      <c r="B245" s="581"/>
      <c r="C245" s="581"/>
      <c r="D245" s="581"/>
      <c r="E245" s="581"/>
      <c r="F245" s="568">
        <v>840</v>
      </c>
      <c r="G245" s="569"/>
    </row>
    <row r="246" spans="1:7" s="157" customFormat="1" ht="15" customHeight="1" x14ac:dyDescent="0.2">
      <c r="A246" s="603" t="s">
        <v>578</v>
      </c>
      <c r="B246" s="603"/>
      <c r="C246" s="603"/>
      <c r="D246" s="603"/>
      <c r="E246" s="603"/>
      <c r="F246" s="603"/>
      <c r="G246" s="603"/>
    </row>
    <row r="247" spans="1:7" s="157" customFormat="1" ht="15" customHeight="1" x14ac:dyDescent="0.2">
      <c r="A247" s="603"/>
      <c r="B247" s="603"/>
      <c r="C247" s="603"/>
      <c r="D247" s="603"/>
      <c r="E247" s="603"/>
      <c r="F247" s="603"/>
      <c r="G247" s="603"/>
    </row>
    <row r="248" spans="1:7" s="157" customFormat="1" ht="15" customHeight="1" x14ac:dyDescent="0.2">
      <c r="A248" s="603"/>
      <c r="B248" s="603"/>
      <c r="C248" s="603"/>
      <c r="D248" s="603"/>
      <c r="E248" s="603"/>
      <c r="F248" s="603"/>
      <c r="G248" s="603"/>
    </row>
    <row r="249" spans="1:7" s="157" customFormat="1" ht="15" customHeight="1" x14ac:dyDescent="0.2">
      <c r="A249" s="603"/>
      <c r="B249" s="603"/>
      <c r="C249" s="603"/>
      <c r="D249" s="603"/>
      <c r="E249" s="603"/>
      <c r="F249" s="603"/>
      <c r="G249" s="603"/>
    </row>
    <row r="250" spans="1:7" s="157" customFormat="1" ht="15" customHeight="1" x14ac:dyDescent="0.2">
      <c r="A250" s="603"/>
      <c r="B250" s="603"/>
      <c r="C250" s="603"/>
      <c r="D250" s="603"/>
      <c r="E250" s="603"/>
      <c r="F250" s="603"/>
      <c r="G250" s="603"/>
    </row>
    <row r="251" spans="1:7" s="157" customFormat="1" ht="15" customHeight="1" x14ac:dyDescent="0.2">
      <c r="A251" s="603"/>
      <c r="B251" s="603"/>
      <c r="C251" s="603"/>
      <c r="D251" s="603"/>
      <c r="E251" s="603"/>
      <c r="F251" s="603"/>
      <c r="G251" s="603"/>
    </row>
    <row r="252" spans="1:7" s="157" customFormat="1" ht="15" customHeight="1" x14ac:dyDescent="0.25">
      <c r="A252" s="165"/>
      <c r="B252" s="304"/>
      <c r="C252" s="304"/>
      <c r="D252" s="304"/>
      <c r="E252" s="304"/>
      <c r="F252" s="306"/>
      <c r="G252" s="307"/>
    </row>
    <row r="253" spans="1:7" s="157" customFormat="1" ht="14.25" customHeight="1" x14ac:dyDescent="0.25">
      <c r="A253" s="581" t="s">
        <v>579</v>
      </c>
      <c r="B253" s="581"/>
      <c r="C253" s="581"/>
      <c r="D253" s="581"/>
      <c r="E253" s="581"/>
      <c r="F253" s="568">
        <v>150</v>
      </c>
      <c r="G253" s="569"/>
    </row>
    <row r="254" spans="1:7" ht="14.25" customHeight="1" x14ac:dyDescent="0.2">
      <c r="A254" s="546" t="s">
        <v>581</v>
      </c>
      <c r="B254" s="497"/>
      <c r="C254" s="497"/>
      <c r="D254" s="497"/>
      <c r="E254" s="497"/>
      <c r="F254" s="497"/>
      <c r="G254" s="497"/>
    </row>
    <row r="255" spans="1:7" ht="14.25" customHeight="1" x14ac:dyDescent="0.2">
      <c r="A255" s="497"/>
      <c r="B255" s="497"/>
      <c r="C255" s="497"/>
      <c r="D255" s="497"/>
      <c r="E255" s="497"/>
      <c r="F255" s="497"/>
      <c r="G255" s="497"/>
    </row>
    <row r="256" spans="1:7" s="157" customFormat="1" ht="15" customHeight="1" x14ac:dyDescent="0.2"/>
    <row r="257" spans="1:8" s="157" customFormat="1" ht="14.25" customHeight="1" x14ac:dyDescent="0.25">
      <c r="A257" s="581" t="s">
        <v>582</v>
      </c>
      <c r="B257" s="581"/>
      <c r="C257" s="581"/>
      <c r="D257" s="581"/>
      <c r="E257" s="581"/>
      <c r="F257" s="568">
        <v>35</v>
      </c>
      <c r="G257" s="569"/>
    </row>
    <row r="258" spans="1:8" s="157" customFormat="1" ht="12.75" customHeight="1" x14ac:dyDescent="0.2">
      <c r="A258" s="546" t="s">
        <v>583</v>
      </c>
      <c r="B258" s="497"/>
      <c r="C258" s="497"/>
      <c r="D258" s="497"/>
      <c r="E258" s="497"/>
      <c r="F258" s="497"/>
      <c r="G258" s="497"/>
    </row>
    <row r="259" spans="1:8" s="157" customFormat="1" ht="14.25" hidden="1" customHeight="1" x14ac:dyDescent="0.2">
      <c r="A259" s="497"/>
      <c r="B259" s="497"/>
      <c r="C259" s="497"/>
      <c r="D259" s="497"/>
      <c r="E259" s="497"/>
      <c r="F259" s="497"/>
      <c r="G259" s="497"/>
    </row>
    <row r="260" spans="1:8" s="157" customFormat="1" ht="15" customHeight="1" x14ac:dyDescent="0.2"/>
    <row r="261" spans="1:8" s="157" customFormat="1" ht="15" x14ac:dyDescent="0.25">
      <c r="A261" s="165" t="s">
        <v>48</v>
      </c>
      <c r="B261" s="198"/>
      <c r="C261" s="198"/>
      <c r="D261" s="198"/>
      <c r="E261" s="198"/>
      <c r="F261" s="498">
        <v>70</v>
      </c>
      <c r="G261" s="499"/>
    </row>
    <row r="262" spans="1:8" s="157" customFormat="1" x14ac:dyDescent="0.2">
      <c r="A262" s="603" t="s">
        <v>166</v>
      </c>
      <c r="B262" s="603"/>
      <c r="C262" s="603"/>
      <c r="D262" s="603"/>
      <c r="E262" s="603"/>
      <c r="F262" s="603"/>
      <c r="G262" s="603"/>
    </row>
    <row r="263" spans="1:8" s="157" customFormat="1" x14ac:dyDescent="0.2">
      <c r="A263" s="199"/>
      <c r="B263" s="199"/>
      <c r="C263" s="199"/>
      <c r="D263" s="199"/>
      <c r="E263" s="199"/>
      <c r="F263" s="199"/>
      <c r="G263" s="199"/>
    </row>
    <row r="264" spans="1:8" s="157" customFormat="1" ht="15" customHeight="1" x14ac:dyDescent="0.25">
      <c r="A264" s="165" t="s">
        <v>49</v>
      </c>
      <c r="B264" s="199"/>
      <c r="C264" s="199"/>
      <c r="D264" s="199"/>
      <c r="E264" s="199"/>
      <c r="F264" s="498">
        <v>140</v>
      </c>
      <c r="G264" s="499"/>
    </row>
    <row r="265" spans="1:8" s="157" customFormat="1" ht="14.25" customHeight="1" x14ac:dyDescent="0.2">
      <c r="A265" s="603" t="s">
        <v>905</v>
      </c>
      <c r="B265" s="603"/>
      <c r="C265" s="603"/>
      <c r="D265" s="603"/>
      <c r="E265" s="603"/>
      <c r="F265" s="603"/>
      <c r="G265" s="603"/>
    </row>
    <row r="266" spans="1:8" s="157" customFormat="1" x14ac:dyDescent="0.2">
      <c r="A266" s="603"/>
      <c r="B266" s="603"/>
      <c r="C266" s="603"/>
      <c r="D266" s="603"/>
      <c r="E266" s="603"/>
      <c r="F266" s="603"/>
      <c r="G266" s="603"/>
    </row>
    <row r="267" spans="1:8" s="157" customFormat="1" x14ac:dyDescent="0.2">
      <c r="A267" s="603"/>
      <c r="B267" s="603"/>
      <c r="C267" s="603"/>
      <c r="D267" s="603"/>
      <c r="E267" s="603"/>
      <c r="F267" s="603"/>
      <c r="G267" s="603"/>
    </row>
    <row r="268" spans="1:8" x14ac:dyDescent="0.2">
      <c r="A268" s="25"/>
      <c r="B268" s="94"/>
      <c r="C268" s="94"/>
      <c r="D268" s="94"/>
      <c r="E268" s="94"/>
      <c r="F268" s="94"/>
      <c r="G268" s="94"/>
    </row>
    <row r="269" spans="1:8" s="157" customFormat="1" ht="17.25" customHeight="1" thickBot="1" x14ac:dyDescent="0.3">
      <c r="A269" s="170" t="s">
        <v>584</v>
      </c>
      <c r="B269" s="171"/>
      <c r="C269" s="172"/>
      <c r="D269" s="173"/>
      <c r="E269" s="173"/>
      <c r="F269" s="507">
        <f>SUM(F270)</f>
        <v>800</v>
      </c>
      <c r="G269" s="507"/>
      <c r="H269" s="50"/>
    </row>
    <row r="270" spans="1:8" s="157" customFormat="1" ht="15.75" thickTop="1" x14ac:dyDescent="0.25">
      <c r="A270" s="165" t="s">
        <v>460</v>
      </c>
      <c r="B270" s="162"/>
      <c r="D270" s="158"/>
      <c r="E270" s="158"/>
      <c r="F270" s="498">
        <v>800</v>
      </c>
      <c r="G270" s="499"/>
    </row>
    <row r="271" spans="1:8" s="157" customFormat="1" x14ac:dyDescent="0.2">
      <c r="A271" s="495" t="s">
        <v>585</v>
      </c>
      <c r="B271" s="496"/>
      <c r="C271" s="496"/>
      <c r="D271" s="496"/>
      <c r="E271" s="496"/>
      <c r="F271" s="496"/>
      <c r="G271" s="496"/>
    </row>
    <row r="272" spans="1:8" s="157" customFormat="1" x14ac:dyDescent="0.2">
      <c r="A272" s="496"/>
      <c r="B272" s="496"/>
      <c r="C272" s="496"/>
      <c r="D272" s="496"/>
      <c r="E272" s="496"/>
      <c r="F272" s="496"/>
      <c r="G272" s="496"/>
    </row>
    <row r="273" spans="1:8" s="157" customFormat="1" x14ac:dyDescent="0.2">
      <c r="A273" s="308"/>
      <c r="B273" s="304"/>
      <c r="C273" s="304"/>
      <c r="D273" s="304"/>
      <c r="E273" s="304"/>
      <c r="F273" s="304"/>
      <c r="G273" s="304"/>
    </row>
    <row r="274" spans="1:8" ht="17.25" customHeight="1" thickBot="1" x14ac:dyDescent="0.3">
      <c r="A274" s="35" t="s">
        <v>58</v>
      </c>
      <c r="B274" s="36"/>
      <c r="C274" s="37"/>
      <c r="D274" s="38"/>
      <c r="E274" s="38"/>
      <c r="F274" s="507">
        <f>SUM(F275,F281,F285,F289)</f>
        <v>1516</v>
      </c>
      <c r="G274" s="507"/>
      <c r="H274" s="50"/>
    </row>
    <row r="275" spans="1:8" ht="15.75" thickTop="1" x14ac:dyDescent="0.25">
      <c r="A275" s="26" t="s">
        <v>18</v>
      </c>
      <c r="F275" s="498">
        <v>1050</v>
      </c>
      <c r="G275" s="499"/>
    </row>
    <row r="276" spans="1:8" x14ac:dyDescent="0.2">
      <c r="A276" s="495" t="s">
        <v>586</v>
      </c>
      <c r="B276" s="495"/>
      <c r="C276" s="495"/>
      <c r="D276" s="495"/>
      <c r="E276" s="495"/>
      <c r="F276" s="495"/>
      <c r="G276" s="495"/>
    </row>
    <row r="277" spans="1:8" s="157" customFormat="1" x14ac:dyDescent="0.2">
      <c r="A277" s="496"/>
      <c r="B277" s="496"/>
      <c r="C277" s="496"/>
      <c r="D277" s="496"/>
      <c r="E277" s="496"/>
      <c r="F277" s="496"/>
      <c r="G277" s="496"/>
    </row>
    <row r="278" spans="1:8" s="157" customFormat="1" x14ac:dyDescent="0.2">
      <c r="A278" s="496"/>
      <c r="B278" s="496"/>
      <c r="C278" s="496"/>
      <c r="D278" s="496"/>
      <c r="E278" s="496"/>
      <c r="F278" s="496"/>
      <c r="G278" s="496"/>
    </row>
    <row r="279" spans="1:8" s="157" customFormat="1" x14ac:dyDescent="0.2">
      <c r="A279" s="496"/>
      <c r="B279" s="496"/>
      <c r="C279" s="496"/>
      <c r="D279" s="496"/>
      <c r="E279" s="496"/>
      <c r="F279" s="496"/>
      <c r="G279" s="496"/>
    </row>
    <row r="280" spans="1:8" s="157" customFormat="1" x14ac:dyDescent="0.2">
      <c r="A280" s="197"/>
      <c r="B280" s="200"/>
      <c r="C280" s="200"/>
      <c r="D280" s="200"/>
      <c r="E280" s="200"/>
      <c r="F280" s="200"/>
      <c r="G280" s="200"/>
    </row>
    <row r="281" spans="1:8" s="157" customFormat="1" ht="15" x14ac:dyDescent="0.25">
      <c r="A281" s="175" t="s">
        <v>149</v>
      </c>
      <c r="B281" s="312"/>
      <c r="C281" s="312"/>
      <c r="D281" s="312"/>
      <c r="E281" s="312"/>
      <c r="F281" s="498">
        <v>146</v>
      </c>
      <c r="G281" s="499"/>
    </row>
    <row r="282" spans="1:8" s="157" customFormat="1" ht="15" customHeight="1" x14ac:dyDescent="0.2">
      <c r="A282" s="495" t="s">
        <v>587</v>
      </c>
      <c r="B282" s="495"/>
      <c r="C282" s="495"/>
      <c r="D282" s="495"/>
      <c r="E282" s="495"/>
      <c r="F282" s="495"/>
      <c r="G282" s="495"/>
    </row>
    <row r="283" spans="1:8" s="157" customFormat="1" x14ac:dyDescent="0.2">
      <c r="A283" s="495"/>
      <c r="B283" s="495"/>
      <c r="C283" s="495"/>
      <c r="D283" s="495"/>
      <c r="E283" s="495"/>
      <c r="F283" s="495"/>
      <c r="G283" s="495"/>
    </row>
    <row r="284" spans="1:8" s="157" customFormat="1" x14ac:dyDescent="0.2">
      <c r="A284" s="304"/>
      <c r="B284" s="309"/>
      <c r="C284" s="309"/>
      <c r="D284" s="309"/>
      <c r="E284" s="309"/>
      <c r="F284" s="309"/>
      <c r="G284" s="309"/>
    </row>
    <row r="285" spans="1:8" s="157" customFormat="1" ht="15" x14ac:dyDescent="0.25">
      <c r="A285" s="165" t="s">
        <v>21</v>
      </c>
      <c r="B285" s="162"/>
      <c r="D285" s="158"/>
      <c r="E285" s="158"/>
      <c r="F285" s="498">
        <v>270</v>
      </c>
      <c r="G285" s="499"/>
    </row>
    <row r="286" spans="1:8" s="157" customFormat="1" ht="15" customHeight="1" x14ac:dyDescent="0.2">
      <c r="A286" s="603" t="s">
        <v>588</v>
      </c>
      <c r="B286" s="603"/>
      <c r="C286" s="603"/>
      <c r="D286" s="603"/>
      <c r="E286" s="603"/>
      <c r="F286" s="603"/>
      <c r="G286" s="603"/>
    </row>
    <row r="287" spans="1:8" s="157" customFormat="1" x14ac:dyDescent="0.2">
      <c r="A287" s="603"/>
      <c r="B287" s="603"/>
      <c r="C287" s="603"/>
      <c r="D287" s="603"/>
      <c r="E287" s="603"/>
      <c r="F287" s="603"/>
      <c r="G287" s="603"/>
    </row>
    <row r="288" spans="1:8" s="157" customFormat="1" x14ac:dyDescent="0.2">
      <c r="A288" s="162"/>
      <c r="B288" s="162"/>
      <c r="D288" s="158"/>
      <c r="E288" s="158"/>
      <c r="F288" s="158"/>
    </row>
    <row r="289" spans="1:8" ht="15" x14ac:dyDescent="0.25">
      <c r="A289" s="26" t="s">
        <v>46</v>
      </c>
      <c r="B289" s="94"/>
      <c r="C289" s="94"/>
      <c r="D289" s="94"/>
      <c r="E289" s="94"/>
      <c r="F289" s="498">
        <v>50</v>
      </c>
      <c r="G289" s="499"/>
    </row>
    <row r="290" spans="1:8" x14ac:dyDescent="0.2">
      <c r="A290" s="543" t="s">
        <v>589</v>
      </c>
      <c r="B290" s="543"/>
      <c r="C290" s="543"/>
      <c r="D290" s="543"/>
      <c r="E290" s="543"/>
      <c r="F290" s="543"/>
      <c r="G290" s="543"/>
    </row>
    <row r="291" spans="1:8" x14ac:dyDescent="0.2">
      <c r="A291" s="543"/>
      <c r="B291" s="543"/>
      <c r="C291" s="543"/>
      <c r="D291" s="543"/>
      <c r="E291" s="543"/>
      <c r="F291" s="543"/>
      <c r="G291" s="543"/>
    </row>
    <row r="292" spans="1:8" s="157" customFormat="1" x14ac:dyDescent="0.2">
      <c r="A292" s="162"/>
      <c r="B292" s="162"/>
      <c r="D292" s="158"/>
      <c r="E292" s="158"/>
      <c r="F292" s="158"/>
    </row>
    <row r="293" spans="1:8" s="157" customFormat="1" x14ac:dyDescent="0.2">
      <c r="A293" s="162"/>
      <c r="B293" s="162"/>
      <c r="D293" s="158"/>
      <c r="E293" s="158"/>
      <c r="F293" s="158"/>
    </row>
    <row r="294" spans="1:8" s="157" customFormat="1" x14ac:dyDescent="0.2">
      <c r="A294" s="162"/>
      <c r="B294" s="162"/>
      <c r="D294" s="158"/>
      <c r="E294" s="158"/>
      <c r="F294" s="158"/>
    </row>
    <row r="295" spans="1:8" ht="17.25" customHeight="1" thickBot="1" x14ac:dyDescent="0.3">
      <c r="A295" s="35" t="s">
        <v>134</v>
      </c>
      <c r="B295" s="36"/>
      <c r="C295" s="37"/>
      <c r="D295" s="38"/>
      <c r="E295" s="38"/>
      <c r="F295" s="507">
        <f>SUM(F296,F301)</f>
        <v>5500</v>
      </c>
      <c r="G295" s="507"/>
      <c r="H295" s="50"/>
    </row>
    <row r="296" spans="1:8" ht="15.75" thickTop="1" x14ac:dyDescent="0.25">
      <c r="A296" s="165" t="s">
        <v>21</v>
      </c>
      <c r="F296" s="498">
        <v>5500</v>
      </c>
      <c r="G296" s="499"/>
    </row>
    <row r="297" spans="1:8" x14ac:dyDescent="0.2">
      <c r="A297" s="543" t="s">
        <v>590</v>
      </c>
      <c r="B297" s="543"/>
      <c r="C297" s="543"/>
      <c r="D297" s="543"/>
      <c r="E297" s="543"/>
      <c r="F297" s="543"/>
      <c r="G297" s="543"/>
    </row>
    <row r="298" spans="1:8" x14ac:dyDescent="0.2">
      <c r="A298" s="543"/>
      <c r="B298" s="543"/>
      <c r="C298" s="543"/>
      <c r="D298" s="543"/>
      <c r="E298" s="543"/>
      <c r="F298" s="543"/>
      <c r="G298" s="543"/>
    </row>
  </sheetData>
  <mergeCells count="139">
    <mergeCell ref="A265:G267"/>
    <mergeCell ref="F269:G269"/>
    <mergeCell ref="A246:G251"/>
    <mergeCell ref="A253:E253"/>
    <mergeCell ref="A257:E257"/>
    <mergeCell ref="F214:G214"/>
    <mergeCell ref="A254:G255"/>
    <mergeCell ref="F220:G220"/>
    <mergeCell ref="F240:G240"/>
    <mergeCell ref="A232:G233"/>
    <mergeCell ref="A205:G209"/>
    <mergeCell ref="A204:E204"/>
    <mergeCell ref="F204:G204"/>
    <mergeCell ref="A211:E211"/>
    <mergeCell ref="F211:G211"/>
    <mergeCell ref="A212:G212"/>
    <mergeCell ref="A235:E235"/>
    <mergeCell ref="F235:G235"/>
    <mergeCell ref="A258:G259"/>
    <mergeCell ref="F128:G128"/>
    <mergeCell ref="F129:G129"/>
    <mergeCell ref="F130:G130"/>
    <mergeCell ref="A131:G133"/>
    <mergeCell ref="F164:G164"/>
    <mergeCell ref="F274:G274"/>
    <mergeCell ref="F270:G270"/>
    <mergeCell ref="A271:G272"/>
    <mergeCell ref="F253:G253"/>
    <mergeCell ref="A236:G238"/>
    <mergeCell ref="A245:E245"/>
    <mergeCell ref="F245:G245"/>
    <mergeCell ref="A215:G215"/>
    <mergeCell ref="A200:G201"/>
    <mergeCell ref="F199:G199"/>
    <mergeCell ref="F165:G165"/>
    <mergeCell ref="F217:G217"/>
    <mergeCell ref="A221:E221"/>
    <mergeCell ref="F221:G221"/>
    <mergeCell ref="A222:G223"/>
    <mergeCell ref="A225:E225"/>
    <mergeCell ref="F225:G225"/>
    <mergeCell ref="A172:G175"/>
    <mergeCell ref="F257:G257"/>
    <mergeCell ref="A290:G291"/>
    <mergeCell ref="F296:G296"/>
    <mergeCell ref="A297:G298"/>
    <mergeCell ref="F170:G170"/>
    <mergeCell ref="F171:G171"/>
    <mergeCell ref="F177:G177"/>
    <mergeCell ref="F178:G178"/>
    <mergeCell ref="A183:G185"/>
    <mergeCell ref="F295:G295"/>
    <mergeCell ref="F275:G275"/>
    <mergeCell ref="F244:G244"/>
    <mergeCell ref="F182:G182"/>
    <mergeCell ref="A179:G180"/>
    <mergeCell ref="F187:G187"/>
    <mergeCell ref="A262:G262"/>
    <mergeCell ref="F264:G264"/>
    <mergeCell ref="F289:G289"/>
    <mergeCell ref="A286:G287"/>
    <mergeCell ref="F285:G285"/>
    <mergeCell ref="F191:G191"/>
    <mergeCell ref="F188:G188"/>
    <mergeCell ref="A226:G229"/>
    <mergeCell ref="A276:G279"/>
    <mergeCell ref="A192:G197"/>
    <mergeCell ref="A91:G92"/>
    <mergeCell ref="F98:G98"/>
    <mergeCell ref="F94:G94"/>
    <mergeCell ref="A95:G96"/>
    <mergeCell ref="A94:B94"/>
    <mergeCell ref="F203:G203"/>
    <mergeCell ref="A231:E231"/>
    <mergeCell ref="F231:G231"/>
    <mergeCell ref="A151:G155"/>
    <mergeCell ref="A150:E150"/>
    <mergeCell ref="A157:E157"/>
    <mergeCell ref="F157:G157"/>
    <mergeCell ref="A158:G162"/>
    <mergeCell ref="F135:G135"/>
    <mergeCell ref="A136:G140"/>
    <mergeCell ref="A125:E125"/>
    <mergeCell ref="F125:G125"/>
    <mergeCell ref="A126:G126"/>
    <mergeCell ref="F143:G143"/>
    <mergeCell ref="A144:G148"/>
    <mergeCell ref="A143:E143"/>
    <mergeCell ref="F150:G150"/>
    <mergeCell ref="A166:G168"/>
    <mergeCell ref="A128:E128"/>
    <mergeCell ref="A75:G78"/>
    <mergeCell ref="A80:E80"/>
    <mergeCell ref="F80:G80"/>
    <mergeCell ref="A70:E70"/>
    <mergeCell ref="F70:G70"/>
    <mergeCell ref="F281:G281"/>
    <mergeCell ref="A282:G283"/>
    <mergeCell ref="A241:G242"/>
    <mergeCell ref="F261:G261"/>
    <mergeCell ref="A189:G189"/>
    <mergeCell ref="A85:E85"/>
    <mergeCell ref="F85:G85"/>
    <mergeCell ref="A86:G88"/>
    <mergeCell ref="A114:G117"/>
    <mergeCell ref="A119:E119"/>
    <mergeCell ref="F119:G119"/>
    <mergeCell ref="A120:G123"/>
    <mergeCell ref="A107:E107"/>
    <mergeCell ref="F107:G107"/>
    <mergeCell ref="A108:G111"/>
    <mergeCell ref="A113:E113"/>
    <mergeCell ref="F113:G113"/>
    <mergeCell ref="A90:E90"/>
    <mergeCell ref="F90:G90"/>
    <mergeCell ref="F106:G106"/>
    <mergeCell ref="A101:G104"/>
    <mergeCell ref="F99:G99"/>
    <mergeCell ref="F1:G1"/>
    <mergeCell ref="A21:C21"/>
    <mergeCell ref="F31:G31"/>
    <mergeCell ref="F32:G32"/>
    <mergeCell ref="A29:G29"/>
    <mergeCell ref="F46:G46"/>
    <mergeCell ref="A25:C25"/>
    <mergeCell ref="F33:G33"/>
    <mergeCell ref="F41:G41"/>
    <mergeCell ref="A42:G44"/>
    <mergeCell ref="F52:G52"/>
    <mergeCell ref="A81:G83"/>
    <mergeCell ref="A71:G72"/>
    <mergeCell ref="A47:G50"/>
    <mergeCell ref="F53:G53"/>
    <mergeCell ref="A34:G39"/>
    <mergeCell ref="A54:G55"/>
    <mergeCell ref="F57:G57"/>
    <mergeCell ref="A58:G68"/>
    <mergeCell ref="A74:E74"/>
    <mergeCell ref="F74:G74"/>
  </mergeCells>
  <pageMargins left="0.70866141732283472" right="0.70866141732283472" top="0.78740157480314965" bottom="0.78740157480314965" header="0.31496062992125984" footer="0.31496062992125984"/>
  <pageSetup paperSize="9" scale="67" firstPageNumber="62"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8"/>
  <sheetViews>
    <sheetView showGridLines="0" view="pageBreakPreview" zoomScaleNormal="100" zoomScaleSheetLayoutView="100" workbookViewId="0">
      <selection activeCell="L82" sqref="L82"/>
    </sheetView>
  </sheetViews>
  <sheetFormatPr defaultRowHeight="14.25" x14ac:dyDescent="0.2"/>
  <cols>
    <col min="1" max="1" width="8.5703125" style="162" customWidth="1"/>
    <col min="2" max="2" width="9.7109375" style="162" customWidth="1"/>
    <col min="3" max="3" width="58.7109375" style="157" customWidth="1"/>
    <col min="4" max="6" width="14.140625" style="158" customWidth="1"/>
    <col min="7" max="7" width="9.140625" style="157" customWidth="1"/>
    <col min="8" max="8" width="13.5703125" style="157" customWidth="1"/>
    <col min="9" max="11" width="9.140625" style="157"/>
    <col min="12" max="12" width="13.28515625" style="157" customWidth="1"/>
    <col min="13" max="16384" width="9.140625" style="157"/>
  </cols>
  <sheetData>
    <row r="1" spans="1:8" ht="23.25" x14ac:dyDescent="0.35">
      <c r="A1" s="56" t="s">
        <v>668</v>
      </c>
      <c r="F1" s="510" t="s">
        <v>669</v>
      </c>
      <c r="G1" s="510"/>
    </row>
    <row r="3" spans="1:8" x14ac:dyDescent="0.2">
      <c r="A3" s="327" t="s">
        <v>1</v>
      </c>
      <c r="B3" s="327" t="s">
        <v>670</v>
      </c>
    </row>
    <row r="4" spans="1:8" x14ac:dyDescent="0.2">
      <c r="B4" s="327" t="s">
        <v>80</v>
      </c>
    </row>
    <row r="6" spans="1:8" s="2" customFormat="1" ht="13.5" thickBot="1" x14ac:dyDescent="0.25">
      <c r="A6" s="18"/>
      <c r="B6" s="18"/>
      <c r="D6" s="4"/>
      <c r="E6" s="4"/>
      <c r="F6" s="4"/>
      <c r="G6" s="2" t="s">
        <v>6</v>
      </c>
    </row>
    <row r="7" spans="1:8" s="2" customFormat="1" ht="39.75" thickTop="1" thickBot="1" x14ac:dyDescent="0.25">
      <c r="A7" s="39" t="s">
        <v>2</v>
      </c>
      <c r="B7" s="40" t="s">
        <v>3</v>
      </c>
      <c r="C7" s="41" t="s">
        <v>4</v>
      </c>
      <c r="D7" s="42" t="s">
        <v>289</v>
      </c>
      <c r="E7" s="42" t="s">
        <v>290</v>
      </c>
      <c r="F7" s="42" t="s">
        <v>291</v>
      </c>
      <c r="G7" s="43" t="s">
        <v>5</v>
      </c>
    </row>
    <row r="8" spans="1:8" s="5" customFormat="1" ht="12.75" thickTop="1" thickBot="1" x14ac:dyDescent="0.25">
      <c r="A8" s="44">
        <v>1</v>
      </c>
      <c r="B8" s="45">
        <v>2</v>
      </c>
      <c r="C8" s="45">
        <v>3</v>
      </c>
      <c r="D8" s="46">
        <v>4</v>
      </c>
      <c r="E8" s="46">
        <v>5</v>
      </c>
      <c r="F8" s="46">
        <v>6</v>
      </c>
      <c r="G8" s="47" t="s">
        <v>12</v>
      </c>
    </row>
    <row r="9" spans="1:8" ht="15" thickTop="1" x14ac:dyDescent="0.2">
      <c r="A9" s="163">
        <v>4399</v>
      </c>
      <c r="B9" s="164">
        <v>51</v>
      </c>
      <c r="C9" s="8" t="s">
        <v>8</v>
      </c>
      <c r="D9" s="159">
        <v>0</v>
      </c>
      <c r="E9" s="159">
        <v>0</v>
      </c>
      <c r="F9" s="159">
        <f>SUM(F16)</f>
        <v>4184</v>
      </c>
      <c r="G9" s="160"/>
    </row>
    <row r="10" spans="1:8" x14ac:dyDescent="0.2">
      <c r="A10" s="163">
        <v>3269</v>
      </c>
      <c r="B10" s="164">
        <v>51</v>
      </c>
      <c r="C10" s="8" t="s">
        <v>8</v>
      </c>
      <c r="D10" s="159">
        <v>0</v>
      </c>
      <c r="E10" s="159">
        <v>0</v>
      </c>
      <c r="F10" s="159">
        <f>SUM(F27)</f>
        <v>12044</v>
      </c>
      <c r="G10" s="160"/>
    </row>
    <row r="11" spans="1:8" ht="15" thickBot="1" x14ac:dyDescent="0.25">
      <c r="A11" s="163">
        <v>6172</v>
      </c>
      <c r="B11" s="164">
        <v>51</v>
      </c>
      <c r="C11" s="8" t="s">
        <v>8</v>
      </c>
      <c r="D11" s="159">
        <v>0</v>
      </c>
      <c r="E11" s="159">
        <v>7056</v>
      </c>
      <c r="F11" s="159">
        <f>SUM(F34)</f>
        <v>1000</v>
      </c>
      <c r="G11" s="160"/>
    </row>
    <row r="12" spans="1:8" s="16" customFormat="1" ht="16.5" thickTop="1" thickBot="1" x14ac:dyDescent="0.3">
      <c r="A12" s="513" t="s">
        <v>9</v>
      </c>
      <c r="B12" s="514"/>
      <c r="C12" s="515"/>
      <c r="D12" s="48">
        <f>SUM(D11:D11)</f>
        <v>0</v>
      </c>
      <c r="E12" s="48">
        <f>SUM(E11:E11)</f>
        <v>7056</v>
      </c>
      <c r="F12" s="48">
        <f>SUM(F9:F11)</f>
        <v>17228</v>
      </c>
      <c r="G12" s="49"/>
    </row>
    <row r="13" spans="1:8" ht="15" thickTop="1" x14ac:dyDescent="0.2">
      <c r="A13" s="531"/>
      <c r="B13" s="531"/>
      <c r="C13" s="531"/>
      <c r="D13" s="531"/>
      <c r="E13" s="531"/>
      <c r="F13" s="531"/>
      <c r="G13" s="531"/>
    </row>
    <row r="14" spans="1:8" x14ac:dyDescent="0.2">
      <c r="A14" s="329"/>
      <c r="B14" s="329"/>
      <c r="C14" s="329"/>
      <c r="D14" s="329"/>
      <c r="E14" s="329"/>
      <c r="F14" s="329"/>
      <c r="G14" s="329"/>
    </row>
    <row r="15" spans="1:8" ht="15" x14ac:dyDescent="0.25">
      <c r="A15" s="166" t="s">
        <v>13</v>
      </c>
    </row>
    <row r="16" spans="1:8" ht="17.25" customHeight="1" thickBot="1" x14ac:dyDescent="0.3">
      <c r="A16" s="170" t="s">
        <v>200</v>
      </c>
      <c r="B16" s="171"/>
      <c r="C16" s="172"/>
      <c r="D16" s="173"/>
      <c r="E16" s="173"/>
      <c r="F16" s="507">
        <f>SUM(F17)</f>
        <v>4184</v>
      </c>
      <c r="G16" s="507"/>
      <c r="H16" s="50"/>
    </row>
    <row r="17" spans="1:8" ht="15.75" thickTop="1" x14ac:dyDescent="0.25">
      <c r="A17" s="333" t="s">
        <v>21</v>
      </c>
      <c r="F17" s="498">
        <v>4184</v>
      </c>
      <c r="G17" s="499"/>
      <c r="H17" s="209"/>
    </row>
    <row r="18" spans="1:8" s="174" customFormat="1" ht="17.25" customHeight="1" x14ac:dyDescent="0.2">
      <c r="A18" s="607" t="s">
        <v>952</v>
      </c>
      <c r="B18" s="607"/>
      <c r="C18" s="607"/>
      <c r="D18" s="607"/>
      <c r="E18" s="607"/>
      <c r="F18" s="607"/>
      <c r="G18" s="607"/>
      <c r="H18" s="270"/>
    </row>
    <row r="19" spans="1:8" ht="14.25" customHeight="1" x14ac:dyDescent="0.2">
      <c r="A19" s="607"/>
      <c r="B19" s="607"/>
      <c r="C19" s="607"/>
      <c r="D19" s="607"/>
      <c r="E19" s="607"/>
      <c r="F19" s="607"/>
      <c r="G19" s="607"/>
    </row>
    <row r="20" spans="1:8" ht="14.25" customHeight="1" x14ac:dyDescent="0.2">
      <c r="A20" s="566" t="s">
        <v>886</v>
      </c>
      <c r="B20" s="566"/>
      <c r="C20" s="566"/>
      <c r="D20" s="566"/>
      <c r="E20" s="566"/>
      <c r="F20" s="566"/>
      <c r="G20" s="566"/>
    </row>
    <row r="21" spans="1:8" ht="14.25" customHeight="1" x14ac:dyDescent="0.2">
      <c r="A21" s="566"/>
      <c r="B21" s="566"/>
      <c r="C21" s="566"/>
      <c r="D21" s="566"/>
      <c r="E21" s="566"/>
      <c r="F21" s="566"/>
      <c r="G21" s="566"/>
    </row>
    <row r="22" spans="1:8" ht="14.25" customHeight="1" x14ac:dyDescent="0.2">
      <c r="A22" s="566"/>
      <c r="B22" s="566"/>
      <c r="C22" s="566"/>
      <c r="D22" s="566"/>
      <c r="E22" s="566"/>
      <c r="F22" s="566"/>
      <c r="G22" s="566"/>
    </row>
    <row r="23" spans="1:8" ht="14.25" customHeight="1" x14ac:dyDescent="0.2">
      <c r="A23" s="566"/>
      <c r="B23" s="566"/>
      <c r="C23" s="566"/>
      <c r="D23" s="566"/>
      <c r="E23" s="566"/>
      <c r="F23" s="566"/>
      <c r="G23" s="566"/>
    </row>
    <row r="24" spans="1:8" ht="14.25" customHeight="1" x14ac:dyDescent="0.2">
      <c r="A24" s="566"/>
      <c r="B24" s="566"/>
      <c r="C24" s="566"/>
      <c r="D24" s="566"/>
      <c r="E24" s="566"/>
      <c r="F24" s="566"/>
      <c r="G24" s="566"/>
    </row>
    <row r="25" spans="1:8" ht="14.25" customHeight="1" x14ac:dyDescent="0.2">
      <c r="A25" s="566"/>
      <c r="B25" s="566"/>
      <c r="C25" s="566"/>
      <c r="D25" s="566"/>
      <c r="E25" s="566"/>
      <c r="F25" s="566"/>
      <c r="G25" s="566"/>
    </row>
    <row r="26" spans="1:8" ht="15" x14ac:dyDescent="0.25">
      <c r="A26" s="166"/>
    </row>
    <row r="27" spans="1:8" ht="17.25" customHeight="1" thickBot="1" x14ac:dyDescent="0.3">
      <c r="A27" s="170" t="s">
        <v>191</v>
      </c>
      <c r="B27" s="171"/>
      <c r="C27" s="172"/>
      <c r="D27" s="173"/>
      <c r="E27" s="173"/>
      <c r="F27" s="507">
        <f>SUM(F28,F59,F66,F74,F123,F134)</f>
        <v>12044</v>
      </c>
      <c r="G27" s="507"/>
      <c r="H27" s="50"/>
    </row>
    <row r="28" spans="1:8" ht="15.75" thickTop="1" x14ac:dyDescent="0.25">
      <c r="A28" s="333" t="s">
        <v>21</v>
      </c>
      <c r="F28" s="498">
        <v>12044</v>
      </c>
      <c r="G28" s="499"/>
    </row>
    <row r="29" spans="1:8" x14ac:dyDescent="0.2">
      <c r="A29" s="572" t="s">
        <v>953</v>
      </c>
      <c r="B29" s="497"/>
      <c r="C29" s="497"/>
      <c r="D29" s="497"/>
      <c r="E29" s="497"/>
      <c r="F29" s="497"/>
      <c r="G29" s="497"/>
    </row>
    <row r="30" spans="1:8" x14ac:dyDescent="0.2">
      <c r="A30" s="497"/>
      <c r="B30" s="497"/>
      <c r="C30" s="497"/>
      <c r="D30" s="497"/>
      <c r="E30" s="497"/>
      <c r="F30" s="497"/>
      <c r="G30" s="497"/>
    </row>
    <row r="31" spans="1:8" x14ac:dyDescent="0.2">
      <c r="A31" s="495" t="s">
        <v>525</v>
      </c>
      <c r="B31" s="551"/>
      <c r="C31" s="551"/>
      <c r="D31" s="551"/>
      <c r="E31" s="551"/>
      <c r="F31" s="551"/>
      <c r="G31" s="551"/>
    </row>
    <row r="32" spans="1:8" x14ac:dyDescent="0.2">
      <c r="A32" s="551"/>
      <c r="B32" s="551"/>
      <c r="C32" s="551"/>
      <c r="D32" s="551"/>
      <c r="E32" s="551"/>
      <c r="F32" s="551"/>
      <c r="G32" s="551"/>
    </row>
    <row r="33" spans="1:8" ht="15" x14ac:dyDescent="0.25">
      <c r="A33" s="166"/>
    </row>
    <row r="34" spans="1:8" ht="17.25" customHeight="1" thickBot="1" x14ac:dyDescent="0.3">
      <c r="A34" s="170" t="s">
        <v>58</v>
      </c>
      <c r="B34" s="171"/>
      <c r="C34" s="172"/>
      <c r="D34" s="173"/>
      <c r="E34" s="173"/>
      <c r="F34" s="507">
        <f>SUM(F35,F38,F41,F44,F47)</f>
        <v>1000</v>
      </c>
      <c r="G34" s="507"/>
      <c r="H34" s="50"/>
    </row>
    <row r="35" spans="1:8" ht="15.75" thickTop="1" x14ac:dyDescent="0.25">
      <c r="A35" s="333" t="s">
        <v>56</v>
      </c>
      <c r="F35" s="498">
        <v>60</v>
      </c>
      <c r="G35" s="499"/>
    </row>
    <row r="36" spans="1:8" ht="15" x14ac:dyDescent="0.25">
      <c r="A36" s="327" t="s">
        <v>671</v>
      </c>
      <c r="F36" s="324"/>
      <c r="G36" s="325"/>
    </row>
    <row r="37" spans="1:8" ht="15" x14ac:dyDescent="0.25">
      <c r="A37" s="327"/>
      <c r="F37" s="324"/>
      <c r="G37" s="325"/>
    </row>
    <row r="38" spans="1:8" ht="15" x14ac:dyDescent="0.25">
      <c r="A38" s="333" t="s">
        <v>19</v>
      </c>
      <c r="F38" s="601">
        <v>100</v>
      </c>
      <c r="G38" s="602"/>
    </row>
    <row r="39" spans="1:8" ht="15" x14ac:dyDescent="0.25">
      <c r="A39" s="534" t="s">
        <v>672</v>
      </c>
      <c r="B39" s="535"/>
      <c r="C39" s="535"/>
      <c r="D39" s="535"/>
      <c r="E39" s="535"/>
      <c r="F39" s="535"/>
      <c r="G39" s="535"/>
    </row>
    <row r="40" spans="1:8" ht="15" x14ac:dyDescent="0.25">
      <c r="A40" s="333"/>
      <c r="F40" s="324"/>
      <c r="G40" s="325"/>
    </row>
    <row r="41" spans="1:8" ht="15" x14ac:dyDescent="0.25">
      <c r="A41" s="333" t="s">
        <v>149</v>
      </c>
      <c r="B41" s="323"/>
      <c r="C41" s="323"/>
      <c r="D41" s="323"/>
      <c r="E41" s="323"/>
      <c r="F41" s="498">
        <v>140</v>
      </c>
      <c r="G41" s="499"/>
    </row>
    <row r="42" spans="1:8" ht="15" x14ac:dyDescent="0.25">
      <c r="A42" s="534" t="s">
        <v>673</v>
      </c>
      <c r="B42" s="535"/>
      <c r="C42" s="535"/>
      <c r="D42" s="535"/>
      <c r="E42" s="535"/>
      <c r="F42" s="535"/>
      <c r="G42" s="535"/>
    </row>
    <row r="43" spans="1:8" ht="15" x14ac:dyDescent="0.25">
      <c r="A43" s="333"/>
      <c r="F43" s="324"/>
      <c r="G43" s="325"/>
    </row>
    <row r="44" spans="1:8" ht="15" x14ac:dyDescent="0.25">
      <c r="A44" s="333" t="s">
        <v>21</v>
      </c>
      <c r="F44" s="498">
        <v>600</v>
      </c>
      <c r="G44" s="499"/>
    </row>
    <row r="45" spans="1:8" ht="15" x14ac:dyDescent="0.25">
      <c r="A45" s="495" t="s">
        <v>674</v>
      </c>
      <c r="B45" s="496"/>
      <c r="C45" s="496"/>
      <c r="D45" s="496"/>
      <c r="E45" s="496"/>
      <c r="F45" s="496"/>
      <c r="G45" s="496"/>
    </row>
    <row r="46" spans="1:8" ht="15" x14ac:dyDescent="0.25">
      <c r="A46" s="323"/>
      <c r="B46" s="323"/>
      <c r="C46" s="323"/>
      <c r="D46" s="323"/>
      <c r="E46" s="323"/>
      <c r="F46" s="323"/>
      <c r="G46" s="323"/>
    </row>
    <row r="47" spans="1:8" ht="15" x14ac:dyDescent="0.25">
      <c r="A47" s="333" t="s">
        <v>46</v>
      </c>
      <c r="B47" s="323"/>
      <c r="C47" s="323"/>
      <c r="D47" s="323"/>
      <c r="E47" s="323"/>
      <c r="F47" s="498">
        <v>100</v>
      </c>
      <c r="G47" s="499"/>
    </row>
    <row r="48" spans="1:8" ht="15" x14ac:dyDescent="0.25">
      <c r="A48" s="327" t="s">
        <v>675</v>
      </c>
      <c r="B48" s="323"/>
      <c r="C48" s="323"/>
      <c r="D48" s="323"/>
      <c r="E48" s="323"/>
      <c r="F48" s="323"/>
      <c r="G48" s="323"/>
    </row>
  </sheetData>
  <mergeCells count="20">
    <mergeCell ref="F47:G47"/>
    <mergeCell ref="F34:G34"/>
    <mergeCell ref="F35:G35"/>
    <mergeCell ref="F38:G38"/>
    <mergeCell ref="A39:G39"/>
    <mergeCell ref="F44:G44"/>
    <mergeCell ref="A45:G45"/>
    <mergeCell ref="F1:G1"/>
    <mergeCell ref="A12:C12"/>
    <mergeCell ref="A13:G13"/>
    <mergeCell ref="F41:G41"/>
    <mergeCell ref="A42:G42"/>
    <mergeCell ref="F16:G16"/>
    <mergeCell ref="F17:G17"/>
    <mergeCell ref="A20:G25"/>
    <mergeCell ref="F27:G27"/>
    <mergeCell ref="F28:G28"/>
    <mergeCell ref="A31:G32"/>
    <mergeCell ref="A18:G19"/>
    <mergeCell ref="A29:G30"/>
  </mergeCells>
  <pageMargins left="0.70866141732283472" right="0.70866141732283472" top="0.78740157480314965" bottom="0.78740157480314965" header="0.31496062992125984" footer="0.31496062992125984"/>
  <pageSetup paperSize="9" scale="67" firstPageNumber="67"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colBreaks count="1" manualBreakCount="1">
    <brk id="11" max="10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181"/>
  <sheetViews>
    <sheetView showGridLines="0" view="pageBreakPreview" topLeftCell="A127" zoomScaleNormal="100" zoomScaleSheetLayoutView="100" workbookViewId="0">
      <selection activeCell="L82" sqref="L82"/>
    </sheetView>
  </sheetViews>
  <sheetFormatPr defaultRowHeight="14.25" x14ac:dyDescent="0.2"/>
  <cols>
    <col min="1" max="1" width="8.5703125" style="17" customWidth="1"/>
    <col min="2" max="2" width="9.140625" style="17"/>
    <col min="3" max="3" width="57.85546875" style="1" customWidth="1"/>
    <col min="4" max="6" width="14.140625" style="3" customWidth="1"/>
    <col min="7" max="7" width="8.28515625" style="1" customWidth="1"/>
    <col min="8" max="8" width="13.28515625" style="1" bestFit="1" customWidth="1"/>
    <col min="9" max="11" width="9.140625" style="1"/>
    <col min="12" max="12" width="13.28515625" style="1" customWidth="1"/>
    <col min="13" max="16384" width="9.140625" style="1"/>
  </cols>
  <sheetData>
    <row r="1" spans="1:7" ht="23.25" x14ac:dyDescent="0.35">
      <c r="A1" s="56" t="s">
        <v>0</v>
      </c>
      <c r="F1" s="510" t="s">
        <v>31</v>
      </c>
      <c r="G1" s="510"/>
    </row>
    <row r="3" spans="1:7" x14ac:dyDescent="0.2">
      <c r="A3" s="25" t="s">
        <v>1</v>
      </c>
      <c r="B3" s="262" t="s">
        <v>30</v>
      </c>
    </row>
    <row r="4" spans="1:7" x14ac:dyDescent="0.2">
      <c r="B4" s="25" t="s">
        <v>300</v>
      </c>
    </row>
    <row r="5" spans="1:7" s="2" customFormat="1" ht="15" thickBot="1" x14ac:dyDescent="0.25">
      <c r="A5" s="18"/>
      <c r="B5" s="18"/>
      <c r="D5" s="4"/>
      <c r="E5" s="4"/>
      <c r="F5" s="4"/>
      <c r="G5" s="1" t="s">
        <v>6</v>
      </c>
    </row>
    <row r="6" spans="1:7" s="2" customFormat="1" ht="39" customHeight="1" thickTop="1" thickBot="1" x14ac:dyDescent="0.25">
      <c r="A6" s="39" t="s">
        <v>2</v>
      </c>
      <c r="B6" s="40" t="s">
        <v>3</v>
      </c>
      <c r="C6" s="41" t="s">
        <v>4</v>
      </c>
      <c r="D6" s="42" t="s">
        <v>289</v>
      </c>
      <c r="E6" s="42" t="s">
        <v>290</v>
      </c>
      <c r="F6" s="42" t="s">
        <v>291</v>
      </c>
      <c r="G6" s="43" t="s">
        <v>5</v>
      </c>
    </row>
    <row r="7" spans="1:7" s="5" customFormat="1" ht="12" customHeight="1" thickTop="1" thickBot="1" x14ac:dyDescent="0.25">
      <c r="A7" s="44">
        <v>1</v>
      </c>
      <c r="B7" s="45">
        <v>2</v>
      </c>
      <c r="C7" s="45">
        <v>3</v>
      </c>
      <c r="D7" s="46">
        <v>4</v>
      </c>
      <c r="E7" s="46">
        <v>5</v>
      </c>
      <c r="F7" s="46">
        <v>6</v>
      </c>
      <c r="G7" s="47" t="s">
        <v>12</v>
      </c>
    </row>
    <row r="8" spans="1:7" ht="18.75" customHeight="1" thickTop="1" x14ac:dyDescent="0.2">
      <c r="A8" s="19">
        <v>6113</v>
      </c>
      <c r="B8" s="20">
        <v>50</v>
      </c>
      <c r="C8" s="13" t="s">
        <v>7</v>
      </c>
      <c r="D8" s="6">
        <v>21365</v>
      </c>
      <c r="E8" s="6">
        <v>21742</v>
      </c>
      <c r="F8" s="6">
        <f>SUM(F27)</f>
        <v>20676</v>
      </c>
      <c r="G8" s="7">
        <f t="shared" ref="G8:G13" si="0">F8/D8*100</f>
        <v>96.775099461736474</v>
      </c>
    </row>
    <row r="9" spans="1:7" ht="18" customHeight="1" x14ac:dyDescent="0.2">
      <c r="A9" s="21">
        <v>6113</v>
      </c>
      <c r="B9" s="22">
        <v>51</v>
      </c>
      <c r="C9" s="8" t="s">
        <v>8</v>
      </c>
      <c r="D9" s="9">
        <v>7326</v>
      </c>
      <c r="E9" s="9">
        <v>7326</v>
      </c>
      <c r="F9" s="159">
        <f>SUM(F54)</f>
        <v>7924</v>
      </c>
      <c r="G9" s="10">
        <f t="shared" si="0"/>
        <v>108.16270816270817</v>
      </c>
    </row>
    <row r="10" spans="1:7" ht="27.75" customHeight="1" x14ac:dyDescent="0.2">
      <c r="A10" s="21">
        <v>6113</v>
      </c>
      <c r="B10" s="22">
        <v>53</v>
      </c>
      <c r="C10" s="14" t="s">
        <v>10</v>
      </c>
      <c r="D10" s="9">
        <v>4</v>
      </c>
      <c r="E10" s="9">
        <v>4</v>
      </c>
      <c r="F10" s="159">
        <f>F160</f>
        <v>4</v>
      </c>
      <c r="G10" s="10">
        <f t="shared" si="0"/>
        <v>100</v>
      </c>
    </row>
    <row r="11" spans="1:7" ht="18" customHeight="1" x14ac:dyDescent="0.2">
      <c r="A11" s="21">
        <v>6113</v>
      </c>
      <c r="B11" s="22">
        <v>54</v>
      </c>
      <c r="C11" s="8" t="s">
        <v>11</v>
      </c>
      <c r="D11" s="9">
        <v>50</v>
      </c>
      <c r="E11" s="9">
        <v>50</v>
      </c>
      <c r="F11" s="159">
        <f>SUM(F169)</f>
        <v>50</v>
      </c>
      <c r="G11" s="10">
        <f t="shared" si="0"/>
        <v>100</v>
      </c>
    </row>
    <row r="12" spans="1:7" s="157" customFormat="1" ht="18" customHeight="1" x14ac:dyDescent="0.2">
      <c r="A12" s="163">
        <v>6113</v>
      </c>
      <c r="B12" s="164">
        <v>54</v>
      </c>
      <c r="C12" s="8" t="s">
        <v>11</v>
      </c>
      <c r="D12" s="159">
        <v>15</v>
      </c>
      <c r="E12" s="159">
        <v>15</v>
      </c>
      <c r="F12" s="159">
        <f>SUM(F173)</f>
        <v>15</v>
      </c>
      <c r="G12" s="160">
        <f t="shared" si="0"/>
        <v>100</v>
      </c>
    </row>
    <row r="13" spans="1:7" ht="27.75" customHeight="1" x14ac:dyDescent="0.2">
      <c r="A13" s="163">
        <v>6330</v>
      </c>
      <c r="B13" s="164">
        <v>53</v>
      </c>
      <c r="C13" s="161" t="s">
        <v>10</v>
      </c>
      <c r="D13" s="159">
        <v>273</v>
      </c>
      <c r="E13" s="159">
        <v>273</v>
      </c>
      <c r="F13" s="93">
        <f>F178</f>
        <v>283</v>
      </c>
      <c r="G13" s="160">
        <f t="shared" si="0"/>
        <v>103.66300366300368</v>
      </c>
    </row>
    <row r="14" spans="1:7" s="157" customFormat="1" ht="18.75" customHeight="1" thickBot="1" x14ac:dyDescent="0.25">
      <c r="A14" s="23">
        <v>6330</v>
      </c>
      <c r="B14" s="24">
        <v>59</v>
      </c>
      <c r="C14" s="15" t="s">
        <v>301</v>
      </c>
      <c r="D14" s="11">
        <v>0</v>
      </c>
      <c r="E14" s="11">
        <v>7</v>
      </c>
      <c r="F14" s="99">
        <v>0</v>
      </c>
      <c r="G14" s="12">
        <v>0</v>
      </c>
    </row>
    <row r="15" spans="1:7" s="16" customFormat="1" ht="22.5" customHeight="1" thickTop="1" thickBot="1" x14ac:dyDescent="0.3">
      <c r="A15" s="513" t="s">
        <v>9</v>
      </c>
      <c r="B15" s="514"/>
      <c r="C15" s="515"/>
      <c r="D15" s="48">
        <f t="shared" ref="D15:E15" si="1">SUM(D8:D14)</f>
        <v>29033</v>
      </c>
      <c r="E15" s="48">
        <f t="shared" si="1"/>
        <v>29417</v>
      </c>
      <c r="F15" s="48">
        <f>SUM(F8:F14)</f>
        <v>28952</v>
      </c>
      <c r="G15" s="49">
        <f>F15/D15*100</f>
        <v>99.721007129817792</v>
      </c>
    </row>
    <row r="16" spans="1:7" s="388" customFormat="1" ht="14.25" customHeight="1" thickTop="1" x14ac:dyDescent="0.25">
      <c r="A16" s="385"/>
      <c r="B16" s="385"/>
      <c r="C16" s="385"/>
      <c r="D16" s="386"/>
      <c r="E16" s="386"/>
      <c r="F16" s="386"/>
      <c r="G16" s="387"/>
    </row>
    <row r="17" spans="1:8" s="398" customFormat="1" ht="14.25" customHeight="1" thickBot="1" x14ac:dyDescent="0.3">
      <c r="A17" s="62" t="s">
        <v>852</v>
      </c>
      <c r="B17" s="62"/>
      <c r="C17" s="62"/>
      <c r="D17" s="389"/>
      <c r="E17" s="389"/>
      <c r="F17" s="389"/>
      <c r="G17" s="157" t="s">
        <v>6</v>
      </c>
    </row>
    <row r="18" spans="1:8" s="388" customFormat="1" ht="41.25" customHeight="1" thickTop="1" thickBot="1" x14ac:dyDescent="0.3">
      <c r="A18" s="372"/>
      <c r="B18" s="373"/>
      <c r="C18" s="374"/>
      <c r="D18" s="42" t="s">
        <v>289</v>
      </c>
      <c r="E18" s="42" t="s">
        <v>290</v>
      </c>
      <c r="F18" s="42" t="s">
        <v>291</v>
      </c>
      <c r="G18" s="43" t="s">
        <v>5</v>
      </c>
    </row>
    <row r="19" spans="1:8" s="388" customFormat="1" ht="12" customHeight="1" thickTop="1" thickBot="1" x14ac:dyDescent="0.3">
      <c r="A19" s="517">
        <v>1</v>
      </c>
      <c r="B19" s="518"/>
      <c r="C19" s="519"/>
      <c r="D19" s="390">
        <v>2</v>
      </c>
      <c r="E19" s="390">
        <v>3</v>
      </c>
      <c r="F19" s="390">
        <v>4</v>
      </c>
      <c r="G19" s="391" t="s">
        <v>855</v>
      </c>
    </row>
    <row r="20" spans="1:8" s="388" customFormat="1" ht="17.100000000000001" customHeight="1" thickTop="1" x14ac:dyDescent="0.25">
      <c r="A20" s="395" t="s">
        <v>853</v>
      </c>
      <c r="B20" s="385"/>
      <c r="C20" s="396"/>
      <c r="D20" s="397">
        <f>SUM(D8,D9,D10,D11,D13,D14)</f>
        <v>29018</v>
      </c>
      <c r="E20" s="397">
        <f t="shared" ref="E20:F20" si="2">SUM(E8,E9,E10,E11,E13,E14)</f>
        <v>29402</v>
      </c>
      <c r="F20" s="397">
        <f t="shared" si="2"/>
        <v>28937</v>
      </c>
      <c r="G20" s="7">
        <f>F20/D20*100</f>
        <v>99.720862912674889</v>
      </c>
    </row>
    <row r="21" spans="1:8" s="388" customFormat="1" ht="17.100000000000001" customHeight="1" thickBot="1" x14ac:dyDescent="0.3">
      <c r="A21" s="393" t="s">
        <v>854</v>
      </c>
      <c r="B21" s="62"/>
      <c r="C21" s="394"/>
      <c r="D21" s="93">
        <f>SUM(D12)</f>
        <v>15</v>
      </c>
      <c r="E21" s="93">
        <f t="shared" ref="E21:F21" si="3">SUM(E12)</f>
        <v>15</v>
      </c>
      <c r="F21" s="93">
        <f t="shared" si="3"/>
        <v>15</v>
      </c>
      <c r="G21" s="160">
        <f>F21/D21*100</f>
        <v>100</v>
      </c>
    </row>
    <row r="22" spans="1:8" s="388" customFormat="1" ht="22.5" customHeight="1" thickTop="1" thickBot="1" x14ac:dyDescent="0.3">
      <c r="A22" s="372" t="s">
        <v>120</v>
      </c>
      <c r="B22" s="373"/>
      <c r="C22" s="374"/>
      <c r="D22" s="48">
        <f>SUM(D20:D21)</f>
        <v>29033</v>
      </c>
      <c r="E22" s="48">
        <f t="shared" ref="E22:F22" si="4">SUM(E20:E21)</f>
        <v>29417</v>
      </c>
      <c r="F22" s="48">
        <f t="shared" si="4"/>
        <v>28952</v>
      </c>
      <c r="G22" s="49">
        <f>F22/D22*100</f>
        <v>99.721007129817792</v>
      </c>
    </row>
    <row r="23" spans="1:8" s="388" customFormat="1" ht="14.25" customHeight="1" thickTop="1" x14ac:dyDescent="0.25">
      <c r="A23" s="516"/>
      <c r="B23" s="516"/>
      <c r="C23" s="516"/>
      <c r="D23" s="516"/>
      <c r="E23" s="516"/>
      <c r="F23" s="516"/>
      <c r="G23" s="516"/>
    </row>
    <row r="24" spans="1:8" s="157" customFormat="1" x14ac:dyDescent="0.2">
      <c r="A24" s="183"/>
      <c r="B24" s="183"/>
      <c r="C24" s="183"/>
      <c r="D24" s="183"/>
      <c r="E24" s="183"/>
      <c r="F24" s="183"/>
      <c r="G24" s="183"/>
    </row>
    <row r="25" spans="1:8" s="157" customFormat="1" x14ac:dyDescent="0.2">
      <c r="A25" s="375"/>
      <c r="B25" s="375"/>
      <c r="C25" s="375"/>
      <c r="D25" s="375"/>
      <c r="E25" s="375"/>
      <c r="F25" s="375"/>
      <c r="G25" s="375"/>
    </row>
    <row r="26" spans="1:8" ht="15" x14ac:dyDescent="0.25">
      <c r="A26" s="27" t="s">
        <v>13</v>
      </c>
    </row>
    <row r="27" spans="1:8" ht="17.25" customHeight="1" thickBot="1" x14ac:dyDescent="0.3">
      <c r="A27" s="35" t="s">
        <v>14</v>
      </c>
      <c r="B27" s="36"/>
      <c r="C27" s="37"/>
      <c r="D27" s="38"/>
      <c r="E27" s="38"/>
      <c r="F27" s="507">
        <f>SUM(F28,F31,F34,F38,F41,F46,F49)</f>
        <v>20676</v>
      </c>
      <c r="G27" s="507"/>
      <c r="H27" s="50"/>
    </row>
    <row r="28" spans="1:8" s="16" customFormat="1" ht="15.75" thickTop="1" x14ac:dyDescent="0.25">
      <c r="A28" s="185" t="s">
        <v>15</v>
      </c>
      <c r="B28" s="186"/>
      <c r="C28" s="187"/>
      <c r="D28" s="188"/>
      <c r="E28" s="188"/>
      <c r="F28" s="511">
        <v>110</v>
      </c>
      <c r="G28" s="512"/>
    </row>
    <row r="29" spans="1:8" ht="15" x14ac:dyDescent="0.25">
      <c r="A29" s="505" t="s">
        <v>99</v>
      </c>
      <c r="B29" s="506"/>
      <c r="C29" s="506"/>
      <c r="D29" s="506"/>
      <c r="E29" s="506"/>
      <c r="F29" s="506"/>
      <c r="G29" s="506"/>
    </row>
    <row r="30" spans="1:8" s="157" customFormat="1" ht="15" x14ac:dyDescent="0.25">
      <c r="A30" s="189"/>
      <c r="B30" s="190"/>
      <c r="C30" s="190"/>
      <c r="D30" s="190"/>
      <c r="E30" s="190"/>
      <c r="F30" s="190"/>
      <c r="G30" s="190"/>
    </row>
    <row r="31" spans="1:8" s="157" customFormat="1" ht="15.75" customHeight="1" x14ac:dyDescent="0.25">
      <c r="A31" s="185" t="s">
        <v>32</v>
      </c>
      <c r="B31" s="190"/>
      <c r="C31" s="190"/>
      <c r="D31" s="190"/>
      <c r="E31" s="190"/>
      <c r="F31" s="503">
        <v>4500</v>
      </c>
      <c r="G31" s="504"/>
    </row>
    <row r="32" spans="1:8" s="157" customFormat="1" ht="15" x14ac:dyDescent="0.25">
      <c r="A32" s="505" t="s">
        <v>160</v>
      </c>
      <c r="B32" s="506"/>
      <c r="C32" s="506"/>
      <c r="D32" s="506"/>
      <c r="E32" s="506"/>
      <c r="F32" s="506"/>
      <c r="G32" s="506"/>
    </row>
    <row r="33" spans="1:7" x14ac:dyDescent="0.2">
      <c r="A33" s="191"/>
      <c r="B33" s="192"/>
      <c r="C33" s="193"/>
      <c r="D33" s="194"/>
      <c r="E33" s="194"/>
      <c r="F33" s="195"/>
      <c r="G33" s="196"/>
    </row>
    <row r="34" spans="1:7" ht="15" x14ac:dyDescent="0.25">
      <c r="A34" s="185" t="s">
        <v>33</v>
      </c>
      <c r="B34" s="192"/>
      <c r="C34" s="193"/>
      <c r="D34" s="194"/>
      <c r="E34" s="194"/>
      <c r="F34" s="503">
        <v>11127</v>
      </c>
      <c r="G34" s="504"/>
    </row>
    <row r="35" spans="1:7" x14ac:dyDescent="0.2">
      <c r="A35" s="500" t="s">
        <v>125</v>
      </c>
      <c r="B35" s="501"/>
      <c r="C35" s="501"/>
      <c r="D35" s="501"/>
      <c r="E35" s="501"/>
      <c r="F35" s="501"/>
      <c r="G35" s="501"/>
    </row>
    <row r="36" spans="1:7" x14ac:dyDescent="0.2">
      <c r="A36" s="502"/>
      <c r="B36" s="502"/>
      <c r="C36" s="502"/>
      <c r="D36" s="502"/>
      <c r="E36" s="502"/>
      <c r="F36" s="502"/>
      <c r="G36" s="502"/>
    </row>
    <row r="37" spans="1:7" x14ac:dyDescent="0.2">
      <c r="A37" s="192"/>
      <c r="B37" s="192"/>
      <c r="C37" s="193"/>
      <c r="D37" s="194"/>
      <c r="E37" s="194"/>
      <c r="F37" s="194"/>
      <c r="G37" s="193"/>
    </row>
    <row r="38" spans="1:7" ht="15" x14ac:dyDescent="0.25">
      <c r="A38" s="185" t="s">
        <v>34</v>
      </c>
      <c r="B38" s="192"/>
      <c r="C38" s="193"/>
      <c r="D38" s="194"/>
      <c r="E38" s="194"/>
      <c r="F38" s="503">
        <v>2982</v>
      </c>
      <c r="G38" s="504"/>
    </row>
    <row r="39" spans="1:7" ht="15" x14ac:dyDescent="0.25">
      <c r="A39" s="505" t="s">
        <v>302</v>
      </c>
      <c r="B39" s="506"/>
      <c r="C39" s="506"/>
      <c r="D39" s="506"/>
      <c r="E39" s="506"/>
      <c r="F39" s="506"/>
      <c r="G39" s="506"/>
    </row>
    <row r="40" spans="1:7" x14ac:dyDescent="0.2">
      <c r="A40" s="192"/>
      <c r="B40" s="192"/>
      <c r="C40" s="193"/>
      <c r="D40" s="194"/>
      <c r="E40" s="194"/>
      <c r="F40" s="193"/>
      <c r="G40" s="193"/>
    </row>
    <row r="41" spans="1:7" ht="15" x14ac:dyDescent="0.25">
      <c r="A41" s="185" t="s">
        <v>65</v>
      </c>
      <c r="B41" s="192"/>
      <c r="C41" s="193"/>
      <c r="D41" s="194"/>
      <c r="E41" s="194"/>
      <c r="F41" s="503">
        <v>1406</v>
      </c>
      <c r="G41" s="504"/>
    </row>
    <row r="42" spans="1:7" ht="14.25" customHeight="1" x14ac:dyDescent="0.2">
      <c r="A42" s="505" t="s">
        <v>303</v>
      </c>
      <c r="B42" s="505"/>
      <c r="C42" s="505"/>
      <c r="D42" s="505"/>
      <c r="E42" s="505"/>
      <c r="F42" s="505"/>
      <c r="G42" s="505"/>
    </row>
    <row r="43" spans="1:7" ht="14.25" customHeight="1" x14ac:dyDescent="0.2">
      <c r="A43" s="505"/>
      <c r="B43" s="505"/>
      <c r="C43" s="505"/>
      <c r="D43" s="505"/>
      <c r="E43" s="505"/>
      <c r="F43" s="505"/>
      <c r="G43" s="505"/>
    </row>
    <row r="44" spans="1:7" s="157" customFormat="1" ht="15" customHeight="1" x14ac:dyDescent="0.2">
      <c r="A44" s="505"/>
      <c r="B44" s="505"/>
      <c r="C44" s="505"/>
      <c r="D44" s="505"/>
      <c r="E44" s="505"/>
      <c r="F44" s="505"/>
      <c r="G44" s="505"/>
    </row>
    <row r="45" spans="1:7" s="157" customFormat="1" ht="15" x14ac:dyDescent="0.25">
      <c r="A45" s="190"/>
      <c r="B45" s="190"/>
      <c r="C45" s="190"/>
      <c r="D45" s="190"/>
      <c r="E45" s="190"/>
      <c r="F45" s="190"/>
      <c r="G45" s="190"/>
    </row>
    <row r="46" spans="1:7" ht="15" x14ac:dyDescent="0.25">
      <c r="A46" s="185" t="s">
        <v>35</v>
      </c>
      <c r="B46" s="186"/>
      <c r="C46" s="187"/>
      <c r="D46" s="194"/>
      <c r="E46" s="194"/>
      <c r="F46" s="503">
        <v>50</v>
      </c>
      <c r="G46" s="504"/>
    </row>
    <row r="47" spans="1:7" ht="15" x14ac:dyDescent="0.25">
      <c r="A47" s="505" t="s">
        <v>126</v>
      </c>
      <c r="B47" s="506"/>
      <c r="C47" s="506"/>
      <c r="D47" s="506"/>
      <c r="E47" s="506"/>
      <c r="F47" s="506"/>
      <c r="G47" s="506"/>
    </row>
    <row r="48" spans="1:7" s="157" customFormat="1" ht="15" x14ac:dyDescent="0.25">
      <c r="A48" s="189"/>
      <c r="B48" s="190"/>
      <c r="C48" s="190"/>
      <c r="D48" s="190"/>
      <c r="E48" s="190"/>
      <c r="F48" s="190"/>
      <c r="G48" s="190"/>
    </row>
    <row r="49" spans="1:8" s="157" customFormat="1" ht="15" x14ac:dyDescent="0.25">
      <c r="A49" s="185" t="s">
        <v>161</v>
      </c>
      <c r="B49" s="190"/>
      <c r="C49" s="190"/>
      <c r="D49" s="190"/>
      <c r="E49" s="190"/>
      <c r="F49" s="503">
        <v>501</v>
      </c>
      <c r="G49" s="504"/>
    </row>
    <row r="50" spans="1:8" ht="15" customHeight="1" x14ac:dyDescent="0.2">
      <c r="A50" s="495" t="s">
        <v>304</v>
      </c>
      <c r="B50" s="495"/>
      <c r="C50" s="495"/>
      <c r="D50" s="495"/>
      <c r="E50" s="495"/>
      <c r="F50" s="495"/>
      <c r="G50" s="495"/>
    </row>
    <row r="51" spans="1:8" s="157" customFormat="1" ht="15" customHeight="1" x14ac:dyDescent="0.2">
      <c r="A51" s="495"/>
      <c r="B51" s="495"/>
      <c r="C51" s="495"/>
      <c r="D51" s="495"/>
      <c r="E51" s="495"/>
      <c r="F51" s="495"/>
      <c r="G51" s="495"/>
    </row>
    <row r="53" spans="1:8" s="157" customFormat="1" x14ac:dyDescent="0.2">
      <c r="A53" s="162"/>
      <c r="B53" s="162"/>
      <c r="D53" s="158"/>
      <c r="E53" s="158"/>
      <c r="F53" s="158"/>
    </row>
    <row r="54" spans="1:8" ht="17.25" customHeight="1" thickBot="1" x14ac:dyDescent="0.3">
      <c r="A54" s="35" t="s">
        <v>24</v>
      </c>
      <c r="B54" s="36"/>
      <c r="C54" s="37"/>
      <c r="D54" s="38"/>
      <c r="E54" s="38"/>
      <c r="F54" s="507">
        <f>SUM(F55,F58,F62,F69,F76,F79,F83,F87,F91,F94,F97,F101,F105,F108,F112,F115,F118,F130,F133,F137,F143,F147,F152,F155)</f>
        <v>7924</v>
      </c>
      <c r="G54" s="507"/>
      <c r="H54" s="50">
        <f>SUM(F58,F62,F69,F76,F79,F83,F87,F91,F94,F97,F101,F105,F108,F112,F118,F130,F133,F137,F143,F147,F152,F155)+F55+F115</f>
        <v>7924</v>
      </c>
    </row>
    <row r="55" spans="1:8" s="16" customFormat="1" ht="15.75" thickTop="1" x14ac:dyDescent="0.25">
      <c r="A55" s="165" t="s">
        <v>305</v>
      </c>
      <c r="B55" s="30"/>
      <c r="D55" s="31"/>
      <c r="E55" s="31"/>
      <c r="F55" s="508">
        <v>1</v>
      </c>
      <c r="G55" s="509"/>
    </row>
    <row r="56" spans="1:8" s="157" customFormat="1" ht="15" x14ac:dyDescent="0.25">
      <c r="A56" s="495" t="s">
        <v>306</v>
      </c>
      <c r="B56" s="496"/>
      <c r="C56" s="496"/>
      <c r="D56" s="496"/>
      <c r="E56" s="496"/>
      <c r="F56" s="496"/>
      <c r="G56" s="496"/>
    </row>
    <row r="57" spans="1:8" s="64" customFormat="1" ht="15" customHeight="1" x14ac:dyDescent="0.25">
      <c r="A57" s="62"/>
      <c r="B57" s="63"/>
      <c r="D57" s="65"/>
      <c r="E57" s="65"/>
      <c r="F57" s="269"/>
      <c r="G57" s="269"/>
      <c r="H57" s="67"/>
    </row>
    <row r="58" spans="1:8" s="16" customFormat="1" ht="15" x14ac:dyDescent="0.25">
      <c r="A58" s="26" t="s">
        <v>16</v>
      </c>
      <c r="B58" s="30"/>
      <c r="D58" s="31"/>
      <c r="E58" s="31"/>
      <c r="F58" s="498">
        <v>85</v>
      </c>
      <c r="G58" s="499"/>
    </row>
    <row r="59" spans="1:8" ht="15" customHeight="1" x14ac:dyDescent="0.2">
      <c r="A59" s="495" t="s">
        <v>307</v>
      </c>
      <c r="B59" s="495"/>
      <c r="C59" s="495"/>
      <c r="D59" s="495"/>
      <c r="E59" s="495"/>
      <c r="F59" s="495"/>
      <c r="G59" s="495"/>
    </row>
    <row r="60" spans="1:8" x14ac:dyDescent="0.2">
      <c r="A60" s="495"/>
      <c r="B60" s="495"/>
      <c r="C60" s="495"/>
      <c r="D60" s="495"/>
      <c r="E60" s="495"/>
      <c r="F60" s="495"/>
      <c r="G60" s="495"/>
    </row>
    <row r="61" spans="1:8" s="157" customFormat="1" x14ac:dyDescent="0.2">
      <c r="A61" s="162"/>
      <c r="B61" s="162"/>
      <c r="D61" s="158"/>
      <c r="E61" s="158"/>
      <c r="F61" s="158"/>
    </row>
    <row r="62" spans="1:8" ht="15" x14ac:dyDescent="0.25">
      <c r="A62" s="26" t="s">
        <v>17</v>
      </c>
      <c r="F62" s="498">
        <v>650</v>
      </c>
      <c r="G62" s="499"/>
    </row>
    <row r="63" spans="1:8" ht="14.25" customHeight="1" x14ac:dyDescent="0.2">
      <c r="A63" s="495" t="s">
        <v>978</v>
      </c>
      <c r="B63" s="495"/>
      <c r="C63" s="495"/>
      <c r="D63" s="495"/>
      <c r="E63" s="495"/>
      <c r="F63" s="495"/>
      <c r="G63" s="495"/>
    </row>
    <row r="64" spans="1:8" ht="14.25" customHeight="1" x14ac:dyDescent="0.2">
      <c r="A64" s="495"/>
      <c r="B64" s="495"/>
      <c r="C64" s="495"/>
      <c r="D64" s="495"/>
      <c r="E64" s="495"/>
      <c r="F64" s="495"/>
      <c r="G64" s="495"/>
    </row>
    <row r="65" spans="1:7" s="157" customFormat="1" ht="15" customHeight="1" x14ac:dyDescent="0.2">
      <c r="A65" s="495"/>
      <c r="B65" s="495"/>
      <c r="C65" s="495"/>
      <c r="D65" s="495"/>
      <c r="E65" s="495"/>
      <c r="F65" s="495"/>
      <c r="G65" s="495"/>
    </row>
    <row r="67" spans="1:7" s="157" customFormat="1" x14ac:dyDescent="0.2">
      <c r="A67" s="162"/>
      <c r="B67" s="162"/>
      <c r="D67" s="158"/>
      <c r="E67" s="158"/>
      <c r="F67" s="158"/>
    </row>
    <row r="68" spans="1:7" s="157" customFormat="1" x14ac:dyDescent="0.2">
      <c r="A68" s="162"/>
      <c r="B68" s="162"/>
      <c r="D68" s="158"/>
      <c r="E68" s="158"/>
      <c r="F68" s="158"/>
    </row>
    <row r="69" spans="1:7" ht="15" x14ac:dyDescent="0.25">
      <c r="A69" s="26" t="s">
        <v>18</v>
      </c>
      <c r="F69" s="498">
        <v>500</v>
      </c>
      <c r="G69" s="499"/>
    </row>
    <row r="70" spans="1:7" x14ac:dyDescent="0.2">
      <c r="A70" s="495" t="s">
        <v>308</v>
      </c>
      <c r="B70" s="496"/>
      <c r="C70" s="496"/>
      <c r="D70" s="496"/>
      <c r="E70" s="496"/>
      <c r="F70" s="496"/>
      <c r="G70" s="496"/>
    </row>
    <row r="71" spans="1:7" x14ac:dyDescent="0.2">
      <c r="A71" s="496"/>
      <c r="B71" s="496"/>
      <c r="C71" s="496"/>
      <c r="D71" s="496"/>
      <c r="E71" s="496"/>
      <c r="F71" s="496"/>
      <c r="G71" s="496"/>
    </row>
    <row r="72" spans="1:7" x14ac:dyDescent="0.2">
      <c r="A72" s="496"/>
      <c r="B72" s="496"/>
      <c r="C72" s="496"/>
      <c r="D72" s="496"/>
      <c r="E72" s="496"/>
      <c r="F72" s="496"/>
      <c r="G72" s="496"/>
    </row>
    <row r="73" spans="1:7" x14ac:dyDescent="0.2">
      <c r="A73" s="497"/>
      <c r="B73" s="497"/>
      <c r="C73" s="497"/>
      <c r="D73" s="497"/>
      <c r="E73" s="497"/>
      <c r="F73" s="497"/>
      <c r="G73" s="497"/>
    </row>
    <row r="74" spans="1:7" ht="12" customHeight="1" x14ac:dyDescent="0.2">
      <c r="A74" s="497"/>
      <c r="B74" s="497"/>
      <c r="C74" s="497"/>
      <c r="D74" s="497"/>
      <c r="E74" s="497"/>
      <c r="F74" s="497"/>
      <c r="G74" s="497"/>
    </row>
    <row r="76" spans="1:7" ht="15" x14ac:dyDescent="0.25">
      <c r="A76" s="26" t="s">
        <v>861</v>
      </c>
      <c r="F76" s="498">
        <v>3</v>
      </c>
      <c r="G76" s="499"/>
    </row>
    <row r="77" spans="1:7" ht="15" x14ac:dyDescent="0.25">
      <c r="A77" s="495" t="s">
        <v>25</v>
      </c>
      <c r="B77" s="496"/>
      <c r="C77" s="496"/>
      <c r="D77" s="496"/>
      <c r="E77" s="496"/>
      <c r="F77" s="496"/>
      <c r="G77" s="496"/>
    </row>
    <row r="79" spans="1:7" s="16" customFormat="1" ht="15" x14ac:dyDescent="0.25">
      <c r="A79" s="26" t="s">
        <v>37</v>
      </c>
      <c r="B79" s="30"/>
      <c r="D79" s="31"/>
      <c r="E79" s="31"/>
      <c r="F79" s="498">
        <v>40</v>
      </c>
      <c r="G79" s="499"/>
    </row>
    <row r="80" spans="1:7" x14ac:dyDescent="0.2">
      <c r="A80" s="495" t="s">
        <v>309</v>
      </c>
      <c r="B80" s="496"/>
      <c r="C80" s="496"/>
      <c r="D80" s="496"/>
      <c r="E80" s="496"/>
      <c r="F80" s="496"/>
      <c r="G80" s="496"/>
    </row>
    <row r="81" spans="1:16384" ht="12" customHeight="1" x14ac:dyDescent="0.2">
      <c r="A81" s="496"/>
      <c r="B81" s="496"/>
      <c r="C81" s="496"/>
      <c r="D81" s="496"/>
      <c r="E81" s="496"/>
      <c r="F81" s="496"/>
      <c r="G81" s="496"/>
    </row>
    <row r="82" spans="1:16384" x14ac:dyDescent="0.2">
      <c r="A82" s="25"/>
    </row>
    <row r="83" spans="1:16384" ht="15" x14ac:dyDescent="0.25">
      <c r="A83" s="26" t="s">
        <v>38</v>
      </c>
      <c r="F83" s="498">
        <v>300</v>
      </c>
      <c r="G83" s="499"/>
    </row>
    <row r="84" spans="1:16384" x14ac:dyDescent="0.2">
      <c r="A84" s="495" t="s">
        <v>310</v>
      </c>
      <c r="B84" s="496"/>
      <c r="C84" s="496"/>
      <c r="D84" s="496"/>
      <c r="E84" s="496"/>
      <c r="F84" s="496"/>
      <c r="G84" s="496"/>
    </row>
    <row r="85" spans="1:16384" x14ac:dyDescent="0.2">
      <c r="A85" s="496"/>
      <c r="B85" s="496"/>
      <c r="C85" s="496"/>
      <c r="D85" s="496"/>
      <c r="E85" s="496"/>
      <c r="F85" s="496"/>
      <c r="G85" s="496"/>
    </row>
    <row r="86" spans="1:16384" x14ac:dyDescent="0.2">
      <c r="A86" s="25"/>
    </row>
    <row r="87" spans="1:16384" s="16" customFormat="1" ht="15" x14ac:dyDescent="0.25">
      <c r="A87" s="26" t="s">
        <v>39</v>
      </c>
      <c r="B87" s="30"/>
      <c r="D87" s="31"/>
      <c r="E87" s="31"/>
      <c r="F87" s="498">
        <v>420</v>
      </c>
      <c r="G87" s="499"/>
    </row>
    <row r="88" spans="1:16384" x14ac:dyDescent="0.2">
      <c r="A88" s="495" t="s">
        <v>311</v>
      </c>
      <c r="B88" s="496"/>
      <c r="C88" s="496"/>
      <c r="D88" s="496"/>
      <c r="E88" s="496"/>
      <c r="F88" s="496"/>
      <c r="G88" s="496"/>
    </row>
    <row r="89" spans="1:16384" x14ac:dyDescent="0.2">
      <c r="A89" s="496"/>
      <c r="B89" s="496"/>
      <c r="C89" s="496"/>
      <c r="D89" s="496"/>
      <c r="E89" s="496"/>
      <c r="F89" s="496"/>
      <c r="G89" s="496"/>
    </row>
    <row r="90" spans="1:16384" x14ac:dyDescent="0.2">
      <c r="A90" s="25"/>
    </row>
    <row r="91" spans="1:16384" ht="15" x14ac:dyDescent="0.25">
      <c r="A91" s="26" t="s">
        <v>40</v>
      </c>
      <c r="F91" s="498">
        <v>600</v>
      </c>
      <c r="G91" s="499"/>
    </row>
    <row r="92" spans="1:16384" ht="15" customHeight="1" x14ac:dyDescent="0.25">
      <c r="A92" s="495" t="s">
        <v>312</v>
      </c>
      <c r="B92" s="496"/>
      <c r="C92" s="496"/>
      <c r="D92" s="496"/>
      <c r="E92" s="496"/>
      <c r="F92" s="496"/>
      <c r="G92" s="496"/>
    </row>
    <row r="93" spans="1:16384" x14ac:dyDescent="0.2">
      <c r="A93" s="25"/>
    </row>
    <row r="94" spans="1:16384" ht="15" x14ac:dyDescent="0.25">
      <c r="A94" s="26" t="s">
        <v>162</v>
      </c>
      <c r="F94" s="498">
        <v>3</v>
      </c>
      <c r="G94" s="499"/>
    </row>
    <row r="95" spans="1:16384" s="167" customFormat="1" ht="30.75" customHeight="1" x14ac:dyDescent="0.25">
      <c r="A95" s="495" t="s">
        <v>163</v>
      </c>
      <c r="B95" s="496"/>
      <c r="C95" s="496"/>
      <c r="D95" s="496"/>
      <c r="E95" s="496"/>
      <c r="F95" s="496"/>
      <c r="G95" s="496"/>
      <c r="H95" s="495"/>
      <c r="I95" s="496"/>
      <c r="J95" s="496"/>
      <c r="K95" s="496"/>
      <c r="L95" s="496"/>
      <c r="M95" s="496"/>
      <c r="N95" s="496"/>
      <c r="O95" s="495"/>
      <c r="P95" s="496"/>
      <c r="Q95" s="496"/>
      <c r="R95" s="496"/>
      <c r="S95" s="496"/>
      <c r="T95" s="496"/>
      <c r="U95" s="496"/>
      <c r="V95" s="495"/>
      <c r="W95" s="496"/>
      <c r="X95" s="496"/>
      <c r="Y95" s="496"/>
      <c r="Z95" s="496"/>
      <c r="AA95" s="496"/>
      <c r="AB95" s="496"/>
      <c r="AC95" s="495"/>
      <c r="AD95" s="496"/>
      <c r="AE95" s="496"/>
      <c r="AF95" s="496"/>
      <c r="AG95" s="496"/>
      <c r="AH95" s="496"/>
      <c r="AI95" s="496"/>
      <c r="AJ95" s="495"/>
      <c r="AK95" s="496"/>
      <c r="AL95" s="496"/>
      <c r="AM95" s="496"/>
      <c r="AN95" s="496"/>
      <c r="AO95" s="496"/>
      <c r="AP95" s="496"/>
      <c r="AQ95" s="495"/>
      <c r="AR95" s="496"/>
      <c r="AS95" s="496"/>
      <c r="AT95" s="496"/>
      <c r="AU95" s="496"/>
      <c r="AV95" s="496"/>
      <c r="AW95" s="496"/>
      <c r="AX95" s="495"/>
      <c r="AY95" s="496"/>
      <c r="AZ95" s="496"/>
      <c r="BA95" s="496"/>
      <c r="BB95" s="496"/>
      <c r="BC95" s="496"/>
      <c r="BD95" s="496"/>
      <c r="BE95" s="495"/>
      <c r="BF95" s="496"/>
      <c r="BG95" s="496"/>
      <c r="BH95" s="496"/>
      <c r="BI95" s="496"/>
      <c r="BJ95" s="496"/>
      <c r="BK95" s="496"/>
      <c r="BL95" s="495"/>
      <c r="BM95" s="496"/>
      <c r="BN95" s="496"/>
      <c r="BO95" s="496"/>
      <c r="BP95" s="496"/>
      <c r="BQ95" s="496"/>
      <c r="BR95" s="496"/>
      <c r="BS95" s="495"/>
      <c r="BT95" s="496"/>
      <c r="BU95" s="496"/>
      <c r="BV95" s="496"/>
      <c r="BW95" s="496"/>
      <c r="BX95" s="496"/>
      <c r="BY95" s="496"/>
      <c r="BZ95" s="495"/>
      <c r="CA95" s="496"/>
      <c r="CB95" s="496"/>
      <c r="CC95" s="496"/>
      <c r="CD95" s="496"/>
      <c r="CE95" s="496"/>
      <c r="CF95" s="496"/>
      <c r="CG95" s="495"/>
      <c r="CH95" s="496"/>
      <c r="CI95" s="496"/>
      <c r="CJ95" s="496"/>
      <c r="CK95" s="496"/>
      <c r="CL95" s="496"/>
      <c r="CM95" s="496"/>
      <c r="CN95" s="495"/>
      <c r="CO95" s="496"/>
      <c r="CP95" s="496"/>
      <c r="CQ95" s="496"/>
      <c r="CR95" s="496"/>
      <c r="CS95" s="496"/>
      <c r="CT95" s="496"/>
      <c r="CU95" s="495"/>
      <c r="CV95" s="496"/>
      <c r="CW95" s="496"/>
      <c r="CX95" s="496"/>
      <c r="CY95" s="496"/>
      <c r="CZ95" s="496"/>
      <c r="DA95" s="496"/>
      <c r="DB95" s="495"/>
      <c r="DC95" s="496"/>
      <c r="DD95" s="496"/>
      <c r="DE95" s="496"/>
      <c r="DF95" s="496"/>
      <c r="DG95" s="496"/>
      <c r="DH95" s="496"/>
      <c r="DI95" s="495"/>
      <c r="DJ95" s="496"/>
      <c r="DK95" s="496"/>
      <c r="DL95" s="496"/>
      <c r="DM95" s="496"/>
      <c r="DN95" s="496"/>
      <c r="DO95" s="496"/>
      <c r="DP95" s="495"/>
      <c r="DQ95" s="496"/>
      <c r="DR95" s="496"/>
      <c r="DS95" s="496"/>
      <c r="DT95" s="496"/>
      <c r="DU95" s="496"/>
      <c r="DV95" s="496"/>
      <c r="DW95" s="495"/>
      <c r="DX95" s="496"/>
      <c r="DY95" s="496"/>
      <c r="DZ95" s="496"/>
      <c r="EA95" s="496"/>
      <c r="EB95" s="496"/>
      <c r="EC95" s="496"/>
      <c r="ED95" s="495"/>
      <c r="EE95" s="496"/>
      <c r="EF95" s="496"/>
      <c r="EG95" s="496"/>
      <c r="EH95" s="496"/>
      <c r="EI95" s="496"/>
      <c r="EJ95" s="496"/>
      <c r="EK95" s="495"/>
      <c r="EL95" s="496"/>
      <c r="EM95" s="496"/>
      <c r="EN95" s="496"/>
      <c r="EO95" s="496"/>
      <c r="EP95" s="496"/>
      <c r="EQ95" s="496"/>
      <c r="ER95" s="495"/>
      <c r="ES95" s="496"/>
      <c r="ET95" s="496"/>
      <c r="EU95" s="496"/>
      <c r="EV95" s="496"/>
      <c r="EW95" s="496"/>
      <c r="EX95" s="496"/>
      <c r="EY95" s="495"/>
      <c r="EZ95" s="496"/>
      <c r="FA95" s="496"/>
      <c r="FB95" s="496"/>
      <c r="FC95" s="496"/>
      <c r="FD95" s="496"/>
      <c r="FE95" s="496"/>
      <c r="FF95" s="495"/>
      <c r="FG95" s="496"/>
      <c r="FH95" s="496"/>
      <c r="FI95" s="496"/>
      <c r="FJ95" s="496"/>
      <c r="FK95" s="496"/>
      <c r="FL95" s="496"/>
      <c r="FM95" s="495"/>
      <c r="FN95" s="496"/>
      <c r="FO95" s="496"/>
      <c r="FP95" s="496"/>
      <c r="FQ95" s="496"/>
      <c r="FR95" s="496"/>
      <c r="FS95" s="496"/>
      <c r="FT95" s="495"/>
      <c r="FU95" s="496"/>
      <c r="FV95" s="496"/>
      <c r="FW95" s="496"/>
      <c r="FX95" s="496"/>
      <c r="FY95" s="496"/>
      <c r="FZ95" s="496"/>
      <c r="GA95" s="495"/>
      <c r="GB95" s="496"/>
      <c r="GC95" s="496"/>
      <c r="GD95" s="496"/>
      <c r="GE95" s="496"/>
      <c r="GF95" s="496"/>
      <c r="GG95" s="496"/>
      <c r="GH95" s="495"/>
      <c r="GI95" s="496"/>
      <c r="GJ95" s="496"/>
      <c r="GK95" s="496"/>
      <c r="GL95" s="496"/>
      <c r="GM95" s="496"/>
      <c r="GN95" s="496"/>
      <c r="GO95" s="495"/>
      <c r="GP95" s="496"/>
      <c r="GQ95" s="496"/>
      <c r="GR95" s="496"/>
      <c r="GS95" s="496"/>
      <c r="GT95" s="496"/>
      <c r="GU95" s="496"/>
      <c r="GV95" s="495"/>
      <c r="GW95" s="496"/>
      <c r="GX95" s="496"/>
      <c r="GY95" s="496"/>
      <c r="GZ95" s="496"/>
      <c r="HA95" s="496"/>
      <c r="HB95" s="496"/>
      <c r="HC95" s="495"/>
      <c r="HD95" s="496"/>
      <c r="HE95" s="496"/>
      <c r="HF95" s="496"/>
      <c r="HG95" s="496"/>
      <c r="HH95" s="496"/>
      <c r="HI95" s="496"/>
      <c r="HJ95" s="495"/>
      <c r="HK95" s="496"/>
      <c r="HL95" s="496"/>
      <c r="HM95" s="496"/>
      <c r="HN95" s="496"/>
      <c r="HO95" s="496"/>
      <c r="HP95" s="496"/>
      <c r="HQ95" s="495"/>
      <c r="HR95" s="496"/>
      <c r="HS95" s="496"/>
      <c r="HT95" s="496"/>
      <c r="HU95" s="496"/>
      <c r="HV95" s="496"/>
      <c r="HW95" s="496"/>
      <c r="HX95" s="495"/>
      <c r="HY95" s="496"/>
      <c r="HZ95" s="496"/>
      <c r="IA95" s="496"/>
      <c r="IB95" s="496"/>
      <c r="IC95" s="496"/>
      <c r="ID95" s="496"/>
      <c r="IE95" s="495"/>
      <c r="IF95" s="496"/>
      <c r="IG95" s="496"/>
      <c r="IH95" s="496"/>
      <c r="II95" s="496"/>
      <c r="IJ95" s="496"/>
      <c r="IK95" s="496"/>
      <c r="IL95" s="495"/>
      <c r="IM95" s="496"/>
      <c r="IN95" s="496"/>
      <c r="IO95" s="496"/>
      <c r="IP95" s="496"/>
      <c r="IQ95" s="496"/>
      <c r="IR95" s="496"/>
      <c r="IS95" s="495"/>
      <c r="IT95" s="496"/>
      <c r="IU95" s="496"/>
      <c r="IV95" s="496"/>
      <c r="IW95" s="496"/>
      <c r="IX95" s="496"/>
      <c r="IY95" s="496"/>
      <c r="IZ95" s="495"/>
      <c r="JA95" s="496"/>
      <c r="JB95" s="496"/>
      <c r="JC95" s="496"/>
      <c r="JD95" s="496"/>
      <c r="JE95" s="496"/>
      <c r="JF95" s="496"/>
      <c r="JG95" s="495"/>
      <c r="JH95" s="496"/>
      <c r="JI95" s="496"/>
      <c r="JJ95" s="496"/>
      <c r="JK95" s="496"/>
      <c r="JL95" s="496"/>
      <c r="JM95" s="496"/>
      <c r="JN95" s="495"/>
      <c r="JO95" s="496"/>
      <c r="JP95" s="496"/>
      <c r="JQ95" s="496"/>
      <c r="JR95" s="496"/>
      <c r="JS95" s="496"/>
      <c r="JT95" s="496"/>
      <c r="JU95" s="495"/>
      <c r="JV95" s="496"/>
      <c r="JW95" s="496"/>
      <c r="JX95" s="496"/>
      <c r="JY95" s="496"/>
      <c r="JZ95" s="496"/>
      <c r="KA95" s="496"/>
      <c r="KB95" s="495"/>
      <c r="KC95" s="496"/>
      <c r="KD95" s="496"/>
      <c r="KE95" s="496"/>
      <c r="KF95" s="496"/>
      <c r="KG95" s="496"/>
      <c r="KH95" s="496"/>
      <c r="KI95" s="495"/>
      <c r="KJ95" s="496"/>
      <c r="KK95" s="496"/>
      <c r="KL95" s="496"/>
      <c r="KM95" s="496"/>
      <c r="KN95" s="496"/>
      <c r="KO95" s="496"/>
      <c r="KP95" s="495"/>
      <c r="KQ95" s="496"/>
      <c r="KR95" s="496"/>
      <c r="KS95" s="496"/>
      <c r="KT95" s="496"/>
      <c r="KU95" s="496"/>
      <c r="KV95" s="496"/>
      <c r="KW95" s="495"/>
      <c r="KX95" s="496"/>
      <c r="KY95" s="496"/>
      <c r="KZ95" s="496"/>
      <c r="LA95" s="496"/>
      <c r="LB95" s="496"/>
      <c r="LC95" s="496"/>
      <c r="LD95" s="495"/>
      <c r="LE95" s="496"/>
      <c r="LF95" s="496"/>
      <c r="LG95" s="496"/>
      <c r="LH95" s="496"/>
      <c r="LI95" s="496"/>
      <c r="LJ95" s="496"/>
      <c r="LK95" s="495"/>
      <c r="LL95" s="496"/>
      <c r="LM95" s="496"/>
      <c r="LN95" s="496"/>
      <c r="LO95" s="496"/>
      <c r="LP95" s="496"/>
      <c r="LQ95" s="496"/>
      <c r="LR95" s="495"/>
      <c r="LS95" s="496"/>
      <c r="LT95" s="496"/>
      <c r="LU95" s="496"/>
      <c r="LV95" s="496"/>
      <c r="LW95" s="496"/>
      <c r="LX95" s="496"/>
      <c r="LY95" s="495"/>
      <c r="LZ95" s="496"/>
      <c r="MA95" s="496"/>
      <c r="MB95" s="496"/>
      <c r="MC95" s="496"/>
      <c r="MD95" s="496"/>
      <c r="ME95" s="496"/>
      <c r="MF95" s="495"/>
      <c r="MG95" s="496"/>
      <c r="MH95" s="496"/>
      <c r="MI95" s="496"/>
      <c r="MJ95" s="496"/>
      <c r="MK95" s="496"/>
      <c r="ML95" s="496"/>
      <c r="MM95" s="495"/>
      <c r="MN95" s="496"/>
      <c r="MO95" s="496"/>
      <c r="MP95" s="496"/>
      <c r="MQ95" s="496"/>
      <c r="MR95" s="496"/>
      <c r="MS95" s="496"/>
      <c r="MT95" s="495"/>
      <c r="MU95" s="496"/>
      <c r="MV95" s="496"/>
      <c r="MW95" s="496"/>
      <c r="MX95" s="496"/>
      <c r="MY95" s="496"/>
      <c r="MZ95" s="496"/>
      <c r="NA95" s="495"/>
      <c r="NB95" s="496"/>
      <c r="NC95" s="496"/>
      <c r="ND95" s="496"/>
      <c r="NE95" s="496"/>
      <c r="NF95" s="496"/>
      <c r="NG95" s="496"/>
      <c r="NH95" s="495"/>
      <c r="NI95" s="496"/>
      <c r="NJ95" s="496"/>
      <c r="NK95" s="496"/>
      <c r="NL95" s="496"/>
      <c r="NM95" s="496"/>
      <c r="NN95" s="496"/>
      <c r="NO95" s="495"/>
      <c r="NP95" s="496"/>
      <c r="NQ95" s="496"/>
      <c r="NR95" s="496"/>
      <c r="NS95" s="496"/>
      <c r="NT95" s="496"/>
      <c r="NU95" s="496"/>
      <c r="NV95" s="495"/>
      <c r="NW95" s="496"/>
      <c r="NX95" s="496"/>
      <c r="NY95" s="496"/>
      <c r="NZ95" s="496"/>
      <c r="OA95" s="496"/>
      <c r="OB95" s="496"/>
      <c r="OC95" s="495"/>
      <c r="OD95" s="496"/>
      <c r="OE95" s="496"/>
      <c r="OF95" s="496"/>
      <c r="OG95" s="496"/>
      <c r="OH95" s="496"/>
      <c r="OI95" s="496"/>
      <c r="OJ95" s="495"/>
      <c r="OK95" s="496"/>
      <c r="OL95" s="496"/>
      <c r="OM95" s="496"/>
      <c r="ON95" s="496"/>
      <c r="OO95" s="496"/>
      <c r="OP95" s="496"/>
      <c r="OQ95" s="495"/>
      <c r="OR95" s="496"/>
      <c r="OS95" s="496"/>
      <c r="OT95" s="496"/>
      <c r="OU95" s="496"/>
      <c r="OV95" s="496"/>
      <c r="OW95" s="496"/>
      <c r="OX95" s="495"/>
      <c r="OY95" s="496"/>
      <c r="OZ95" s="496"/>
      <c r="PA95" s="496"/>
      <c r="PB95" s="496"/>
      <c r="PC95" s="496"/>
      <c r="PD95" s="496"/>
      <c r="PE95" s="495"/>
      <c r="PF95" s="496"/>
      <c r="PG95" s="496"/>
      <c r="PH95" s="496"/>
      <c r="PI95" s="496"/>
      <c r="PJ95" s="496"/>
      <c r="PK95" s="496"/>
      <c r="PL95" s="495"/>
      <c r="PM95" s="496"/>
      <c r="PN95" s="496"/>
      <c r="PO95" s="496"/>
      <c r="PP95" s="496"/>
      <c r="PQ95" s="496"/>
      <c r="PR95" s="496"/>
      <c r="PS95" s="495"/>
      <c r="PT95" s="496"/>
      <c r="PU95" s="496"/>
      <c r="PV95" s="496"/>
      <c r="PW95" s="496"/>
      <c r="PX95" s="496"/>
      <c r="PY95" s="496"/>
      <c r="PZ95" s="495"/>
      <c r="QA95" s="496"/>
      <c r="QB95" s="496"/>
      <c r="QC95" s="496"/>
      <c r="QD95" s="496"/>
      <c r="QE95" s="496"/>
      <c r="QF95" s="496"/>
      <c r="QG95" s="495"/>
      <c r="QH95" s="496"/>
      <c r="QI95" s="496"/>
      <c r="QJ95" s="496"/>
      <c r="QK95" s="496"/>
      <c r="QL95" s="496"/>
      <c r="QM95" s="496"/>
      <c r="QN95" s="495"/>
      <c r="QO95" s="496"/>
      <c r="QP95" s="496"/>
      <c r="QQ95" s="496"/>
      <c r="QR95" s="496"/>
      <c r="QS95" s="496"/>
      <c r="QT95" s="496"/>
      <c r="QU95" s="495"/>
      <c r="QV95" s="496"/>
      <c r="QW95" s="496"/>
      <c r="QX95" s="496"/>
      <c r="QY95" s="496"/>
      <c r="QZ95" s="496"/>
      <c r="RA95" s="496"/>
      <c r="RB95" s="495"/>
      <c r="RC95" s="496"/>
      <c r="RD95" s="496"/>
      <c r="RE95" s="496"/>
      <c r="RF95" s="496"/>
      <c r="RG95" s="496"/>
      <c r="RH95" s="496"/>
      <c r="RI95" s="495"/>
      <c r="RJ95" s="496"/>
      <c r="RK95" s="496"/>
      <c r="RL95" s="496"/>
      <c r="RM95" s="496"/>
      <c r="RN95" s="496"/>
      <c r="RO95" s="496"/>
      <c r="RP95" s="495"/>
      <c r="RQ95" s="496"/>
      <c r="RR95" s="496"/>
      <c r="RS95" s="496"/>
      <c r="RT95" s="496"/>
      <c r="RU95" s="496"/>
      <c r="RV95" s="496"/>
      <c r="RW95" s="495"/>
      <c r="RX95" s="496"/>
      <c r="RY95" s="496"/>
      <c r="RZ95" s="496"/>
      <c r="SA95" s="496"/>
      <c r="SB95" s="496"/>
      <c r="SC95" s="496"/>
      <c r="SD95" s="495"/>
      <c r="SE95" s="496"/>
      <c r="SF95" s="496"/>
      <c r="SG95" s="496"/>
      <c r="SH95" s="496"/>
      <c r="SI95" s="496"/>
      <c r="SJ95" s="496"/>
      <c r="SK95" s="495"/>
      <c r="SL95" s="496"/>
      <c r="SM95" s="496"/>
      <c r="SN95" s="496"/>
      <c r="SO95" s="496"/>
      <c r="SP95" s="496"/>
      <c r="SQ95" s="496"/>
      <c r="SR95" s="495"/>
      <c r="SS95" s="496"/>
      <c r="ST95" s="496"/>
      <c r="SU95" s="496"/>
      <c r="SV95" s="496"/>
      <c r="SW95" s="496"/>
      <c r="SX95" s="496"/>
      <c r="SY95" s="495"/>
      <c r="SZ95" s="496"/>
      <c r="TA95" s="496"/>
      <c r="TB95" s="496"/>
      <c r="TC95" s="496"/>
      <c r="TD95" s="496"/>
      <c r="TE95" s="496"/>
      <c r="TF95" s="495"/>
      <c r="TG95" s="496"/>
      <c r="TH95" s="496"/>
      <c r="TI95" s="496"/>
      <c r="TJ95" s="496"/>
      <c r="TK95" s="496"/>
      <c r="TL95" s="496"/>
      <c r="TM95" s="495"/>
      <c r="TN95" s="496"/>
      <c r="TO95" s="496"/>
      <c r="TP95" s="496"/>
      <c r="TQ95" s="496"/>
      <c r="TR95" s="496"/>
      <c r="TS95" s="496"/>
      <c r="TT95" s="495"/>
      <c r="TU95" s="496"/>
      <c r="TV95" s="496"/>
      <c r="TW95" s="496"/>
      <c r="TX95" s="496"/>
      <c r="TY95" s="496"/>
      <c r="TZ95" s="496"/>
      <c r="UA95" s="495"/>
      <c r="UB95" s="496"/>
      <c r="UC95" s="496"/>
      <c r="UD95" s="496"/>
      <c r="UE95" s="496"/>
      <c r="UF95" s="496"/>
      <c r="UG95" s="496"/>
      <c r="UH95" s="495"/>
      <c r="UI95" s="496"/>
      <c r="UJ95" s="496"/>
      <c r="UK95" s="496"/>
      <c r="UL95" s="496"/>
      <c r="UM95" s="496"/>
      <c r="UN95" s="496"/>
      <c r="UO95" s="495"/>
      <c r="UP95" s="496"/>
      <c r="UQ95" s="496"/>
      <c r="UR95" s="496"/>
      <c r="US95" s="496"/>
      <c r="UT95" s="496"/>
      <c r="UU95" s="496"/>
      <c r="UV95" s="495"/>
      <c r="UW95" s="496"/>
      <c r="UX95" s="496"/>
      <c r="UY95" s="496"/>
      <c r="UZ95" s="496"/>
      <c r="VA95" s="496"/>
      <c r="VB95" s="496"/>
      <c r="VC95" s="495"/>
      <c r="VD95" s="496"/>
      <c r="VE95" s="496"/>
      <c r="VF95" s="496"/>
      <c r="VG95" s="496"/>
      <c r="VH95" s="496"/>
      <c r="VI95" s="496"/>
      <c r="VJ95" s="495"/>
      <c r="VK95" s="496"/>
      <c r="VL95" s="496"/>
      <c r="VM95" s="496"/>
      <c r="VN95" s="496"/>
      <c r="VO95" s="496"/>
      <c r="VP95" s="496"/>
      <c r="VQ95" s="495"/>
      <c r="VR95" s="496"/>
      <c r="VS95" s="496"/>
      <c r="VT95" s="496"/>
      <c r="VU95" s="496"/>
      <c r="VV95" s="496"/>
      <c r="VW95" s="496"/>
      <c r="VX95" s="495"/>
      <c r="VY95" s="496"/>
      <c r="VZ95" s="496"/>
      <c r="WA95" s="496"/>
      <c r="WB95" s="496"/>
      <c r="WC95" s="496"/>
      <c r="WD95" s="496"/>
      <c r="WE95" s="495"/>
      <c r="WF95" s="496"/>
      <c r="WG95" s="496"/>
      <c r="WH95" s="496"/>
      <c r="WI95" s="496"/>
      <c r="WJ95" s="496"/>
      <c r="WK95" s="496"/>
      <c r="WL95" s="495"/>
      <c r="WM95" s="496"/>
      <c r="WN95" s="496"/>
      <c r="WO95" s="496"/>
      <c r="WP95" s="496"/>
      <c r="WQ95" s="496"/>
      <c r="WR95" s="496"/>
      <c r="WS95" s="495"/>
      <c r="WT95" s="496"/>
      <c r="WU95" s="496"/>
      <c r="WV95" s="496"/>
      <c r="WW95" s="496"/>
      <c r="WX95" s="496"/>
      <c r="WY95" s="496"/>
      <c r="WZ95" s="495"/>
      <c r="XA95" s="496"/>
      <c r="XB95" s="496"/>
      <c r="XC95" s="496"/>
      <c r="XD95" s="496"/>
      <c r="XE95" s="496"/>
      <c r="XF95" s="496"/>
      <c r="XG95" s="495"/>
      <c r="XH95" s="496"/>
      <c r="XI95" s="496"/>
      <c r="XJ95" s="496"/>
      <c r="XK95" s="496"/>
      <c r="XL95" s="496"/>
      <c r="XM95" s="496"/>
      <c r="XN95" s="495"/>
      <c r="XO95" s="496"/>
      <c r="XP95" s="496"/>
      <c r="XQ95" s="496"/>
      <c r="XR95" s="496"/>
      <c r="XS95" s="496"/>
      <c r="XT95" s="496"/>
      <c r="XU95" s="495"/>
      <c r="XV95" s="496"/>
      <c r="XW95" s="496"/>
      <c r="XX95" s="496"/>
      <c r="XY95" s="496"/>
      <c r="XZ95" s="496"/>
      <c r="YA95" s="496"/>
      <c r="YB95" s="495"/>
      <c r="YC95" s="496"/>
      <c r="YD95" s="496"/>
      <c r="YE95" s="496"/>
      <c r="YF95" s="496"/>
      <c r="YG95" s="496"/>
      <c r="YH95" s="496"/>
      <c r="YI95" s="495"/>
      <c r="YJ95" s="496"/>
      <c r="YK95" s="496"/>
      <c r="YL95" s="496"/>
      <c r="YM95" s="496"/>
      <c r="YN95" s="496"/>
      <c r="YO95" s="496"/>
      <c r="YP95" s="495"/>
      <c r="YQ95" s="496"/>
      <c r="YR95" s="496"/>
      <c r="YS95" s="496"/>
      <c r="YT95" s="496"/>
      <c r="YU95" s="496"/>
      <c r="YV95" s="496"/>
      <c r="YW95" s="495"/>
      <c r="YX95" s="496"/>
      <c r="YY95" s="496"/>
      <c r="YZ95" s="496"/>
      <c r="ZA95" s="496"/>
      <c r="ZB95" s="496"/>
      <c r="ZC95" s="496"/>
      <c r="ZD95" s="495"/>
      <c r="ZE95" s="496"/>
      <c r="ZF95" s="496"/>
      <c r="ZG95" s="496"/>
      <c r="ZH95" s="496"/>
      <c r="ZI95" s="496"/>
      <c r="ZJ95" s="496"/>
      <c r="ZK95" s="495"/>
      <c r="ZL95" s="496"/>
      <c r="ZM95" s="496"/>
      <c r="ZN95" s="496"/>
      <c r="ZO95" s="496"/>
      <c r="ZP95" s="496"/>
      <c r="ZQ95" s="496"/>
      <c r="ZR95" s="495"/>
      <c r="ZS95" s="496"/>
      <c r="ZT95" s="496"/>
      <c r="ZU95" s="496"/>
      <c r="ZV95" s="496"/>
      <c r="ZW95" s="496"/>
      <c r="ZX95" s="496"/>
      <c r="ZY95" s="495"/>
      <c r="ZZ95" s="496"/>
      <c r="AAA95" s="496"/>
      <c r="AAB95" s="496"/>
      <c r="AAC95" s="496"/>
      <c r="AAD95" s="496"/>
      <c r="AAE95" s="496"/>
      <c r="AAF95" s="495"/>
      <c r="AAG95" s="496"/>
      <c r="AAH95" s="496"/>
      <c r="AAI95" s="496"/>
      <c r="AAJ95" s="496"/>
      <c r="AAK95" s="496"/>
      <c r="AAL95" s="496"/>
      <c r="AAM95" s="495"/>
      <c r="AAN95" s="496"/>
      <c r="AAO95" s="496"/>
      <c r="AAP95" s="496"/>
      <c r="AAQ95" s="496"/>
      <c r="AAR95" s="496"/>
      <c r="AAS95" s="496"/>
      <c r="AAT95" s="495"/>
      <c r="AAU95" s="496"/>
      <c r="AAV95" s="496"/>
      <c r="AAW95" s="496"/>
      <c r="AAX95" s="496"/>
      <c r="AAY95" s="496"/>
      <c r="AAZ95" s="496"/>
      <c r="ABA95" s="495"/>
      <c r="ABB95" s="496"/>
      <c r="ABC95" s="496"/>
      <c r="ABD95" s="496"/>
      <c r="ABE95" s="496"/>
      <c r="ABF95" s="496"/>
      <c r="ABG95" s="496"/>
      <c r="ABH95" s="495"/>
      <c r="ABI95" s="496"/>
      <c r="ABJ95" s="496"/>
      <c r="ABK95" s="496"/>
      <c r="ABL95" s="496"/>
      <c r="ABM95" s="496"/>
      <c r="ABN95" s="496"/>
      <c r="ABO95" s="495"/>
      <c r="ABP95" s="496"/>
      <c r="ABQ95" s="496"/>
      <c r="ABR95" s="496"/>
      <c r="ABS95" s="496"/>
      <c r="ABT95" s="496"/>
      <c r="ABU95" s="496"/>
      <c r="ABV95" s="495"/>
      <c r="ABW95" s="496"/>
      <c r="ABX95" s="496"/>
      <c r="ABY95" s="496"/>
      <c r="ABZ95" s="496"/>
      <c r="ACA95" s="496"/>
      <c r="ACB95" s="496"/>
      <c r="ACC95" s="495"/>
      <c r="ACD95" s="496"/>
      <c r="ACE95" s="496"/>
      <c r="ACF95" s="496"/>
      <c r="ACG95" s="496"/>
      <c r="ACH95" s="496"/>
      <c r="ACI95" s="496"/>
      <c r="ACJ95" s="495"/>
      <c r="ACK95" s="496"/>
      <c r="ACL95" s="496"/>
      <c r="ACM95" s="496"/>
      <c r="ACN95" s="496"/>
      <c r="ACO95" s="496"/>
      <c r="ACP95" s="496"/>
      <c r="ACQ95" s="495"/>
      <c r="ACR95" s="496"/>
      <c r="ACS95" s="496"/>
      <c r="ACT95" s="496"/>
      <c r="ACU95" s="496"/>
      <c r="ACV95" s="496"/>
      <c r="ACW95" s="496"/>
      <c r="ACX95" s="495"/>
      <c r="ACY95" s="496"/>
      <c r="ACZ95" s="496"/>
      <c r="ADA95" s="496"/>
      <c r="ADB95" s="496"/>
      <c r="ADC95" s="496"/>
      <c r="ADD95" s="496"/>
      <c r="ADE95" s="495"/>
      <c r="ADF95" s="496"/>
      <c r="ADG95" s="496"/>
      <c r="ADH95" s="496"/>
      <c r="ADI95" s="496"/>
      <c r="ADJ95" s="496"/>
      <c r="ADK95" s="496"/>
      <c r="ADL95" s="495"/>
      <c r="ADM95" s="496"/>
      <c r="ADN95" s="496"/>
      <c r="ADO95" s="496"/>
      <c r="ADP95" s="496"/>
      <c r="ADQ95" s="496"/>
      <c r="ADR95" s="496"/>
      <c r="ADS95" s="495"/>
      <c r="ADT95" s="496"/>
      <c r="ADU95" s="496"/>
      <c r="ADV95" s="496"/>
      <c r="ADW95" s="496"/>
      <c r="ADX95" s="496"/>
      <c r="ADY95" s="496"/>
      <c r="ADZ95" s="495"/>
      <c r="AEA95" s="496"/>
      <c r="AEB95" s="496"/>
      <c r="AEC95" s="496"/>
      <c r="AED95" s="496"/>
      <c r="AEE95" s="496"/>
      <c r="AEF95" s="496"/>
      <c r="AEG95" s="495"/>
      <c r="AEH95" s="496"/>
      <c r="AEI95" s="496"/>
      <c r="AEJ95" s="496"/>
      <c r="AEK95" s="496"/>
      <c r="AEL95" s="496"/>
      <c r="AEM95" s="496"/>
      <c r="AEN95" s="495"/>
      <c r="AEO95" s="496"/>
      <c r="AEP95" s="496"/>
      <c r="AEQ95" s="496"/>
      <c r="AER95" s="496"/>
      <c r="AES95" s="496"/>
      <c r="AET95" s="496"/>
      <c r="AEU95" s="495"/>
      <c r="AEV95" s="496"/>
      <c r="AEW95" s="496"/>
      <c r="AEX95" s="496"/>
      <c r="AEY95" s="496"/>
      <c r="AEZ95" s="496"/>
      <c r="AFA95" s="496"/>
      <c r="AFB95" s="495"/>
      <c r="AFC95" s="496"/>
      <c r="AFD95" s="496"/>
      <c r="AFE95" s="496"/>
      <c r="AFF95" s="496"/>
      <c r="AFG95" s="496"/>
      <c r="AFH95" s="496"/>
      <c r="AFI95" s="495"/>
      <c r="AFJ95" s="496"/>
      <c r="AFK95" s="496"/>
      <c r="AFL95" s="496"/>
      <c r="AFM95" s="496"/>
      <c r="AFN95" s="496"/>
      <c r="AFO95" s="496"/>
      <c r="AFP95" s="495"/>
      <c r="AFQ95" s="496"/>
      <c r="AFR95" s="496"/>
      <c r="AFS95" s="496"/>
      <c r="AFT95" s="496"/>
      <c r="AFU95" s="496"/>
      <c r="AFV95" s="496"/>
      <c r="AFW95" s="495"/>
      <c r="AFX95" s="496"/>
      <c r="AFY95" s="496"/>
      <c r="AFZ95" s="496"/>
      <c r="AGA95" s="496"/>
      <c r="AGB95" s="496"/>
      <c r="AGC95" s="496"/>
      <c r="AGD95" s="495"/>
      <c r="AGE95" s="496"/>
      <c r="AGF95" s="496"/>
      <c r="AGG95" s="496"/>
      <c r="AGH95" s="496"/>
      <c r="AGI95" s="496"/>
      <c r="AGJ95" s="496"/>
      <c r="AGK95" s="495"/>
      <c r="AGL95" s="496"/>
      <c r="AGM95" s="496"/>
      <c r="AGN95" s="496"/>
      <c r="AGO95" s="496"/>
      <c r="AGP95" s="496"/>
      <c r="AGQ95" s="496"/>
      <c r="AGR95" s="495"/>
      <c r="AGS95" s="496"/>
      <c r="AGT95" s="496"/>
      <c r="AGU95" s="496"/>
      <c r="AGV95" s="496"/>
      <c r="AGW95" s="496"/>
      <c r="AGX95" s="496"/>
      <c r="AGY95" s="495"/>
      <c r="AGZ95" s="496"/>
      <c r="AHA95" s="496"/>
      <c r="AHB95" s="496"/>
      <c r="AHC95" s="496"/>
      <c r="AHD95" s="496"/>
      <c r="AHE95" s="496"/>
      <c r="AHF95" s="495"/>
      <c r="AHG95" s="496"/>
      <c r="AHH95" s="496"/>
      <c r="AHI95" s="496"/>
      <c r="AHJ95" s="496"/>
      <c r="AHK95" s="496"/>
      <c r="AHL95" s="496"/>
      <c r="AHM95" s="495"/>
      <c r="AHN95" s="496"/>
      <c r="AHO95" s="496"/>
      <c r="AHP95" s="496"/>
      <c r="AHQ95" s="496"/>
      <c r="AHR95" s="496"/>
      <c r="AHS95" s="496"/>
      <c r="AHT95" s="495"/>
      <c r="AHU95" s="496"/>
      <c r="AHV95" s="496"/>
      <c r="AHW95" s="496"/>
      <c r="AHX95" s="496"/>
      <c r="AHY95" s="496"/>
      <c r="AHZ95" s="496"/>
      <c r="AIA95" s="495"/>
      <c r="AIB95" s="496"/>
      <c r="AIC95" s="496"/>
      <c r="AID95" s="496"/>
      <c r="AIE95" s="496"/>
      <c r="AIF95" s="496"/>
      <c r="AIG95" s="496"/>
      <c r="AIH95" s="495"/>
      <c r="AII95" s="496"/>
      <c r="AIJ95" s="496"/>
      <c r="AIK95" s="496"/>
      <c r="AIL95" s="496"/>
      <c r="AIM95" s="496"/>
      <c r="AIN95" s="496"/>
      <c r="AIO95" s="495"/>
      <c r="AIP95" s="496"/>
      <c r="AIQ95" s="496"/>
      <c r="AIR95" s="496"/>
      <c r="AIS95" s="496"/>
      <c r="AIT95" s="496"/>
      <c r="AIU95" s="496"/>
      <c r="AIV95" s="495"/>
      <c r="AIW95" s="496"/>
      <c r="AIX95" s="496"/>
      <c r="AIY95" s="496"/>
      <c r="AIZ95" s="496"/>
      <c r="AJA95" s="496"/>
      <c r="AJB95" s="496"/>
      <c r="AJC95" s="495"/>
      <c r="AJD95" s="496"/>
      <c r="AJE95" s="496"/>
      <c r="AJF95" s="496"/>
      <c r="AJG95" s="496"/>
      <c r="AJH95" s="496"/>
      <c r="AJI95" s="496"/>
      <c r="AJJ95" s="495"/>
      <c r="AJK95" s="496"/>
      <c r="AJL95" s="496"/>
      <c r="AJM95" s="496"/>
      <c r="AJN95" s="496"/>
      <c r="AJO95" s="496"/>
      <c r="AJP95" s="496"/>
      <c r="AJQ95" s="495"/>
      <c r="AJR95" s="496"/>
      <c r="AJS95" s="496"/>
      <c r="AJT95" s="496"/>
      <c r="AJU95" s="496"/>
      <c r="AJV95" s="496"/>
      <c r="AJW95" s="496"/>
      <c r="AJX95" s="495"/>
      <c r="AJY95" s="496"/>
      <c r="AJZ95" s="496"/>
      <c r="AKA95" s="496"/>
      <c r="AKB95" s="496"/>
      <c r="AKC95" s="496"/>
      <c r="AKD95" s="496"/>
      <c r="AKE95" s="495"/>
      <c r="AKF95" s="496"/>
      <c r="AKG95" s="496"/>
      <c r="AKH95" s="496"/>
      <c r="AKI95" s="496"/>
      <c r="AKJ95" s="496"/>
      <c r="AKK95" s="496"/>
      <c r="AKL95" s="495"/>
      <c r="AKM95" s="496"/>
      <c r="AKN95" s="496"/>
      <c r="AKO95" s="496"/>
      <c r="AKP95" s="496"/>
      <c r="AKQ95" s="496"/>
      <c r="AKR95" s="496"/>
      <c r="AKS95" s="495"/>
      <c r="AKT95" s="496"/>
      <c r="AKU95" s="496"/>
      <c r="AKV95" s="496"/>
      <c r="AKW95" s="496"/>
      <c r="AKX95" s="496"/>
      <c r="AKY95" s="496"/>
      <c r="AKZ95" s="495"/>
      <c r="ALA95" s="496"/>
      <c r="ALB95" s="496"/>
      <c r="ALC95" s="496"/>
      <c r="ALD95" s="496"/>
      <c r="ALE95" s="496"/>
      <c r="ALF95" s="496"/>
      <c r="ALG95" s="495"/>
      <c r="ALH95" s="496"/>
      <c r="ALI95" s="496"/>
      <c r="ALJ95" s="496"/>
      <c r="ALK95" s="496"/>
      <c r="ALL95" s="496"/>
      <c r="ALM95" s="496"/>
      <c r="ALN95" s="495"/>
      <c r="ALO95" s="496"/>
      <c r="ALP95" s="496"/>
      <c r="ALQ95" s="496"/>
      <c r="ALR95" s="496"/>
      <c r="ALS95" s="496"/>
      <c r="ALT95" s="496"/>
      <c r="ALU95" s="495"/>
      <c r="ALV95" s="496"/>
      <c r="ALW95" s="496"/>
      <c r="ALX95" s="496"/>
      <c r="ALY95" s="496"/>
      <c r="ALZ95" s="496"/>
      <c r="AMA95" s="496"/>
      <c r="AMB95" s="495"/>
      <c r="AMC95" s="496"/>
      <c r="AMD95" s="496"/>
      <c r="AME95" s="496"/>
      <c r="AMF95" s="496"/>
      <c r="AMG95" s="496"/>
      <c r="AMH95" s="496"/>
      <c r="AMI95" s="495"/>
      <c r="AMJ95" s="496"/>
      <c r="AMK95" s="496"/>
      <c r="AML95" s="496"/>
      <c r="AMM95" s="496"/>
      <c r="AMN95" s="496"/>
      <c r="AMO95" s="496"/>
      <c r="AMP95" s="495"/>
      <c r="AMQ95" s="496"/>
      <c r="AMR95" s="496"/>
      <c r="AMS95" s="496"/>
      <c r="AMT95" s="496"/>
      <c r="AMU95" s="496"/>
      <c r="AMV95" s="496"/>
      <c r="AMW95" s="495"/>
      <c r="AMX95" s="496"/>
      <c r="AMY95" s="496"/>
      <c r="AMZ95" s="496"/>
      <c r="ANA95" s="496"/>
      <c r="ANB95" s="496"/>
      <c r="ANC95" s="496"/>
      <c r="AND95" s="495"/>
      <c r="ANE95" s="496"/>
      <c r="ANF95" s="496"/>
      <c r="ANG95" s="496"/>
      <c r="ANH95" s="496"/>
      <c r="ANI95" s="496"/>
      <c r="ANJ95" s="496"/>
      <c r="ANK95" s="495"/>
      <c r="ANL95" s="496"/>
      <c r="ANM95" s="496"/>
      <c r="ANN95" s="496"/>
      <c r="ANO95" s="496"/>
      <c r="ANP95" s="496"/>
      <c r="ANQ95" s="496"/>
      <c r="ANR95" s="495"/>
      <c r="ANS95" s="496"/>
      <c r="ANT95" s="496"/>
      <c r="ANU95" s="496"/>
      <c r="ANV95" s="496"/>
      <c r="ANW95" s="496"/>
      <c r="ANX95" s="496"/>
      <c r="ANY95" s="495"/>
      <c r="ANZ95" s="496"/>
      <c r="AOA95" s="496"/>
      <c r="AOB95" s="496"/>
      <c r="AOC95" s="496"/>
      <c r="AOD95" s="496"/>
      <c r="AOE95" s="496"/>
      <c r="AOF95" s="495"/>
      <c r="AOG95" s="496"/>
      <c r="AOH95" s="496"/>
      <c r="AOI95" s="496"/>
      <c r="AOJ95" s="496"/>
      <c r="AOK95" s="496"/>
      <c r="AOL95" s="496"/>
      <c r="AOM95" s="495"/>
      <c r="AON95" s="496"/>
      <c r="AOO95" s="496"/>
      <c r="AOP95" s="496"/>
      <c r="AOQ95" s="496"/>
      <c r="AOR95" s="496"/>
      <c r="AOS95" s="496"/>
      <c r="AOT95" s="495"/>
      <c r="AOU95" s="496"/>
      <c r="AOV95" s="496"/>
      <c r="AOW95" s="496"/>
      <c r="AOX95" s="496"/>
      <c r="AOY95" s="496"/>
      <c r="AOZ95" s="496"/>
      <c r="APA95" s="495"/>
      <c r="APB95" s="496"/>
      <c r="APC95" s="496"/>
      <c r="APD95" s="496"/>
      <c r="APE95" s="496"/>
      <c r="APF95" s="496"/>
      <c r="APG95" s="496"/>
      <c r="APH95" s="495"/>
      <c r="API95" s="496"/>
      <c r="APJ95" s="496"/>
      <c r="APK95" s="496"/>
      <c r="APL95" s="496"/>
      <c r="APM95" s="496"/>
      <c r="APN95" s="496"/>
      <c r="APO95" s="495"/>
      <c r="APP95" s="496"/>
      <c r="APQ95" s="496"/>
      <c r="APR95" s="496"/>
      <c r="APS95" s="496"/>
      <c r="APT95" s="496"/>
      <c r="APU95" s="496"/>
      <c r="APV95" s="495"/>
      <c r="APW95" s="496"/>
      <c r="APX95" s="496"/>
      <c r="APY95" s="496"/>
      <c r="APZ95" s="496"/>
      <c r="AQA95" s="496"/>
      <c r="AQB95" s="496"/>
      <c r="AQC95" s="495"/>
      <c r="AQD95" s="496"/>
      <c r="AQE95" s="496"/>
      <c r="AQF95" s="496"/>
      <c r="AQG95" s="496"/>
      <c r="AQH95" s="496"/>
      <c r="AQI95" s="496"/>
      <c r="AQJ95" s="495"/>
      <c r="AQK95" s="496"/>
      <c r="AQL95" s="496"/>
      <c r="AQM95" s="496"/>
      <c r="AQN95" s="496"/>
      <c r="AQO95" s="496"/>
      <c r="AQP95" s="496"/>
      <c r="AQQ95" s="495"/>
      <c r="AQR95" s="496"/>
      <c r="AQS95" s="496"/>
      <c r="AQT95" s="496"/>
      <c r="AQU95" s="496"/>
      <c r="AQV95" s="496"/>
      <c r="AQW95" s="496"/>
      <c r="AQX95" s="495"/>
      <c r="AQY95" s="496"/>
      <c r="AQZ95" s="496"/>
      <c r="ARA95" s="496"/>
      <c r="ARB95" s="496"/>
      <c r="ARC95" s="496"/>
      <c r="ARD95" s="496"/>
      <c r="ARE95" s="495"/>
      <c r="ARF95" s="496"/>
      <c r="ARG95" s="496"/>
      <c r="ARH95" s="496"/>
      <c r="ARI95" s="496"/>
      <c r="ARJ95" s="496"/>
      <c r="ARK95" s="496"/>
      <c r="ARL95" s="495"/>
      <c r="ARM95" s="496"/>
      <c r="ARN95" s="496"/>
      <c r="ARO95" s="496"/>
      <c r="ARP95" s="496"/>
      <c r="ARQ95" s="496"/>
      <c r="ARR95" s="496"/>
      <c r="ARS95" s="495"/>
      <c r="ART95" s="496"/>
      <c r="ARU95" s="496"/>
      <c r="ARV95" s="496"/>
      <c r="ARW95" s="496"/>
      <c r="ARX95" s="496"/>
      <c r="ARY95" s="496"/>
      <c r="ARZ95" s="495"/>
      <c r="ASA95" s="496"/>
      <c r="ASB95" s="496"/>
      <c r="ASC95" s="496"/>
      <c r="ASD95" s="496"/>
      <c r="ASE95" s="496"/>
      <c r="ASF95" s="496"/>
      <c r="ASG95" s="495"/>
      <c r="ASH95" s="496"/>
      <c r="ASI95" s="496"/>
      <c r="ASJ95" s="496"/>
      <c r="ASK95" s="496"/>
      <c r="ASL95" s="496"/>
      <c r="ASM95" s="496"/>
      <c r="ASN95" s="495"/>
      <c r="ASO95" s="496"/>
      <c r="ASP95" s="496"/>
      <c r="ASQ95" s="496"/>
      <c r="ASR95" s="496"/>
      <c r="ASS95" s="496"/>
      <c r="AST95" s="496"/>
      <c r="ASU95" s="495"/>
      <c r="ASV95" s="496"/>
      <c r="ASW95" s="496"/>
      <c r="ASX95" s="496"/>
      <c r="ASY95" s="496"/>
      <c r="ASZ95" s="496"/>
      <c r="ATA95" s="496"/>
      <c r="ATB95" s="495"/>
      <c r="ATC95" s="496"/>
      <c r="ATD95" s="496"/>
      <c r="ATE95" s="496"/>
      <c r="ATF95" s="496"/>
      <c r="ATG95" s="496"/>
      <c r="ATH95" s="496"/>
      <c r="ATI95" s="495"/>
      <c r="ATJ95" s="496"/>
      <c r="ATK95" s="496"/>
      <c r="ATL95" s="496"/>
      <c r="ATM95" s="496"/>
      <c r="ATN95" s="496"/>
      <c r="ATO95" s="496"/>
      <c r="ATP95" s="495"/>
      <c r="ATQ95" s="496"/>
      <c r="ATR95" s="496"/>
      <c r="ATS95" s="496"/>
      <c r="ATT95" s="496"/>
      <c r="ATU95" s="496"/>
      <c r="ATV95" s="496"/>
      <c r="ATW95" s="495"/>
      <c r="ATX95" s="496"/>
      <c r="ATY95" s="496"/>
      <c r="ATZ95" s="496"/>
      <c r="AUA95" s="496"/>
      <c r="AUB95" s="496"/>
      <c r="AUC95" s="496"/>
      <c r="AUD95" s="495"/>
      <c r="AUE95" s="496"/>
      <c r="AUF95" s="496"/>
      <c r="AUG95" s="496"/>
      <c r="AUH95" s="496"/>
      <c r="AUI95" s="496"/>
      <c r="AUJ95" s="496"/>
      <c r="AUK95" s="495"/>
      <c r="AUL95" s="496"/>
      <c r="AUM95" s="496"/>
      <c r="AUN95" s="496"/>
      <c r="AUO95" s="496"/>
      <c r="AUP95" s="496"/>
      <c r="AUQ95" s="496"/>
      <c r="AUR95" s="495"/>
      <c r="AUS95" s="496"/>
      <c r="AUT95" s="496"/>
      <c r="AUU95" s="496"/>
      <c r="AUV95" s="496"/>
      <c r="AUW95" s="496"/>
      <c r="AUX95" s="496"/>
      <c r="AUY95" s="495"/>
      <c r="AUZ95" s="496"/>
      <c r="AVA95" s="496"/>
      <c r="AVB95" s="496"/>
      <c r="AVC95" s="496"/>
      <c r="AVD95" s="496"/>
      <c r="AVE95" s="496"/>
      <c r="AVF95" s="495"/>
      <c r="AVG95" s="496"/>
      <c r="AVH95" s="496"/>
      <c r="AVI95" s="496"/>
      <c r="AVJ95" s="496"/>
      <c r="AVK95" s="496"/>
      <c r="AVL95" s="496"/>
      <c r="AVM95" s="495"/>
      <c r="AVN95" s="496"/>
      <c r="AVO95" s="496"/>
      <c r="AVP95" s="496"/>
      <c r="AVQ95" s="496"/>
      <c r="AVR95" s="496"/>
      <c r="AVS95" s="496"/>
      <c r="AVT95" s="495"/>
      <c r="AVU95" s="496"/>
      <c r="AVV95" s="496"/>
      <c r="AVW95" s="496"/>
      <c r="AVX95" s="496"/>
      <c r="AVY95" s="496"/>
      <c r="AVZ95" s="496"/>
      <c r="AWA95" s="495"/>
      <c r="AWB95" s="496"/>
      <c r="AWC95" s="496"/>
      <c r="AWD95" s="496"/>
      <c r="AWE95" s="496"/>
      <c r="AWF95" s="496"/>
      <c r="AWG95" s="496"/>
      <c r="AWH95" s="495"/>
      <c r="AWI95" s="496"/>
      <c r="AWJ95" s="496"/>
      <c r="AWK95" s="496"/>
      <c r="AWL95" s="496"/>
      <c r="AWM95" s="496"/>
      <c r="AWN95" s="496"/>
      <c r="AWO95" s="495"/>
      <c r="AWP95" s="496"/>
      <c r="AWQ95" s="496"/>
      <c r="AWR95" s="496"/>
      <c r="AWS95" s="496"/>
      <c r="AWT95" s="496"/>
      <c r="AWU95" s="496"/>
      <c r="AWV95" s="495"/>
      <c r="AWW95" s="496"/>
      <c r="AWX95" s="496"/>
      <c r="AWY95" s="496"/>
      <c r="AWZ95" s="496"/>
      <c r="AXA95" s="496"/>
      <c r="AXB95" s="496"/>
      <c r="AXC95" s="495"/>
      <c r="AXD95" s="496"/>
      <c r="AXE95" s="496"/>
      <c r="AXF95" s="496"/>
      <c r="AXG95" s="496"/>
      <c r="AXH95" s="496"/>
      <c r="AXI95" s="496"/>
      <c r="AXJ95" s="495"/>
      <c r="AXK95" s="496"/>
      <c r="AXL95" s="496"/>
      <c r="AXM95" s="496"/>
      <c r="AXN95" s="496"/>
      <c r="AXO95" s="496"/>
      <c r="AXP95" s="496"/>
      <c r="AXQ95" s="495"/>
      <c r="AXR95" s="496"/>
      <c r="AXS95" s="496"/>
      <c r="AXT95" s="496"/>
      <c r="AXU95" s="496"/>
      <c r="AXV95" s="496"/>
      <c r="AXW95" s="496"/>
      <c r="AXX95" s="495"/>
      <c r="AXY95" s="496"/>
      <c r="AXZ95" s="496"/>
      <c r="AYA95" s="496"/>
      <c r="AYB95" s="496"/>
      <c r="AYC95" s="496"/>
      <c r="AYD95" s="496"/>
      <c r="AYE95" s="495"/>
      <c r="AYF95" s="496"/>
      <c r="AYG95" s="496"/>
      <c r="AYH95" s="496"/>
      <c r="AYI95" s="496"/>
      <c r="AYJ95" s="496"/>
      <c r="AYK95" s="496"/>
      <c r="AYL95" s="495"/>
      <c r="AYM95" s="496"/>
      <c r="AYN95" s="496"/>
      <c r="AYO95" s="496"/>
      <c r="AYP95" s="496"/>
      <c r="AYQ95" s="496"/>
      <c r="AYR95" s="496"/>
      <c r="AYS95" s="495"/>
      <c r="AYT95" s="496"/>
      <c r="AYU95" s="496"/>
      <c r="AYV95" s="496"/>
      <c r="AYW95" s="496"/>
      <c r="AYX95" s="496"/>
      <c r="AYY95" s="496"/>
      <c r="AYZ95" s="495"/>
      <c r="AZA95" s="496"/>
      <c r="AZB95" s="496"/>
      <c r="AZC95" s="496"/>
      <c r="AZD95" s="496"/>
      <c r="AZE95" s="496"/>
      <c r="AZF95" s="496"/>
      <c r="AZG95" s="495"/>
      <c r="AZH95" s="496"/>
      <c r="AZI95" s="496"/>
      <c r="AZJ95" s="496"/>
      <c r="AZK95" s="496"/>
      <c r="AZL95" s="496"/>
      <c r="AZM95" s="496"/>
      <c r="AZN95" s="495"/>
      <c r="AZO95" s="496"/>
      <c r="AZP95" s="496"/>
      <c r="AZQ95" s="496"/>
      <c r="AZR95" s="496"/>
      <c r="AZS95" s="496"/>
      <c r="AZT95" s="496"/>
      <c r="AZU95" s="495"/>
      <c r="AZV95" s="496"/>
      <c r="AZW95" s="496"/>
      <c r="AZX95" s="496"/>
      <c r="AZY95" s="496"/>
      <c r="AZZ95" s="496"/>
      <c r="BAA95" s="496"/>
      <c r="BAB95" s="495"/>
      <c r="BAC95" s="496"/>
      <c r="BAD95" s="496"/>
      <c r="BAE95" s="496"/>
      <c r="BAF95" s="496"/>
      <c r="BAG95" s="496"/>
      <c r="BAH95" s="496"/>
      <c r="BAI95" s="495"/>
      <c r="BAJ95" s="496"/>
      <c r="BAK95" s="496"/>
      <c r="BAL95" s="496"/>
      <c r="BAM95" s="496"/>
      <c r="BAN95" s="496"/>
      <c r="BAO95" s="496"/>
      <c r="BAP95" s="495"/>
      <c r="BAQ95" s="496"/>
      <c r="BAR95" s="496"/>
      <c r="BAS95" s="496"/>
      <c r="BAT95" s="496"/>
      <c r="BAU95" s="496"/>
      <c r="BAV95" s="496"/>
      <c r="BAW95" s="495"/>
      <c r="BAX95" s="496"/>
      <c r="BAY95" s="496"/>
      <c r="BAZ95" s="496"/>
      <c r="BBA95" s="496"/>
      <c r="BBB95" s="496"/>
      <c r="BBC95" s="496"/>
      <c r="BBD95" s="495"/>
      <c r="BBE95" s="496"/>
      <c r="BBF95" s="496"/>
      <c r="BBG95" s="496"/>
      <c r="BBH95" s="496"/>
      <c r="BBI95" s="496"/>
      <c r="BBJ95" s="496"/>
      <c r="BBK95" s="495"/>
      <c r="BBL95" s="496"/>
      <c r="BBM95" s="496"/>
      <c r="BBN95" s="496"/>
      <c r="BBO95" s="496"/>
      <c r="BBP95" s="496"/>
      <c r="BBQ95" s="496"/>
      <c r="BBR95" s="495"/>
      <c r="BBS95" s="496"/>
      <c r="BBT95" s="496"/>
      <c r="BBU95" s="496"/>
      <c r="BBV95" s="496"/>
      <c r="BBW95" s="496"/>
      <c r="BBX95" s="496"/>
      <c r="BBY95" s="495"/>
      <c r="BBZ95" s="496"/>
      <c r="BCA95" s="496"/>
      <c r="BCB95" s="496"/>
      <c r="BCC95" s="496"/>
      <c r="BCD95" s="496"/>
      <c r="BCE95" s="496"/>
      <c r="BCF95" s="495"/>
      <c r="BCG95" s="496"/>
      <c r="BCH95" s="496"/>
      <c r="BCI95" s="496"/>
      <c r="BCJ95" s="496"/>
      <c r="BCK95" s="496"/>
      <c r="BCL95" s="496"/>
      <c r="BCM95" s="495"/>
      <c r="BCN95" s="496"/>
      <c r="BCO95" s="496"/>
      <c r="BCP95" s="496"/>
      <c r="BCQ95" s="496"/>
      <c r="BCR95" s="496"/>
      <c r="BCS95" s="496"/>
      <c r="BCT95" s="495"/>
      <c r="BCU95" s="496"/>
      <c r="BCV95" s="496"/>
      <c r="BCW95" s="496"/>
      <c r="BCX95" s="496"/>
      <c r="BCY95" s="496"/>
      <c r="BCZ95" s="496"/>
      <c r="BDA95" s="495"/>
      <c r="BDB95" s="496"/>
      <c r="BDC95" s="496"/>
      <c r="BDD95" s="496"/>
      <c r="BDE95" s="496"/>
      <c r="BDF95" s="496"/>
      <c r="BDG95" s="496"/>
      <c r="BDH95" s="495"/>
      <c r="BDI95" s="496"/>
      <c r="BDJ95" s="496"/>
      <c r="BDK95" s="496"/>
      <c r="BDL95" s="496"/>
      <c r="BDM95" s="496"/>
      <c r="BDN95" s="496"/>
      <c r="BDO95" s="495"/>
      <c r="BDP95" s="496"/>
      <c r="BDQ95" s="496"/>
      <c r="BDR95" s="496"/>
      <c r="BDS95" s="496"/>
      <c r="BDT95" s="496"/>
      <c r="BDU95" s="496"/>
      <c r="BDV95" s="495"/>
      <c r="BDW95" s="496"/>
      <c r="BDX95" s="496"/>
      <c r="BDY95" s="496"/>
      <c r="BDZ95" s="496"/>
      <c r="BEA95" s="496"/>
      <c r="BEB95" s="496"/>
      <c r="BEC95" s="495"/>
      <c r="BED95" s="496"/>
      <c r="BEE95" s="496"/>
      <c r="BEF95" s="496"/>
      <c r="BEG95" s="496"/>
      <c r="BEH95" s="496"/>
      <c r="BEI95" s="496"/>
      <c r="BEJ95" s="495"/>
      <c r="BEK95" s="496"/>
      <c r="BEL95" s="496"/>
      <c r="BEM95" s="496"/>
      <c r="BEN95" s="496"/>
      <c r="BEO95" s="496"/>
      <c r="BEP95" s="496"/>
      <c r="BEQ95" s="495"/>
      <c r="BER95" s="496"/>
      <c r="BES95" s="496"/>
      <c r="BET95" s="496"/>
      <c r="BEU95" s="496"/>
      <c r="BEV95" s="496"/>
      <c r="BEW95" s="496"/>
      <c r="BEX95" s="495"/>
      <c r="BEY95" s="496"/>
      <c r="BEZ95" s="496"/>
      <c r="BFA95" s="496"/>
      <c r="BFB95" s="496"/>
      <c r="BFC95" s="496"/>
      <c r="BFD95" s="496"/>
      <c r="BFE95" s="495"/>
      <c r="BFF95" s="496"/>
      <c r="BFG95" s="496"/>
      <c r="BFH95" s="496"/>
      <c r="BFI95" s="496"/>
      <c r="BFJ95" s="496"/>
      <c r="BFK95" s="496"/>
      <c r="BFL95" s="495"/>
      <c r="BFM95" s="496"/>
      <c r="BFN95" s="496"/>
      <c r="BFO95" s="496"/>
      <c r="BFP95" s="496"/>
      <c r="BFQ95" s="496"/>
      <c r="BFR95" s="496"/>
      <c r="BFS95" s="495"/>
      <c r="BFT95" s="496"/>
      <c r="BFU95" s="496"/>
      <c r="BFV95" s="496"/>
      <c r="BFW95" s="496"/>
      <c r="BFX95" s="496"/>
      <c r="BFY95" s="496"/>
      <c r="BFZ95" s="495"/>
      <c r="BGA95" s="496"/>
      <c r="BGB95" s="496"/>
      <c r="BGC95" s="496"/>
      <c r="BGD95" s="496"/>
      <c r="BGE95" s="496"/>
      <c r="BGF95" s="496"/>
      <c r="BGG95" s="495"/>
      <c r="BGH95" s="496"/>
      <c r="BGI95" s="496"/>
      <c r="BGJ95" s="496"/>
      <c r="BGK95" s="496"/>
      <c r="BGL95" s="496"/>
      <c r="BGM95" s="496"/>
      <c r="BGN95" s="495"/>
      <c r="BGO95" s="496"/>
      <c r="BGP95" s="496"/>
      <c r="BGQ95" s="496"/>
      <c r="BGR95" s="496"/>
      <c r="BGS95" s="496"/>
      <c r="BGT95" s="496"/>
      <c r="BGU95" s="495"/>
      <c r="BGV95" s="496"/>
      <c r="BGW95" s="496"/>
      <c r="BGX95" s="496"/>
      <c r="BGY95" s="496"/>
      <c r="BGZ95" s="496"/>
      <c r="BHA95" s="496"/>
      <c r="BHB95" s="495"/>
      <c r="BHC95" s="496"/>
      <c r="BHD95" s="496"/>
      <c r="BHE95" s="496"/>
      <c r="BHF95" s="496"/>
      <c r="BHG95" s="496"/>
      <c r="BHH95" s="496"/>
      <c r="BHI95" s="495"/>
      <c r="BHJ95" s="496"/>
      <c r="BHK95" s="496"/>
      <c r="BHL95" s="496"/>
      <c r="BHM95" s="496"/>
      <c r="BHN95" s="496"/>
      <c r="BHO95" s="496"/>
      <c r="BHP95" s="495"/>
      <c r="BHQ95" s="496"/>
      <c r="BHR95" s="496"/>
      <c r="BHS95" s="496"/>
      <c r="BHT95" s="496"/>
      <c r="BHU95" s="496"/>
      <c r="BHV95" s="496"/>
      <c r="BHW95" s="495"/>
      <c r="BHX95" s="496"/>
      <c r="BHY95" s="496"/>
      <c r="BHZ95" s="496"/>
      <c r="BIA95" s="496"/>
      <c r="BIB95" s="496"/>
      <c r="BIC95" s="496"/>
      <c r="BID95" s="495"/>
      <c r="BIE95" s="496"/>
      <c r="BIF95" s="496"/>
      <c r="BIG95" s="496"/>
      <c r="BIH95" s="496"/>
      <c r="BII95" s="496"/>
      <c r="BIJ95" s="496"/>
      <c r="BIK95" s="495"/>
      <c r="BIL95" s="496"/>
      <c r="BIM95" s="496"/>
      <c r="BIN95" s="496"/>
      <c r="BIO95" s="496"/>
      <c r="BIP95" s="496"/>
      <c r="BIQ95" s="496"/>
      <c r="BIR95" s="495"/>
      <c r="BIS95" s="496"/>
      <c r="BIT95" s="496"/>
      <c r="BIU95" s="496"/>
      <c r="BIV95" s="496"/>
      <c r="BIW95" s="496"/>
      <c r="BIX95" s="496"/>
      <c r="BIY95" s="495"/>
      <c r="BIZ95" s="496"/>
      <c r="BJA95" s="496"/>
      <c r="BJB95" s="496"/>
      <c r="BJC95" s="496"/>
      <c r="BJD95" s="496"/>
      <c r="BJE95" s="496"/>
      <c r="BJF95" s="495"/>
      <c r="BJG95" s="496"/>
      <c r="BJH95" s="496"/>
      <c r="BJI95" s="496"/>
      <c r="BJJ95" s="496"/>
      <c r="BJK95" s="496"/>
      <c r="BJL95" s="496"/>
      <c r="BJM95" s="495"/>
      <c r="BJN95" s="496"/>
      <c r="BJO95" s="496"/>
      <c r="BJP95" s="496"/>
      <c r="BJQ95" s="496"/>
      <c r="BJR95" s="496"/>
      <c r="BJS95" s="496"/>
      <c r="BJT95" s="495"/>
      <c r="BJU95" s="496"/>
      <c r="BJV95" s="496"/>
      <c r="BJW95" s="496"/>
      <c r="BJX95" s="496"/>
      <c r="BJY95" s="496"/>
      <c r="BJZ95" s="496"/>
      <c r="BKA95" s="495"/>
      <c r="BKB95" s="496"/>
      <c r="BKC95" s="496"/>
      <c r="BKD95" s="496"/>
      <c r="BKE95" s="496"/>
      <c r="BKF95" s="496"/>
      <c r="BKG95" s="496"/>
      <c r="BKH95" s="495"/>
      <c r="BKI95" s="496"/>
      <c r="BKJ95" s="496"/>
      <c r="BKK95" s="496"/>
      <c r="BKL95" s="496"/>
      <c r="BKM95" s="496"/>
      <c r="BKN95" s="496"/>
      <c r="BKO95" s="495"/>
      <c r="BKP95" s="496"/>
      <c r="BKQ95" s="496"/>
      <c r="BKR95" s="496"/>
      <c r="BKS95" s="496"/>
      <c r="BKT95" s="496"/>
      <c r="BKU95" s="496"/>
      <c r="BKV95" s="495"/>
      <c r="BKW95" s="496"/>
      <c r="BKX95" s="496"/>
      <c r="BKY95" s="496"/>
      <c r="BKZ95" s="496"/>
      <c r="BLA95" s="496"/>
      <c r="BLB95" s="496"/>
      <c r="BLC95" s="495"/>
      <c r="BLD95" s="496"/>
      <c r="BLE95" s="496"/>
      <c r="BLF95" s="496"/>
      <c r="BLG95" s="496"/>
      <c r="BLH95" s="496"/>
      <c r="BLI95" s="496"/>
      <c r="BLJ95" s="495"/>
      <c r="BLK95" s="496"/>
      <c r="BLL95" s="496"/>
      <c r="BLM95" s="496"/>
      <c r="BLN95" s="496"/>
      <c r="BLO95" s="496"/>
      <c r="BLP95" s="496"/>
      <c r="BLQ95" s="495"/>
      <c r="BLR95" s="496"/>
      <c r="BLS95" s="496"/>
      <c r="BLT95" s="496"/>
      <c r="BLU95" s="496"/>
      <c r="BLV95" s="496"/>
      <c r="BLW95" s="496"/>
      <c r="BLX95" s="495"/>
      <c r="BLY95" s="496"/>
      <c r="BLZ95" s="496"/>
      <c r="BMA95" s="496"/>
      <c r="BMB95" s="496"/>
      <c r="BMC95" s="496"/>
      <c r="BMD95" s="496"/>
      <c r="BME95" s="495"/>
      <c r="BMF95" s="496"/>
      <c r="BMG95" s="496"/>
      <c r="BMH95" s="496"/>
      <c r="BMI95" s="496"/>
      <c r="BMJ95" s="496"/>
      <c r="BMK95" s="496"/>
      <c r="BML95" s="495"/>
      <c r="BMM95" s="496"/>
      <c r="BMN95" s="496"/>
      <c r="BMO95" s="496"/>
      <c r="BMP95" s="496"/>
      <c r="BMQ95" s="496"/>
      <c r="BMR95" s="496"/>
      <c r="BMS95" s="495"/>
      <c r="BMT95" s="496"/>
      <c r="BMU95" s="496"/>
      <c r="BMV95" s="496"/>
      <c r="BMW95" s="496"/>
      <c r="BMX95" s="496"/>
      <c r="BMY95" s="496"/>
      <c r="BMZ95" s="495"/>
      <c r="BNA95" s="496"/>
      <c r="BNB95" s="496"/>
      <c r="BNC95" s="496"/>
      <c r="BND95" s="496"/>
      <c r="BNE95" s="496"/>
      <c r="BNF95" s="496"/>
      <c r="BNG95" s="495"/>
      <c r="BNH95" s="496"/>
      <c r="BNI95" s="496"/>
      <c r="BNJ95" s="496"/>
      <c r="BNK95" s="496"/>
      <c r="BNL95" s="496"/>
      <c r="BNM95" s="496"/>
      <c r="BNN95" s="495"/>
      <c r="BNO95" s="496"/>
      <c r="BNP95" s="496"/>
      <c r="BNQ95" s="496"/>
      <c r="BNR95" s="496"/>
      <c r="BNS95" s="496"/>
      <c r="BNT95" s="496"/>
      <c r="BNU95" s="495"/>
      <c r="BNV95" s="496"/>
      <c r="BNW95" s="496"/>
      <c r="BNX95" s="496"/>
      <c r="BNY95" s="496"/>
      <c r="BNZ95" s="496"/>
      <c r="BOA95" s="496"/>
      <c r="BOB95" s="495"/>
      <c r="BOC95" s="496"/>
      <c r="BOD95" s="496"/>
      <c r="BOE95" s="496"/>
      <c r="BOF95" s="496"/>
      <c r="BOG95" s="496"/>
      <c r="BOH95" s="496"/>
      <c r="BOI95" s="495"/>
      <c r="BOJ95" s="496"/>
      <c r="BOK95" s="496"/>
      <c r="BOL95" s="496"/>
      <c r="BOM95" s="496"/>
      <c r="BON95" s="496"/>
      <c r="BOO95" s="496"/>
      <c r="BOP95" s="495"/>
      <c r="BOQ95" s="496"/>
      <c r="BOR95" s="496"/>
      <c r="BOS95" s="496"/>
      <c r="BOT95" s="496"/>
      <c r="BOU95" s="496"/>
      <c r="BOV95" s="496"/>
      <c r="BOW95" s="495"/>
      <c r="BOX95" s="496"/>
      <c r="BOY95" s="496"/>
      <c r="BOZ95" s="496"/>
      <c r="BPA95" s="496"/>
      <c r="BPB95" s="496"/>
      <c r="BPC95" s="496"/>
      <c r="BPD95" s="495"/>
      <c r="BPE95" s="496"/>
      <c r="BPF95" s="496"/>
      <c r="BPG95" s="496"/>
      <c r="BPH95" s="496"/>
      <c r="BPI95" s="496"/>
      <c r="BPJ95" s="496"/>
      <c r="BPK95" s="495"/>
      <c r="BPL95" s="496"/>
      <c r="BPM95" s="496"/>
      <c r="BPN95" s="496"/>
      <c r="BPO95" s="496"/>
      <c r="BPP95" s="496"/>
      <c r="BPQ95" s="496"/>
      <c r="BPR95" s="495"/>
      <c r="BPS95" s="496"/>
      <c r="BPT95" s="496"/>
      <c r="BPU95" s="496"/>
      <c r="BPV95" s="496"/>
      <c r="BPW95" s="496"/>
      <c r="BPX95" s="496"/>
      <c r="BPY95" s="495"/>
      <c r="BPZ95" s="496"/>
      <c r="BQA95" s="496"/>
      <c r="BQB95" s="496"/>
      <c r="BQC95" s="496"/>
      <c r="BQD95" s="496"/>
      <c r="BQE95" s="496"/>
      <c r="BQF95" s="495"/>
      <c r="BQG95" s="496"/>
      <c r="BQH95" s="496"/>
      <c r="BQI95" s="496"/>
      <c r="BQJ95" s="496"/>
      <c r="BQK95" s="496"/>
      <c r="BQL95" s="496"/>
      <c r="BQM95" s="495"/>
      <c r="BQN95" s="496"/>
      <c r="BQO95" s="496"/>
      <c r="BQP95" s="496"/>
      <c r="BQQ95" s="496"/>
      <c r="BQR95" s="496"/>
      <c r="BQS95" s="496"/>
      <c r="BQT95" s="495"/>
      <c r="BQU95" s="496"/>
      <c r="BQV95" s="496"/>
      <c r="BQW95" s="496"/>
      <c r="BQX95" s="496"/>
      <c r="BQY95" s="496"/>
      <c r="BQZ95" s="496"/>
      <c r="BRA95" s="495"/>
      <c r="BRB95" s="496"/>
      <c r="BRC95" s="496"/>
      <c r="BRD95" s="496"/>
      <c r="BRE95" s="496"/>
      <c r="BRF95" s="496"/>
      <c r="BRG95" s="496"/>
      <c r="BRH95" s="495"/>
      <c r="BRI95" s="496"/>
      <c r="BRJ95" s="496"/>
      <c r="BRK95" s="496"/>
      <c r="BRL95" s="496"/>
      <c r="BRM95" s="496"/>
      <c r="BRN95" s="496"/>
      <c r="BRO95" s="495"/>
      <c r="BRP95" s="496"/>
      <c r="BRQ95" s="496"/>
      <c r="BRR95" s="496"/>
      <c r="BRS95" s="496"/>
      <c r="BRT95" s="496"/>
      <c r="BRU95" s="496"/>
      <c r="BRV95" s="495"/>
      <c r="BRW95" s="496"/>
      <c r="BRX95" s="496"/>
      <c r="BRY95" s="496"/>
      <c r="BRZ95" s="496"/>
      <c r="BSA95" s="496"/>
      <c r="BSB95" s="496"/>
      <c r="BSC95" s="495"/>
      <c r="BSD95" s="496"/>
      <c r="BSE95" s="496"/>
      <c r="BSF95" s="496"/>
      <c r="BSG95" s="496"/>
      <c r="BSH95" s="496"/>
      <c r="BSI95" s="496"/>
      <c r="BSJ95" s="495"/>
      <c r="BSK95" s="496"/>
      <c r="BSL95" s="496"/>
      <c r="BSM95" s="496"/>
      <c r="BSN95" s="496"/>
      <c r="BSO95" s="496"/>
      <c r="BSP95" s="496"/>
      <c r="BSQ95" s="495"/>
      <c r="BSR95" s="496"/>
      <c r="BSS95" s="496"/>
      <c r="BST95" s="496"/>
      <c r="BSU95" s="496"/>
      <c r="BSV95" s="496"/>
      <c r="BSW95" s="496"/>
      <c r="BSX95" s="495"/>
      <c r="BSY95" s="496"/>
      <c r="BSZ95" s="496"/>
      <c r="BTA95" s="496"/>
      <c r="BTB95" s="496"/>
      <c r="BTC95" s="496"/>
      <c r="BTD95" s="496"/>
      <c r="BTE95" s="495"/>
      <c r="BTF95" s="496"/>
      <c r="BTG95" s="496"/>
      <c r="BTH95" s="496"/>
      <c r="BTI95" s="496"/>
      <c r="BTJ95" s="496"/>
      <c r="BTK95" s="496"/>
      <c r="BTL95" s="495"/>
      <c r="BTM95" s="496"/>
      <c r="BTN95" s="496"/>
      <c r="BTO95" s="496"/>
      <c r="BTP95" s="496"/>
      <c r="BTQ95" s="496"/>
      <c r="BTR95" s="496"/>
      <c r="BTS95" s="495"/>
      <c r="BTT95" s="496"/>
      <c r="BTU95" s="496"/>
      <c r="BTV95" s="496"/>
      <c r="BTW95" s="496"/>
      <c r="BTX95" s="496"/>
      <c r="BTY95" s="496"/>
      <c r="BTZ95" s="495"/>
      <c r="BUA95" s="496"/>
      <c r="BUB95" s="496"/>
      <c r="BUC95" s="496"/>
      <c r="BUD95" s="496"/>
      <c r="BUE95" s="496"/>
      <c r="BUF95" s="496"/>
      <c r="BUG95" s="495"/>
      <c r="BUH95" s="496"/>
      <c r="BUI95" s="496"/>
      <c r="BUJ95" s="496"/>
      <c r="BUK95" s="496"/>
      <c r="BUL95" s="496"/>
      <c r="BUM95" s="496"/>
      <c r="BUN95" s="495"/>
      <c r="BUO95" s="496"/>
      <c r="BUP95" s="496"/>
      <c r="BUQ95" s="496"/>
      <c r="BUR95" s="496"/>
      <c r="BUS95" s="496"/>
      <c r="BUT95" s="496"/>
      <c r="BUU95" s="495"/>
      <c r="BUV95" s="496"/>
      <c r="BUW95" s="496"/>
      <c r="BUX95" s="496"/>
      <c r="BUY95" s="496"/>
      <c r="BUZ95" s="496"/>
      <c r="BVA95" s="496"/>
      <c r="BVB95" s="495"/>
      <c r="BVC95" s="496"/>
      <c r="BVD95" s="496"/>
      <c r="BVE95" s="496"/>
      <c r="BVF95" s="496"/>
      <c r="BVG95" s="496"/>
      <c r="BVH95" s="496"/>
      <c r="BVI95" s="495"/>
      <c r="BVJ95" s="496"/>
      <c r="BVK95" s="496"/>
      <c r="BVL95" s="496"/>
      <c r="BVM95" s="496"/>
      <c r="BVN95" s="496"/>
      <c r="BVO95" s="496"/>
      <c r="BVP95" s="495"/>
      <c r="BVQ95" s="496"/>
      <c r="BVR95" s="496"/>
      <c r="BVS95" s="496"/>
      <c r="BVT95" s="496"/>
      <c r="BVU95" s="496"/>
      <c r="BVV95" s="496"/>
      <c r="BVW95" s="495"/>
      <c r="BVX95" s="496"/>
      <c r="BVY95" s="496"/>
      <c r="BVZ95" s="496"/>
      <c r="BWA95" s="496"/>
      <c r="BWB95" s="496"/>
      <c r="BWC95" s="496"/>
      <c r="BWD95" s="495"/>
      <c r="BWE95" s="496"/>
      <c r="BWF95" s="496"/>
      <c r="BWG95" s="496"/>
      <c r="BWH95" s="496"/>
      <c r="BWI95" s="496"/>
      <c r="BWJ95" s="496"/>
      <c r="BWK95" s="495"/>
      <c r="BWL95" s="496"/>
      <c r="BWM95" s="496"/>
      <c r="BWN95" s="496"/>
      <c r="BWO95" s="496"/>
      <c r="BWP95" s="496"/>
      <c r="BWQ95" s="496"/>
      <c r="BWR95" s="495"/>
      <c r="BWS95" s="496"/>
      <c r="BWT95" s="496"/>
      <c r="BWU95" s="496"/>
      <c r="BWV95" s="496"/>
      <c r="BWW95" s="496"/>
      <c r="BWX95" s="496"/>
      <c r="BWY95" s="495"/>
      <c r="BWZ95" s="496"/>
      <c r="BXA95" s="496"/>
      <c r="BXB95" s="496"/>
      <c r="BXC95" s="496"/>
      <c r="BXD95" s="496"/>
      <c r="BXE95" s="496"/>
      <c r="BXF95" s="495"/>
      <c r="BXG95" s="496"/>
      <c r="BXH95" s="496"/>
      <c r="BXI95" s="496"/>
      <c r="BXJ95" s="496"/>
      <c r="BXK95" s="496"/>
      <c r="BXL95" s="496"/>
      <c r="BXM95" s="495"/>
      <c r="BXN95" s="496"/>
      <c r="BXO95" s="496"/>
      <c r="BXP95" s="496"/>
      <c r="BXQ95" s="496"/>
      <c r="BXR95" s="496"/>
      <c r="BXS95" s="496"/>
      <c r="BXT95" s="495"/>
      <c r="BXU95" s="496"/>
      <c r="BXV95" s="496"/>
      <c r="BXW95" s="496"/>
      <c r="BXX95" s="496"/>
      <c r="BXY95" s="496"/>
      <c r="BXZ95" s="496"/>
      <c r="BYA95" s="495"/>
      <c r="BYB95" s="496"/>
      <c r="BYC95" s="496"/>
      <c r="BYD95" s="496"/>
      <c r="BYE95" s="496"/>
      <c r="BYF95" s="496"/>
      <c r="BYG95" s="496"/>
      <c r="BYH95" s="495"/>
      <c r="BYI95" s="496"/>
      <c r="BYJ95" s="496"/>
      <c r="BYK95" s="496"/>
      <c r="BYL95" s="496"/>
      <c r="BYM95" s="496"/>
      <c r="BYN95" s="496"/>
      <c r="BYO95" s="495"/>
      <c r="BYP95" s="496"/>
      <c r="BYQ95" s="496"/>
      <c r="BYR95" s="496"/>
      <c r="BYS95" s="496"/>
      <c r="BYT95" s="496"/>
      <c r="BYU95" s="496"/>
      <c r="BYV95" s="495"/>
      <c r="BYW95" s="496"/>
      <c r="BYX95" s="496"/>
      <c r="BYY95" s="496"/>
      <c r="BYZ95" s="496"/>
      <c r="BZA95" s="496"/>
      <c r="BZB95" s="496"/>
      <c r="BZC95" s="495"/>
      <c r="BZD95" s="496"/>
      <c r="BZE95" s="496"/>
      <c r="BZF95" s="496"/>
      <c r="BZG95" s="496"/>
      <c r="BZH95" s="496"/>
      <c r="BZI95" s="496"/>
      <c r="BZJ95" s="495"/>
      <c r="BZK95" s="496"/>
      <c r="BZL95" s="496"/>
      <c r="BZM95" s="496"/>
      <c r="BZN95" s="496"/>
      <c r="BZO95" s="496"/>
      <c r="BZP95" s="496"/>
      <c r="BZQ95" s="495"/>
      <c r="BZR95" s="496"/>
      <c r="BZS95" s="496"/>
      <c r="BZT95" s="496"/>
      <c r="BZU95" s="496"/>
      <c r="BZV95" s="496"/>
      <c r="BZW95" s="496"/>
      <c r="BZX95" s="495"/>
      <c r="BZY95" s="496"/>
      <c r="BZZ95" s="496"/>
      <c r="CAA95" s="496"/>
      <c r="CAB95" s="496"/>
      <c r="CAC95" s="496"/>
      <c r="CAD95" s="496"/>
      <c r="CAE95" s="495"/>
      <c r="CAF95" s="496"/>
      <c r="CAG95" s="496"/>
      <c r="CAH95" s="496"/>
      <c r="CAI95" s="496"/>
      <c r="CAJ95" s="496"/>
      <c r="CAK95" s="496"/>
      <c r="CAL95" s="495"/>
      <c r="CAM95" s="496"/>
      <c r="CAN95" s="496"/>
      <c r="CAO95" s="496"/>
      <c r="CAP95" s="496"/>
      <c r="CAQ95" s="496"/>
      <c r="CAR95" s="496"/>
      <c r="CAS95" s="495"/>
      <c r="CAT95" s="496"/>
      <c r="CAU95" s="496"/>
      <c r="CAV95" s="496"/>
      <c r="CAW95" s="496"/>
      <c r="CAX95" s="496"/>
      <c r="CAY95" s="496"/>
      <c r="CAZ95" s="495"/>
      <c r="CBA95" s="496"/>
      <c r="CBB95" s="496"/>
      <c r="CBC95" s="496"/>
      <c r="CBD95" s="496"/>
      <c r="CBE95" s="496"/>
      <c r="CBF95" s="496"/>
      <c r="CBG95" s="495"/>
      <c r="CBH95" s="496"/>
      <c r="CBI95" s="496"/>
      <c r="CBJ95" s="496"/>
      <c r="CBK95" s="496"/>
      <c r="CBL95" s="496"/>
      <c r="CBM95" s="496"/>
      <c r="CBN95" s="495"/>
      <c r="CBO95" s="496"/>
      <c r="CBP95" s="496"/>
      <c r="CBQ95" s="496"/>
      <c r="CBR95" s="496"/>
      <c r="CBS95" s="496"/>
      <c r="CBT95" s="496"/>
      <c r="CBU95" s="495"/>
      <c r="CBV95" s="496"/>
      <c r="CBW95" s="496"/>
      <c r="CBX95" s="496"/>
      <c r="CBY95" s="496"/>
      <c r="CBZ95" s="496"/>
      <c r="CCA95" s="496"/>
      <c r="CCB95" s="495"/>
      <c r="CCC95" s="496"/>
      <c r="CCD95" s="496"/>
      <c r="CCE95" s="496"/>
      <c r="CCF95" s="496"/>
      <c r="CCG95" s="496"/>
      <c r="CCH95" s="496"/>
      <c r="CCI95" s="495"/>
      <c r="CCJ95" s="496"/>
      <c r="CCK95" s="496"/>
      <c r="CCL95" s="496"/>
      <c r="CCM95" s="496"/>
      <c r="CCN95" s="496"/>
      <c r="CCO95" s="496"/>
      <c r="CCP95" s="495"/>
      <c r="CCQ95" s="496"/>
      <c r="CCR95" s="496"/>
      <c r="CCS95" s="496"/>
      <c r="CCT95" s="496"/>
      <c r="CCU95" s="496"/>
      <c r="CCV95" s="496"/>
      <c r="CCW95" s="495"/>
      <c r="CCX95" s="496"/>
      <c r="CCY95" s="496"/>
      <c r="CCZ95" s="496"/>
      <c r="CDA95" s="496"/>
      <c r="CDB95" s="496"/>
      <c r="CDC95" s="496"/>
      <c r="CDD95" s="495"/>
      <c r="CDE95" s="496"/>
      <c r="CDF95" s="496"/>
      <c r="CDG95" s="496"/>
      <c r="CDH95" s="496"/>
      <c r="CDI95" s="496"/>
      <c r="CDJ95" s="496"/>
      <c r="CDK95" s="495"/>
      <c r="CDL95" s="496"/>
      <c r="CDM95" s="496"/>
      <c r="CDN95" s="496"/>
      <c r="CDO95" s="496"/>
      <c r="CDP95" s="496"/>
      <c r="CDQ95" s="496"/>
      <c r="CDR95" s="495"/>
      <c r="CDS95" s="496"/>
      <c r="CDT95" s="496"/>
      <c r="CDU95" s="496"/>
      <c r="CDV95" s="496"/>
      <c r="CDW95" s="496"/>
      <c r="CDX95" s="496"/>
      <c r="CDY95" s="495"/>
      <c r="CDZ95" s="496"/>
      <c r="CEA95" s="496"/>
      <c r="CEB95" s="496"/>
      <c r="CEC95" s="496"/>
      <c r="CED95" s="496"/>
      <c r="CEE95" s="496"/>
      <c r="CEF95" s="495"/>
      <c r="CEG95" s="496"/>
      <c r="CEH95" s="496"/>
      <c r="CEI95" s="496"/>
      <c r="CEJ95" s="496"/>
      <c r="CEK95" s="496"/>
      <c r="CEL95" s="496"/>
      <c r="CEM95" s="495"/>
      <c r="CEN95" s="496"/>
      <c r="CEO95" s="496"/>
      <c r="CEP95" s="496"/>
      <c r="CEQ95" s="496"/>
      <c r="CER95" s="496"/>
      <c r="CES95" s="496"/>
      <c r="CET95" s="495"/>
      <c r="CEU95" s="496"/>
      <c r="CEV95" s="496"/>
      <c r="CEW95" s="496"/>
      <c r="CEX95" s="496"/>
      <c r="CEY95" s="496"/>
      <c r="CEZ95" s="496"/>
      <c r="CFA95" s="495"/>
      <c r="CFB95" s="496"/>
      <c r="CFC95" s="496"/>
      <c r="CFD95" s="496"/>
      <c r="CFE95" s="496"/>
      <c r="CFF95" s="496"/>
      <c r="CFG95" s="496"/>
      <c r="CFH95" s="495"/>
      <c r="CFI95" s="496"/>
      <c r="CFJ95" s="496"/>
      <c r="CFK95" s="496"/>
      <c r="CFL95" s="496"/>
      <c r="CFM95" s="496"/>
      <c r="CFN95" s="496"/>
      <c r="CFO95" s="495"/>
      <c r="CFP95" s="496"/>
      <c r="CFQ95" s="496"/>
      <c r="CFR95" s="496"/>
      <c r="CFS95" s="496"/>
      <c r="CFT95" s="496"/>
      <c r="CFU95" s="496"/>
      <c r="CFV95" s="495"/>
      <c r="CFW95" s="496"/>
      <c r="CFX95" s="496"/>
      <c r="CFY95" s="496"/>
      <c r="CFZ95" s="496"/>
      <c r="CGA95" s="496"/>
      <c r="CGB95" s="496"/>
      <c r="CGC95" s="495"/>
      <c r="CGD95" s="496"/>
      <c r="CGE95" s="496"/>
      <c r="CGF95" s="496"/>
      <c r="CGG95" s="496"/>
      <c r="CGH95" s="496"/>
      <c r="CGI95" s="496"/>
      <c r="CGJ95" s="495"/>
      <c r="CGK95" s="496"/>
      <c r="CGL95" s="496"/>
      <c r="CGM95" s="496"/>
      <c r="CGN95" s="496"/>
      <c r="CGO95" s="496"/>
      <c r="CGP95" s="496"/>
      <c r="CGQ95" s="495"/>
      <c r="CGR95" s="496"/>
      <c r="CGS95" s="496"/>
      <c r="CGT95" s="496"/>
      <c r="CGU95" s="496"/>
      <c r="CGV95" s="496"/>
      <c r="CGW95" s="496"/>
      <c r="CGX95" s="495"/>
      <c r="CGY95" s="496"/>
      <c r="CGZ95" s="496"/>
      <c r="CHA95" s="496"/>
      <c r="CHB95" s="496"/>
      <c r="CHC95" s="496"/>
      <c r="CHD95" s="496"/>
      <c r="CHE95" s="495"/>
      <c r="CHF95" s="496"/>
      <c r="CHG95" s="496"/>
      <c r="CHH95" s="496"/>
      <c r="CHI95" s="496"/>
      <c r="CHJ95" s="496"/>
      <c r="CHK95" s="496"/>
      <c r="CHL95" s="495"/>
      <c r="CHM95" s="496"/>
      <c r="CHN95" s="496"/>
      <c r="CHO95" s="496"/>
      <c r="CHP95" s="496"/>
      <c r="CHQ95" s="496"/>
      <c r="CHR95" s="496"/>
      <c r="CHS95" s="495"/>
      <c r="CHT95" s="496"/>
      <c r="CHU95" s="496"/>
      <c r="CHV95" s="496"/>
      <c r="CHW95" s="496"/>
      <c r="CHX95" s="496"/>
      <c r="CHY95" s="496"/>
      <c r="CHZ95" s="495"/>
      <c r="CIA95" s="496"/>
      <c r="CIB95" s="496"/>
      <c r="CIC95" s="496"/>
      <c r="CID95" s="496"/>
      <c r="CIE95" s="496"/>
      <c r="CIF95" s="496"/>
      <c r="CIG95" s="495"/>
      <c r="CIH95" s="496"/>
      <c r="CII95" s="496"/>
      <c r="CIJ95" s="496"/>
      <c r="CIK95" s="496"/>
      <c r="CIL95" s="496"/>
      <c r="CIM95" s="496"/>
      <c r="CIN95" s="495"/>
      <c r="CIO95" s="496"/>
      <c r="CIP95" s="496"/>
      <c r="CIQ95" s="496"/>
      <c r="CIR95" s="496"/>
      <c r="CIS95" s="496"/>
      <c r="CIT95" s="496"/>
      <c r="CIU95" s="495"/>
      <c r="CIV95" s="496"/>
      <c r="CIW95" s="496"/>
      <c r="CIX95" s="496"/>
      <c r="CIY95" s="496"/>
      <c r="CIZ95" s="496"/>
      <c r="CJA95" s="496"/>
      <c r="CJB95" s="495"/>
      <c r="CJC95" s="496"/>
      <c r="CJD95" s="496"/>
      <c r="CJE95" s="496"/>
      <c r="CJF95" s="496"/>
      <c r="CJG95" s="496"/>
      <c r="CJH95" s="496"/>
      <c r="CJI95" s="495"/>
      <c r="CJJ95" s="496"/>
      <c r="CJK95" s="496"/>
      <c r="CJL95" s="496"/>
      <c r="CJM95" s="496"/>
      <c r="CJN95" s="496"/>
      <c r="CJO95" s="496"/>
      <c r="CJP95" s="495"/>
      <c r="CJQ95" s="496"/>
      <c r="CJR95" s="496"/>
      <c r="CJS95" s="496"/>
      <c r="CJT95" s="496"/>
      <c r="CJU95" s="496"/>
      <c r="CJV95" s="496"/>
      <c r="CJW95" s="495"/>
      <c r="CJX95" s="496"/>
      <c r="CJY95" s="496"/>
      <c r="CJZ95" s="496"/>
      <c r="CKA95" s="496"/>
      <c r="CKB95" s="496"/>
      <c r="CKC95" s="496"/>
      <c r="CKD95" s="495"/>
      <c r="CKE95" s="496"/>
      <c r="CKF95" s="496"/>
      <c r="CKG95" s="496"/>
      <c r="CKH95" s="496"/>
      <c r="CKI95" s="496"/>
      <c r="CKJ95" s="496"/>
      <c r="CKK95" s="495"/>
      <c r="CKL95" s="496"/>
      <c r="CKM95" s="496"/>
      <c r="CKN95" s="496"/>
      <c r="CKO95" s="496"/>
      <c r="CKP95" s="496"/>
      <c r="CKQ95" s="496"/>
      <c r="CKR95" s="495"/>
      <c r="CKS95" s="496"/>
      <c r="CKT95" s="496"/>
      <c r="CKU95" s="496"/>
      <c r="CKV95" s="496"/>
      <c r="CKW95" s="496"/>
      <c r="CKX95" s="496"/>
      <c r="CKY95" s="495"/>
      <c r="CKZ95" s="496"/>
      <c r="CLA95" s="496"/>
      <c r="CLB95" s="496"/>
      <c r="CLC95" s="496"/>
      <c r="CLD95" s="496"/>
      <c r="CLE95" s="496"/>
      <c r="CLF95" s="495"/>
      <c r="CLG95" s="496"/>
      <c r="CLH95" s="496"/>
      <c r="CLI95" s="496"/>
      <c r="CLJ95" s="496"/>
      <c r="CLK95" s="496"/>
      <c r="CLL95" s="496"/>
      <c r="CLM95" s="495"/>
      <c r="CLN95" s="496"/>
      <c r="CLO95" s="496"/>
      <c r="CLP95" s="496"/>
      <c r="CLQ95" s="496"/>
      <c r="CLR95" s="496"/>
      <c r="CLS95" s="496"/>
      <c r="CLT95" s="495"/>
      <c r="CLU95" s="496"/>
      <c r="CLV95" s="496"/>
      <c r="CLW95" s="496"/>
      <c r="CLX95" s="496"/>
      <c r="CLY95" s="496"/>
      <c r="CLZ95" s="496"/>
      <c r="CMA95" s="495"/>
      <c r="CMB95" s="496"/>
      <c r="CMC95" s="496"/>
      <c r="CMD95" s="496"/>
      <c r="CME95" s="496"/>
      <c r="CMF95" s="496"/>
      <c r="CMG95" s="496"/>
      <c r="CMH95" s="495"/>
      <c r="CMI95" s="496"/>
      <c r="CMJ95" s="496"/>
      <c r="CMK95" s="496"/>
      <c r="CML95" s="496"/>
      <c r="CMM95" s="496"/>
      <c r="CMN95" s="496"/>
      <c r="CMO95" s="495"/>
      <c r="CMP95" s="496"/>
      <c r="CMQ95" s="496"/>
      <c r="CMR95" s="496"/>
      <c r="CMS95" s="496"/>
      <c r="CMT95" s="496"/>
      <c r="CMU95" s="496"/>
      <c r="CMV95" s="495"/>
      <c r="CMW95" s="496"/>
      <c r="CMX95" s="496"/>
      <c r="CMY95" s="496"/>
      <c r="CMZ95" s="496"/>
      <c r="CNA95" s="496"/>
      <c r="CNB95" s="496"/>
      <c r="CNC95" s="495"/>
      <c r="CND95" s="496"/>
      <c r="CNE95" s="496"/>
      <c r="CNF95" s="496"/>
      <c r="CNG95" s="496"/>
      <c r="CNH95" s="496"/>
      <c r="CNI95" s="496"/>
      <c r="CNJ95" s="495"/>
      <c r="CNK95" s="496"/>
      <c r="CNL95" s="496"/>
      <c r="CNM95" s="496"/>
      <c r="CNN95" s="496"/>
      <c r="CNO95" s="496"/>
      <c r="CNP95" s="496"/>
      <c r="CNQ95" s="495"/>
      <c r="CNR95" s="496"/>
      <c r="CNS95" s="496"/>
      <c r="CNT95" s="496"/>
      <c r="CNU95" s="496"/>
      <c r="CNV95" s="496"/>
      <c r="CNW95" s="496"/>
      <c r="CNX95" s="495"/>
      <c r="CNY95" s="496"/>
      <c r="CNZ95" s="496"/>
      <c r="COA95" s="496"/>
      <c r="COB95" s="496"/>
      <c r="COC95" s="496"/>
      <c r="COD95" s="496"/>
      <c r="COE95" s="495"/>
      <c r="COF95" s="496"/>
      <c r="COG95" s="496"/>
      <c r="COH95" s="496"/>
      <c r="COI95" s="496"/>
      <c r="COJ95" s="496"/>
      <c r="COK95" s="496"/>
      <c r="COL95" s="495"/>
      <c r="COM95" s="496"/>
      <c r="CON95" s="496"/>
      <c r="COO95" s="496"/>
      <c r="COP95" s="496"/>
      <c r="COQ95" s="496"/>
      <c r="COR95" s="496"/>
      <c r="COS95" s="495"/>
      <c r="COT95" s="496"/>
      <c r="COU95" s="496"/>
      <c r="COV95" s="496"/>
      <c r="COW95" s="496"/>
      <c r="COX95" s="496"/>
      <c r="COY95" s="496"/>
      <c r="COZ95" s="495"/>
      <c r="CPA95" s="496"/>
      <c r="CPB95" s="496"/>
      <c r="CPC95" s="496"/>
      <c r="CPD95" s="496"/>
      <c r="CPE95" s="496"/>
      <c r="CPF95" s="496"/>
      <c r="CPG95" s="495"/>
      <c r="CPH95" s="496"/>
      <c r="CPI95" s="496"/>
      <c r="CPJ95" s="496"/>
      <c r="CPK95" s="496"/>
      <c r="CPL95" s="496"/>
      <c r="CPM95" s="496"/>
      <c r="CPN95" s="495"/>
      <c r="CPO95" s="496"/>
      <c r="CPP95" s="496"/>
      <c r="CPQ95" s="496"/>
      <c r="CPR95" s="496"/>
      <c r="CPS95" s="496"/>
      <c r="CPT95" s="496"/>
      <c r="CPU95" s="495"/>
      <c r="CPV95" s="496"/>
      <c r="CPW95" s="496"/>
      <c r="CPX95" s="496"/>
      <c r="CPY95" s="496"/>
      <c r="CPZ95" s="496"/>
      <c r="CQA95" s="496"/>
      <c r="CQB95" s="495"/>
      <c r="CQC95" s="496"/>
      <c r="CQD95" s="496"/>
      <c r="CQE95" s="496"/>
      <c r="CQF95" s="496"/>
      <c r="CQG95" s="496"/>
      <c r="CQH95" s="496"/>
      <c r="CQI95" s="495"/>
      <c r="CQJ95" s="496"/>
      <c r="CQK95" s="496"/>
      <c r="CQL95" s="496"/>
      <c r="CQM95" s="496"/>
      <c r="CQN95" s="496"/>
      <c r="CQO95" s="496"/>
      <c r="CQP95" s="495"/>
      <c r="CQQ95" s="496"/>
      <c r="CQR95" s="496"/>
      <c r="CQS95" s="496"/>
      <c r="CQT95" s="496"/>
      <c r="CQU95" s="496"/>
      <c r="CQV95" s="496"/>
      <c r="CQW95" s="495"/>
      <c r="CQX95" s="496"/>
      <c r="CQY95" s="496"/>
      <c r="CQZ95" s="496"/>
      <c r="CRA95" s="496"/>
      <c r="CRB95" s="496"/>
      <c r="CRC95" s="496"/>
      <c r="CRD95" s="495"/>
      <c r="CRE95" s="496"/>
      <c r="CRF95" s="496"/>
      <c r="CRG95" s="496"/>
      <c r="CRH95" s="496"/>
      <c r="CRI95" s="496"/>
      <c r="CRJ95" s="496"/>
      <c r="CRK95" s="495"/>
      <c r="CRL95" s="496"/>
      <c r="CRM95" s="496"/>
      <c r="CRN95" s="496"/>
      <c r="CRO95" s="496"/>
      <c r="CRP95" s="496"/>
      <c r="CRQ95" s="496"/>
      <c r="CRR95" s="495"/>
      <c r="CRS95" s="496"/>
      <c r="CRT95" s="496"/>
      <c r="CRU95" s="496"/>
      <c r="CRV95" s="496"/>
      <c r="CRW95" s="496"/>
      <c r="CRX95" s="496"/>
      <c r="CRY95" s="495"/>
      <c r="CRZ95" s="496"/>
      <c r="CSA95" s="496"/>
      <c r="CSB95" s="496"/>
      <c r="CSC95" s="496"/>
      <c r="CSD95" s="496"/>
      <c r="CSE95" s="496"/>
      <c r="CSF95" s="495"/>
      <c r="CSG95" s="496"/>
      <c r="CSH95" s="496"/>
      <c r="CSI95" s="496"/>
      <c r="CSJ95" s="496"/>
      <c r="CSK95" s="496"/>
      <c r="CSL95" s="496"/>
      <c r="CSM95" s="495"/>
      <c r="CSN95" s="496"/>
      <c r="CSO95" s="496"/>
      <c r="CSP95" s="496"/>
      <c r="CSQ95" s="496"/>
      <c r="CSR95" s="496"/>
      <c r="CSS95" s="496"/>
      <c r="CST95" s="495"/>
      <c r="CSU95" s="496"/>
      <c r="CSV95" s="496"/>
      <c r="CSW95" s="496"/>
      <c r="CSX95" s="496"/>
      <c r="CSY95" s="496"/>
      <c r="CSZ95" s="496"/>
      <c r="CTA95" s="495"/>
      <c r="CTB95" s="496"/>
      <c r="CTC95" s="496"/>
      <c r="CTD95" s="496"/>
      <c r="CTE95" s="496"/>
      <c r="CTF95" s="496"/>
      <c r="CTG95" s="496"/>
      <c r="CTH95" s="495"/>
      <c r="CTI95" s="496"/>
      <c r="CTJ95" s="496"/>
      <c r="CTK95" s="496"/>
      <c r="CTL95" s="496"/>
      <c r="CTM95" s="496"/>
      <c r="CTN95" s="496"/>
      <c r="CTO95" s="495"/>
      <c r="CTP95" s="496"/>
      <c r="CTQ95" s="496"/>
      <c r="CTR95" s="496"/>
      <c r="CTS95" s="496"/>
      <c r="CTT95" s="496"/>
      <c r="CTU95" s="496"/>
      <c r="CTV95" s="495"/>
      <c r="CTW95" s="496"/>
      <c r="CTX95" s="496"/>
      <c r="CTY95" s="496"/>
      <c r="CTZ95" s="496"/>
      <c r="CUA95" s="496"/>
      <c r="CUB95" s="496"/>
      <c r="CUC95" s="495"/>
      <c r="CUD95" s="496"/>
      <c r="CUE95" s="496"/>
      <c r="CUF95" s="496"/>
      <c r="CUG95" s="496"/>
      <c r="CUH95" s="496"/>
      <c r="CUI95" s="496"/>
      <c r="CUJ95" s="495"/>
      <c r="CUK95" s="496"/>
      <c r="CUL95" s="496"/>
      <c r="CUM95" s="496"/>
      <c r="CUN95" s="496"/>
      <c r="CUO95" s="496"/>
      <c r="CUP95" s="496"/>
      <c r="CUQ95" s="495"/>
      <c r="CUR95" s="496"/>
      <c r="CUS95" s="496"/>
      <c r="CUT95" s="496"/>
      <c r="CUU95" s="496"/>
      <c r="CUV95" s="496"/>
      <c r="CUW95" s="496"/>
      <c r="CUX95" s="495"/>
      <c r="CUY95" s="496"/>
      <c r="CUZ95" s="496"/>
      <c r="CVA95" s="496"/>
      <c r="CVB95" s="496"/>
      <c r="CVC95" s="496"/>
      <c r="CVD95" s="496"/>
      <c r="CVE95" s="495"/>
      <c r="CVF95" s="496"/>
      <c r="CVG95" s="496"/>
      <c r="CVH95" s="496"/>
      <c r="CVI95" s="496"/>
      <c r="CVJ95" s="496"/>
      <c r="CVK95" s="496"/>
      <c r="CVL95" s="495"/>
      <c r="CVM95" s="496"/>
      <c r="CVN95" s="496"/>
      <c r="CVO95" s="496"/>
      <c r="CVP95" s="496"/>
      <c r="CVQ95" s="496"/>
      <c r="CVR95" s="496"/>
      <c r="CVS95" s="495"/>
      <c r="CVT95" s="496"/>
      <c r="CVU95" s="496"/>
      <c r="CVV95" s="496"/>
      <c r="CVW95" s="496"/>
      <c r="CVX95" s="496"/>
      <c r="CVY95" s="496"/>
      <c r="CVZ95" s="495"/>
      <c r="CWA95" s="496"/>
      <c r="CWB95" s="496"/>
      <c r="CWC95" s="496"/>
      <c r="CWD95" s="496"/>
      <c r="CWE95" s="496"/>
      <c r="CWF95" s="496"/>
      <c r="CWG95" s="495"/>
      <c r="CWH95" s="496"/>
      <c r="CWI95" s="496"/>
      <c r="CWJ95" s="496"/>
      <c r="CWK95" s="496"/>
      <c r="CWL95" s="496"/>
      <c r="CWM95" s="496"/>
      <c r="CWN95" s="495"/>
      <c r="CWO95" s="496"/>
      <c r="CWP95" s="496"/>
      <c r="CWQ95" s="496"/>
      <c r="CWR95" s="496"/>
      <c r="CWS95" s="496"/>
      <c r="CWT95" s="496"/>
      <c r="CWU95" s="495"/>
      <c r="CWV95" s="496"/>
      <c r="CWW95" s="496"/>
      <c r="CWX95" s="496"/>
      <c r="CWY95" s="496"/>
      <c r="CWZ95" s="496"/>
      <c r="CXA95" s="496"/>
      <c r="CXB95" s="495"/>
      <c r="CXC95" s="496"/>
      <c r="CXD95" s="496"/>
      <c r="CXE95" s="496"/>
      <c r="CXF95" s="496"/>
      <c r="CXG95" s="496"/>
      <c r="CXH95" s="496"/>
      <c r="CXI95" s="495"/>
      <c r="CXJ95" s="496"/>
      <c r="CXK95" s="496"/>
      <c r="CXL95" s="496"/>
      <c r="CXM95" s="496"/>
      <c r="CXN95" s="496"/>
      <c r="CXO95" s="496"/>
      <c r="CXP95" s="495"/>
      <c r="CXQ95" s="496"/>
      <c r="CXR95" s="496"/>
      <c r="CXS95" s="496"/>
      <c r="CXT95" s="496"/>
      <c r="CXU95" s="496"/>
      <c r="CXV95" s="496"/>
      <c r="CXW95" s="495"/>
      <c r="CXX95" s="496"/>
      <c r="CXY95" s="496"/>
      <c r="CXZ95" s="496"/>
      <c r="CYA95" s="496"/>
      <c r="CYB95" s="496"/>
      <c r="CYC95" s="496"/>
      <c r="CYD95" s="495"/>
      <c r="CYE95" s="496"/>
      <c r="CYF95" s="496"/>
      <c r="CYG95" s="496"/>
      <c r="CYH95" s="496"/>
      <c r="CYI95" s="496"/>
      <c r="CYJ95" s="496"/>
      <c r="CYK95" s="495"/>
      <c r="CYL95" s="496"/>
      <c r="CYM95" s="496"/>
      <c r="CYN95" s="496"/>
      <c r="CYO95" s="496"/>
      <c r="CYP95" s="496"/>
      <c r="CYQ95" s="496"/>
      <c r="CYR95" s="495"/>
      <c r="CYS95" s="496"/>
      <c r="CYT95" s="496"/>
      <c r="CYU95" s="496"/>
      <c r="CYV95" s="496"/>
      <c r="CYW95" s="496"/>
      <c r="CYX95" s="496"/>
      <c r="CYY95" s="495"/>
      <c r="CYZ95" s="496"/>
      <c r="CZA95" s="496"/>
      <c r="CZB95" s="496"/>
      <c r="CZC95" s="496"/>
      <c r="CZD95" s="496"/>
      <c r="CZE95" s="496"/>
      <c r="CZF95" s="495"/>
      <c r="CZG95" s="496"/>
      <c r="CZH95" s="496"/>
      <c r="CZI95" s="496"/>
      <c r="CZJ95" s="496"/>
      <c r="CZK95" s="496"/>
      <c r="CZL95" s="496"/>
      <c r="CZM95" s="495"/>
      <c r="CZN95" s="496"/>
      <c r="CZO95" s="496"/>
      <c r="CZP95" s="496"/>
      <c r="CZQ95" s="496"/>
      <c r="CZR95" s="496"/>
      <c r="CZS95" s="496"/>
      <c r="CZT95" s="495"/>
      <c r="CZU95" s="496"/>
      <c r="CZV95" s="496"/>
      <c r="CZW95" s="496"/>
      <c r="CZX95" s="496"/>
      <c r="CZY95" s="496"/>
      <c r="CZZ95" s="496"/>
      <c r="DAA95" s="495"/>
      <c r="DAB95" s="496"/>
      <c r="DAC95" s="496"/>
      <c r="DAD95" s="496"/>
      <c r="DAE95" s="496"/>
      <c r="DAF95" s="496"/>
      <c r="DAG95" s="496"/>
      <c r="DAH95" s="495"/>
      <c r="DAI95" s="496"/>
      <c r="DAJ95" s="496"/>
      <c r="DAK95" s="496"/>
      <c r="DAL95" s="496"/>
      <c r="DAM95" s="496"/>
      <c r="DAN95" s="496"/>
      <c r="DAO95" s="495"/>
      <c r="DAP95" s="496"/>
      <c r="DAQ95" s="496"/>
      <c r="DAR95" s="496"/>
      <c r="DAS95" s="496"/>
      <c r="DAT95" s="496"/>
      <c r="DAU95" s="496"/>
      <c r="DAV95" s="495"/>
      <c r="DAW95" s="496"/>
      <c r="DAX95" s="496"/>
      <c r="DAY95" s="496"/>
      <c r="DAZ95" s="496"/>
      <c r="DBA95" s="496"/>
      <c r="DBB95" s="496"/>
      <c r="DBC95" s="495"/>
      <c r="DBD95" s="496"/>
      <c r="DBE95" s="496"/>
      <c r="DBF95" s="496"/>
      <c r="DBG95" s="496"/>
      <c r="DBH95" s="496"/>
      <c r="DBI95" s="496"/>
      <c r="DBJ95" s="495"/>
      <c r="DBK95" s="496"/>
      <c r="DBL95" s="496"/>
      <c r="DBM95" s="496"/>
      <c r="DBN95" s="496"/>
      <c r="DBO95" s="496"/>
      <c r="DBP95" s="496"/>
      <c r="DBQ95" s="495"/>
      <c r="DBR95" s="496"/>
      <c r="DBS95" s="496"/>
      <c r="DBT95" s="496"/>
      <c r="DBU95" s="496"/>
      <c r="DBV95" s="496"/>
      <c r="DBW95" s="496"/>
      <c r="DBX95" s="495"/>
      <c r="DBY95" s="496"/>
      <c r="DBZ95" s="496"/>
      <c r="DCA95" s="496"/>
      <c r="DCB95" s="496"/>
      <c r="DCC95" s="496"/>
      <c r="DCD95" s="496"/>
      <c r="DCE95" s="495"/>
      <c r="DCF95" s="496"/>
      <c r="DCG95" s="496"/>
      <c r="DCH95" s="496"/>
      <c r="DCI95" s="496"/>
      <c r="DCJ95" s="496"/>
      <c r="DCK95" s="496"/>
      <c r="DCL95" s="495"/>
      <c r="DCM95" s="496"/>
      <c r="DCN95" s="496"/>
      <c r="DCO95" s="496"/>
      <c r="DCP95" s="496"/>
      <c r="DCQ95" s="496"/>
      <c r="DCR95" s="496"/>
      <c r="DCS95" s="495"/>
      <c r="DCT95" s="496"/>
      <c r="DCU95" s="496"/>
      <c r="DCV95" s="496"/>
      <c r="DCW95" s="496"/>
      <c r="DCX95" s="496"/>
      <c r="DCY95" s="496"/>
      <c r="DCZ95" s="495"/>
      <c r="DDA95" s="496"/>
      <c r="DDB95" s="496"/>
      <c r="DDC95" s="496"/>
      <c r="DDD95" s="496"/>
      <c r="DDE95" s="496"/>
      <c r="DDF95" s="496"/>
      <c r="DDG95" s="495"/>
      <c r="DDH95" s="496"/>
      <c r="DDI95" s="496"/>
      <c r="DDJ95" s="496"/>
      <c r="DDK95" s="496"/>
      <c r="DDL95" s="496"/>
      <c r="DDM95" s="496"/>
      <c r="DDN95" s="495"/>
      <c r="DDO95" s="496"/>
      <c r="DDP95" s="496"/>
      <c r="DDQ95" s="496"/>
      <c r="DDR95" s="496"/>
      <c r="DDS95" s="496"/>
      <c r="DDT95" s="496"/>
      <c r="DDU95" s="495"/>
      <c r="DDV95" s="496"/>
      <c r="DDW95" s="496"/>
      <c r="DDX95" s="496"/>
      <c r="DDY95" s="496"/>
      <c r="DDZ95" s="496"/>
      <c r="DEA95" s="496"/>
      <c r="DEB95" s="495"/>
      <c r="DEC95" s="496"/>
      <c r="DED95" s="496"/>
      <c r="DEE95" s="496"/>
      <c r="DEF95" s="496"/>
      <c r="DEG95" s="496"/>
      <c r="DEH95" s="496"/>
      <c r="DEI95" s="495"/>
      <c r="DEJ95" s="496"/>
      <c r="DEK95" s="496"/>
      <c r="DEL95" s="496"/>
      <c r="DEM95" s="496"/>
      <c r="DEN95" s="496"/>
      <c r="DEO95" s="496"/>
      <c r="DEP95" s="495"/>
      <c r="DEQ95" s="496"/>
      <c r="DER95" s="496"/>
      <c r="DES95" s="496"/>
      <c r="DET95" s="496"/>
      <c r="DEU95" s="496"/>
      <c r="DEV95" s="496"/>
      <c r="DEW95" s="495"/>
      <c r="DEX95" s="496"/>
      <c r="DEY95" s="496"/>
      <c r="DEZ95" s="496"/>
      <c r="DFA95" s="496"/>
      <c r="DFB95" s="496"/>
      <c r="DFC95" s="496"/>
      <c r="DFD95" s="495"/>
      <c r="DFE95" s="496"/>
      <c r="DFF95" s="496"/>
      <c r="DFG95" s="496"/>
      <c r="DFH95" s="496"/>
      <c r="DFI95" s="496"/>
      <c r="DFJ95" s="496"/>
      <c r="DFK95" s="495"/>
      <c r="DFL95" s="496"/>
      <c r="DFM95" s="496"/>
      <c r="DFN95" s="496"/>
      <c r="DFO95" s="496"/>
      <c r="DFP95" s="496"/>
      <c r="DFQ95" s="496"/>
      <c r="DFR95" s="495"/>
      <c r="DFS95" s="496"/>
      <c r="DFT95" s="496"/>
      <c r="DFU95" s="496"/>
      <c r="DFV95" s="496"/>
      <c r="DFW95" s="496"/>
      <c r="DFX95" s="496"/>
      <c r="DFY95" s="495"/>
      <c r="DFZ95" s="496"/>
      <c r="DGA95" s="496"/>
      <c r="DGB95" s="496"/>
      <c r="DGC95" s="496"/>
      <c r="DGD95" s="496"/>
      <c r="DGE95" s="496"/>
      <c r="DGF95" s="495"/>
      <c r="DGG95" s="496"/>
      <c r="DGH95" s="496"/>
      <c r="DGI95" s="496"/>
      <c r="DGJ95" s="496"/>
      <c r="DGK95" s="496"/>
      <c r="DGL95" s="496"/>
      <c r="DGM95" s="495"/>
      <c r="DGN95" s="496"/>
      <c r="DGO95" s="496"/>
      <c r="DGP95" s="496"/>
      <c r="DGQ95" s="496"/>
      <c r="DGR95" s="496"/>
      <c r="DGS95" s="496"/>
      <c r="DGT95" s="495"/>
      <c r="DGU95" s="496"/>
      <c r="DGV95" s="496"/>
      <c r="DGW95" s="496"/>
      <c r="DGX95" s="496"/>
      <c r="DGY95" s="496"/>
      <c r="DGZ95" s="496"/>
      <c r="DHA95" s="495"/>
      <c r="DHB95" s="496"/>
      <c r="DHC95" s="496"/>
      <c r="DHD95" s="496"/>
      <c r="DHE95" s="496"/>
      <c r="DHF95" s="496"/>
      <c r="DHG95" s="496"/>
      <c r="DHH95" s="495"/>
      <c r="DHI95" s="496"/>
      <c r="DHJ95" s="496"/>
      <c r="DHK95" s="496"/>
      <c r="DHL95" s="496"/>
      <c r="DHM95" s="496"/>
      <c r="DHN95" s="496"/>
      <c r="DHO95" s="495"/>
      <c r="DHP95" s="496"/>
      <c r="DHQ95" s="496"/>
      <c r="DHR95" s="496"/>
      <c r="DHS95" s="496"/>
      <c r="DHT95" s="496"/>
      <c r="DHU95" s="496"/>
      <c r="DHV95" s="495"/>
      <c r="DHW95" s="496"/>
      <c r="DHX95" s="496"/>
      <c r="DHY95" s="496"/>
      <c r="DHZ95" s="496"/>
      <c r="DIA95" s="496"/>
      <c r="DIB95" s="496"/>
      <c r="DIC95" s="495"/>
      <c r="DID95" s="496"/>
      <c r="DIE95" s="496"/>
      <c r="DIF95" s="496"/>
      <c r="DIG95" s="496"/>
      <c r="DIH95" s="496"/>
      <c r="DII95" s="496"/>
      <c r="DIJ95" s="495"/>
      <c r="DIK95" s="496"/>
      <c r="DIL95" s="496"/>
      <c r="DIM95" s="496"/>
      <c r="DIN95" s="496"/>
      <c r="DIO95" s="496"/>
      <c r="DIP95" s="496"/>
      <c r="DIQ95" s="495"/>
      <c r="DIR95" s="496"/>
      <c r="DIS95" s="496"/>
      <c r="DIT95" s="496"/>
      <c r="DIU95" s="496"/>
      <c r="DIV95" s="496"/>
      <c r="DIW95" s="496"/>
      <c r="DIX95" s="495"/>
      <c r="DIY95" s="496"/>
      <c r="DIZ95" s="496"/>
      <c r="DJA95" s="496"/>
      <c r="DJB95" s="496"/>
      <c r="DJC95" s="496"/>
      <c r="DJD95" s="496"/>
      <c r="DJE95" s="495"/>
      <c r="DJF95" s="496"/>
      <c r="DJG95" s="496"/>
      <c r="DJH95" s="496"/>
      <c r="DJI95" s="496"/>
      <c r="DJJ95" s="496"/>
      <c r="DJK95" s="496"/>
      <c r="DJL95" s="495"/>
      <c r="DJM95" s="496"/>
      <c r="DJN95" s="496"/>
      <c r="DJO95" s="496"/>
      <c r="DJP95" s="496"/>
      <c r="DJQ95" s="496"/>
      <c r="DJR95" s="496"/>
      <c r="DJS95" s="495"/>
      <c r="DJT95" s="496"/>
      <c r="DJU95" s="496"/>
      <c r="DJV95" s="496"/>
      <c r="DJW95" s="496"/>
      <c r="DJX95" s="496"/>
      <c r="DJY95" s="496"/>
      <c r="DJZ95" s="495"/>
      <c r="DKA95" s="496"/>
      <c r="DKB95" s="496"/>
      <c r="DKC95" s="496"/>
      <c r="DKD95" s="496"/>
      <c r="DKE95" s="496"/>
      <c r="DKF95" s="496"/>
      <c r="DKG95" s="495"/>
      <c r="DKH95" s="496"/>
      <c r="DKI95" s="496"/>
      <c r="DKJ95" s="496"/>
      <c r="DKK95" s="496"/>
      <c r="DKL95" s="496"/>
      <c r="DKM95" s="496"/>
      <c r="DKN95" s="495"/>
      <c r="DKO95" s="496"/>
      <c r="DKP95" s="496"/>
      <c r="DKQ95" s="496"/>
      <c r="DKR95" s="496"/>
      <c r="DKS95" s="496"/>
      <c r="DKT95" s="496"/>
      <c r="DKU95" s="495"/>
      <c r="DKV95" s="496"/>
      <c r="DKW95" s="496"/>
      <c r="DKX95" s="496"/>
      <c r="DKY95" s="496"/>
      <c r="DKZ95" s="496"/>
      <c r="DLA95" s="496"/>
      <c r="DLB95" s="495"/>
      <c r="DLC95" s="496"/>
      <c r="DLD95" s="496"/>
      <c r="DLE95" s="496"/>
      <c r="DLF95" s="496"/>
      <c r="DLG95" s="496"/>
      <c r="DLH95" s="496"/>
      <c r="DLI95" s="495"/>
      <c r="DLJ95" s="496"/>
      <c r="DLK95" s="496"/>
      <c r="DLL95" s="496"/>
      <c r="DLM95" s="496"/>
      <c r="DLN95" s="496"/>
      <c r="DLO95" s="496"/>
      <c r="DLP95" s="495"/>
      <c r="DLQ95" s="496"/>
      <c r="DLR95" s="496"/>
      <c r="DLS95" s="496"/>
      <c r="DLT95" s="496"/>
      <c r="DLU95" s="496"/>
      <c r="DLV95" s="496"/>
      <c r="DLW95" s="495"/>
      <c r="DLX95" s="496"/>
      <c r="DLY95" s="496"/>
      <c r="DLZ95" s="496"/>
      <c r="DMA95" s="496"/>
      <c r="DMB95" s="496"/>
      <c r="DMC95" s="496"/>
      <c r="DMD95" s="495"/>
      <c r="DME95" s="496"/>
      <c r="DMF95" s="496"/>
      <c r="DMG95" s="496"/>
      <c r="DMH95" s="496"/>
      <c r="DMI95" s="496"/>
      <c r="DMJ95" s="496"/>
      <c r="DMK95" s="495"/>
      <c r="DML95" s="496"/>
      <c r="DMM95" s="496"/>
      <c r="DMN95" s="496"/>
      <c r="DMO95" s="496"/>
      <c r="DMP95" s="496"/>
      <c r="DMQ95" s="496"/>
      <c r="DMR95" s="495"/>
      <c r="DMS95" s="496"/>
      <c r="DMT95" s="496"/>
      <c r="DMU95" s="496"/>
      <c r="DMV95" s="496"/>
      <c r="DMW95" s="496"/>
      <c r="DMX95" s="496"/>
      <c r="DMY95" s="495"/>
      <c r="DMZ95" s="496"/>
      <c r="DNA95" s="496"/>
      <c r="DNB95" s="496"/>
      <c r="DNC95" s="496"/>
      <c r="DND95" s="496"/>
      <c r="DNE95" s="496"/>
      <c r="DNF95" s="495"/>
      <c r="DNG95" s="496"/>
      <c r="DNH95" s="496"/>
      <c r="DNI95" s="496"/>
      <c r="DNJ95" s="496"/>
      <c r="DNK95" s="496"/>
      <c r="DNL95" s="496"/>
      <c r="DNM95" s="495"/>
      <c r="DNN95" s="496"/>
      <c r="DNO95" s="496"/>
      <c r="DNP95" s="496"/>
      <c r="DNQ95" s="496"/>
      <c r="DNR95" s="496"/>
      <c r="DNS95" s="496"/>
      <c r="DNT95" s="495"/>
      <c r="DNU95" s="496"/>
      <c r="DNV95" s="496"/>
      <c r="DNW95" s="496"/>
      <c r="DNX95" s="496"/>
      <c r="DNY95" s="496"/>
      <c r="DNZ95" s="496"/>
      <c r="DOA95" s="495"/>
      <c r="DOB95" s="496"/>
      <c r="DOC95" s="496"/>
      <c r="DOD95" s="496"/>
      <c r="DOE95" s="496"/>
      <c r="DOF95" s="496"/>
      <c r="DOG95" s="496"/>
      <c r="DOH95" s="495"/>
      <c r="DOI95" s="496"/>
      <c r="DOJ95" s="496"/>
      <c r="DOK95" s="496"/>
      <c r="DOL95" s="496"/>
      <c r="DOM95" s="496"/>
      <c r="DON95" s="496"/>
      <c r="DOO95" s="495"/>
      <c r="DOP95" s="496"/>
      <c r="DOQ95" s="496"/>
      <c r="DOR95" s="496"/>
      <c r="DOS95" s="496"/>
      <c r="DOT95" s="496"/>
      <c r="DOU95" s="496"/>
      <c r="DOV95" s="495"/>
      <c r="DOW95" s="496"/>
      <c r="DOX95" s="496"/>
      <c r="DOY95" s="496"/>
      <c r="DOZ95" s="496"/>
      <c r="DPA95" s="496"/>
      <c r="DPB95" s="496"/>
      <c r="DPC95" s="495"/>
      <c r="DPD95" s="496"/>
      <c r="DPE95" s="496"/>
      <c r="DPF95" s="496"/>
      <c r="DPG95" s="496"/>
      <c r="DPH95" s="496"/>
      <c r="DPI95" s="496"/>
      <c r="DPJ95" s="495"/>
      <c r="DPK95" s="496"/>
      <c r="DPL95" s="496"/>
      <c r="DPM95" s="496"/>
      <c r="DPN95" s="496"/>
      <c r="DPO95" s="496"/>
      <c r="DPP95" s="496"/>
      <c r="DPQ95" s="495"/>
      <c r="DPR95" s="496"/>
      <c r="DPS95" s="496"/>
      <c r="DPT95" s="496"/>
      <c r="DPU95" s="496"/>
      <c r="DPV95" s="496"/>
      <c r="DPW95" s="496"/>
      <c r="DPX95" s="495"/>
      <c r="DPY95" s="496"/>
      <c r="DPZ95" s="496"/>
      <c r="DQA95" s="496"/>
      <c r="DQB95" s="496"/>
      <c r="DQC95" s="496"/>
      <c r="DQD95" s="496"/>
      <c r="DQE95" s="495"/>
      <c r="DQF95" s="496"/>
      <c r="DQG95" s="496"/>
      <c r="DQH95" s="496"/>
      <c r="DQI95" s="496"/>
      <c r="DQJ95" s="496"/>
      <c r="DQK95" s="496"/>
      <c r="DQL95" s="495"/>
      <c r="DQM95" s="496"/>
      <c r="DQN95" s="496"/>
      <c r="DQO95" s="496"/>
      <c r="DQP95" s="496"/>
      <c r="DQQ95" s="496"/>
      <c r="DQR95" s="496"/>
      <c r="DQS95" s="495"/>
      <c r="DQT95" s="496"/>
      <c r="DQU95" s="496"/>
      <c r="DQV95" s="496"/>
      <c r="DQW95" s="496"/>
      <c r="DQX95" s="496"/>
      <c r="DQY95" s="496"/>
      <c r="DQZ95" s="495"/>
      <c r="DRA95" s="496"/>
      <c r="DRB95" s="496"/>
      <c r="DRC95" s="496"/>
      <c r="DRD95" s="496"/>
      <c r="DRE95" s="496"/>
      <c r="DRF95" s="496"/>
      <c r="DRG95" s="495"/>
      <c r="DRH95" s="496"/>
      <c r="DRI95" s="496"/>
      <c r="DRJ95" s="496"/>
      <c r="DRK95" s="496"/>
      <c r="DRL95" s="496"/>
      <c r="DRM95" s="496"/>
      <c r="DRN95" s="495"/>
      <c r="DRO95" s="496"/>
      <c r="DRP95" s="496"/>
      <c r="DRQ95" s="496"/>
      <c r="DRR95" s="496"/>
      <c r="DRS95" s="496"/>
      <c r="DRT95" s="496"/>
      <c r="DRU95" s="495"/>
      <c r="DRV95" s="496"/>
      <c r="DRW95" s="496"/>
      <c r="DRX95" s="496"/>
      <c r="DRY95" s="496"/>
      <c r="DRZ95" s="496"/>
      <c r="DSA95" s="496"/>
      <c r="DSB95" s="495"/>
      <c r="DSC95" s="496"/>
      <c r="DSD95" s="496"/>
      <c r="DSE95" s="496"/>
      <c r="DSF95" s="496"/>
      <c r="DSG95" s="496"/>
      <c r="DSH95" s="496"/>
      <c r="DSI95" s="495"/>
      <c r="DSJ95" s="496"/>
      <c r="DSK95" s="496"/>
      <c r="DSL95" s="496"/>
      <c r="DSM95" s="496"/>
      <c r="DSN95" s="496"/>
      <c r="DSO95" s="496"/>
      <c r="DSP95" s="495"/>
      <c r="DSQ95" s="496"/>
      <c r="DSR95" s="496"/>
      <c r="DSS95" s="496"/>
      <c r="DST95" s="496"/>
      <c r="DSU95" s="496"/>
      <c r="DSV95" s="496"/>
      <c r="DSW95" s="495"/>
      <c r="DSX95" s="496"/>
      <c r="DSY95" s="496"/>
      <c r="DSZ95" s="496"/>
      <c r="DTA95" s="496"/>
      <c r="DTB95" s="496"/>
      <c r="DTC95" s="496"/>
      <c r="DTD95" s="495"/>
      <c r="DTE95" s="496"/>
      <c r="DTF95" s="496"/>
      <c r="DTG95" s="496"/>
      <c r="DTH95" s="496"/>
      <c r="DTI95" s="496"/>
      <c r="DTJ95" s="496"/>
      <c r="DTK95" s="495"/>
      <c r="DTL95" s="496"/>
      <c r="DTM95" s="496"/>
      <c r="DTN95" s="496"/>
      <c r="DTO95" s="496"/>
      <c r="DTP95" s="496"/>
      <c r="DTQ95" s="496"/>
      <c r="DTR95" s="495"/>
      <c r="DTS95" s="496"/>
      <c r="DTT95" s="496"/>
      <c r="DTU95" s="496"/>
      <c r="DTV95" s="496"/>
      <c r="DTW95" s="496"/>
      <c r="DTX95" s="496"/>
      <c r="DTY95" s="495"/>
      <c r="DTZ95" s="496"/>
      <c r="DUA95" s="496"/>
      <c r="DUB95" s="496"/>
      <c r="DUC95" s="496"/>
      <c r="DUD95" s="496"/>
      <c r="DUE95" s="496"/>
      <c r="DUF95" s="495"/>
      <c r="DUG95" s="496"/>
      <c r="DUH95" s="496"/>
      <c r="DUI95" s="496"/>
      <c r="DUJ95" s="496"/>
      <c r="DUK95" s="496"/>
      <c r="DUL95" s="496"/>
      <c r="DUM95" s="495"/>
      <c r="DUN95" s="496"/>
      <c r="DUO95" s="496"/>
      <c r="DUP95" s="496"/>
      <c r="DUQ95" s="496"/>
      <c r="DUR95" s="496"/>
      <c r="DUS95" s="496"/>
      <c r="DUT95" s="495"/>
      <c r="DUU95" s="496"/>
      <c r="DUV95" s="496"/>
      <c r="DUW95" s="496"/>
      <c r="DUX95" s="496"/>
      <c r="DUY95" s="496"/>
      <c r="DUZ95" s="496"/>
      <c r="DVA95" s="495"/>
      <c r="DVB95" s="496"/>
      <c r="DVC95" s="496"/>
      <c r="DVD95" s="496"/>
      <c r="DVE95" s="496"/>
      <c r="DVF95" s="496"/>
      <c r="DVG95" s="496"/>
      <c r="DVH95" s="495"/>
      <c r="DVI95" s="496"/>
      <c r="DVJ95" s="496"/>
      <c r="DVK95" s="496"/>
      <c r="DVL95" s="496"/>
      <c r="DVM95" s="496"/>
      <c r="DVN95" s="496"/>
      <c r="DVO95" s="495"/>
      <c r="DVP95" s="496"/>
      <c r="DVQ95" s="496"/>
      <c r="DVR95" s="496"/>
      <c r="DVS95" s="496"/>
      <c r="DVT95" s="496"/>
      <c r="DVU95" s="496"/>
      <c r="DVV95" s="495"/>
      <c r="DVW95" s="496"/>
      <c r="DVX95" s="496"/>
      <c r="DVY95" s="496"/>
      <c r="DVZ95" s="496"/>
      <c r="DWA95" s="496"/>
      <c r="DWB95" s="496"/>
      <c r="DWC95" s="495"/>
      <c r="DWD95" s="496"/>
      <c r="DWE95" s="496"/>
      <c r="DWF95" s="496"/>
      <c r="DWG95" s="496"/>
      <c r="DWH95" s="496"/>
      <c r="DWI95" s="496"/>
      <c r="DWJ95" s="495"/>
      <c r="DWK95" s="496"/>
      <c r="DWL95" s="496"/>
      <c r="DWM95" s="496"/>
      <c r="DWN95" s="496"/>
      <c r="DWO95" s="496"/>
      <c r="DWP95" s="496"/>
      <c r="DWQ95" s="495"/>
      <c r="DWR95" s="496"/>
      <c r="DWS95" s="496"/>
      <c r="DWT95" s="496"/>
      <c r="DWU95" s="496"/>
      <c r="DWV95" s="496"/>
      <c r="DWW95" s="496"/>
      <c r="DWX95" s="495"/>
      <c r="DWY95" s="496"/>
      <c r="DWZ95" s="496"/>
      <c r="DXA95" s="496"/>
      <c r="DXB95" s="496"/>
      <c r="DXC95" s="496"/>
      <c r="DXD95" s="496"/>
      <c r="DXE95" s="495"/>
      <c r="DXF95" s="496"/>
      <c r="DXG95" s="496"/>
      <c r="DXH95" s="496"/>
      <c r="DXI95" s="496"/>
      <c r="DXJ95" s="496"/>
      <c r="DXK95" s="496"/>
      <c r="DXL95" s="495"/>
      <c r="DXM95" s="496"/>
      <c r="DXN95" s="496"/>
      <c r="DXO95" s="496"/>
      <c r="DXP95" s="496"/>
      <c r="DXQ95" s="496"/>
      <c r="DXR95" s="496"/>
      <c r="DXS95" s="495"/>
      <c r="DXT95" s="496"/>
      <c r="DXU95" s="496"/>
      <c r="DXV95" s="496"/>
      <c r="DXW95" s="496"/>
      <c r="DXX95" s="496"/>
      <c r="DXY95" s="496"/>
      <c r="DXZ95" s="495"/>
      <c r="DYA95" s="496"/>
      <c r="DYB95" s="496"/>
      <c r="DYC95" s="496"/>
      <c r="DYD95" s="496"/>
      <c r="DYE95" s="496"/>
      <c r="DYF95" s="496"/>
      <c r="DYG95" s="495"/>
      <c r="DYH95" s="496"/>
      <c r="DYI95" s="496"/>
      <c r="DYJ95" s="496"/>
      <c r="DYK95" s="496"/>
      <c r="DYL95" s="496"/>
      <c r="DYM95" s="496"/>
      <c r="DYN95" s="495"/>
      <c r="DYO95" s="496"/>
      <c r="DYP95" s="496"/>
      <c r="DYQ95" s="496"/>
      <c r="DYR95" s="496"/>
      <c r="DYS95" s="496"/>
      <c r="DYT95" s="496"/>
      <c r="DYU95" s="495"/>
      <c r="DYV95" s="496"/>
      <c r="DYW95" s="496"/>
      <c r="DYX95" s="496"/>
      <c r="DYY95" s="496"/>
      <c r="DYZ95" s="496"/>
      <c r="DZA95" s="496"/>
      <c r="DZB95" s="495"/>
      <c r="DZC95" s="496"/>
      <c r="DZD95" s="496"/>
      <c r="DZE95" s="496"/>
      <c r="DZF95" s="496"/>
      <c r="DZG95" s="496"/>
      <c r="DZH95" s="496"/>
      <c r="DZI95" s="495"/>
      <c r="DZJ95" s="496"/>
      <c r="DZK95" s="496"/>
      <c r="DZL95" s="496"/>
      <c r="DZM95" s="496"/>
      <c r="DZN95" s="496"/>
      <c r="DZO95" s="496"/>
      <c r="DZP95" s="495"/>
      <c r="DZQ95" s="496"/>
      <c r="DZR95" s="496"/>
      <c r="DZS95" s="496"/>
      <c r="DZT95" s="496"/>
      <c r="DZU95" s="496"/>
      <c r="DZV95" s="496"/>
      <c r="DZW95" s="495"/>
      <c r="DZX95" s="496"/>
      <c r="DZY95" s="496"/>
      <c r="DZZ95" s="496"/>
      <c r="EAA95" s="496"/>
      <c r="EAB95" s="496"/>
      <c r="EAC95" s="496"/>
      <c r="EAD95" s="495"/>
      <c r="EAE95" s="496"/>
      <c r="EAF95" s="496"/>
      <c r="EAG95" s="496"/>
      <c r="EAH95" s="496"/>
      <c r="EAI95" s="496"/>
      <c r="EAJ95" s="496"/>
      <c r="EAK95" s="495"/>
      <c r="EAL95" s="496"/>
      <c r="EAM95" s="496"/>
      <c r="EAN95" s="496"/>
      <c r="EAO95" s="496"/>
      <c r="EAP95" s="496"/>
      <c r="EAQ95" s="496"/>
      <c r="EAR95" s="495"/>
      <c r="EAS95" s="496"/>
      <c r="EAT95" s="496"/>
      <c r="EAU95" s="496"/>
      <c r="EAV95" s="496"/>
      <c r="EAW95" s="496"/>
      <c r="EAX95" s="496"/>
      <c r="EAY95" s="495"/>
      <c r="EAZ95" s="496"/>
      <c r="EBA95" s="496"/>
      <c r="EBB95" s="496"/>
      <c r="EBC95" s="496"/>
      <c r="EBD95" s="496"/>
      <c r="EBE95" s="496"/>
      <c r="EBF95" s="495"/>
      <c r="EBG95" s="496"/>
      <c r="EBH95" s="496"/>
      <c r="EBI95" s="496"/>
      <c r="EBJ95" s="496"/>
      <c r="EBK95" s="496"/>
      <c r="EBL95" s="496"/>
      <c r="EBM95" s="495"/>
      <c r="EBN95" s="496"/>
      <c r="EBO95" s="496"/>
      <c r="EBP95" s="496"/>
      <c r="EBQ95" s="496"/>
      <c r="EBR95" s="496"/>
      <c r="EBS95" s="496"/>
      <c r="EBT95" s="495"/>
      <c r="EBU95" s="496"/>
      <c r="EBV95" s="496"/>
      <c r="EBW95" s="496"/>
      <c r="EBX95" s="496"/>
      <c r="EBY95" s="496"/>
      <c r="EBZ95" s="496"/>
      <c r="ECA95" s="495"/>
      <c r="ECB95" s="496"/>
      <c r="ECC95" s="496"/>
      <c r="ECD95" s="496"/>
      <c r="ECE95" s="496"/>
      <c r="ECF95" s="496"/>
      <c r="ECG95" s="496"/>
      <c r="ECH95" s="495"/>
      <c r="ECI95" s="496"/>
      <c r="ECJ95" s="496"/>
      <c r="ECK95" s="496"/>
      <c r="ECL95" s="496"/>
      <c r="ECM95" s="496"/>
      <c r="ECN95" s="496"/>
      <c r="ECO95" s="495"/>
      <c r="ECP95" s="496"/>
      <c r="ECQ95" s="496"/>
      <c r="ECR95" s="496"/>
      <c r="ECS95" s="496"/>
      <c r="ECT95" s="496"/>
      <c r="ECU95" s="496"/>
      <c r="ECV95" s="495"/>
      <c r="ECW95" s="496"/>
      <c r="ECX95" s="496"/>
      <c r="ECY95" s="496"/>
      <c r="ECZ95" s="496"/>
      <c r="EDA95" s="496"/>
      <c r="EDB95" s="496"/>
      <c r="EDC95" s="495"/>
      <c r="EDD95" s="496"/>
      <c r="EDE95" s="496"/>
      <c r="EDF95" s="496"/>
      <c r="EDG95" s="496"/>
      <c r="EDH95" s="496"/>
      <c r="EDI95" s="496"/>
      <c r="EDJ95" s="495"/>
      <c r="EDK95" s="496"/>
      <c r="EDL95" s="496"/>
      <c r="EDM95" s="496"/>
      <c r="EDN95" s="496"/>
      <c r="EDO95" s="496"/>
      <c r="EDP95" s="496"/>
      <c r="EDQ95" s="495"/>
      <c r="EDR95" s="496"/>
      <c r="EDS95" s="496"/>
      <c r="EDT95" s="496"/>
      <c r="EDU95" s="496"/>
      <c r="EDV95" s="496"/>
      <c r="EDW95" s="496"/>
      <c r="EDX95" s="495"/>
      <c r="EDY95" s="496"/>
      <c r="EDZ95" s="496"/>
      <c r="EEA95" s="496"/>
      <c r="EEB95" s="496"/>
      <c r="EEC95" s="496"/>
      <c r="EED95" s="496"/>
      <c r="EEE95" s="495"/>
      <c r="EEF95" s="496"/>
      <c r="EEG95" s="496"/>
      <c r="EEH95" s="496"/>
      <c r="EEI95" s="496"/>
      <c r="EEJ95" s="496"/>
      <c r="EEK95" s="496"/>
      <c r="EEL95" s="495"/>
      <c r="EEM95" s="496"/>
      <c r="EEN95" s="496"/>
      <c r="EEO95" s="496"/>
      <c r="EEP95" s="496"/>
      <c r="EEQ95" s="496"/>
      <c r="EER95" s="496"/>
      <c r="EES95" s="495"/>
      <c r="EET95" s="496"/>
      <c r="EEU95" s="496"/>
      <c r="EEV95" s="496"/>
      <c r="EEW95" s="496"/>
      <c r="EEX95" s="496"/>
      <c r="EEY95" s="496"/>
      <c r="EEZ95" s="495"/>
      <c r="EFA95" s="496"/>
      <c r="EFB95" s="496"/>
      <c r="EFC95" s="496"/>
      <c r="EFD95" s="496"/>
      <c r="EFE95" s="496"/>
      <c r="EFF95" s="496"/>
      <c r="EFG95" s="495"/>
      <c r="EFH95" s="496"/>
      <c r="EFI95" s="496"/>
      <c r="EFJ95" s="496"/>
      <c r="EFK95" s="496"/>
      <c r="EFL95" s="496"/>
      <c r="EFM95" s="496"/>
      <c r="EFN95" s="495"/>
      <c r="EFO95" s="496"/>
      <c r="EFP95" s="496"/>
      <c r="EFQ95" s="496"/>
      <c r="EFR95" s="496"/>
      <c r="EFS95" s="496"/>
      <c r="EFT95" s="496"/>
      <c r="EFU95" s="495"/>
      <c r="EFV95" s="496"/>
      <c r="EFW95" s="496"/>
      <c r="EFX95" s="496"/>
      <c r="EFY95" s="496"/>
      <c r="EFZ95" s="496"/>
      <c r="EGA95" s="496"/>
      <c r="EGB95" s="495"/>
      <c r="EGC95" s="496"/>
      <c r="EGD95" s="496"/>
      <c r="EGE95" s="496"/>
      <c r="EGF95" s="496"/>
      <c r="EGG95" s="496"/>
      <c r="EGH95" s="496"/>
      <c r="EGI95" s="495"/>
      <c r="EGJ95" s="496"/>
      <c r="EGK95" s="496"/>
      <c r="EGL95" s="496"/>
      <c r="EGM95" s="496"/>
      <c r="EGN95" s="496"/>
      <c r="EGO95" s="496"/>
      <c r="EGP95" s="495"/>
      <c r="EGQ95" s="496"/>
      <c r="EGR95" s="496"/>
      <c r="EGS95" s="496"/>
      <c r="EGT95" s="496"/>
      <c r="EGU95" s="496"/>
      <c r="EGV95" s="496"/>
      <c r="EGW95" s="495"/>
      <c r="EGX95" s="496"/>
      <c r="EGY95" s="496"/>
      <c r="EGZ95" s="496"/>
      <c r="EHA95" s="496"/>
      <c r="EHB95" s="496"/>
      <c r="EHC95" s="496"/>
      <c r="EHD95" s="495"/>
      <c r="EHE95" s="496"/>
      <c r="EHF95" s="496"/>
      <c r="EHG95" s="496"/>
      <c r="EHH95" s="496"/>
      <c r="EHI95" s="496"/>
      <c r="EHJ95" s="496"/>
      <c r="EHK95" s="495"/>
      <c r="EHL95" s="496"/>
      <c r="EHM95" s="496"/>
      <c r="EHN95" s="496"/>
      <c r="EHO95" s="496"/>
      <c r="EHP95" s="496"/>
      <c r="EHQ95" s="496"/>
      <c r="EHR95" s="495"/>
      <c r="EHS95" s="496"/>
      <c r="EHT95" s="496"/>
      <c r="EHU95" s="496"/>
      <c r="EHV95" s="496"/>
      <c r="EHW95" s="496"/>
      <c r="EHX95" s="496"/>
      <c r="EHY95" s="495"/>
      <c r="EHZ95" s="496"/>
      <c r="EIA95" s="496"/>
      <c r="EIB95" s="496"/>
      <c r="EIC95" s="496"/>
      <c r="EID95" s="496"/>
      <c r="EIE95" s="496"/>
      <c r="EIF95" s="495"/>
      <c r="EIG95" s="496"/>
      <c r="EIH95" s="496"/>
      <c r="EII95" s="496"/>
      <c r="EIJ95" s="496"/>
      <c r="EIK95" s="496"/>
      <c r="EIL95" s="496"/>
      <c r="EIM95" s="495"/>
      <c r="EIN95" s="496"/>
      <c r="EIO95" s="496"/>
      <c r="EIP95" s="496"/>
      <c r="EIQ95" s="496"/>
      <c r="EIR95" s="496"/>
      <c r="EIS95" s="496"/>
      <c r="EIT95" s="495"/>
      <c r="EIU95" s="496"/>
      <c r="EIV95" s="496"/>
      <c r="EIW95" s="496"/>
      <c r="EIX95" s="496"/>
      <c r="EIY95" s="496"/>
      <c r="EIZ95" s="496"/>
      <c r="EJA95" s="495"/>
      <c r="EJB95" s="496"/>
      <c r="EJC95" s="496"/>
      <c r="EJD95" s="496"/>
      <c r="EJE95" s="496"/>
      <c r="EJF95" s="496"/>
      <c r="EJG95" s="496"/>
      <c r="EJH95" s="495"/>
      <c r="EJI95" s="496"/>
      <c r="EJJ95" s="496"/>
      <c r="EJK95" s="496"/>
      <c r="EJL95" s="496"/>
      <c r="EJM95" s="496"/>
      <c r="EJN95" s="496"/>
      <c r="EJO95" s="495"/>
      <c r="EJP95" s="496"/>
      <c r="EJQ95" s="496"/>
      <c r="EJR95" s="496"/>
      <c r="EJS95" s="496"/>
      <c r="EJT95" s="496"/>
      <c r="EJU95" s="496"/>
      <c r="EJV95" s="495"/>
      <c r="EJW95" s="496"/>
      <c r="EJX95" s="496"/>
      <c r="EJY95" s="496"/>
      <c r="EJZ95" s="496"/>
      <c r="EKA95" s="496"/>
      <c r="EKB95" s="496"/>
      <c r="EKC95" s="495"/>
      <c r="EKD95" s="496"/>
      <c r="EKE95" s="496"/>
      <c r="EKF95" s="496"/>
      <c r="EKG95" s="496"/>
      <c r="EKH95" s="496"/>
      <c r="EKI95" s="496"/>
      <c r="EKJ95" s="495"/>
      <c r="EKK95" s="496"/>
      <c r="EKL95" s="496"/>
      <c r="EKM95" s="496"/>
      <c r="EKN95" s="496"/>
      <c r="EKO95" s="496"/>
      <c r="EKP95" s="496"/>
      <c r="EKQ95" s="495"/>
      <c r="EKR95" s="496"/>
      <c r="EKS95" s="496"/>
      <c r="EKT95" s="496"/>
      <c r="EKU95" s="496"/>
      <c r="EKV95" s="496"/>
      <c r="EKW95" s="496"/>
      <c r="EKX95" s="495"/>
      <c r="EKY95" s="496"/>
      <c r="EKZ95" s="496"/>
      <c r="ELA95" s="496"/>
      <c r="ELB95" s="496"/>
      <c r="ELC95" s="496"/>
      <c r="ELD95" s="496"/>
      <c r="ELE95" s="495"/>
      <c r="ELF95" s="496"/>
      <c r="ELG95" s="496"/>
      <c r="ELH95" s="496"/>
      <c r="ELI95" s="496"/>
      <c r="ELJ95" s="496"/>
      <c r="ELK95" s="496"/>
      <c r="ELL95" s="495"/>
      <c r="ELM95" s="496"/>
      <c r="ELN95" s="496"/>
      <c r="ELO95" s="496"/>
      <c r="ELP95" s="496"/>
      <c r="ELQ95" s="496"/>
      <c r="ELR95" s="496"/>
      <c r="ELS95" s="495"/>
      <c r="ELT95" s="496"/>
      <c r="ELU95" s="496"/>
      <c r="ELV95" s="496"/>
      <c r="ELW95" s="496"/>
      <c r="ELX95" s="496"/>
      <c r="ELY95" s="496"/>
      <c r="ELZ95" s="495"/>
      <c r="EMA95" s="496"/>
      <c r="EMB95" s="496"/>
      <c r="EMC95" s="496"/>
      <c r="EMD95" s="496"/>
      <c r="EME95" s="496"/>
      <c r="EMF95" s="496"/>
      <c r="EMG95" s="495"/>
      <c r="EMH95" s="496"/>
      <c r="EMI95" s="496"/>
      <c r="EMJ95" s="496"/>
      <c r="EMK95" s="496"/>
      <c r="EML95" s="496"/>
      <c r="EMM95" s="496"/>
      <c r="EMN95" s="495"/>
      <c r="EMO95" s="496"/>
      <c r="EMP95" s="496"/>
      <c r="EMQ95" s="496"/>
      <c r="EMR95" s="496"/>
      <c r="EMS95" s="496"/>
      <c r="EMT95" s="496"/>
      <c r="EMU95" s="495"/>
      <c r="EMV95" s="496"/>
      <c r="EMW95" s="496"/>
      <c r="EMX95" s="496"/>
      <c r="EMY95" s="496"/>
      <c r="EMZ95" s="496"/>
      <c r="ENA95" s="496"/>
      <c r="ENB95" s="495"/>
      <c r="ENC95" s="496"/>
      <c r="END95" s="496"/>
      <c r="ENE95" s="496"/>
      <c r="ENF95" s="496"/>
      <c r="ENG95" s="496"/>
      <c r="ENH95" s="496"/>
      <c r="ENI95" s="495"/>
      <c r="ENJ95" s="496"/>
      <c r="ENK95" s="496"/>
      <c r="ENL95" s="496"/>
      <c r="ENM95" s="496"/>
      <c r="ENN95" s="496"/>
      <c r="ENO95" s="496"/>
      <c r="ENP95" s="495"/>
      <c r="ENQ95" s="496"/>
      <c r="ENR95" s="496"/>
      <c r="ENS95" s="496"/>
      <c r="ENT95" s="496"/>
      <c r="ENU95" s="496"/>
      <c r="ENV95" s="496"/>
      <c r="ENW95" s="495"/>
      <c r="ENX95" s="496"/>
      <c r="ENY95" s="496"/>
      <c r="ENZ95" s="496"/>
      <c r="EOA95" s="496"/>
      <c r="EOB95" s="496"/>
      <c r="EOC95" s="496"/>
      <c r="EOD95" s="495"/>
      <c r="EOE95" s="496"/>
      <c r="EOF95" s="496"/>
      <c r="EOG95" s="496"/>
      <c r="EOH95" s="496"/>
      <c r="EOI95" s="496"/>
      <c r="EOJ95" s="496"/>
      <c r="EOK95" s="495"/>
      <c r="EOL95" s="496"/>
      <c r="EOM95" s="496"/>
      <c r="EON95" s="496"/>
      <c r="EOO95" s="496"/>
      <c r="EOP95" s="496"/>
      <c r="EOQ95" s="496"/>
      <c r="EOR95" s="495"/>
      <c r="EOS95" s="496"/>
      <c r="EOT95" s="496"/>
      <c r="EOU95" s="496"/>
      <c r="EOV95" s="496"/>
      <c r="EOW95" s="496"/>
      <c r="EOX95" s="496"/>
      <c r="EOY95" s="495"/>
      <c r="EOZ95" s="496"/>
      <c r="EPA95" s="496"/>
      <c r="EPB95" s="496"/>
      <c r="EPC95" s="496"/>
      <c r="EPD95" s="496"/>
      <c r="EPE95" s="496"/>
      <c r="EPF95" s="495"/>
      <c r="EPG95" s="496"/>
      <c r="EPH95" s="496"/>
      <c r="EPI95" s="496"/>
      <c r="EPJ95" s="496"/>
      <c r="EPK95" s="496"/>
      <c r="EPL95" s="496"/>
      <c r="EPM95" s="495"/>
      <c r="EPN95" s="496"/>
      <c r="EPO95" s="496"/>
      <c r="EPP95" s="496"/>
      <c r="EPQ95" s="496"/>
      <c r="EPR95" s="496"/>
      <c r="EPS95" s="496"/>
      <c r="EPT95" s="495"/>
      <c r="EPU95" s="496"/>
      <c r="EPV95" s="496"/>
      <c r="EPW95" s="496"/>
      <c r="EPX95" s="496"/>
      <c r="EPY95" s="496"/>
      <c r="EPZ95" s="496"/>
      <c r="EQA95" s="495"/>
      <c r="EQB95" s="496"/>
      <c r="EQC95" s="496"/>
      <c r="EQD95" s="496"/>
      <c r="EQE95" s="496"/>
      <c r="EQF95" s="496"/>
      <c r="EQG95" s="496"/>
      <c r="EQH95" s="495"/>
      <c r="EQI95" s="496"/>
      <c r="EQJ95" s="496"/>
      <c r="EQK95" s="496"/>
      <c r="EQL95" s="496"/>
      <c r="EQM95" s="496"/>
      <c r="EQN95" s="496"/>
      <c r="EQO95" s="495"/>
      <c r="EQP95" s="496"/>
      <c r="EQQ95" s="496"/>
      <c r="EQR95" s="496"/>
      <c r="EQS95" s="496"/>
      <c r="EQT95" s="496"/>
      <c r="EQU95" s="496"/>
      <c r="EQV95" s="495"/>
      <c r="EQW95" s="496"/>
      <c r="EQX95" s="496"/>
      <c r="EQY95" s="496"/>
      <c r="EQZ95" s="496"/>
      <c r="ERA95" s="496"/>
      <c r="ERB95" s="496"/>
      <c r="ERC95" s="495"/>
      <c r="ERD95" s="496"/>
      <c r="ERE95" s="496"/>
      <c r="ERF95" s="496"/>
      <c r="ERG95" s="496"/>
      <c r="ERH95" s="496"/>
      <c r="ERI95" s="496"/>
      <c r="ERJ95" s="495"/>
      <c r="ERK95" s="496"/>
      <c r="ERL95" s="496"/>
      <c r="ERM95" s="496"/>
      <c r="ERN95" s="496"/>
      <c r="ERO95" s="496"/>
      <c r="ERP95" s="496"/>
      <c r="ERQ95" s="495"/>
      <c r="ERR95" s="496"/>
      <c r="ERS95" s="496"/>
      <c r="ERT95" s="496"/>
      <c r="ERU95" s="496"/>
      <c r="ERV95" s="496"/>
      <c r="ERW95" s="496"/>
      <c r="ERX95" s="495"/>
      <c r="ERY95" s="496"/>
      <c r="ERZ95" s="496"/>
      <c r="ESA95" s="496"/>
      <c r="ESB95" s="496"/>
      <c r="ESC95" s="496"/>
      <c r="ESD95" s="496"/>
      <c r="ESE95" s="495"/>
      <c r="ESF95" s="496"/>
      <c r="ESG95" s="496"/>
      <c r="ESH95" s="496"/>
      <c r="ESI95" s="496"/>
      <c r="ESJ95" s="496"/>
      <c r="ESK95" s="496"/>
      <c r="ESL95" s="495"/>
      <c r="ESM95" s="496"/>
      <c r="ESN95" s="496"/>
      <c r="ESO95" s="496"/>
      <c r="ESP95" s="496"/>
      <c r="ESQ95" s="496"/>
      <c r="ESR95" s="496"/>
      <c r="ESS95" s="495"/>
      <c r="EST95" s="496"/>
      <c r="ESU95" s="496"/>
      <c r="ESV95" s="496"/>
      <c r="ESW95" s="496"/>
      <c r="ESX95" s="496"/>
      <c r="ESY95" s="496"/>
      <c r="ESZ95" s="495"/>
      <c r="ETA95" s="496"/>
      <c r="ETB95" s="496"/>
      <c r="ETC95" s="496"/>
      <c r="ETD95" s="496"/>
      <c r="ETE95" s="496"/>
      <c r="ETF95" s="496"/>
      <c r="ETG95" s="495"/>
      <c r="ETH95" s="496"/>
      <c r="ETI95" s="496"/>
      <c r="ETJ95" s="496"/>
      <c r="ETK95" s="496"/>
      <c r="ETL95" s="496"/>
      <c r="ETM95" s="496"/>
      <c r="ETN95" s="495"/>
      <c r="ETO95" s="496"/>
      <c r="ETP95" s="496"/>
      <c r="ETQ95" s="496"/>
      <c r="ETR95" s="496"/>
      <c r="ETS95" s="496"/>
      <c r="ETT95" s="496"/>
      <c r="ETU95" s="495"/>
      <c r="ETV95" s="496"/>
      <c r="ETW95" s="496"/>
      <c r="ETX95" s="496"/>
      <c r="ETY95" s="496"/>
      <c r="ETZ95" s="496"/>
      <c r="EUA95" s="496"/>
      <c r="EUB95" s="495"/>
      <c r="EUC95" s="496"/>
      <c r="EUD95" s="496"/>
      <c r="EUE95" s="496"/>
      <c r="EUF95" s="496"/>
      <c r="EUG95" s="496"/>
      <c r="EUH95" s="496"/>
      <c r="EUI95" s="495"/>
      <c r="EUJ95" s="496"/>
      <c r="EUK95" s="496"/>
      <c r="EUL95" s="496"/>
      <c r="EUM95" s="496"/>
      <c r="EUN95" s="496"/>
      <c r="EUO95" s="496"/>
      <c r="EUP95" s="495"/>
      <c r="EUQ95" s="496"/>
      <c r="EUR95" s="496"/>
      <c r="EUS95" s="496"/>
      <c r="EUT95" s="496"/>
      <c r="EUU95" s="496"/>
      <c r="EUV95" s="496"/>
      <c r="EUW95" s="495"/>
      <c r="EUX95" s="496"/>
      <c r="EUY95" s="496"/>
      <c r="EUZ95" s="496"/>
      <c r="EVA95" s="496"/>
      <c r="EVB95" s="496"/>
      <c r="EVC95" s="496"/>
      <c r="EVD95" s="495"/>
      <c r="EVE95" s="496"/>
      <c r="EVF95" s="496"/>
      <c r="EVG95" s="496"/>
      <c r="EVH95" s="496"/>
      <c r="EVI95" s="496"/>
      <c r="EVJ95" s="496"/>
      <c r="EVK95" s="495"/>
      <c r="EVL95" s="496"/>
      <c r="EVM95" s="496"/>
      <c r="EVN95" s="496"/>
      <c r="EVO95" s="496"/>
      <c r="EVP95" s="496"/>
      <c r="EVQ95" s="496"/>
      <c r="EVR95" s="495"/>
      <c r="EVS95" s="496"/>
      <c r="EVT95" s="496"/>
      <c r="EVU95" s="496"/>
      <c r="EVV95" s="496"/>
      <c r="EVW95" s="496"/>
      <c r="EVX95" s="496"/>
      <c r="EVY95" s="495"/>
      <c r="EVZ95" s="496"/>
      <c r="EWA95" s="496"/>
      <c r="EWB95" s="496"/>
      <c r="EWC95" s="496"/>
      <c r="EWD95" s="496"/>
      <c r="EWE95" s="496"/>
      <c r="EWF95" s="495"/>
      <c r="EWG95" s="496"/>
      <c r="EWH95" s="496"/>
      <c r="EWI95" s="496"/>
      <c r="EWJ95" s="496"/>
      <c r="EWK95" s="496"/>
      <c r="EWL95" s="496"/>
      <c r="EWM95" s="495"/>
      <c r="EWN95" s="496"/>
      <c r="EWO95" s="496"/>
      <c r="EWP95" s="496"/>
      <c r="EWQ95" s="496"/>
      <c r="EWR95" s="496"/>
      <c r="EWS95" s="496"/>
      <c r="EWT95" s="495"/>
      <c r="EWU95" s="496"/>
      <c r="EWV95" s="496"/>
      <c r="EWW95" s="496"/>
      <c r="EWX95" s="496"/>
      <c r="EWY95" s="496"/>
      <c r="EWZ95" s="496"/>
      <c r="EXA95" s="495"/>
      <c r="EXB95" s="496"/>
      <c r="EXC95" s="496"/>
      <c r="EXD95" s="496"/>
      <c r="EXE95" s="496"/>
      <c r="EXF95" s="496"/>
      <c r="EXG95" s="496"/>
      <c r="EXH95" s="495"/>
      <c r="EXI95" s="496"/>
      <c r="EXJ95" s="496"/>
      <c r="EXK95" s="496"/>
      <c r="EXL95" s="496"/>
      <c r="EXM95" s="496"/>
      <c r="EXN95" s="496"/>
      <c r="EXO95" s="495"/>
      <c r="EXP95" s="496"/>
      <c r="EXQ95" s="496"/>
      <c r="EXR95" s="496"/>
      <c r="EXS95" s="496"/>
      <c r="EXT95" s="496"/>
      <c r="EXU95" s="496"/>
      <c r="EXV95" s="495"/>
      <c r="EXW95" s="496"/>
      <c r="EXX95" s="496"/>
      <c r="EXY95" s="496"/>
      <c r="EXZ95" s="496"/>
      <c r="EYA95" s="496"/>
      <c r="EYB95" s="496"/>
      <c r="EYC95" s="495"/>
      <c r="EYD95" s="496"/>
      <c r="EYE95" s="496"/>
      <c r="EYF95" s="496"/>
      <c r="EYG95" s="496"/>
      <c r="EYH95" s="496"/>
      <c r="EYI95" s="496"/>
      <c r="EYJ95" s="495"/>
      <c r="EYK95" s="496"/>
      <c r="EYL95" s="496"/>
      <c r="EYM95" s="496"/>
      <c r="EYN95" s="496"/>
      <c r="EYO95" s="496"/>
      <c r="EYP95" s="496"/>
      <c r="EYQ95" s="495"/>
      <c r="EYR95" s="496"/>
      <c r="EYS95" s="496"/>
      <c r="EYT95" s="496"/>
      <c r="EYU95" s="496"/>
      <c r="EYV95" s="496"/>
      <c r="EYW95" s="496"/>
      <c r="EYX95" s="495"/>
      <c r="EYY95" s="496"/>
      <c r="EYZ95" s="496"/>
      <c r="EZA95" s="496"/>
      <c r="EZB95" s="496"/>
      <c r="EZC95" s="496"/>
      <c r="EZD95" s="496"/>
      <c r="EZE95" s="495"/>
      <c r="EZF95" s="496"/>
      <c r="EZG95" s="496"/>
      <c r="EZH95" s="496"/>
      <c r="EZI95" s="496"/>
      <c r="EZJ95" s="496"/>
      <c r="EZK95" s="496"/>
      <c r="EZL95" s="495"/>
      <c r="EZM95" s="496"/>
      <c r="EZN95" s="496"/>
      <c r="EZO95" s="496"/>
      <c r="EZP95" s="496"/>
      <c r="EZQ95" s="496"/>
      <c r="EZR95" s="496"/>
      <c r="EZS95" s="495"/>
      <c r="EZT95" s="496"/>
      <c r="EZU95" s="496"/>
      <c r="EZV95" s="496"/>
      <c r="EZW95" s="496"/>
      <c r="EZX95" s="496"/>
      <c r="EZY95" s="496"/>
      <c r="EZZ95" s="495"/>
      <c r="FAA95" s="496"/>
      <c r="FAB95" s="496"/>
      <c r="FAC95" s="496"/>
      <c r="FAD95" s="496"/>
      <c r="FAE95" s="496"/>
      <c r="FAF95" s="496"/>
      <c r="FAG95" s="495"/>
      <c r="FAH95" s="496"/>
      <c r="FAI95" s="496"/>
      <c r="FAJ95" s="496"/>
      <c r="FAK95" s="496"/>
      <c r="FAL95" s="496"/>
      <c r="FAM95" s="496"/>
      <c r="FAN95" s="495"/>
      <c r="FAO95" s="496"/>
      <c r="FAP95" s="496"/>
      <c r="FAQ95" s="496"/>
      <c r="FAR95" s="496"/>
      <c r="FAS95" s="496"/>
      <c r="FAT95" s="496"/>
      <c r="FAU95" s="495"/>
      <c r="FAV95" s="496"/>
      <c r="FAW95" s="496"/>
      <c r="FAX95" s="496"/>
      <c r="FAY95" s="496"/>
      <c r="FAZ95" s="496"/>
      <c r="FBA95" s="496"/>
      <c r="FBB95" s="495"/>
      <c r="FBC95" s="496"/>
      <c r="FBD95" s="496"/>
      <c r="FBE95" s="496"/>
      <c r="FBF95" s="496"/>
      <c r="FBG95" s="496"/>
      <c r="FBH95" s="496"/>
      <c r="FBI95" s="495"/>
      <c r="FBJ95" s="496"/>
      <c r="FBK95" s="496"/>
      <c r="FBL95" s="496"/>
      <c r="FBM95" s="496"/>
      <c r="FBN95" s="496"/>
      <c r="FBO95" s="496"/>
      <c r="FBP95" s="495"/>
      <c r="FBQ95" s="496"/>
      <c r="FBR95" s="496"/>
      <c r="FBS95" s="496"/>
      <c r="FBT95" s="496"/>
      <c r="FBU95" s="496"/>
      <c r="FBV95" s="496"/>
      <c r="FBW95" s="495"/>
      <c r="FBX95" s="496"/>
      <c r="FBY95" s="496"/>
      <c r="FBZ95" s="496"/>
      <c r="FCA95" s="496"/>
      <c r="FCB95" s="496"/>
      <c r="FCC95" s="496"/>
      <c r="FCD95" s="495"/>
      <c r="FCE95" s="496"/>
      <c r="FCF95" s="496"/>
      <c r="FCG95" s="496"/>
      <c r="FCH95" s="496"/>
      <c r="FCI95" s="496"/>
      <c r="FCJ95" s="496"/>
      <c r="FCK95" s="495"/>
      <c r="FCL95" s="496"/>
      <c r="FCM95" s="496"/>
      <c r="FCN95" s="496"/>
      <c r="FCO95" s="496"/>
      <c r="FCP95" s="496"/>
      <c r="FCQ95" s="496"/>
      <c r="FCR95" s="495"/>
      <c r="FCS95" s="496"/>
      <c r="FCT95" s="496"/>
      <c r="FCU95" s="496"/>
      <c r="FCV95" s="496"/>
      <c r="FCW95" s="496"/>
      <c r="FCX95" s="496"/>
      <c r="FCY95" s="495"/>
      <c r="FCZ95" s="496"/>
      <c r="FDA95" s="496"/>
      <c r="FDB95" s="496"/>
      <c r="FDC95" s="496"/>
      <c r="FDD95" s="496"/>
      <c r="FDE95" s="496"/>
      <c r="FDF95" s="495"/>
      <c r="FDG95" s="496"/>
      <c r="FDH95" s="496"/>
      <c r="FDI95" s="496"/>
      <c r="FDJ95" s="496"/>
      <c r="FDK95" s="496"/>
      <c r="FDL95" s="496"/>
      <c r="FDM95" s="495"/>
      <c r="FDN95" s="496"/>
      <c r="FDO95" s="496"/>
      <c r="FDP95" s="496"/>
      <c r="FDQ95" s="496"/>
      <c r="FDR95" s="496"/>
      <c r="FDS95" s="496"/>
      <c r="FDT95" s="495"/>
      <c r="FDU95" s="496"/>
      <c r="FDV95" s="496"/>
      <c r="FDW95" s="496"/>
      <c r="FDX95" s="496"/>
      <c r="FDY95" s="496"/>
      <c r="FDZ95" s="496"/>
      <c r="FEA95" s="495"/>
      <c r="FEB95" s="496"/>
      <c r="FEC95" s="496"/>
      <c r="FED95" s="496"/>
      <c r="FEE95" s="496"/>
      <c r="FEF95" s="496"/>
      <c r="FEG95" s="496"/>
      <c r="FEH95" s="495"/>
      <c r="FEI95" s="496"/>
      <c r="FEJ95" s="496"/>
      <c r="FEK95" s="496"/>
      <c r="FEL95" s="496"/>
      <c r="FEM95" s="496"/>
      <c r="FEN95" s="496"/>
      <c r="FEO95" s="495"/>
      <c r="FEP95" s="496"/>
      <c r="FEQ95" s="496"/>
      <c r="FER95" s="496"/>
      <c r="FES95" s="496"/>
      <c r="FET95" s="496"/>
      <c r="FEU95" s="496"/>
      <c r="FEV95" s="495"/>
      <c r="FEW95" s="496"/>
      <c r="FEX95" s="496"/>
      <c r="FEY95" s="496"/>
      <c r="FEZ95" s="496"/>
      <c r="FFA95" s="496"/>
      <c r="FFB95" s="496"/>
      <c r="FFC95" s="495"/>
      <c r="FFD95" s="496"/>
      <c r="FFE95" s="496"/>
      <c r="FFF95" s="496"/>
      <c r="FFG95" s="496"/>
      <c r="FFH95" s="496"/>
      <c r="FFI95" s="496"/>
      <c r="FFJ95" s="495"/>
      <c r="FFK95" s="496"/>
      <c r="FFL95" s="496"/>
      <c r="FFM95" s="496"/>
      <c r="FFN95" s="496"/>
      <c r="FFO95" s="496"/>
      <c r="FFP95" s="496"/>
      <c r="FFQ95" s="495"/>
      <c r="FFR95" s="496"/>
      <c r="FFS95" s="496"/>
      <c r="FFT95" s="496"/>
      <c r="FFU95" s="496"/>
      <c r="FFV95" s="496"/>
      <c r="FFW95" s="496"/>
      <c r="FFX95" s="495"/>
      <c r="FFY95" s="496"/>
      <c r="FFZ95" s="496"/>
      <c r="FGA95" s="496"/>
      <c r="FGB95" s="496"/>
      <c r="FGC95" s="496"/>
      <c r="FGD95" s="496"/>
      <c r="FGE95" s="495"/>
      <c r="FGF95" s="496"/>
      <c r="FGG95" s="496"/>
      <c r="FGH95" s="496"/>
      <c r="FGI95" s="496"/>
      <c r="FGJ95" s="496"/>
      <c r="FGK95" s="496"/>
      <c r="FGL95" s="495"/>
      <c r="FGM95" s="496"/>
      <c r="FGN95" s="496"/>
      <c r="FGO95" s="496"/>
      <c r="FGP95" s="496"/>
      <c r="FGQ95" s="496"/>
      <c r="FGR95" s="496"/>
      <c r="FGS95" s="495"/>
      <c r="FGT95" s="496"/>
      <c r="FGU95" s="496"/>
      <c r="FGV95" s="496"/>
      <c r="FGW95" s="496"/>
      <c r="FGX95" s="496"/>
      <c r="FGY95" s="496"/>
      <c r="FGZ95" s="495"/>
      <c r="FHA95" s="496"/>
      <c r="FHB95" s="496"/>
      <c r="FHC95" s="496"/>
      <c r="FHD95" s="496"/>
      <c r="FHE95" s="496"/>
      <c r="FHF95" s="496"/>
      <c r="FHG95" s="495"/>
      <c r="FHH95" s="496"/>
      <c r="FHI95" s="496"/>
      <c r="FHJ95" s="496"/>
      <c r="FHK95" s="496"/>
      <c r="FHL95" s="496"/>
      <c r="FHM95" s="496"/>
      <c r="FHN95" s="495"/>
      <c r="FHO95" s="496"/>
      <c r="FHP95" s="496"/>
      <c r="FHQ95" s="496"/>
      <c r="FHR95" s="496"/>
      <c r="FHS95" s="496"/>
      <c r="FHT95" s="496"/>
      <c r="FHU95" s="495"/>
      <c r="FHV95" s="496"/>
      <c r="FHW95" s="496"/>
      <c r="FHX95" s="496"/>
      <c r="FHY95" s="496"/>
      <c r="FHZ95" s="496"/>
      <c r="FIA95" s="496"/>
      <c r="FIB95" s="495"/>
      <c r="FIC95" s="496"/>
      <c r="FID95" s="496"/>
      <c r="FIE95" s="496"/>
      <c r="FIF95" s="496"/>
      <c r="FIG95" s="496"/>
      <c r="FIH95" s="496"/>
      <c r="FII95" s="495"/>
      <c r="FIJ95" s="496"/>
      <c r="FIK95" s="496"/>
      <c r="FIL95" s="496"/>
      <c r="FIM95" s="496"/>
      <c r="FIN95" s="496"/>
      <c r="FIO95" s="496"/>
      <c r="FIP95" s="495"/>
      <c r="FIQ95" s="496"/>
      <c r="FIR95" s="496"/>
      <c r="FIS95" s="496"/>
      <c r="FIT95" s="496"/>
      <c r="FIU95" s="496"/>
      <c r="FIV95" s="496"/>
      <c r="FIW95" s="495"/>
      <c r="FIX95" s="496"/>
      <c r="FIY95" s="496"/>
      <c r="FIZ95" s="496"/>
      <c r="FJA95" s="496"/>
      <c r="FJB95" s="496"/>
      <c r="FJC95" s="496"/>
      <c r="FJD95" s="495"/>
      <c r="FJE95" s="496"/>
      <c r="FJF95" s="496"/>
      <c r="FJG95" s="496"/>
      <c r="FJH95" s="496"/>
      <c r="FJI95" s="496"/>
      <c r="FJJ95" s="496"/>
      <c r="FJK95" s="495"/>
      <c r="FJL95" s="496"/>
      <c r="FJM95" s="496"/>
      <c r="FJN95" s="496"/>
      <c r="FJO95" s="496"/>
      <c r="FJP95" s="496"/>
      <c r="FJQ95" s="496"/>
      <c r="FJR95" s="495"/>
      <c r="FJS95" s="496"/>
      <c r="FJT95" s="496"/>
      <c r="FJU95" s="496"/>
      <c r="FJV95" s="496"/>
      <c r="FJW95" s="496"/>
      <c r="FJX95" s="496"/>
      <c r="FJY95" s="495"/>
      <c r="FJZ95" s="496"/>
      <c r="FKA95" s="496"/>
      <c r="FKB95" s="496"/>
      <c r="FKC95" s="496"/>
      <c r="FKD95" s="496"/>
      <c r="FKE95" s="496"/>
      <c r="FKF95" s="495"/>
      <c r="FKG95" s="496"/>
      <c r="FKH95" s="496"/>
      <c r="FKI95" s="496"/>
      <c r="FKJ95" s="496"/>
      <c r="FKK95" s="496"/>
      <c r="FKL95" s="496"/>
      <c r="FKM95" s="495"/>
      <c r="FKN95" s="496"/>
      <c r="FKO95" s="496"/>
      <c r="FKP95" s="496"/>
      <c r="FKQ95" s="496"/>
      <c r="FKR95" s="496"/>
      <c r="FKS95" s="496"/>
      <c r="FKT95" s="495"/>
      <c r="FKU95" s="496"/>
      <c r="FKV95" s="496"/>
      <c r="FKW95" s="496"/>
      <c r="FKX95" s="496"/>
      <c r="FKY95" s="496"/>
      <c r="FKZ95" s="496"/>
      <c r="FLA95" s="495"/>
      <c r="FLB95" s="496"/>
      <c r="FLC95" s="496"/>
      <c r="FLD95" s="496"/>
      <c r="FLE95" s="496"/>
      <c r="FLF95" s="496"/>
      <c r="FLG95" s="496"/>
      <c r="FLH95" s="495"/>
      <c r="FLI95" s="496"/>
      <c r="FLJ95" s="496"/>
      <c r="FLK95" s="496"/>
      <c r="FLL95" s="496"/>
      <c r="FLM95" s="496"/>
      <c r="FLN95" s="496"/>
      <c r="FLO95" s="495"/>
      <c r="FLP95" s="496"/>
      <c r="FLQ95" s="496"/>
      <c r="FLR95" s="496"/>
      <c r="FLS95" s="496"/>
      <c r="FLT95" s="496"/>
      <c r="FLU95" s="496"/>
      <c r="FLV95" s="495"/>
      <c r="FLW95" s="496"/>
      <c r="FLX95" s="496"/>
      <c r="FLY95" s="496"/>
      <c r="FLZ95" s="496"/>
      <c r="FMA95" s="496"/>
      <c r="FMB95" s="496"/>
      <c r="FMC95" s="495"/>
      <c r="FMD95" s="496"/>
      <c r="FME95" s="496"/>
      <c r="FMF95" s="496"/>
      <c r="FMG95" s="496"/>
      <c r="FMH95" s="496"/>
      <c r="FMI95" s="496"/>
      <c r="FMJ95" s="495"/>
      <c r="FMK95" s="496"/>
      <c r="FML95" s="496"/>
      <c r="FMM95" s="496"/>
      <c r="FMN95" s="496"/>
      <c r="FMO95" s="496"/>
      <c r="FMP95" s="496"/>
      <c r="FMQ95" s="495"/>
      <c r="FMR95" s="496"/>
      <c r="FMS95" s="496"/>
      <c r="FMT95" s="496"/>
      <c r="FMU95" s="496"/>
      <c r="FMV95" s="496"/>
      <c r="FMW95" s="496"/>
      <c r="FMX95" s="495"/>
      <c r="FMY95" s="496"/>
      <c r="FMZ95" s="496"/>
      <c r="FNA95" s="496"/>
      <c r="FNB95" s="496"/>
      <c r="FNC95" s="496"/>
      <c r="FND95" s="496"/>
      <c r="FNE95" s="495"/>
      <c r="FNF95" s="496"/>
      <c r="FNG95" s="496"/>
      <c r="FNH95" s="496"/>
      <c r="FNI95" s="496"/>
      <c r="FNJ95" s="496"/>
      <c r="FNK95" s="496"/>
      <c r="FNL95" s="495"/>
      <c r="FNM95" s="496"/>
      <c r="FNN95" s="496"/>
      <c r="FNO95" s="496"/>
      <c r="FNP95" s="496"/>
      <c r="FNQ95" s="496"/>
      <c r="FNR95" s="496"/>
      <c r="FNS95" s="495"/>
      <c r="FNT95" s="496"/>
      <c r="FNU95" s="496"/>
      <c r="FNV95" s="496"/>
      <c r="FNW95" s="496"/>
      <c r="FNX95" s="496"/>
      <c r="FNY95" s="496"/>
      <c r="FNZ95" s="495"/>
      <c r="FOA95" s="496"/>
      <c r="FOB95" s="496"/>
      <c r="FOC95" s="496"/>
      <c r="FOD95" s="496"/>
      <c r="FOE95" s="496"/>
      <c r="FOF95" s="496"/>
      <c r="FOG95" s="495"/>
      <c r="FOH95" s="496"/>
      <c r="FOI95" s="496"/>
      <c r="FOJ95" s="496"/>
      <c r="FOK95" s="496"/>
      <c r="FOL95" s="496"/>
      <c r="FOM95" s="496"/>
      <c r="FON95" s="495"/>
      <c r="FOO95" s="496"/>
      <c r="FOP95" s="496"/>
      <c r="FOQ95" s="496"/>
      <c r="FOR95" s="496"/>
      <c r="FOS95" s="496"/>
      <c r="FOT95" s="496"/>
      <c r="FOU95" s="495"/>
      <c r="FOV95" s="496"/>
      <c r="FOW95" s="496"/>
      <c r="FOX95" s="496"/>
      <c r="FOY95" s="496"/>
      <c r="FOZ95" s="496"/>
      <c r="FPA95" s="496"/>
      <c r="FPB95" s="495"/>
      <c r="FPC95" s="496"/>
      <c r="FPD95" s="496"/>
      <c r="FPE95" s="496"/>
      <c r="FPF95" s="496"/>
      <c r="FPG95" s="496"/>
      <c r="FPH95" s="496"/>
      <c r="FPI95" s="495"/>
      <c r="FPJ95" s="496"/>
      <c r="FPK95" s="496"/>
      <c r="FPL95" s="496"/>
      <c r="FPM95" s="496"/>
      <c r="FPN95" s="496"/>
      <c r="FPO95" s="496"/>
      <c r="FPP95" s="495"/>
      <c r="FPQ95" s="496"/>
      <c r="FPR95" s="496"/>
      <c r="FPS95" s="496"/>
      <c r="FPT95" s="496"/>
      <c r="FPU95" s="496"/>
      <c r="FPV95" s="496"/>
      <c r="FPW95" s="495"/>
      <c r="FPX95" s="496"/>
      <c r="FPY95" s="496"/>
      <c r="FPZ95" s="496"/>
      <c r="FQA95" s="496"/>
      <c r="FQB95" s="496"/>
      <c r="FQC95" s="496"/>
      <c r="FQD95" s="495"/>
      <c r="FQE95" s="496"/>
      <c r="FQF95" s="496"/>
      <c r="FQG95" s="496"/>
      <c r="FQH95" s="496"/>
      <c r="FQI95" s="496"/>
      <c r="FQJ95" s="496"/>
      <c r="FQK95" s="495"/>
      <c r="FQL95" s="496"/>
      <c r="FQM95" s="496"/>
      <c r="FQN95" s="496"/>
      <c r="FQO95" s="496"/>
      <c r="FQP95" s="496"/>
      <c r="FQQ95" s="496"/>
      <c r="FQR95" s="495"/>
      <c r="FQS95" s="496"/>
      <c r="FQT95" s="496"/>
      <c r="FQU95" s="496"/>
      <c r="FQV95" s="496"/>
      <c r="FQW95" s="496"/>
      <c r="FQX95" s="496"/>
      <c r="FQY95" s="495"/>
      <c r="FQZ95" s="496"/>
      <c r="FRA95" s="496"/>
      <c r="FRB95" s="496"/>
      <c r="FRC95" s="496"/>
      <c r="FRD95" s="496"/>
      <c r="FRE95" s="496"/>
      <c r="FRF95" s="495"/>
      <c r="FRG95" s="496"/>
      <c r="FRH95" s="496"/>
      <c r="FRI95" s="496"/>
      <c r="FRJ95" s="496"/>
      <c r="FRK95" s="496"/>
      <c r="FRL95" s="496"/>
      <c r="FRM95" s="495"/>
      <c r="FRN95" s="496"/>
      <c r="FRO95" s="496"/>
      <c r="FRP95" s="496"/>
      <c r="FRQ95" s="496"/>
      <c r="FRR95" s="496"/>
      <c r="FRS95" s="496"/>
      <c r="FRT95" s="495"/>
      <c r="FRU95" s="496"/>
      <c r="FRV95" s="496"/>
      <c r="FRW95" s="496"/>
      <c r="FRX95" s="496"/>
      <c r="FRY95" s="496"/>
      <c r="FRZ95" s="496"/>
      <c r="FSA95" s="495"/>
      <c r="FSB95" s="496"/>
      <c r="FSC95" s="496"/>
      <c r="FSD95" s="496"/>
      <c r="FSE95" s="496"/>
      <c r="FSF95" s="496"/>
      <c r="FSG95" s="496"/>
      <c r="FSH95" s="495"/>
      <c r="FSI95" s="496"/>
      <c r="FSJ95" s="496"/>
      <c r="FSK95" s="496"/>
      <c r="FSL95" s="496"/>
      <c r="FSM95" s="496"/>
      <c r="FSN95" s="496"/>
      <c r="FSO95" s="495"/>
      <c r="FSP95" s="496"/>
      <c r="FSQ95" s="496"/>
      <c r="FSR95" s="496"/>
      <c r="FSS95" s="496"/>
      <c r="FST95" s="496"/>
      <c r="FSU95" s="496"/>
      <c r="FSV95" s="495"/>
      <c r="FSW95" s="496"/>
      <c r="FSX95" s="496"/>
      <c r="FSY95" s="496"/>
      <c r="FSZ95" s="496"/>
      <c r="FTA95" s="496"/>
      <c r="FTB95" s="496"/>
      <c r="FTC95" s="495"/>
      <c r="FTD95" s="496"/>
      <c r="FTE95" s="496"/>
      <c r="FTF95" s="496"/>
      <c r="FTG95" s="496"/>
      <c r="FTH95" s="496"/>
      <c r="FTI95" s="496"/>
      <c r="FTJ95" s="495"/>
      <c r="FTK95" s="496"/>
      <c r="FTL95" s="496"/>
      <c r="FTM95" s="496"/>
      <c r="FTN95" s="496"/>
      <c r="FTO95" s="496"/>
      <c r="FTP95" s="496"/>
      <c r="FTQ95" s="495"/>
      <c r="FTR95" s="496"/>
      <c r="FTS95" s="496"/>
      <c r="FTT95" s="496"/>
      <c r="FTU95" s="496"/>
      <c r="FTV95" s="496"/>
      <c r="FTW95" s="496"/>
      <c r="FTX95" s="495"/>
      <c r="FTY95" s="496"/>
      <c r="FTZ95" s="496"/>
      <c r="FUA95" s="496"/>
      <c r="FUB95" s="496"/>
      <c r="FUC95" s="496"/>
      <c r="FUD95" s="496"/>
      <c r="FUE95" s="495"/>
      <c r="FUF95" s="496"/>
      <c r="FUG95" s="496"/>
      <c r="FUH95" s="496"/>
      <c r="FUI95" s="496"/>
      <c r="FUJ95" s="496"/>
      <c r="FUK95" s="496"/>
      <c r="FUL95" s="495"/>
      <c r="FUM95" s="496"/>
      <c r="FUN95" s="496"/>
      <c r="FUO95" s="496"/>
      <c r="FUP95" s="496"/>
      <c r="FUQ95" s="496"/>
      <c r="FUR95" s="496"/>
      <c r="FUS95" s="495"/>
      <c r="FUT95" s="496"/>
      <c r="FUU95" s="496"/>
      <c r="FUV95" s="496"/>
      <c r="FUW95" s="496"/>
      <c r="FUX95" s="496"/>
      <c r="FUY95" s="496"/>
      <c r="FUZ95" s="495"/>
      <c r="FVA95" s="496"/>
      <c r="FVB95" s="496"/>
      <c r="FVC95" s="496"/>
      <c r="FVD95" s="496"/>
      <c r="FVE95" s="496"/>
      <c r="FVF95" s="496"/>
      <c r="FVG95" s="495"/>
      <c r="FVH95" s="496"/>
      <c r="FVI95" s="496"/>
      <c r="FVJ95" s="496"/>
      <c r="FVK95" s="496"/>
      <c r="FVL95" s="496"/>
      <c r="FVM95" s="496"/>
      <c r="FVN95" s="495"/>
      <c r="FVO95" s="496"/>
      <c r="FVP95" s="496"/>
      <c r="FVQ95" s="496"/>
      <c r="FVR95" s="496"/>
      <c r="FVS95" s="496"/>
      <c r="FVT95" s="496"/>
      <c r="FVU95" s="495"/>
      <c r="FVV95" s="496"/>
      <c r="FVW95" s="496"/>
      <c r="FVX95" s="496"/>
      <c r="FVY95" s="496"/>
      <c r="FVZ95" s="496"/>
      <c r="FWA95" s="496"/>
      <c r="FWB95" s="495"/>
      <c r="FWC95" s="496"/>
      <c r="FWD95" s="496"/>
      <c r="FWE95" s="496"/>
      <c r="FWF95" s="496"/>
      <c r="FWG95" s="496"/>
      <c r="FWH95" s="496"/>
      <c r="FWI95" s="495"/>
      <c r="FWJ95" s="496"/>
      <c r="FWK95" s="496"/>
      <c r="FWL95" s="496"/>
      <c r="FWM95" s="496"/>
      <c r="FWN95" s="496"/>
      <c r="FWO95" s="496"/>
      <c r="FWP95" s="495"/>
      <c r="FWQ95" s="496"/>
      <c r="FWR95" s="496"/>
      <c r="FWS95" s="496"/>
      <c r="FWT95" s="496"/>
      <c r="FWU95" s="496"/>
      <c r="FWV95" s="496"/>
      <c r="FWW95" s="495"/>
      <c r="FWX95" s="496"/>
      <c r="FWY95" s="496"/>
      <c r="FWZ95" s="496"/>
      <c r="FXA95" s="496"/>
      <c r="FXB95" s="496"/>
      <c r="FXC95" s="496"/>
      <c r="FXD95" s="495"/>
      <c r="FXE95" s="496"/>
      <c r="FXF95" s="496"/>
      <c r="FXG95" s="496"/>
      <c r="FXH95" s="496"/>
      <c r="FXI95" s="496"/>
      <c r="FXJ95" s="496"/>
      <c r="FXK95" s="495"/>
      <c r="FXL95" s="496"/>
      <c r="FXM95" s="496"/>
      <c r="FXN95" s="496"/>
      <c r="FXO95" s="496"/>
      <c r="FXP95" s="496"/>
      <c r="FXQ95" s="496"/>
      <c r="FXR95" s="495"/>
      <c r="FXS95" s="496"/>
      <c r="FXT95" s="496"/>
      <c r="FXU95" s="496"/>
      <c r="FXV95" s="496"/>
      <c r="FXW95" s="496"/>
      <c r="FXX95" s="496"/>
      <c r="FXY95" s="495"/>
      <c r="FXZ95" s="496"/>
      <c r="FYA95" s="496"/>
      <c r="FYB95" s="496"/>
      <c r="FYC95" s="496"/>
      <c r="FYD95" s="496"/>
      <c r="FYE95" s="496"/>
      <c r="FYF95" s="495"/>
      <c r="FYG95" s="496"/>
      <c r="FYH95" s="496"/>
      <c r="FYI95" s="496"/>
      <c r="FYJ95" s="496"/>
      <c r="FYK95" s="496"/>
      <c r="FYL95" s="496"/>
      <c r="FYM95" s="495"/>
      <c r="FYN95" s="496"/>
      <c r="FYO95" s="496"/>
      <c r="FYP95" s="496"/>
      <c r="FYQ95" s="496"/>
      <c r="FYR95" s="496"/>
      <c r="FYS95" s="496"/>
      <c r="FYT95" s="495"/>
      <c r="FYU95" s="496"/>
      <c r="FYV95" s="496"/>
      <c r="FYW95" s="496"/>
      <c r="FYX95" s="496"/>
      <c r="FYY95" s="496"/>
      <c r="FYZ95" s="496"/>
      <c r="FZA95" s="495"/>
      <c r="FZB95" s="496"/>
      <c r="FZC95" s="496"/>
      <c r="FZD95" s="496"/>
      <c r="FZE95" s="496"/>
      <c r="FZF95" s="496"/>
      <c r="FZG95" s="496"/>
      <c r="FZH95" s="495"/>
      <c r="FZI95" s="496"/>
      <c r="FZJ95" s="496"/>
      <c r="FZK95" s="496"/>
      <c r="FZL95" s="496"/>
      <c r="FZM95" s="496"/>
      <c r="FZN95" s="496"/>
      <c r="FZO95" s="495"/>
      <c r="FZP95" s="496"/>
      <c r="FZQ95" s="496"/>
      <c r="FZR95" s="496"/>
      <c r="FZS95" s="496"/>
      <c r="FZT95" s="496"/>
      <c r="FZU95" s="496"/>
      <c r="FZV95" s="495"/>
      <c r="FZW95" s="496"/>
      <c r="FZX95" s="496"/>
      <c r="FZY95" s="496"/>
      <c r="FZZ95" s="496"/>
      <c r="GAA95" s="496"/>
      <c r="GAB95" s="496"/>
      <c r="GAC95" s="495"/>
      <c r="GAD95" s="496"/>
      <c r="GAE95" s="496"/>
      <c r="GAF95" s="496"/>
      <c r="GAG95" s="496"/>
      <c r="GAH95" s="496"/>
      <c r="GAI95" s="496"/>
      <c r="GAJ95" s="495"/>
      <c r="GAK95" s="496"/>
      <c r="GAL95" s="496"/>
      <c r="GAM95" s="496"/>
      <c r="GAN95" s="496"/>
      <c r="GAO95" s="496"/>
      <c r="GAP95" s="496"/>
      <c r="GAQ95" s="495"/>
      <c r="GAR95" s="496"/>
      <c r="GAS95" s="496"/>
      <c r="GAT95" s="496"/>
      <c r="GAU95" s="496"/>
      <c r="GAV95" s="496"/>
      <c r="GAW95" s="496"/>
      <c r="GAX95" s="495"/>
      <c r="GAY95" s="496"/>
      <c r="GAZ95" s="496"/>
      <c r="GBA95" s="496"/>
      <c r="GBB95" s="496"/>
      <c r="GBC95" s="496"/>
      <c r="GBD95" s="496"/>
      <c r="GBE95" s="495"/>
      <c r="GBF95" s="496"/>
      <c r="GBG95" s="496"/>
      <c r="GBH95" s="496"/>
      <c r="GBI95" s="496"/>
      <c r="GBJ95" s="496"/>
      <c r="GBK95" s="496"/>
      <c r="GBL95" s="495"/>
      <c r="GBM95" s="496"/>
      <c r="GBN95" s="496"/>
      <c r="GBO95" s="496"/>
      <c r="GBP95" s="496"/>
      <c r="GBQ95" s="496"/>
      <c r="GBR95" s="496"/>
      <c r="GBS95" s="495"/>
      <c r="GBT95" s="496"/>
      <c r="GBU95" s="496"/>
      <c r="GBV95" s="496"/>
      <c r="GBW95" s="496"/>
      <c r="GBX95" s="496"/>
      <c r="GBY95" s="496"/>
      <c r="GBZ95" s="495"/>
      <c r="GCA95" s="496"/>
      <c r="GCB95" s="496"/>
      <c r="GCC95" s="496"/>
      <c r="GCD95" s="496"/>
      <c r="GCE95" s="496"/>
      <c r="GCF95" s="496"/>
      <c r="GCG95" s="495"/>
      <c r="GCH95" s="496"/>
      <c r="GCI95" s="496"/>
      <c r="GCJ95" s="496"/>
      <c r="GCK95" s="496"/>
      <c r="GCL95" s="496"/>
      <c r="GCM95" s="496"/>
      <c r="GCN95" s="495"/>
      <c r="GCO95" s="496"/>
      <c r="GCP95" s="496"/>
      <c r="GCQ95" s="496"/>
      <c r="GCR95" s="496"/>
      <c r="GCS95" s="496"/>
      <c r="GCT95" s="496"/>
      <c r="GCU95" s="495"/>
      <c r="GCV95" s="496"/>
      <c r="GCW95" s="496"/>
      <c r="GCX95" s="496"/>
      <c r="GCY95" s="496"/>
      <c r="GCZ95" s="496"/>
      <c r="GDA95" s="496"/>
      <c r="GDB95" s="495"/>
      <c r="GDC95" s="496"/>
      <c r="GDD95" s="496"/>
      <c r="GDE95" s="496"/>
      <c r="GDF95" s="496"/>
      <c r="GDG95" s="496"/>
      <c r="GDH95" s="496"/>
      <c r="GDI95" s="495"/>
      <c r="GDJ95" s="496"/>
      <c r="GDK95" s="496"/>
      <c r="GDL95" s="496"/>
      <c r="GDM95" s="496"/>
      <c r="GDN95" s="496"/>
      <c r="GDO95" s="496"/>
      <c r="GDP95" s="495"/>
      <c r="GDQ95" s="496"/>
      <c r="GDR95" s="496"/>
      <c r="GDS95" s="496"/>
      <c r="GDT95" s="496"/>
      <c r="GDU95" s="496"/>
      <c r="GDV95" s="496"/>
      <c r="GDW95" s="495"/>
      <c r="GDX95" s="496"/>
      <c r="GDY95" s="496"/>
      <c r="GDZ95" s="496"/>
      <c r="GEA95" s="496"/>
      <c r="GEB95" s="496"/>
      <c r="GEC95" s="496"/>
      <c r="GED95" s="495"/>
      <c r="GEE95" s="496"/>
      <c r="GEF95" s="496"/>
      <c r="GEG95" s="496"/>
      <c r="GEH95" s="496"/>
      <c r="GEI95" s="496"/>
      <c r="GEJ95" s="496"/>
      <c r="GEK95" s="495"/>
      <c r="GEL95" s="496"/>
      <c r="GEM95" s="496"/>
      <c r="GEN95" s="496"/>
      <c r="GEO95" s="496"/>
      <c r="GEP95" s="496"/>
      <c r="GEQ95" s="496"/>
      <c r="GER95" s="495"/>
      <c r="GES95" s="496"/>
      <c r="GET95" s="496"/>
      <c r="GEU95" s="496"/>
      <c r="GEV95" s="496"/>
      <c r="GEW95" s="496"/>
      <c r="GEX95" s="496"/>
      <c r="GEY95" s="495"/>
      <c r="GEZ95" s="496"/>
      <c r="GFA95" s="496"/>
      <c r="GFB95" s="496"/>
      <c r="GFC95" s="496"/>
      <c r="GFD95" s="496"/>
      <c r="GFE95" s="496"/>
      <c r="GFF95" s="495"/>
      <c r="GFG95" s="496"/>
      <c r="GFH95" s="496"/>
      <c r="GFI95" s="496"/>
      <c r="GFJ95" s="496"/>
      <c r="GFK95" s="496"/>
      <c r="GFL95" s="496"/>
      <c r="GFM95" s="495"/>
      <c r="GFN95" s="496"/>
      <c r="GFO95" s="496"/>
      <c r="GFP95" s="496"/>
      <c r="GFQ95" s="496"/>
      <c r="GFR95" s="496"/>
      <c r="GFS95" s="496"/>
      <c r="GFT95" s="495"/>
      <c r="GFU95" s="496"/>
      <c r="GFV95" s="496"/>
      <c r="GFW95" s="496"/>
      <c r="GFX95" s="496"/>
      <c r="GFY95" s="496"/>
      <c r="GFZ95" s="496"/>
      <c r="GGA95" s="495"/>
      <c r="GGB95" s="496"/>
      <c r="GGC95" s="496"/>
      <c r="GGD95" s="496"/>
      <c r="GGE95" s="496"/>
      <c r="GGF95" s="496"/>
      <c r="GGG95" s="496"/>
      <c r="GGH95" s="495"/>
      <c r="GGI95" s="496"/>
      <c r="GGJ95" s="496"/>
      <c r="GGK95" s="496"/>
      <c r="GGL95" s="496"/>
      <c r="GGM95" s="496"/>
      <c r="GGN95" s="496"/>
      <c r="GGO95" s="495"/>
      <c r="GGP95" s="496"/>
      <c r="GGQ95" s="496"/>
      <c r="GGR95" s="496"/>
      <c r="GGS95" s="496"/>
      <c r="GGT95" s="496"/>
      <c r="GGU95" s="496"/>
      <c r="GGV95" s="495"/>
      <c r="GGW95" s="496"/>
      <c r="GGX95" s="496"/>
      <c r="GGY95" s="496"/>
      <c r="GGZ95" s="496"/>
      <c r="GHA95" s="496"/>
      <c r="GHB95" s="496"/>
      <c r="GHC95" s="495"/>
      <c r="GHD95" s="496"/>
      <c r="GHE95" s="496"/>
      <c r="GHF95" s="496"/>
      <c r="GHG95" s="496"/>
      <c r="GHH95" s="496"/>
      <c r="GHI95" s="496"/>
      <c r="GHJ95" s="495"/>
      <c r="GHK95" s="496"/>
      <c r="GHL95" s="496"/>
      <c r="GHM95" s="496"/>
      <c r="GHN95" s="496"/>
      <c r="GHO95" s="496"/>
      <c r="GHP95" s="496"/>
      <c r="GHQ95" s="495"/>
      <c r="GHR95" s="496"/>
      <c r="GHS95" s="496"/>
      <c r="GHT95" s="496"/>
      <c r="GHU95" s="496"/>
      <c r="GHV95" s="496"/>
      <c r="GHW95" s="496"/>
      <c r="GHX95" s="495"/>
      <c r="GHY95" s="496"/>
      <c r="GHZ95" s="496"/>
      <c r="GIA95" s="496"/>
      <c r="GIB95" s="496"/>
      <c r="GIC95" s="496"/>
      <c r="GID95" s="496"/>
      <c r="GIE95" s="495"/>
      <c r="GIF95" s="496"/>
      <c r="GIG95" s="496"/>
      <c r="GIH95" s="496"/>
      <c r="GII95" s="496"/>
      <c r="GIJ95" s="496"/>
      <c r="GIK95" s="496"/>
      <c r="GIL95" s="495"/>
      <c r="GIM95" s="496"/>
      <c r="GIN95" s="496"/>
      <c r="GIO95" s="496"/>
      <c r="GIP95" s="496"/>
      <c r="GIQ95" s="496"/>
      <c r="GIR95" s="496"/>
      <c r="GIS95" s="495"/>
      <c r="GIT95" s="496"/>
      <c r="GIU95" s="496"/>
      <c r="GIV95" s="496"/>
      <c r="GIW95" s="496"/>
      <c r="GIX95" s="496"/>
      <c r="GIY95" s="496"/>
      <c r="GIZ95" s="495"/>
      <c r="GJA95" s="496"/>
      <c r="GJB95" s="496"/>
      <c r="GJC95" s="496"/>
      <c r="GJD95" s="496"/>
      <c r="GJE95" s="496"/>
      <c r="GJF95" s="496"/>
      <c r="GJG95" s="495"/>
      <c r="GJH95" s="496"/>
      <c r="GJI95" s="496"/>
      <c r="GJJ95" s="496"/>
      <c r="GJK95" s="496"/>
      <c r="GJL95" s="496"/>
      <c r="GJM95" s="496"/>
      <c r="GJN95" s="495"/>
      <c r="GJO95" s="496"/>
      <c r="GJP95" s="496"/>
      <c r="GJQ95" s="496"/>
      <c r="GJR95" s="496"/>
      <c r="GJS95" s="496"/>
      <c r="GJT95" s="496"/>
      <c r="GJU95" s="495"/>
      <c r="GJV95" s="496"/>
      <c r="GJW95" s="496"/>
      <c r="GJX95" s="496"/>
      <c r="GJY95" s="496"/>
      <c r="GJZ95" s="496"/>
      <c r="GKA95" s="496"/>
      <c r="GKB95" s="495"/>
      <c r="GKC95" s="496"/>
      <c r="GKD95" s="496"/>
      <c r="GKE95" s="496"/>
      <c r="GKF95" s="496"/>
      <c r="GKG95" s="496"/>
      <c r="GKH95" s="496"/>
      <c r="GKI95" s="495"/>
      <c r="GKJ95" s="496"/>
      <c r="GKK95" s="496"/>
      <c r="GKL95" s="496"/>
      <c r="GKM95" s="496"/>
      <c r="GKN95" s="496"/>
      <c r="GKO95" s="496"/>
      <c r="GKP95" s="495"/>
      <c r="GKQ95" s="496"/>
      <c r="GKR95" s="496"/>
      <c r="GKS95" s="496"/>
      <c r="GKT95" s="496"/>
      <c r="GKU95" s="496"/>
      <c r="GKV95" s="496"/>
      <c r="GKW95" s="495"/>
      <c r="GKX95" s="496"/>
      <c r="GKY95" s="496"/>
      <c r="GKZ95" s="496"/>
      <c r="GLA95" s="496"/>
      <c r="GLB95" s="496"/>
      <c r="GLC95" s="496"/>
      <c r="GLD95" s="495"/>
      <c r="GLE95" s="496"/>
      <c r="GLF95" s="496"/>
      <c r="GLG95" s="496"/>
      <c r="GLH95" s="496"/>
      <c r="GLI95" s="496"/>
      <c r="GLJ95" s="496"/>
      <c r="GLK95" s="495"/>
      <c r="GLL95" s="496"/>
      <c r="GLM95" s="496"/>
      <c r="GLN95" s="496"/>
      <c r="GLO95" s="496"/>
      <c r="GLP95" s="496"/>
      <c r="GLQ95" s="496"/>
      <c r="GLR95" s="495"/>
      <c r="GLS95" s="496"/>
      <c r="GLT95" s="496"/>
      <c r="GLU95" s="496"/>
      <c r="GLV95" s="496"/>
      <c r="GLW95" s="496"/>
      <c r="GLX95" s="496"/>
      <c r="GLY95" s="495"/>
      <c r="GLZ95" s="496"/>
      <c r="GMA95" s="496"/>
      <c r="GMB95" s="496"/>
      <c r="GMC95" s="496"/>
      <c r="GMD95" s="496"/>
      <c r="GME95" s="496"/>
      <c r="GMF95" s="495"/>
      <c r="GMG95" s="496"/>
      <c r="GMH95" s="496"/>
      <c r="GMI95" s="496"/>
      <c r="GMJ95" s="496"/>
      <c r="GMK95" s="496"/>
      <c r="GML95" s="496"/>
      <c r="GMM95" s="495"/>
      <c r="GMN95" s="496"/>
      <c r="GMO95" s="496"/>
      <c r="GMP95" s="496"/>
      <c r="GMQ95" s="496"/>
      <c r="GMR95" s="496"/>
      <c r="GMS95" s="496"/>
      <c r="GMT95" s="495"/>
      <c r="GMU95" s="496"/>
      <c r="GMV95" s="496"/>
      <c r="GMW95" s="496"/>
      <c r="GMX95" s="496"/>
      <c r="GMY95" s="496"/>
      <c r="GMZ95" s="496"/>
      <c r="GNA95" s="495"/>
      <c r="GNB95" s="496"/>
      <c r="GNC95" s="496"/>
      <c r="GND95" s="496"/>
      <c r="GNE95" s="496"/>
      <c r="GNF95" s="496"/>
      <c r="GNG95" s="496"/>
      <c r="GNH95" s="495"/>
      <c r="GNI95" s="496"/>
      <c r="GNJ95" s="496"/>
      <c r="GNK95" s="496"/>
      <c r="GNL95" s="496"/>
      <c r="GNM95" s="496"/>
      <c r="GNN95" s="496"/>
      <c r="GNO95" s="495"/>
      <c r="GNP95" s="496"/>
      <c r="GNQ95" s="496"/>
      <c r="GNR95" s="496"/>
      <c r="GNS95" s="496"/>
      <c r="GNT95" s="496"/>
      <c r="GNU95" s="496"/>
      <c r="GNV95" s="495"/>
      <c r="GNW95" s="496"/>
      <c r="GNX95" s="496"/>
      <c r="GNY95" s="496"/>
      <c r="GNZ95" s="496"/>
      <c r="GOA95" s="496"/>
      <c r="GOB95" s="496"/>
      <c r="GOC95" s="495"/>
      <c r="GOD95" s="496"/>
      <c r="GOE95" s="496"/>
      <c r="GOF95" s="496"/>
      <c r="GOG95" s="496"/>
      <c r="GOH95" s="496"/>
      <c r="GOI95" s="496"/>
      <c r="GOJ95" s="495"/>
      <c r="GOK95" s="496"/>
      <c r="GOL95" s="496"/>
      <c r="GOM95" s="496"/>
      <c r="GON95" s="496"/>
      <c r="GOO95" s="496"/>
      <c r="GOP95" s="496"/>
      <c r="GOQ95" s="495"/>
      <c r="GOR95" s="496"/>
      <c r="GOS95" s="496"/>
      <c r="GOT95" s="496"/>
      <c r="GOU95" s="496"/>
      <c r="GOV95" s="496"/>
      <c r="GOW95" s="496"/>
      <c r="GOX95" s="495"/>
      <c r="GOY95" s="496"/>
      <c r="GOZ95" s="496"/>
      <c r="GPA95" s="496"/>
      <c r="GPB95" s="496"/>
      <c r="GPC95" s="496"/>
      <c r="GPD95" s="496"/>
      <c r="GPE95" s="495"/>
      <c r="GPF95" s="496"/>
      <c r="GPG95" s="496"/>
      <c r="GPH95" s="496"/>
      <c r="GPI95" s="496"/>
      <c r="GPJ95" s="496"/>
      <c r="GPK95" s="496"/>
      <c r="GPL95" s="495"/>
      <c r="GPM95" s="496"/>
      <c r="GPN95" s="496"/>
      <c r="GPO95" s="496"/>
      <c r="GPP95" s="496"/>
      <c r="GPQ95" s="496"/>
      <c r="GPR95" s="496"/>
      <c r="GPS95" s="495"/>
      <c r="GPT95" s="496"/>
      <c r="GPU95" s="496"/>
      <c r="GPV95" s="496"/>
      <c r="GPW95" s="496"/>
      <c r="GPX95" s="496"/>
      <c r="GPY95" s="496"/>
      <c r="GPZ95" s="495"/>
      <c r="GQA95" s="496"/>
      <c r="GQB95" s="496"/>
      <c r="GQC95" s="496"/>
      <c r="GQD95" s="496"/>
      <c r="GQE95" s="496"/>
      <c r="GQF95" s="496"/>
      <c r="GQG95" s="495"/>
      <c r="GQH95" s="496"/>
      <c r="GQI95" s="496"/>
      <c r="GQJ95" s="496"/>
      <c r="GQK95" s="496"/>
      <c r="GQL95" s="496"/>
      <c r="GQM95" s="496"/>
      <c r="GQN95" s="495"/>
      <c r="GQO95" s="496"/>
      <c r="GQP95" s="496"/>
      <c r="GQQ95" s="496"/>
      <c r="GQR95" s="496"/>
      <c r="GQS95" s="496"/>
      <c r="GQT95" s="496"/>
      <c r="GQU95" s="495"/>
      <c r="GQV95" s="496"/>
      <c r="GQW95" s="496"/>
      <c r="GQX95" s="496"/>
      <c r="GQY95" s="496"/>
      <c r="GQZ95" s="496"/>
      <c r="GRA95" s="496"/>
      <c r="GRB95" s="495"/>
      <c r="GRC95" s="496"/>
      <c r="GRD95" s="496"/>
      <c r="GRE95" s="496"/>
      <c r="GRF95" s="496"/>
      <c r="GRG95" s="496"/>
      <c r="GRH95" s="496"/>
      <c r="GRI95" s="495"/>
      <c r="GRJ95" s="496"/>
      <c r="GRK95" s="496"/>
      <c r="GRL95" s="496"/>
      <c r="GRM95" s="496"/>
      <c r="GRN95" s="496"/>
      <c r="GRO95" s="496"/>
      <c r="GRP95" s="495"/>
      <c r="GRQ95" s="496"/>
      <c r="GRR95" s="496"/>
      <c r="GRS95" s="496"/>
      <c r="GRT95" s="496"/>
      <c r="GRU95" s="496"/>
      <c r="GRV95" s="496"/>
      <c r="GRW95" s="495"/>
      <c r="GRX95" s="496"/>
      <c r="GRY95" s="496"/>
      <c r="GRZ95" s="496"/>
      <c r="GSA95" s="496"/>
      <c r="GSB95" s="496"/>
      <c r="GSC95" s="496"/>
      <c r="GSD95" s="495"/>
      <c r="GSE95" s="496"/>
      <c r="GSF95" s="496"/>
      <c r="GSG95" s="496"/>
      <c r="GSH95" s="496"/>
      <c r="GSI95" s="496"/>
      <c r="GSJ95" s="496"/>
      <c r="GSK95" s="495"/>
      <c r="GSL95" s="496"/>
      <c r="GSM95" s="496"/>
      <c r="GSN95" s="496"/>
      <c r="GSO95" s="496"/>
      <c r="GSP95" s="496"/>
      <c r="GSQ95" s="496"/>
      <c r="GSR95" s="495"/>
      <c r="GSS95" s="496"/>
      <c r="GST95" s="496"/>
      <c r="GSU95" s="496"/>
      <c r="GSV95" s="496"/>
      <c r="GSW95" s="496"/>
      <c r="GSX95" s="496"/>
      <c r="GSY95" s="495"/>
      <c r="GSZ95" s="496"/>
      <c r="GTA95" s="496"/>
      <c r="GTB95" s="496"/>
      <c r="GTC95" s="496"/>
      <c r="GTD95" s="496"/>
      <c r="GTE95" s="496"/>
      <c r="GTF95" s="495"/>
      <c r="GTG95" s="496"/>
      <c r="GTH95" s="496"/>
      <c r="GTI95" s="496"/>
      <c r="GTJ95" s="496"/>
      <c r="GTK95" s="496"/>
      <c r="GTL95" s="496"/>
      <c r="GTM95" s="495"/>
      <c r="GTN95" s="496"/>
      <c r="GTO95" s="496"/>
      <c r="GTP95" s="496"/>
      <c r="GTQ95" s="496"/>
      <c r="GTR95" s="496"/>
      <c r="GTS95" s="496"/>
      <c r="GTT95" s="495"/>
      <c r="GTU95" s="496"/>
      <c r="GTV95" s="496"/>
      <c r="GTW95" s="496"/>
      <c r="GTX95" s="496"/>
      <c r="GTY95" s="496"/>
      <c r="GTZ95" s="496"/>
      <c r="GUA95" s="495"/>
      <c r="GUB95" s="496"/>
      <c r="GUC95" s="496"/>
      <c r="GUD95" s="496"/>
      <c r="GUE95" s="496"/>
      <c r="GUF95" s="496"/>
      <c r="GUG95" s="496"/>
      <c r="GUH95" s="495"/>
      <c r="GUI95" s="496"/>
      <c r="GUJ95" s="496"/>
      <c r="GUK95" s="496"/>
      <c r="GUL95" s="496"/>
      <c r="GUM95" s="496"/>
      <c r="GUN95" s="496"/>
      <c r="GUO95" s="495"/>
      <c r="GUP95" s="496"/>
      <c r="GUQ95" s="496"/>
      <c r="GUR95" s="496"/>
      <c r="GUS95" s="496"/>
      <c r="GUT95" s="496"/>
      <c r="GUU95" s="496"/>
      <c r="GUV95" s="495"/>
      <c r="GUW95" s="496"/>
      <c r="GUX95" s="496"/>
      <c r="GUY95" s="496"/>
      <c r="GUZ95" s="496"/>
      <c r="GVA95" s="496"/>
      <c r="GVB95" s="496"/>
      <c r="GVC95" s="495"/>
      <c r="GVD95" s="496"/>
      <c r="GVE95" s="496"/>
      <c r="GVF95" s="496"/>
      <c r="GVG95" s="496"/>
      <c r="GVH95" s="496"/>
      <c r="GVI95" s="496"/>
      <c r="GVJ95" s="495"/>
      <c r="GVK95" s="496"/>
      <c r="GVL95" s="496"/>
      <c r="GVM95" s="496"/>
      <c r="GVN95" s="496"/>
      <c r="GVO95" s="496"/>
      <c r="GVP95" s="496"/>
      <c r="GVQ95" s="495"/>
      <c r="GVR95" s="496"/>
      <c r="GVS95" s="496"/>
      <c r="GVT95" s="496"/>
      <c r="GVU95" s="496"/>
      <c r="GVV95" s="496"/>
      <c r="GVW95" s="496"/>
      <c r="GVX95" s="495"/>
      <c r="GVY95" s="496"/>
      <c r="GVZ95" s="496"/>
      <c r="GWA95" s="496"/>
      <c r="GWB95" s="496"/>
      <c r="GWC95" s="496"/>
      <c r="GWD95" s="496"/>
      <c r="GWE95" s="495"/>
      <c r="GWF95" s="496"/>
      <c r="GWG95" s="496"/>
      <c r="GWH95" s="496"/>
      <c r="GWI95" s="496"/>
      <c r="GWJ95" s="496"/>
      <c r="GWK95" s="496"/>
      <c r="GWL95" s="495"/>
      <c r="GWM95" s="496"/>
      <c r="GWN95" s="496"/>
      <c r="GWO95" s="496"/>
      <c r="GWP95" s="496"/>
      <c r="GWQ95" s="496"/>
      <c r="GWR95" s="496"/>
      <c r="GWS95" s="495"/>
      <c r="GWT95" s="496"/>
      <c r="GWU95" s="496"/>
      <c r="GWV95" s="496"/>
      <c r="GWW95" s="496"/>
      <c r="GWX95" s="496"/>
      <c r="GWY95" s="496"/>
      <c r="GWZ95" s="495"/>
      <c r="GXA95" s="496"/>
      <c r="GXB95" s="496"/>
      <c r="GXC95" s="496"/>
      <c r="GXD95" s="496"/>
      <c r="GXE95" s="496"/>
      <c r="GXF95" s="496"/>
      <c r="GXG95" s="495"/>
      <c r="GXH95" s="496"/>
      <c r="GXI95" s="496"/>
      <c r="GXJ95" s="496"/>
      <c r="GXK95" s="496"/>
      <c r="GXL95" s="496"/>
      <c r="GXM95" s="496"/>
      <c r="GXN95" s="495"/>
      <c r="GXO95" s="496"/>
      <c r="GXP95" s="496"/>
      <c r="GXQ95" s="496"/>
      <c r="GXR95" s="496"/>
      <c r="GXS95" s="496"/>
      <c r="GXT95" s="496"/>
      <c r="GXU95" s="495"/>
      <c r="GXV95" s="496"/>
      <c r="GXW95" s="496"/>
      <c r="GXX95" s="496"/>
      <c r="GXY95" s="496"/>
      <c r="GXZ95" s="496"/>
      <c r="GYA95" s="496"/>
      <c r="GYB95" s="495"/>
      <c r="GYC95" s="496"/>
      <c r="GYD95" s="496"/>
      <c r="GYE95" s="496"/>
      <c r="GYF95" s="496"/>
      <c r="GYG95" s="496"/>
      <c r="GYH95" s="496"/>
      <c r="GYI95" s="495"/>
      <c r="GYJ95" s="496"/>
      <c r="GYK95" s="496"/>
      <c r="GYL95" s="496"/>
      <c r="GYM95" s="496"/>
      <c r="GYN95" s="496"/>
      <c r="GYO95" s="496"/>
      <c r="GYP95" s="495"/>
      <c r="GYQ95" s="496"/>
      <c r="GYR95" s="496"/>
      <c r="GYS95" s="496"/>
      <c r="GYT95" s="496"/>
      <c r="GYU95" s="496"/>
      <c r="GYV95" s="496"/>
      <c r="GYW95" s="495"/>
      <c r="GYX95" s="496"/>
      <c r="GYY95" s="496"/>
      <c r="GYZ95" s="496"/>
      <c r="GZA95" s="496"/>
      <c r="GZB95" s="496"/>
      <c r="GZC95" s="496"/>
      <c r="GZD95" s="495"/>
      <c r="GZE95" s="496"/>
      <c r="GZF95" s="496"/>
      <c r="GZG95" s="496"/>
      <c r="GZH95" s="496"/>
      <c r="GZI95" s="496"/>
      <c r="GZJ95" s="496"/>
      <c r="GZK95" s="495"/>
      <c r="GZL95" s="496"/>
      <c r="GZM95" s="496"/>
      <c r="GZN95" s="496"/>
      <c r="GZO95" s="496"/>
      <c r="GZP95" s="496"/>
      <c r="GZQ95" s="496"/>
      <c r="GZR95" s="495"/>
      <c r="GZS95" s="496"/>
      <c r="GZT95" s="496"/>
      <c r="GZU95" s="496"/>
      <c r="GZV95" s="496"/>
      <c r="GZW95" s="496"/>
      <c r="GZX95" s="496"/>
      <c r="GZY95" s="495"/>
      <c r="GZZ95" s="496"/>
      <c r="HAA95" s="496"/>
      <c r="HAB95" s="496"/>
      <c r="HAC95" s="496"/>
      <c r="HAD95" s="496"/>
      <c r="HAE95" s="496"/>
      <c r="HAF95" s="495"/>
      <c r="HAG95" s="496"/>
      <c r="HAH95" s="496"/>
      <c r="HAI95" s="496"/>
      <c r="HAJ95" s="496"/>
      <c r="HAK95" s="496"/>
      <c r="HAL95" s="496"/>
      <c r="HAM95" s="495"/>
      <c r="HAN95" s="496"/>
      <c r="HAO95" s="496"/>
      <c r="HAP95" s="496"/>
      <c r="HAQ95" s="496"/>
      <c r="HAR95" s="496"/>
      <c r="HAS95" s="496"/>
      <c r="HAT95" s="495"/>
      <c r="HAU95" s="496"/>
      <c r="HAV95" s="496"/>
      <c r="HAW95" s="496"/>
      <c r="HAX95" s="496"/>
      <c r="HAY95" s="496"/>
      <c r="HAZ95" s="496"/>
      <c r="HBA95" s="495"/>
      <c r="HBB95" s="496"/>
      <c r="HBC95" s="496"/>
      <c r="HBD95" s="496"/>
      <c r="HBE95" s="496"/>
      <c r="HBF95" s="496"/>
      <c r="HBG95" s="496"/>
      <c r="HBH95" s="495"/>
      <c r="HBI95" s="496"/>
      <c r="HBJ95" s="496"/>
      <c r="HBK95" s="496"/>
      <c r="HBL95" s="496"/>
      <c r="HBM95" s="496"/>
      <c r="HBN95" s="496"/>
      <c r="HBO95" s="495"/>
      <c r="HBP95" s="496"/>
      <c r="HBQ95" s="496"/>
      <c r="HBR95" s="496"/>
      <c r="HBS95" s="496"/>
      <c r="HBT95" s="496"/>
      <c r="HBU95" s="496"/>
      <c r="HBV95" s="495"/>
      <c r="HBW95" s="496"/>
      <c r="HBX95" s="496"/>
      <c r="HBY95" s="496"/>
      <c r="HBZ95" s="496"/>
      <c r="HCA95" s="496"/>
      <c r="HCB95" s="496"/>
      <c r="HCC95" s="495"/>
      <c r="HCD95" s="496"/>
      <c r="HCE95" s="496"/>
      <c r="HCF95" s="496"/>
      <c r="HCG95" s="496"/>
      <c r="HCH95" s="496"/>
      <c r="HCI95" s="496"/>
      <c r="HCJ95" s="495"/>
      <c r="HCK95" s="496"/>
      <c r="HCL95" s="496"/>
      <c r="HCM95" s="496"/>
      <c r="HCN95" s="496"/>
      <c r="HCO95" s="496"/>
      <c r="HCP95" s="496"/>
      <c r="HCQ95" s="495"/>
      <c r="HCR95" s="496"/>
      <c r="HCS95" s="496"/>
      <c r="HCT95" s="496"/>
      <c r="HCU95" s="496"/>
      <c r="HCV95" s="496"/>
      <c r="HCW95" s="496"/>
      <c r="HCX95" s="495"/>
      <c r="HCY95" s="496"/>
      <c r="HCZ95" s="496"/>
      <c r="HDA95" s="496"/>
      <c r="HDB95" s="496"/>
      <c r="HDC95" s="496"/>
      <c r="HDD95" s="496"/>
      <c r="HDE95" s="495"/>
      <c r="HDF95" s="496"/>
      <c r="HDG95" s="496"/>
      <c r="HDH95" s="496"/>
      <c r="HDI95" s="496"/>
      <c r="HDJ95" s="496"/>
      <c r="HDK95" s="496"/>
      <c r="HDL95" s="495"/>
      <c r="HDM95" s="496"/>
      <c r="HDN95" s="496"/>
      <c r="HDO95" s="496"/>
      <c r="HDP95" s="496"/>
      <c r="HDQ95" s="496"/>
      <c r="HDR95" s="496"/>
      <c r="HDS95" s="495"/>
      <c r="HDT95" s="496"/>
      <c r="HDU95" s="496"/>
      <c r="HDV95" s="496"/>
      <c r="HDW95" s="496"/>
      <c r="HDX95" s="496"/>
      <c r="HDY95" s="496"/>
      <c r="HDZ95" s="495"/>
      <c r="HEA95" s="496"/>
      <c r="HEB95" s="496"/>
      <c r="HEC95" s="496"/>
      <c r="HED95" s="496"/>
      <c r="HEE95" s="496"/>
      <c r="HEF95" s="496"/>
      <c r="HEG95" s="495"/>
      <c r="HEH95" s="496"/>
      <c r="HEI95" s="496"/>
      <c r="HEJ95" s="496"/>
      <c r="HEK95" s="496"/>
      <c r="HEL95" s="496"/>
      <c r="HEM95" s="496"/>
      <c r="HEN95" s="495"/>
      <c r="HEO95" s="496"/>
      <c r="HEP95" s="496"/>
      <c r="HEQ95" s="496"/>
      <c r="HER95" s="496"/>
      <c r="HES95" s="496"/>
      <c r="HET95" s="496"/>
      <c r="HEU95" s="495"/>
      <c r="HEV95" s="496"/>
      <c r="HEW95" s="496"/>
      <c r="HEX95" s="496"/>
      <c r="HEY95" s="496"/>
      <c r="HEZ95" s="496"/>
      <c r="HFA95" s="496"/>
      <c r="HFB95" s="495"/>
      <c r="HFC95" s="496"/>
      <c r="HFD95" s="496"/>
      <c r="HFE95" s="496"/>
      <c r="HFF95" s="496"/>
      <c r="HFG95" s="496"/>
      <c r="HFH95" s="496"/>
      <c r="HFI95" s="495"/>
      <c r="HFJ95" s="496"/>
      <c r="HFK95" s="496"/>
      <c r="HFL95" s="496"/>
      <c r="HFM95" s="496"/>
      <c r="HFN95" s="496"/>
      <c r="HFO95" s="496"/>
      <c r="HFP95" s="495"/>
      <c r="HFQ95" s="496"/>
      <c r="HFR95" s="496"/>
      <c r="HFS95" s="496"/>
      <c r="HFT95" s="496"/>
      <c r="HFU95" s="496"/>
      <c r="HFV95" s="496"/>
      <c r="HFW95" s="495"/>
      <c r="HFX95" s="496"/>
      <c r="HFY95" s="496"/>
      <c r="HFZ95" s="496"/>
      <c r="HGA95" s="496"/>
      <c r="HGB95" s="496"/>
      <c r="HGC95" s="496"/>
      <c r="HGD95" s="495"/>
      <c r="HGE95" s="496"/>
      <c r="HGF95" s="496"/>
      <c r="HGG95" s="496"/>
      <c r="HGH95" s="496"/>
      <c r="HGI95" s="496"/>
      <c r="HGJ95" s="496"/>
      <c r="HGK95" s="495"/>
      <c r="HGL95" s="496"/>
      <c r="HGM95" s="496"/>
      <c r="HGN95" s="496"/>
      <c r="HGO95" s="496"/>
      <c r="HGP95" s="496"/>
      <c r="HGQ95" s="496"/>
      <c r="HGR95" s="495"/>
      <c r="HGS95" s="496"/>
      <c r="HGT95" s="496"/>
      <c r="HGU95" s="496"/>
      <c r="HGV95" s="496"/>
      <c r="HGW95" s="496"/>
      <c r="HGX95" s="496"/>
      <c r="HGY95" s="495"/>
      <c r="HGZ95" s="496"/>
      <c r="HHA95" s="496"/>
      <c r="HHB95" s="496"/>
      <c r="HHC95" s="496"/>
      <c r="HHD95" s="496"/>
      <c r="HHE95" s="496"/>
      <c r="HHF95" s="495"/>
      <c r="HHG95" s="496"/>
      <c r="HHH95" s="496"/>
      <c r="HHI95" s="496"/>
      <c r="HHJ95" s="496"/>
      <c r="HHK95" s="496"/>
      <c r="HHL95" s="496"/>
      <c r="HHM95" s="495"/>
      <c r="HHN95" s="496"/>
      <c r="HHO95" s="496"/>
      <c r="HHP95" s="496"/>
      <c r="HHQ95" s="496"/>
      <c r="HHR95" s="496"/>
      <c r="HHS95" s="496"/>
      <c r="HHT95" s="495"/>
      <c r="HHU95" s="496"/>
      <c r="HHV95" s="496"/>
      <c r="HHW95" s="496"/>
      <c r="HHX95" s="496"/>
      <c r="HHY95" s="496"/>
      <c r="HHZ95" s="496"/>
      <c r="HIA95" s="495"/>
      <c r="HIB95" s="496"/>
      <c r="HIC95" s="496"/>
      <c r="HID95" s="496"/>
      <c r="HIE95" s="496"/>
      <c r="HIF95" s="496"/>
      <c r="HIG95" s="496"/>
      <c r="HIH95" s="495"/>
      <c r="HII95" s="496"/>
      <c r="HIJ95" s="496"/>
      <c r="HIK95" s="496"/>
      <c r="HIL95" s="496"/>
      <c r="HIM95" s="496"/>
      <c r="HIN95" s="496"/>
      <c r="HIO95" s="495"/>
      <c r="HIP95" s="496"/>
      <c r="HIQ95" s="496"/>
      <c r="HIR95" s="496"/>
      <c r="HIS95" s="496"/>
      <c r="HIT95" s="496"/>
      <c r="HIU95" s="496"/>
      <c r="HIV95" s="495"/>
      <c r="HIW95" s="496"/>
      <c r="HIX95" s="496"/>
      <c r="HIY95" s="496"/>
      <c r="HIZ95" s="496"/>
      <c r="HJA95" s="496"/>
      <c r="HJB95" s="496"/>
      <c r="HJC95" s="495"/>
      <c r="HJD95" s="496"/>
      <c r="HJE95" s="496"/>
      <c r="HJF95" s="496"/>
      <c r="HJG95" s="496"/>
      <c r="HJH95" s="496"/>
      <c r="HJI95" s="496"/>
      <c r="HJJ95" s="495"/>
      <c r="HJK95" s="496"/>
      <c r="HJL95" s="496"/>
      <c r="HJM95" s="496"/>
      <c r="HJN95" s="496"/>
      <c r="HJO95" s="496"/>
      <c r="HJP95" s="496"/>
      <c r="HJQ95" s="495"/>
      <c r="HJR95" s="496"/>
      <c r="HJS95" s="496"/>
      <c r="HJT95" s="496"/>
      <c r="HJU95" s="496"/>
      <c r="HJV95" s="496"/>
      <c r="HJW95" s="496"/>
      <c r="HJX95" s="495"/>
      <c r="HJY95" s="496"/>
      <c r="HJZ95" s="496"/>
      <c r="HKA95" s="496"/>
      <c r="HKB95" s="496"/>
      <c r="HKC95" s="496"/>
      <c r="HKD95" s="496"/>
      <c r="HKE95" s="495"/>
      <c r="HKF95" s="496"/>
      <c r="HKG95" s="496"/>
      <c r="HKH95" s="496"/>
      <c r="HKI95" s="496"/>
      <c r="HKJ95" s="496"/>
      <c r="HKK95" s="496"/>
      <c r="HKL95" s="495"/>
      <c r="HKM95" s="496"/>
      <c r="HKN95" s="496"/>
      <c r="HKO95" s="496"/>
      <c r="HKP95" s="496"/>
      <c r="HKQ95" s="496"/>
      <c r="HKR95" s="496"/>
      <c r="HKS95" s="495"/>
      <c r="HKT95" s="496"/>
      <c r="HKU95" s="496"/>
      <c r="HKV95" s="496"/>
      <c r="HKW95" s="496"/>
      <c r="HKX95" s="496"/>
      <c r="HKY95" s="496"/>
      <c r="HKZ95" s="495"/>
      <c r="HLA95" s="496"/>
      <c r="HLB95" s="496"/>
      <c r="HLC95" s="496"/>
      <c r="HLD95" s="496"/>
      <c r="HLE95" s="496"/>
      <c r="HLF95" s="496"/>
      <c r="HLG95" s="495"/>
      <c r="HLH95" s="496"/>
      <c r="HLI95" s="496"/>
      <c r="HLJ95" s="496"/>
      <c r="HLK95" s="496"/>
      <c r="HLL95" s="496"/>
      <c r="HLM95" s="496"/>
      <c r="HLN95" s="495"/>
      <c r="HLO95" s="496"/>
      <c r="HLP95" s="496"/>
      <c r="HLQ95" s="496"/>
      <c r="HLR95" s="496"/>
      <c r="HLS95" s="496"/>
      <c r="HLT95" s="496"/>
      <c r="HLU95" s="495"/>
      <c r="HLV95" s="496"/>
      <c r="HLW95" s="496"/>
      <c r="HLX95" s="496"/>
      <c r="HLY95" s="496"/>
      <c r="HLZ95" s="496"/>
      <c r="HMA95" s="496"/>
      <c r="HMB95" s="495"/>
      <c r="HMC95" s="496"/>
      <c r="HMD95" s="496"/>
      <c r="HME95" s="496"/>
      <c r="HMF95" s="496"/>
      <c r="HMG95" s="496"/>
      <c r="HMH95" s="496"/>
      <c r="HMI95" s="495"/>
      <c r="HMJ95" s="496"/>
      <c r="HMK95" s="496"/>
      <c r="HML95" s="496"/>
      <c r="HMM95" s="496"/>
      <c r="HMN95" s="496"/>
      <c r="HMO95" s="496"/>
      <c r="HMP95" s="495"/>
      <c r="HMQ95" s="496"/>
      <c r="HMR95" s="496"/>
      <c r="HMS95" s="496"/>
      <c r="HMT95" s="496"/>
      <c r="HMU95" s="496"/>
      <c r="HMV95" s="496"/>
      <c r="HMW95" s="495"/>
      <c r="HMX95" s="496"/>
      <c r="HMY95" s="496"/>
      <c r="HMZ95" s="496"/>
      <c r="HNA95" s="496"/>
      <c r="HNB95" s="496"/>
      <c r="HNC95" s="496"/>
      <c r="HND95" s="495"/>
      <c r="HNE95" s="496"/>
      <c r="HNF95" s="496"/>
      <c r="HNG95" s="496"/>
      <c r="HNH95" s="496"/>
      <c r="HNI95" s="496"/>
      <c r="HNJ95" s="496"/>
      <c r="HNK95" s="495"/>
      <c r="HNL95" s="496"/>
      <c r="HNM95" s="496"/>
      <c r="HNN95" s="496"/>
      <c r="HNO95" s="496"/>
      <c r="HNP95" s="496"/>
      <c r="HNQ95" s="496"/>
      <c r="HNR95" s="495"/>
      <c r="HNS95" s="496"/>
      <c r="HNT95" s="496"/>
      <c r="HNU95" s="496"/>
      <c r="HNV95" s="496"/>
      <c r="HNW95" s="496"/>
      <c r="HNX95" s="496"/>
      <c r="HNY95" s="495"/>
      <c r="HNZ95" s="496"/>
      <c r="HOA95" s="496"/>
      <c r="HOB95" s="496"/>
      <c r="HOC95" s="496"/>
      <c r="HOD95" s="496"/>
      <c r="HOE95" s="496"/>
      <c r="HOF95" s="495"/>
      <c r="HOG95" s="496"/>
      <c r="HOH95" s="496"/>
      <c r="HOI95" s="496"/>
      <c r="HOJ95" s="496"/>
      <c r="HOK95" s="496"/>
      <c r="HOL95" s="496"/>
      <c r="HOM95" s="495"/>
      <c r="HON95" s="496"/>
      <c r="HOO95" s="496"/>
      <c r="HOP95" s="496"/>
      <c r="HOQ95" s="496"/>
      <c r="HOR95" s="496"/>
      <c r="HOS95" s="496"/>
      <c r="HOT95" s="495"/>
      <c r="HOU95" s="496"/>
      <c r="HOV95" s="496"/>
      <c r="HOW95" s="496"/>
      <c r="HOX95" s="496"/>
      <c r="HOY95" s="496"/>
      <c r="HOZ95" s="496"/>
      <c r="HPA95" s="495"/>
      <c r="HPB95" s="496"/>
      <c r="HPC95" s="496"/>
      <c r="HPD95" s="496"/>
      <c r="HPE95" s="496"/>
      <c r="HPF95" s="496"/>
      <c r="HPG95" s="496"/>
      <c r="HPH95" s="495"/>
      <c r="HPI95" s="496"/>
      <c r="HPJ95" s="496"/>
      <c r="HPK95" s="496"/>
      <c r="HPL95" s="496"/>
      <c r="HPM95" s="496"/>
      <c r="HPN95" s="496"/>
      <c r="HPO95" s="495"/>
      <c r="HPP95" s="496"/>
      <c r="HPQ95" s="496"/>
      <c r="HPR95" s="496"/>
      <c r="HPS95" s="496"/>
      <c r="HPT95" s="496"/>
      <c r="HPU95" s="496"/>
      <c r="HPV95" s="495"/>
      <c r="HPW95" s="496"/>
      <c r="HPX95" s="496"/>
      <c r="HPY95" s="496"/>
      <c r="HPZ95" s="496"/>
      <c r="HQA95" s="496"/>
      <c r="HQB95" s="496"/>
      <c r="HQC95" s="495"/>
      <c r="HQD95" s="496"/>
      <c r="HQE95" s="496"/>
      <c r="HQF95" s="496"/>
      <c r="HQG95" s="496"/>
      <c r="HQH95" s="496"/>
      <c r="HQI95" s="496"/>
      <c r="HQJ95" s="495"/>
      <c r="HQK95" s="496"/>
      <c r="HQL95" s="496"/>
      <c r="HQM95" s="496"/>
      <c r="HQN95" s="496"/>
      <c r="HQO95" s="496"/>
      <c r="HQP95" s="496"/>
      <c r="HQQ95" s="495"/>
      <c r="HQR95" s="496"/>
      <c r="HQS95" s="496"/>
      <c r="HQT95" s="496"/>
      <c r="HQU95" s="496"/>
      <c r="HQV95" s="496"/>
      <c r="HQW95" s="496"/>
      <c r="HQX95" s="495"/>
      <c r="HQY95" s="496"/>
      <c r="HQZ95" s="496"/>
      <c r="HRA95" s="496"/>
      <c r="HRB95" s="496"/>
      <c r="HRC95" s="496"/>
      <c r="HRD95" s="496"/>
      <c r="HRE95" s="495"/>
      <c r="HRF95" s="496"/>
      <c r="HRG95" s="496"/>
      <c r="HRH95" s="496"/>
      <c r="HRI95" s="496"/>
      <c r="HRJ95" s="496"/>
      <c r="HRK95" s="496"/>
      <c r="HRL95" s="495"/>
      <c r="HRM95" s="496"/>
      <c r="HRN95" s="496"/>
      <c r="HRO95" s="496"/>
      <c r="HRP95" s="496"/>
      <c r="HRQ95" s="496"/>
      <c r="HRR95" s="496"/>
      <c r="HRS95" s="495"/>
      <c r="HRT95" s="496"/>
      <c r="HRU95" s="496"/>
      <c r="HRV95" s="496"/>
      <c r="HRW95" s="496"/>
      <c r="HRX95" s="496"/>
      <c r="HRY95" s="496"/>
      <c r="HRZ95" s="495"/>
      <c r="HSA95" s="496"/>
      <c r="HSB95" s="496"/>
      <c r="HSC95" s="496"/>
      <c r="HSD95" s="496"/>
      <c r="HSE95" s="496"/>
      <c r="HSF95" s="496"/>
      <c r="HSG95" s="495"/>
      <c r="HSH95" s="496"/>
      <c r="HSI95" s="496"/>
      <c r="HSJ95" s="496"/>
      <c r="HSK95" s="496"/>
      <c r="HSL95" s="496"/>
      <c r="HSM95" s="496"/>
      <c r="HSN95" s="495"/>
      <c r="HSO95" s="496"/>
      <c r="HSP95" s="496"/>
      <c r="HSQ95" s="496"/>
      <c r="HSR95" s="496"/>
      <c r="HSS95" s="496"/>
      <c r="HST95" s="496"/>
      <c r="HSU95" s="495"/>
      <c r="HSV95" s="496"/>
      <c r="HSW95" s="496"/>
      <c r="HSX95" s="496"/>
      <c r="HSY95" s="496"/>
      <c r="HSZ95" s="496"/>
      <c r="HTA95" s="496"/>
      <c r="HTB95" s="495"/>
      <c r="HTC95" s="496"/>
      <c r="HTD95" s="496"/>
      <c r="HTE95" s="496"/>
      <c r="HTF95" s="496"/>
      <c r="HTG95" s="496"/>
      <c r="HTH95" s="496"/>
      <c r="HTI95" s="495"/>
      <c r="HTJ95" s="496"/>
      <c r="HTK95" s="496"/>
      <c r="HTL95" s="496"/>
      <c r="HTM95" s="496"/>
      <c r="HTN95" s="496"/>
      <c r="HTO95" s="496"/>
      <c r="HTP95" s="495"/>
      <c r="HTQ95" s="496"/>
      <c r="HTR95" s="496"/>
      <c r="HTS95" s="496"/>
      <c r="HTT95" s="496"/>
      <c r="HTU95" s="496"/>
      <c r="HTV95" s="496"/>
      <c r="HTW95" s="495"/>
      <c r="HTX95" s="496"/>
      <c r="HTY95" s="496"/>
      <c r="HTZ95" s="496"/>
      <c r="HUA95" s="496"/>
      <c r="HUB95" s="496"/>
      <c r="HUC95" s="496"/>
      <c r="HUD95" s="495"/>
      <c r="HUE95" s="496"/>
      <c r="HUF95" s="496"/>
      <c r="HUG95" s="496"/>
      <c r="HUH95" s="496"/>
      <c r="HUI95" s="496"/>
      <c r="HUJ95" s="496"/>
      <c r="HUK95" s="495"/>
      <c r="HUL95" s="496"/>
      <c r="HUM95" s="496"/>
      <c r="HUN95" s="496"/>
      <c r="HUO95" s="496"/>
      <c r="HUP95" s="496"/>
      <c r="HUQ95" s="496"/>
      <c r="HUR95" s="495"/>
      <c r="HUS95" s="496"/>
      <c r="HUT95" s="496"/>
      <c r="HUU95" s="496"/>
      <c r="HUV95" s="496"/>
      <c r="HUW95" s="496"/>
      <c r="HUX95" s="496"/>
      <c r="HUY95" s="495"/>
      <c r="HUZ95" s="496"/>
      <c r="HVA95" s="496"/>
      <c r="HVB95" s="496"/>
      <c r="HVC95" s="496"/>
      <c r="HVD95" s="496"/>
      <c r="HVE95" s="496"/>
      <c r="HVF95" s="495"/>
      <c r="HVG95" s="496"/>
      <c r="HVH95" s="496"/>
      <c r="HVI95" s="496"/>
      <c r="HVJ95" s="496"/>
      <c r="HVK95" s="496"/>
      <c r="HVL95" s="496"/>
      <c r="HVM95" s="495"/>
      <c r="HVN95" s="496"/>
      <c r="HVO95" s="496"/>
      <c r="HVP95" s="496"/>
      <c r="HVQ95" s="496"/>
      <c r="HVR95" s="496"/>
      <c r="HVS95" s="496"/>
      <c r="HVT95" s="495"/>
      <c r="HVU95" s="496"/>
      <c r="HVV95" s="496"/>
      <c r="HVW95" s="496"/>
      <c r="HVX95" s="496"/>
      <c r="HVY95" s="496"/>
      <c r="HVZ95" s="496"/>
      <c r="HWA95" s="495"/>
      <c r="HWB95" s="496"/>
      <c r="HWC95" s="496"/>
      <c r="HWD95" s="496"/>
      <c r="HWE95" s="496"/>
      <c r="HWF95" s="496"/>
      <c r="HWG95" s="496"/>
      <c r="HWH95" s="495"/>
      <c r="HWI95" s="496"/>
      <c r="HWJ95" s="496"/>
      <c r="HWK95" s="496"/>
      <c r="HWL95" s="496"/>
      <c r="HWM95" s="496"/>
      <c r="HWN95" s="496"/>
      <c r="HWO95" s="495"/>
      <c r="HWP95" s="496"/>
      <c r="HWQ95" s="496"/>
      <c r="HWR95" s="496"/>
      <c r="HWS95" s="496"/>
      <c r="HWT95" s="496"/>
      <c r="HWU95" s="496"/>
      <c r="HWV95" s="495"/>
      <c r="HWW95" s="496"/>
      <c r="HWX95" s="496"/>
      <c r="HWY95" s="496"/>
      <c r="HWZ95" s="496"/>
      <c r="HXA95" s="496"/>
      <c r="HXB95" s="496"/>
      <c r="HXC95" s="495"/>
      <c r="HXD95" s="496"/>
      <c r="HXE95" s="496"/>
      <c r="HXF95" s="496"/>
      <c r="HXG95" s="496"/>
      <c r="HXH95" s="496"/>
      <c r="HXI95" s="496"/>
      <c r="HXJ95" s="495"/>
      <c r="HXK95" s="496"/>
      <c r="HXL95" s="496"/>
      <c r="HXM95" s="496"/>
      <c r="HXN95" s="496"/>
      <c r="HXO95" s="496"/>
      <c r="HXP95" s="496"/>
      <c r="HXQ95" s="495"/>
      <c r="HXR95" s="496"/>
      <c r="HXS95" s="496"/>
      <c r="HXT95" s="496"/>
      <c r="HXU95" s="496"/>
      <c r="HXV95" s="496"/>
      <c r="HXW95" s="496"/>
      <c r="HXX95" s="495"/>
      <c r="HXY95" s="496"/>
      <c r="HXZ95" s="496"/>
      <c r="HYA95" s="496"/>
      <c r="HYB95" s="496"/>
      <c r="HYC95" s="496"/>
      <c r="HYD95" s="496"/>
      <c r="HYE95" s="495"/>
      <c r="HYF95" s="496"/>
      <c r="HYG95" s="496"/>
      <c r="HYH95" s="496"/>
      <c r="HYI95" s="496"/>
      <c r="HYJ95" s="496"/>
      <c r="HYK95" s="496"/>
      <c r="HYL95" s="495"/>
      <c r="HYM95" s="496"/>
      <c r="HYN95" s="496"/>
      <c r="HYO95" s="496"/>
      <c r="HYP95" s="496"/>
      <c r="HYQ95" s="496"/>
      <c r="HYR95" s="496"/>
      <c r="HYS95" s="495"/>
      <c r="HYT95" s="496"/>
      <c r="HYU95" s="496"/>
      <c r="HYV95" s="496"/>
      <c r="HYW95" s="496"/>
      <c r="HYX95" s="496"/>
      <c r="HYY95" s="496"/>
      <c r="HYZ95" s="495"/>
      <c r="HZA95" s="496"/>
      <c r="HZB95" s="496"/>
      <c r="HZC95" s="496"/>
      <c r="HZD95" s="496"/>
      <c r="HZE95" s="496"/>
      <c r="HZF95" s="496"/>
      <c r="HZG95" s="495"/>
      <c r="HZH95" s="496"/>
      <c r="HZI95" s="496"/>
      <c r="HZJ95" s="496"/>
      <c r="HZK95" s="496"/>
      <c r="HZL95" s="496"/>
      <c r="HZM95" s="496"/>
      <c r="HZN95" s="495"/>
      <c r="HZO95" s="496"/>
      <c r="HZP95" s="496"/>
      <c r="HZQ95" s="496"/>
      <c r="HZR95" s="496"/>
      <c r="HZS95" s="496"/>
      <c r="HZT95" s="496"/>
      <c r="HZU95" s="495"/>
      <c r="HZV95" s="496"/>
      <c r="HZW95" s="496"/>
      <c r="HZX95" s="496"/>
      <c r="HZY95" s="496"/>
      <c r="HZZ95" s="496"/>
      <c r="IAA95" s="496"/>
      <c r="IAB95" s="495"/>
      <c r="IAC95" s="496"/>
      <c r="IAD95" s="496"/>
      <c r="IAE95" s="496"/>
      <c r="IAF95" s="496"/>
      <c r="IAG95" s="496"/>
      <c r="IAH95" s="496"/>
      <c r="IAI95" s="495"/>
      <c r="IAJ95" s="496"/>
      <c r="IAK95" s="496"/>
      <c r="IAL95" s="496"/>
      <c r="IAM95" s="496"/>
      <c r="IAN95" s="496"/>
      <c r="IAO95" s="496"/>
      <c r="IAP95" s="495"/>
      <c r="IAQ95" s="496"/>
      <c r="IAR95" s="496"/>
      <c r="IAS95" s="496"/>
      <c r="IAT95" s="496"/>
      <c r="IAU95" s="496"/>
      <c r="IAV95" s="496"/>
      <c r="IAW95" s="495"/>
      <c r="IAX95" s="496"/>
      <c r="IAY95" s="496"/>
      <c r="IAZ95" s="496"/>
      <c r="IBA95" s="496"/>
      <c r="IBB95" s="496"/>
      <c r="IBC95" s="496"/>
      <c r="IBD95" s="495"/>
      <c r="IBE95" s="496"/>
      <c r="IBF95" s="496"/>
      <c r="IBG95" s="496"/>
      <c r="IBH95" s="496"/>
      <c r="IBI95" s="496"/>
      <c r="IBJ95" s="496"/>
      <c r="IBK95" s="495"/>
      <c r="IBL95" s="496"/>
      <c r="IBM95" s="496"/>
      <c r="IBN95" s="496"/>
      <c r="IBO95" s="496"/>
      <c r="IBP95" s="496"/>
      <c r="IBQ95" s="496"/>
      <c r="IBR95" s="495"/>
      <c r="IBS95" s="496"/>
      <c r="IBT95" s="496"/>
      <c r="IBU95" s="496"/>
      <c r="IBV95" s="496"/>
      <c r="IBW95" s="496"/>
      <c r="IBX95" s="496"/>
      <c r="IBY95" s="495"/>
      <c r="IBZ95" s="496"/>
      <c r="ICA95" s="496"/>
      <c r="ICB95" s="496"/>
      <c r="ICC95" s="496"/>
      <c r="ICD95" s="496"/>
      <c r="ICE95" s="496"/>
      <c r="ICF95" s="495"/>
      <c r="ICG95" s="496"/>
      <c r="ICH95" s="496"/>
      <c r="ICI95" s="496"/>
      <c r="ICJ95" s="496"/>
      <c r="ICK95" s="496"/>
      <c r="ICL95" s="496"/>
      <c r="ICM95" s="495"/>
      <c r="ICN95" s="496"/>
      <c r="ICO95" s="496"/>
      <c r="ICP95" s="496"/>
      <c r="ICQ95" s="496"/>
      <c r="ICR95" s="496"/>
      <c r="ICS95" s="496"/>
      <c r="ICT95" s="495"/>
      <c r="ICU95" s="496"/>
      <c r="ICV95" s="496"/>
      <c r="ICW95" s="496"/>
      <c r="ICX95" s="496"/>
      <c r="ICY95" s="496"/>
      <c r="ICZ95" s="496"/>
      <c r="IDA95" s="495"/>
      <c r="IDB95" s="496"/>
      <c r="IDC95" s="496"/>
      <c r="IDD95" s="496"/>
      <c r="IDE95" s="496"/>
      <c r="IDF95" s="496"/>
      <c r="IDG95" s="496"/>
      <c r="IDH95" s="495"/>
      <c r="IDI95" s="496"/>
      <c r="IDJ95" s="496"/>
      <c r="IDK95" s="496"/>
      <c r="IDL95" s="496"/>
      <c r="IDM95" s="496"/>
      <c r="IDN95" s="496"/>
      <c r="IDO95" s="495"/>
      <c r="IDP95" s="496"/>
      <c r="IDQ95" s="496"/>
      <c r="IDR95" s="496"/>
      <c r="IDS95" s="496"/>
      <c r="IDT95" s="496"/>
      <c r="IDU95" s="496"/>
      <c r="IDV95" s="495"/>
      <c r="IDW95" s="496"/>
      <c r="IDX95" s="496"/>
      <c r="IDY95" s="496"/>
      <c r="IDZ95" s="496"/>
      <c r="IEA95" s="496"/>
      <c r="IEB95" s="496"/>
      <c r="IEC95" s="495"/>
      <c r="IED95" s="496"/>
      <c r="IEE95" s="496"/>
      <c r="IEF95" s="496"/>
      <c r="IEG95" s="496"/>
      <c r="IEH95" s="496"/>
      <c r="IEI95" s="496"/>
      <c r="IEJ95" s="495"/>
      <c r="IEK95" s="496"/>
      <c r="IEL95" s="496"/>
      <c r="IEM95" s="496"/>
      <c r="IEN95" s="496"/>
      <c r="IEO95" s="496"/>
      <c r="IEP95" s="496"/>
      <c r="IEQ95" s="495"/>
      <c r="IER95" s="496"/>
      <c r="IES95" s="496"/>
      <c r="IET95" s="496"/>
      <c r="IEU95" s="496"/>
      <c r="IEV95" s="496"/>
      <c r="IEW95" s="496"/>
      <c r="IEX95" s="495"/>
      <c r="IEY95" s="496"/>
      <c r="IEZ95" s="496"/>
      <c r="IFA95" s="496"/>
      <c r="IFB95" s="496"/>
      <c r="IFC95" s="496"/>
      <c r="IFD95" s="496"/>
      <c r="IFE95" s="495"/>
      <c r="IFF95" s="496"/>
      <c r="IFG95" s="496"/>
      <c r="IFH95" s="496"/>
      <c r="IFI95" s="496"/>
      <c r="IFJ95" s="496"/>
      <c r="IFK95" s="496"/>
      <c r="IFL95" s="495"/>
      <c r="IFM95" s="496"/>
      <c r="IFN95" s="496"/>
      <c r="IFO95" s="496"/>
      <c r="IFP95" s="496"/>
      <c r="IFQ95" s="496"/>
      <c r="IFR95" s="496"/>
      <c r="IFS95" s="495"/>
      <c r="IFT95" s="496"/>
      <c r="IFU95" s="496"/>
      <c r="IFV95" s="496"/>
      <c r="IFW95" s="496"/>
      <c r="IFX95" s="496"/>
      <c r="IFY95" s="496"/>
      <c r="IFZ95" s="495"/>
      <c r="IGA95" s="496"/>
      <c r="IGB95" s="496"/>
      <c r="IGC95" s="496"/>
      <c r="IGD95" s="496"/>
      <c r="IGE95" s="496"/>
      <c r="IGF95" s="496"/>
      <c r="IGG95" s="495"/>
      <c r="IGH95" s="496"/>
      <c r="IGI95" s="496"/>
      <c r="IGJ95" s="496"/>
      <c r="IGK95" s="496"/>
      <c r="IGL95" s="496"/>
      <c r="IGM95" s="496"/>
      <c r="IGN95" s="495"/>
      <c r="IGO95" s="496"/>
      <c r="IGP95" s="496"/>
      <c r="IGQ95" s="496"/>
      <c r="IGR95" s="496"/>
      <c r="IGS95" s="496"/>
      <c r="IGT95" s="496"/>
      <c r="IGU95" s="495"/>
      <c r="IGV95" s="496"/>
      <c r="IGW95" s="496"/>
      <c r="IGX95" s="496"/>
      <c r="IGY95" s="496"/>
      <c r="IGZ95" s="496"/>
      <c r="IHA95" s="496"/>
      <c r="IHB95" s="495"/>
      <c r="IHC95" s="496"/>
      <c r="IHD95" s="496"/>
      <c r="IHE95" s="496"/>
      <c r="IHF95" s="496"/>
      <c r="IHG95" s="496"/>
      <c r="IHH95" s="496"/>
      <c r="IHI95" s="495"/>
      <c r="IHJ95" s="496"/>
      <c r="IHK95" s="496"/>
      <c r="IHL95" s="496"/>
      <c r="IHM95" s="496"/>
      <c r="IHN95" s="496"/>
      <c r="IHO95" s="496"/>
      <c r="IHP95" s="495"/>
      <c r="IHQ95" s="496"/>
      <c r="IHR95" s="496"/>
      <c r="IHS95" s="496"/>
      <c r="IHT95" s="496"/>
      <c r="IHU95" s="496"/>
      <c r="IHV95" s="496"/>
      <c r="IHW95" s="495"/>
      <c r="IHX95" s="496"/>
      <c r="IHY95" s="496"/>
      <c r="IHZ95" s="496"/>
      <c r="IIA95" s="496"/>
      <c r="IIB95" s="496"/>
      <c r="IIC95" s="496"/>
      <c r="IID95" s="495"/>
      <c r="IIE95" s="496"/>
      <c r="IIF95" s="496"/>
      <c r="IIG95" s="496"/>
      <c r="IIH95" s="496"/>
      <c r="III95" s="496"/>
      <c r="IIJ95" s="496"/>
      <c r="IIK95" s="495"/>
      <c r="IIL95" s="496"/>
      <c r="IIM95" s="496"/>
      <c r="IIN95" s="496"/>
      <c r="IIO95" s="496"/>
      <c r="IIP95" s="496"/>
      <c r="IIQ95" s="496"/>
      <c r="IIR95" s="495"/>
      <c r="IIS95" s="496"/>
      <c r="IIT95" s="496"/>
      <c r="IIU95" s="496"/>
      <c r="IIV95" s="496"/>
      <c r="IIW95" s="496"/>
      <c r="IIX95" s="496"/>
      <c r="IIY95" s="495"/>
      <c r="IIZ95" s="496"/>
      <c r="IJA95" s="496"/>
      <c r="IJB95" s="496"/>
      <c r="IJC95" s="496"/>
      <c r="IJD95" s="496"/>
      <c r="IJE95" s="496"/>
      <c r="IJF95" s="495"/>
      <c r="IJG95" s="496"/>
      <c r="IJH95" s="496"/>
      <c r="IJI95" s="496"/>
      <c r="IJJ95" s="496"/>
      <c r="IJK95" s="496"/>
      <c r="IJL95" s="496"/>
      <c r="IJM95" s="495"/>
      <c r="IJN95" s="496"/>
      <c r="IJO95" s="496"/>
      <c r="IJP95" s="496"/>
      <c r="IJQ95" s="496"/>
      <c r="IJR95" s="496"/>
      <c r="IJS95" s="496"/>
      <c r="IJT95" s="495"/>
      <c r="IJU95" s="496"/>
      <c r="IJV95" s="496"/>
      <c r="IJW95" s="496"/>
      <c r="IJX95" s="496"/>
      <c r="IJY95" s="496"/>
      <c r="IJZ95" s="496"/>
      <c r="IKA95" s="495"/>
      <c r="IKB95" s="496"/>
      <c r="IKC95" s="496"/>
      <c r="IKD95" s="496"/>
      <c r="IKE95" s="496"/>
      <c r="IKF95" s="496"/>
      <c r="IKG95" s="496"/>
      <c r="IKH95" s="495"/>
      <c r="IKI95" s="496"/>
      <c r="IKJ95" s="496"/>
      <c r="IKK95" s="496"/>
      <c r="IKL95" s="496"/>
      <c r="IKM95" s="496"/>
      <c r="IKN95" s="496"/>
      <c r="IKO95" s="495"/>
      <c r="IKP95" s="496"/>
      <c r="IKQ95" s="496"/>
      <c r="IKR95" s="496"/>
      <c r="IKS95" s="496"/>
      <c r="IKT95" s="496"/>
      <c r="IKU95" s="496"/>
      <c r="IKV95" s="495"/>
      <c r="IKW95" s="496"/>
      <c r="IKX95" s="496"/>
      <c r="IKY95" s="496"/>
      <c r="IKZ95" s="496"/>
      <c r="ILA95" s="496"/>
      <c r="ILB95" s="496"/>
      <c r="ILC95" s="495"/>
      <c r="ILD95" s="496"/>
      <c r="ILE95" s="496"/>
      <c r="ILF95" s="496"/>
      <c r="ILG95" s="496"/>
      <c r="ILH95" s="496"/>
      <c r="ILI95" s="496"/>
      <c r="ILJ95" s="495"/>
      <c r="ILK95" s="496"/>
      <c r="ILL95" s="496"/>
      <c r="ILM95" s="496"/>
      <c r="ILN95" s="496"/>
      <c r="ILO95" s="496"/>
      <c r="ILP95" s="496"/>
      <c r="ILQ95" s="495"/>
      <c r="ILR95" s="496"/>
      <c r="ILS95" s="496"/>
      <c r="ILT95" s="496"/>
      <c r="ILU95" s="496"/>
      <c r="ILV95" s="496"/>
      <c r="ILW95" s="496"/>
      <c r="ILX95" s="495"/>
      <c r="ILY95" s="496"/>
      <c r="ILZ95" s="496"/>
      <c r="IMA95" s="496"/>
      <c r="IMB95" s="496"/>
      <c r="IMC95" s="496"/>
      <c r="IMD95" s="496"/>
      <c r="IME95" s="495"/>
      <c r="IMF95" s="496"/>
      <c r="IMG95" s="496"/>
      <c r="IMH95" s="496"/>
      <c r="IMI95" s="496"/>
      <c r="IMJ95" s="496"/>
      <c r="IMK95" s="496"/>
      <c r="IML95" s="495"/>
      <c r="IMM95" s="496"/>
      <c r="IMN95" s="496"/>
      <c r="IMO95" s="496"/>
      <c r="IMP95" s="496"/>
      <c r="IMQ95" s="496"/>
      <c r="IMR95" s="496"/>
      <c r="IMS95" s="495"/>
      <c r="IMT95" s="496"/>
      <c r="IMU95" s="496"/>
      <c r="IMV95" s="496"/>
      <c r="IMW95" s="496"/>
      <c r="IMX95" s="496"/>
      <c r="IMY95" s="496"/>
      <c r="IMZ95" s="495"/>
      <c r="INA95" s="496"/>
      <c r="INB95" s="496"/>
      <c r="INC95" s="496"/>
      <c r="IND95" s="496"/>
      <c r="INE95" s="496"/>
      <c r="INF95" s="496"/>
      <c r="ING95" s="495"/>
      <c r="INH95" s="496"/>
      <c r="INI95" s="496"/>
      <c r="INJ95" s="496"/>
      <c r="INK95" s="496"/>
      <c r="INL95" s="496"/>
      <c r="INM95" s="496"/>
      <c r="INN95" s="495"/>
      <c r="INO95" s="496"/>
      <c r="INP95" s="496"/>
      <c r="INQ95" s="496"/>
      <c r="INR95" s="496"/>
      <c r="INS95" s="496"/>
      <c r="INT95" s="496"/>
      <c r="INU95" s="495"/>
      <c r="INV95" s="496"/>
      <c r="INW95" s="496"/>
      <c r="INX95" s="496"/>
      <c r="INY95" s="496"/>
      <c r="INZ95" s="496"/>
      <c r="IOA95" s="496"/>
      <c r="IOB95" s="495"/>
      <c r="IOC95" s="496"/>
      <c r="IOD95" s="496"/>
      <c r="IOE95" s="496"/>
      <c r="IOF95" s="496"/>
      <c r="IOG95" s="496"/>
      <c r="IOH95" s="496"/>
      <c r="IOI95" s="495"/>
      <c r="IOJ95" s="496"/>
      <c r="IOK95" s="496"/>
      <c r="IOL95" s="496"/>
      <c r="IOM95" s="496"/>
      <c r="ION95" s="496"/>
      <c r="IOO95" s="496"/>
      <c r="IOP95" s="495"/>
      <c r="IOQ95" s="496"/>
      <c r="IOR95" s="496"/>
      <c r="IOS95" s="496"/>
      <c r="IOT95" s="496"/>
      <c r="IOU95" s="496"/>
      <c r="IOV95" s="496"/>
      <c r="IOW95" s="495"/>
      <c r="IOX95" s="496"/>
      <c r="IOY95" s="496"/>
      <c r="IOZ95" s="496"/>
      <c r="IPA95" s="496"/>
      <c r="IPB95" s="496"/>
      <c r="IPC95" s="496"/>
      <c r="IPD95" s="495"/>
      <c r="IPE95" s="496"/>
      <c r="IPF95" s="496"/>
      <c r="IPG95" s="496"/>
      <c r="IPH95" s="496"/>
      <c r="IPI95" s="496"/>
      <c r="IPJ95" s="496"/>
      <c r="IPK95" s="495"/>
      <c r="IPL95" s="496"/>
      <c r="IPM95" s="496"/>
      <c r="IPN95" s="496"/>
      <c r="IPO95" s="496"/>
      <c r="IPP95" s="496"/>
      <c r="IPQ95" s="496"/>
      <c r="IPR95" s="495"/>
      <c r="IPS95" s="496"/>
      <c r="IPT95" s="496"/>
      <c r="IPU95" s="496"/>
      <c r="IPV95" s="496"/>
      <c r="IPW95" s="496"/>
      <c r="IPX95" s="496"/>
      <c r="IPY95" s="495"/>
      <c r="IPZ95" s="496"/>
      <c r="IQA95" s="496"/>
      <c r="IQB95" s="496"/>
      <c r="IQC95" s="496"/>
      <c r="IQD95" s="496"/>
      <c r="IQE95" s="496"/>
      <c r="IQF95" s="495"/>
      <c r="IQG95" s="496"/>
      <c r="IQH95" s="496"/>
      <c r="IQI95" s="496"/>
      <c r="IQJ95" s="496"/>
      <c r="IQK95" s="496"/>
      <c r="IQL95" s="496"/>
      <c r="IQM95" s="495"/>
      <c r="IQN95" s="496"/>
      <c r="IQO95" s="496"/>
      <c r="IQP95" s="496"/>
      <c r="IQQ95" s="496"/>
      <c r="IQR95" s="496"/>
      <c r="IQS95" s="496"/>
      <c r="IQT95" s="495"/>
      <c r="IQU95" s="496"/>
      <c r="IQV95" s="496"/>
      <c r="IQW95" s="496"/>
      <c r="IQX95" s="496"/>
      <c r="IQY95" s="496"/>
      <c r="IQZ95" s="496"/>
      <c r="IRA95" s="495"/>
      <c r="IRB95" s="496"/>
      <c r="IRC95" s="496"/>
      <c r="IRD95" s="496"/>
      <c r="IRE95" s="496"/>
      <c r="IRF95" s="496"/>
      <c r="IRG95" s="496"/>
      <c r="IRH95" s="495"/>
      <c r="IRI95" s="496"/>
      <c r="IRJ95" s="496"/>
      <c r="IRK95" s="496"/>
      <c r="IRL95" s="496"/>
      <c r="IRM95" s="496"/>
      <c r="IRN95" s="496"/>
      <c r="IRO95" s="495"/>
      <c r="IRP95" s="496"/>
      <c r="IRQ95" s="496"/>
      <c r="IRR95" s="496"/>
      <c r="IRS95" s="496"/>
      <c r="IRT95" s="496"/>
      <c r="IRU95" s="496"/>
      <c r="IRV95" s="495"/>
      <c r="IRW95" s="496"/>
      <c r="IRX95" s="496"/>
      <c r="IRY95" s="496"/>
      <c r="IRZ95" s="496"/>
      <c r="ISA95" s="496"/>
      <c r="ISB95" s="496"/>
      <c r="ISC95" s="495"/>
      <c r="ISD95" s="496"/>
      <c r="ISE95" s="496"/>
      <c r="ISF95" s="496"/>
      <c r="ISG95" s="496"/>
      <c r="ISH95" s="496"/>
      <c r="ISI95" s="496"/>
      <c r="ISJ95" s="495"/>
      <c r="ISK95" s="496"/>
      <c r="ISL95" s="496"/>
      <c r="ISM95" s="496"/>
      <c r="ISN95" s="496"/>
      <c r="ISO95" s="496"/>
      <c r="ISP95" s="496"/>
      <c r="ISQ95" s="495"/>
      <c r="ISR95" s="496"/>
      <c r="ISS95" s="496"/>
      <c r="IST95" s="496"/>
      <c r="ISU95" s="496"/>
      <c r="ISV95" s="496"/>
      <c r="ISW95" s="496"/>
      <c r="ISX95" s="495"/>
      <c r="ISY95" s="496"/>
      <c r="ISZ95" s="496"/>
      <c r="ITA95" s="496"/>
      <c r="ITB95" s="496"/>
      <c r="ITC95" s="496"/>
      <c r="ITD95" s="496"/>
      <c r="ITE95" s="495"/>
      <c r="ITF95" s="496"/>
      <c r="ITG95" s="496"/>
      <c r="ITH95" s="496"/>
      <c r="ITI95" s="496"/>
      <c r="ITJ95" s="496"/>
      <c r="ITK95" s="496"/>
      <c r="ITL95" s="495"/>
      <c r="ITM95" s="496"/>
      <c r="ITN95" s="496"/>
      <c r="ITO95" s="496"/>
      <c r="ITP95" s="496"/>
      <c r="ITQ95" s="496"/>
      <c r="ITR95" s="496"/>
      <c r="ITS95" s="495"/>
      <c r="ITT95" s="496"/>
      <c r="ITU95" s="496"/>
      <c r="ITV95" s="496"/>
      <c r="ITW95" s="496"/>
      <c r="ITX95" s="496"/>
      <c r="ITY95" s="496"/>
      <c r="ITZ95" s="495"/>
      <c r="IUA95" s="496"/>
      <c r="IUB95" s="496"/>
      <c r="IUC95" s="496"/>
      <c r="IUD95" s="496"/>
      <c r="IUE95" s="496"/>
      <c r="IUF95" s="496"/>
      <c r="IUG95" s="495"/>
      <c r="IUH95" s="496"/>
      <c r="IUI95" s="496"/>
      <c r="IUJ95" s="496"/>
      <c r="IUK95" s="496"/>
      <c r="IUL95" s="496"/>
      <c r="IUM95" s="496"/>
      <c r="IUN95" s="495"/>
      <c r="IUO95" s="496"/>
      <c r="IUP95" s="496"/>
      <c r="IUQ95" s="496"/>
      <c r="IUR95" s="496"/>
      <c r="IUS95" s="496"/>
      <c r="IUT95" s="496"/>
      <c r="IUU95" s="495"/>
      <c r="IUV95" s="496"/>
      <c r="IUW95" s="496"/>
      <c r="IUX95" s="496"/>
      <c r="IUY95" s="496"/>
      <c r="IUZ95" s="496"/>
      <c r="IVA95" s="496"/>
      <c r="IVB95" s="495"/>
      <c r="IVC95" s="496"/>
      <c r="IVD95" s="496"/>
      <c r="IVE95" s="496"/>
      <c r="IVF95" s="496"/>
      <c r="IVG95" s="496"/>
      <c r="IVH95" s="496"/>
      <c r="IVI95" s="495"/>
      <c r="IVJ95" s="496"/>
      <c r="IVK95" s="496"/>
      <c r="IVL95" s="496"/>
      <c r="IVM95" s="496"/>
      <c r="IVN95" s="496"/>
      <c r="IVO95" s="496"/>
      <c r="IVP95" s="495"/>
      <c r="IVQ95" s="496"/>
      <c r="IVR95" s="496"/>
      <c r="IVS95" s="496"/>
      <c r="IVT95" s="496"/>
      <c r="IVU95" s="496"/>
      <c r="IVV95" s="496"/>
      <c r="IVW95" s="495"/>
      <c r="IVX95" s="496"/>
      <c r="IVY95" s="496"/>
      <c r="IVZ95" s="496"/>
      <c r="IWA95" s="496"/>
      <c r="IWB95" s="496"/>
      <c r="IWC95" s="496"/>
      <c r="IWD95" s="495"/>
      <c r="IWE95" s="496"/>
      <c r="IWF95" s="496"/>
      <c r="IWG95" s="496"/>
      <c r="IWH95" s="496"/>
      <c r="IWI95" s="496"/>
      <c r="IWJ95" s="496"/>
      <c r="IWK95" s="495"/>
      <c r="IWL95" s="496"/>
      <c r="IWM95" s="496"/>
      <c r="IWN95" s="496"/>
      <c r="IWO95" s="496"/>
      <c r="IWP95" s="496"/>
      <c r="IWQ95" s="496"/>
      <c r="IWR95" s="495"/>
      <c r="IWS95" s="496"/>
      <c r="IWT95" s="496"/>
      <c r="IWU95" s="496"/>
      <c r="IWV95" s="496"/>
      <c r="IWW95" s="496"/>
      <c r="IWX95" s="496"/>
      <c r="IWY95" s="495"/>
      <c r="IWZ95" s="496"/>
      <c r="IXA95" s="496"/>
      <c r="IXB95" s="496"/>
      <c r="IXC95" s="496"/>
      <c r="IXD95" s="496"/>
      <c r="IXE95" s="496"/>
      <c r="IXF95" s="495"/>
      <c r="IXG95" s="496"/>
      <c r="IXH95" s="496"/>
      <c r="IXI95" s="496"/>
      <c r="IXJ95" s="496"/>
      <c r="IXK95" s="496"/>
      <c r="IXL95" s="496"/>
      <c r="IXM95" s="495"/>
      <c r="IXN95" s="496"/>
      <c r="IXO95" s="496"/>
      <c r="IXP95" s="496"/>
      <c r="IXQ95" s="496"/>
      <c r="IXR95" s="496"/>
      <c r="IXS95" s="496"/>
      <c r="IXT95" s="495"/>
      <c r="IXU95" s="496"/>
      <c r="IXV95" s="496"/>
      <c r="IXW95" s="496"/>
      <c r="IXX95" s="496"/>
      <c r="IXY95" s="496"/>
      <c r="IXZ95" s="496"/>
      <c r="IYA95" s="495"/>
      <c r="IYB95" s="496"/>
      <c r="IYC95" s="496"/>
      <c r="IYD95" s="496"/>
      <c r="IYE95" s="496"/>
      <c r="IYF95" s="496"/>
      <c r="IYG95" s="496"/>
      <c r="IYH95" s="495"/>
      <c r="IYI95" s="496"/>
      <c r="IYJ95" s="496"/>
      <c r="IYK95" s="496"/>
      <c r="IYL95" s="496"/>
      <c r="IYM95" s="496"/>
      <c r="IYN95" s="496"/>
      <c r="IYO95" s="495"/>
      <c r="IYP95" s="496"/>
      <c r="IYQ95" s="496"/>
      <c r="IYR95" s="496"/>
      <c r="IYS95" s="496"/>
      <c r="IYT95" s="496"/>
      <c r="IYU95" s="496"/>
      <c r="IYV95" s="495"/>
      <c r="IYW95" s="496"/>
      <c r="IYX95" s="496"/>
      <c r="IYY95" s="496"/>
      <c r="IYZ95" s="496"/>
      <c r="IZA95" s="496"/>
      <c r="IZB95" s="496"/>
      <c r="IZC95" s="495"/>
      <c r="IZD95" s="496"/>
      <c r="IZE95" s="496"/>
      <c r="IZF95" s="496"/>
      <c r="IZG95" s="496"/>
      <c r="IZH95" s="496"/>
      <c r="IZI95" s="496"/>
      <c r="IZJ95" s="495"/>
      <c r="IZK95" s="496"/>
      <c r="IZL95" s="496"/>
      <c r="IZM95" s="496"/>
      <c r="IZN95" s="496"/>
      <c r="IZO95" s="496"/>
      <c r="IZP95" s="496"/>
      <c r="IZQ95" s="495"/>
      <c r="IZR95" s="496"/>
      <c r="IZS95" s="496"/>
      <c r="IZT95" s="496"/>
      <c r="IZU95" s="496"/>
      <c r="IZV95" s="496"/>
      <c r="IZW95" s="496"/>
      <c r="IZX95" s="495"/>
      <c r="IZY95" s="496"/>
      <c r="IZZ95" s="496"/>
      <c r="JAA95" s="496"/>
      <c r="JAB95" s="496"/>
      <c r="JAC95" s="496"/>
      <c r="JAD95" s="496"/>
      <c r="JAE95" s="495"/>
      <c r="JAF95" s="496"/>
      <c r="JAG95" s="496"/>
      <c r="JAH95" s="496"/>
      <c r="JAI95" s="496"/>
      <c r="JAJ95" s="496"/>
      <c r="JAK95" s="496"/>
      <c r="JAL95" s="495"/>
      <c r="JAM95" s="496"/>
      <c r="JAN95" s="496"/>
      <c r="JAO95" s="496"/>
      <c r="JAP95" s="496"/>
      <c r="JAQ95" s="496"/>
      <c r="JAR95" s="496"/>
      <c r="JAS95" s="495"/>
      <c r="JAT95" s="496"/>
      <c r="JAU95" s="496"/>
      <c r="JAV95" s="496"/>
      <c r="JAW95" s="496"/>
      <c r="JAX95" s="496"/>
      <c r="JAY95" s="496"/>
      <c r="JAZ95" s="495"/>
      <c r="JBA95" s="496"/>
      <c r="JBB95" s="496"/>
      <c r="JBC95" s="496"/>
      <c r="JBD95" s="496"/>
      <c r="JBE95" s="496"/>
      <c r="JBF95" s="496"/>
      <c r="JBG95" s="495"/>
      <c r="JBH95" s="496"/>
      <c r="JBI95" s="496"/>
      <c r="JBJ95" s="496"/>
      <c r="JBK95" s="496"/>
      <c r="JBL95" s="496"/>
      <c r="JBM95" s="496"/>
      <c r="JBN95" s="495"/>
      <c r="JBO95" s="496"/>
      <c r="JBP95" s="496"/>
      <c r="JBQ95" s="496"/>
      <c r="JBR95" s="496"/>
      <c r="JBS95" s="496"/>
      <c r="JBT95" s="496"/>
      <c r="JBU95" s="495"/>
      <c r="JBV95" s="496"/>
      <c r="JBW95" s="496"/>
      <c r="JBX95" s="496"/>
      <c r="JBY95" s="496"/>
      <c r="JBZ95" s="496"/>
      <c r="JCA95" s="496"/>
      <c r="JCB95" s="495"/>
      <c r="JCC95" s="496"/>
      <c r="JCD95" s="496"/>
      <c r="JCE95" s="496"/>
      <c r="JCF95" s="496"/>
      <c r="JCG95" s="496"/>
      <c r="JCH95" s="496"/>
      <c r="JCI95" s="495"/>
      <c r="JCJ95" s="496"/>
      <c r="JCK95" s="496"/>
      <c r="JCL95" s="496"/>
      <c r="JCM95" s="496"/>
      <c r="JCN95" s="496"/>
      <c r="JCO95" s="496"/>
      <c r="JCP95" s="495"/>
      <c r="JCQ95" s="496"/>
      <c r="JCR95" s="496"/>
      <c r="JCS95" s="496"/>
      <c r="JCT95" s="496"/>
      <c r="JCU95" s="496"/>
      <c r="JCV95" s="496"/>
      <c r="JCW95" s="495"/>
      <c r="JCX95" s="496"/>
      <c r="JCY95" s="496"/>
      <c r="JCZ95" s="496"/>
      <c r="JDA95" s="496"/>
      <c r="JDB95" s="496"/>
      <c r="JDC95" s="496"/>
      <c r="JDD95" s="495"/>
      <c r="JDE95" s="496"/>
      <c r="JDF95" s="496"/>
      <c r="JDG95" s="496"/>
      <c r="JDH95" s="496"/>
      <c r="JDI95" s="496"/>
      <c r="JDJ95" s="496"/>
      <c r="JDK95" s="495"/>
      <c r="JDL95" s="496"/>
      <c r="JDM95" s="496"/>
      <c r="JDN95" s="496"/>
      <c r="JDO95" s="496"/>
      <c r="JDP95" s="496"/>
      <c r="JDQ95" s="496"/>
      <c r="JDR95" s="495"/>
      <c r="JDS95" s="496"/>
      <c r="JDT95" s="496"/>
      <c r="JDU95" s="496"/>
      <c r="JDV95" s="496"/>
      <c r="JDW95" s="496"/>
      <c r="JDX95" s="496"/>
      <c r="JDY95" s="495"/>
      <c r="JDZ95" s="496"/>
      <c r="JEA95" s="496"/>
      <c r="JEB95" s="496"/>
      <c r="JEC95" s="496"/>
      <c r="JED95" s="496"/>
      <c r="JEE95" s="496"/>
      <c r="JEF95" s="495"/>
      <c r="JEG95" s="496"/>
      <c r="JEH95" s="496"/>
      <c r="JEI95" s="496"/>
      <c r="JEJ95" s="496"/>
      <c r="JEK95" s="496"/>
      <c r="JEL95" s="496"/>
      <c r="JEM95" s="495"/>
      <c r="JEN95" s="496"/>
      <c r="JEO95" s="496"/>
      <c r="JEP95" s="496"/>
      <c r="JEQ95" s="496"/>
      <c r="JER95" s="496"/>
      <c r="JES95" s="496"/>
      <c r="JET95" s="495"/>
      <c r="JEU95" s="496"/>
      <c r="JEV95" s="496"/>
      <c r="JEW95" s="496"/>
      <c r="JEX95" s="496"/>
      <c r="JEY95" s="496"/>
      <c r="JEZ95" s="496"/>
      <c r="JFA95" s="495"/>
      <c r="JFB95" s="496"/>
      <c r="JFC95" s="496"/>
      <c r="JFD95" s="496"/>
      <c r="JFE95" s="496"/>
      <c r="JFF95" s="496"/>
      <c r="JFG95" s="496"/>
      <c r="JFH95" s="495"/>
      <c r="JFI95" s="496"/>
      <c r="JFJ95" s="496"/>
      <c r="JFK95" s="496"/>
      <c r="JFL95" s="496"/>
      <c r="JFM95" s="496"/>
      <c r="JFN95" s="496"/>
      <c r="JFO95" s="495"/>
      <c r="JFP95" s="496"/>
      <c r="JFQ95" s="496"/>
      <c r="JFR95" s="496"/>
      <c r="JFS95" s="496"/>
      <c r="JFT95" s="496"/>
      <c r="JFU95" s="496"/>
      <c r="JFV95" s="495"/>
      <c r="JFW95" s="496"/>
      <c r="JFX95" s="496"/>
      <c r="JFY95" s="496"/>
      <c r="JFZ95" s="496"/>
      <c r="JGA95" s="496"/>
      <c r="JGB95" s="496"/>
      <c r="JGC95" s="495"/>
      <c r="JGD95" s="496"/>
      <c r="JGE95" s="496"/>
      <c r="JGF95" s="496"/>
      <c r="JGG95" s="496"/>
      <c r="JGH95" s="496"/>
      <c r="JGI95" s="496"/>
      <c r="JGJ95" s="495"/>
      <c r="JGK95" s="496"/>
      <c r="JGL95" s="496"/>
      <c r="JGM95" s="496"/>
      <c r="JGN95" s="496"/>
      <c r="JGO95" s="496"/>
      <c r="JGP95" s="496"/>
      <c r="JGQ95" s="495"/>
      <c r="JGR95" s="496"/>
      <c r="JGS95" s="496"/>
      <c r="JGT95" s="496"/>
      <c r="JGU95" s="496"/>
      <c r="JGV95" s="496"/>
      <c r="JGW95" s="496"/>
      <c r="JGX95" s="495"/>
      <c r="JGY95" s="496"/>
      <c r="JGZ95" s="496"/>
      <c r="JHA95" s="496"/>
      <c r="JHB95" s="496"/>
      <c r="JHC95" s="496"/>
      <c r="JHD95" s="496"/>
      <c r="JHE95" s="495"/>
      <c r="JHF95" s="496"/>
      <c r="JHG95" s="496"/>
      <c r="JHH95" s="496"/>
      <c r="JHI95" s="496"/>
      <c r="JHJ95" s="496"/>
      <c r="JHK95" s="496"/>
      <c r="JHL95" s="495"/>
      <c r="JHM95" s="496"/>
      <c r="JHN95" s="496"/>
      <c r="JHO95" s="496"/>
      <c r="JHP95" s="496"/>
      <c r="JHQ95" s="496"/>
      <c r="JHR95" s="496"/>
      <c r="JHS95" s="495"/>
      <c r="JHT95" s="496"/>
      <c r="JHU95" s="496"/>
      <c r="JHV95" s="496"/>
      <c r="JHW95" s="496"/>
      <c r="JHX95" s="496"/>
      <c r="JHY95" s="496"/>
      <c r="JHZ95" s="495"/>
      <c r="JIA95" s="496"/>
      <c r="JIB95" s="496"/>
      <c r="JIC95" s="496"/>
      <c r="JID95" s="496"/>
      <c r="JIE95" s="496"/>
      <c r="JIF95" s="496"/>
      <c r="JIG95" s="495"/>
      <c r="JIH95" s="496"/>
      <c r="JII95" s="496"/>
      <c r="JIJ95" s="496"/>
      <c r="JIK95" s="496"/>
      <c r="JIL95" s="496"/>
      <c r="JIM95" s="496"/>
      <c r="JIN95" s="495"/>
      <c r="JIO95" s="496"/>
      <c r="JIP95" s="496"/>
      <c r="JIQ95" s="496"/>
      <c r="JIR95" s="496"/>
      <c r="JIS95" s="496"/>
      <c r="JIT95" s="496"/>
      <c r="JIU95" s="495"/>
      <c r="JIV95" s="496"/>
      <c r="JIW95" s="496"/>
      <c r="JIX95" s="496"/>
      <c r="JIY95" s="496"/>
      <c r="JIZ95" s="496"/>
      <c r="JJA95" s="496"/>
      <c r="JJB95" s="495"/>
      <c r="JJC95" s="496"/>
      <c r="JJD95" s="496"/>
      <c r="JJE95" s="496"/>
      <c r="JJF95" s="496"/>
      <c r="JJG95" s="496"/>
      <c r="JJH95" s="496"/>
      <c r="JJI95" s="495"/>
      <c r="JJJ95" s="496"/>
      <c r="JJK95" s="496"/>
      <c r="JJL95" s="496"/>
      <c r="JJM95" s="496"/>
      <c r="JJN95" s="496"/>
      <c r="JJO95" s="496"/>
      <c r="JJP95" s="495"/>
      <c r="JJQ95" s="496"/>
      <c r="JJR95" s="496"/>
      <c r="JJS95" s="496"/>
      <c r="JJT95" s="496"/>
      <c r="JJU95" s="496"/>
      <c r="JJV95" s="496"/>
      <c r="JJW95" s="495"/>
      <c r="JJX95" s="496"/>
      <c r="JJY95" s="496"/>
      <c r="JJZ95" s="496"/>
      <c r="JKA95" s="496"/>
      <c r="JKB95" s="496"/>
      <c r="JKC95" s="496"/>
      <c r="JKD95" s="495"/>
      <c r="JKE95" s="496"/>
      <c r="JKF95" s="496"/>
      <c r="JKG95" s="496"/>
      <c r="JKH95" s="496"/>
      <c r="JKI95" s="496"/>
      <c r="JKJ95" s="496"/>
      <c r="JKK95" s="495"/>
      <c r="JKL95" s="496"/>
      <c r="JKM95" s="496"/>
      <c r="JKN95" s="496"/>
      <c r="JKO95" s="496"/>
      <c r="JKP95" s="496"/>
      <c r="JKQ95" s="496"/>
      <c r="JKR95" s="495"/>
      <c r="JKS95" s="496"/>
      <c r="JKT95" s="496"/>
      <c r="JKU95" s="496"/>
      <c r="JKV95" s="496"/>
      <c r="JKW95" s="496"/>
      <c r="JKX95" s="496"/>
      <c r="JKY95" s="495"/>
      <c r="JKZ95" s="496"/>
      <c r="JLA95" s="496"/>
      <c r="JLB95" s="496"/>
      <c r="JLC95" s="496"/>
      <c r="JLD95" s="496"/>
      <c r="JLE95" s="496"/>
      <c r="JLF95" s="495"/>
      <c r="JLG95" s="496"/>
      <c r="JLH95" s="496"/>
      <c r="JLI95" s="496"/>
      <c r="JLJ95" s="496"/>
      <c r="JLK95" s="496"/>
      <c r="JLL95" s="496"/>
      <c r="JLM95" s="495"/>
      <c r="JLN95" s="496"/>
      <c r="JLO95" s="496"/>
      <c r="JLP95" s="496"/>
      <c r="JLQ95" s="496"/>
      <c r="JLR95" s="496"/>
      <c r="JLS95" s="496"/>
      <c r="JLT95" s="495"/>
      <c r="JLU95" s="496"/>
      <c r="JLV95" s="496"/>
      <c r="JLW95" s="496"/>
      <c r="JLX95" s="496"/>
      <c r="JLY95" s="496"/>
      <c r="JLZ95" s="496"/>
      <c r="JMA95" s="495"/>
      <c r="JMB95" s="496"/>
      <c r="JMC95" s="496"/>
      <c r="JMD95" s="496"/>
      <c r="JME95" s="496"/>
      <c r="JMF95" s="496"/>
      <c r="JMG95" s="496"/>
      <c r="JMH95" s="495"/>
      <c r="JMI95" s="496"/>
      <c r="JMJ95" s="496"/>
      <c r="JMK95" s="496"/>
      <c r="JML95" s="496"/>
      <c r="JMM95" s="496"/>
      <c r="JMN95" s="496"/>
      <c r="JMO95" s="495"/>
      <c r="JMP95" s="496"/>
      <c r="JMQ95" s="496"/>
      <c r="JMR95" s="496"/>
      <c r="JMS95" s="496"/>
      <c r="JMT95" s="496"/>
      <c r="JMU95" s="496"/>
      <c r="JMV95" s="495"/>
      <c r="JMW95" s="496"/>
      <c r="JMX95" s="496"/>
      <c r="JMY95" s="496"/>
      <c r="JMZ95" s="496"/>
      <c r="JNA95" s="496"/>
      <c r="JNB95" s="496"/>
      <c r="JNC95" s="495"/>
      <c r="JND95" s="496"/>
      <c r="JNE95" s="496"/>
      <c r="JNF95" s="496"/>
      <c r="JNG95" s="496"/>
      <c r="JNH95" s="496"/>
      <c r="JNI95" s="496"/>
      <c r="JNJ95" s="495"/>
      <c r="JNK95" s="496"/>
      <c r="JNL95" s="496"/>
      <c r="JNM95" s="496"/>
      <c r="JNN95" s="496"/>
      <c r="JNO95" s="496"/>
      <c r="JNP95" s="496"/>
      <c r="JNQ95" s="495"/>
      <c r="JNR95" s="496"/>
      <c r="JNS95" s="496"/>
      <c r="JNT95" s="496"/>
      <c r="JNU95" s="496"/>
      <c r="JNV95" s="496"/>
      <c r="JNW95" s="496"/>
      <c r="JNX95" s="495"/>
      <c r="JNY95" s="496"/>
      <c r="JNZ95" s="496"/>
      <c r="JOA95" s="496"/>
      <c r="JOB95" s="496"/>
      <c r="JOC95" s="496"/>
      <c r="JOD95" s="496"/>
      <c r="JOE95" s="495"/>
      <c r="JOF95" s="496"/>
      <c r="JOG95" s="496"/>
      <c r="JOH95" s="496"/>
      <c r="JOI95" s="496"/>
      <c r="JOJ95" s="496"/>
      <c r="JOK95" s="496"/>
      <c r="JOL95" s="495"/>
      <c r="JOM95" s="496"/>
      <c r="JON95" s="496"/>
      <c r="JOO95" s="496"/>
      <c r="JOP95" s="496"/>
      <c r="JOQ95" s="496"/>
      <c r="JOR95" s="496"/>
      <c r="JOS95" s="495"/>
      <c r="JOT95" s="496"/>
      <c r="JOU95" s="496"/>
      <c r="JOV95" s="496"/>
      <c r="JOW95" s="496"/>
      <c r="JOX95" s="496"/>
      <c r="JOY95" s="496"/>
      <c r="JOZ95" s="495"/>
      <c r="JPA95" s="496"/>
      <c r="JPB95" s="496"/>
      <c r="JPC95" s="496"/>
      <c r="JPD95" s="496"/>
      <c r="JPE95" s="496"/>
      <c r="JPF95" s="496"/>
      <c r="JPG95" s="495"/>
      <c r="JPH95" s="496"/>
      <c r="JPI95" s="496"/>
      <c r="JPJ95" s="496"/>
      <c r="JPK95" s="496"/>
      <c r="JPL95" s="496"/>
      <c r="JPM95" s="496"/>
      <c r="JPN95" s="495"/>
      <c r="JPO95" s="496"/>
      <c r="JPP95" s="496"/>
      <c r="JPQ95" s="496"/>
      <c r="JPR95" s="496"/>
      <c r="JPS95" s="496"/>
      <c r="JPT95" s="496"/>
      <c r="JPU95" s="495"/>
      <c r="JPV95" s="496"/>
      <c r="JPW95" s="496"/>
      <c r="JPX95" s="496"/>
      <c r="JPY95" s="496"/>
      <c r="JPZ95" s="496"/>
      <c r="JQA95" s="496"/>
      <c r="JQB95" s="495"/>
      <c r="JQC95" s="496"/>
      <c r="JQD95" s="496"/>
      <c r="JQE95" s="496"/>
      <c r="JQF95" s="496"/>
      <c r="JQG95" s="496"/>
      <c r="JQH95" s="496"/>
      <c r="JQI95" s="495"/>
      <c r="JQJ95" s="496"/>
      <c r="JQK95" s="496"/>
      <c r="JQL95" s="496"/>
      <c r="JQM95" s="496"/>
      <c r="JQN95" s="496"/>
      <c r="JQO95" s="496"/>
      <c r="JQP95" s="495"/>
      <c r="JQQ95" s="496"/>
      <c r="JQR95" s="496"/>
      <c r="JQS95" s="496"/>
      <c r="JQT95" s="496"/>
      <c r="JQU95" s="496"/>
      <c r="JQV95" s="496"/>
      <c r="JQW95" s="495"/>
      <c r="JQX95" s="496"/>
      <c r="JQY95" s="496"/>
      <c r="JQZ95" s="496"/>
      <c r="JRA95" s="496"/>
      <c r="JRB95" s="496"/>
      <c r="JRC95" s="496"/>
      <c r="JRD95" s="495"/>
      <c r="JRE95" s="496"/>
      <c r="JRF95" s="496"/>
      <c r="JRG95" s="496"/>
      <c r="JRH95" s="496"/>
      <c r="JRI95" s="496"/>
      <c r="JRJ95" s="496"/>
      <c r="JRK95" s="495"/>
      <c r="JRL95" s="496"/>
      <c r="JRM95" s="496"/>
      <c r="JRN95" s="496"/>
      <c r="JRO95" s="496"/>
      <c r="JRP95" s="496"/>
      <c r="JRQ95" s="496"/>
      <c r="JRR95" s="495"/>
      <c r="JRS95" s="496"/>
      <c r="JRT95" s="496"/>
      <c r="JRU95" s="496"/>
      <c r="JRV95" s="496"/>
      <c r="JRW95" s="496"/>
      <c r="JRX95" s="496"/>
      <c r="JRY95" s="495"/>
      <c r="JRZ95" s="496"/>
      <c r="JSA95" s="496"/>
      <c r="JSB95" s="496"/>
      <c r="JSC95" s="496"/>
      <c r="JSD95" s="496"/>
      <c r="JSE95" s="496"/>
      <c r="JSF95" s="495"/>
      <c r="JSG95" s="496"/>
      <c r="JSH95" s="496"/>
      <c r="JSI95" s="496"/>
      <c r="JSJ95" s="496"/>
      <c r="JSK95" s="496"/>
      <c r="JSL95" s="496"/>
      <c r="JSM95" s="495"/>
      <c r="JSN95" s="496"/>
      <c r="JSO95" s="496"/>
      <c r="JSP95" s="496"/>
      <c r="JSQ95" s="496"/>
      <c r="JSR95" s="496"/>
      <c r="JSS95" s="496"/>
      <c r="JST95" s="495"/>
      <c r="JSU95" s="496"/>
      <c r="JSV95" s="496"/>
      <c r="JSW95" s="496"/>
      <c r="JSX95" s="496"/>
      <c r="JSY95" s="496"/>
      <c r="JSZ95" s="496"/>
      <c r="JTA95" s="495"/>
      <c r="JTB95" s="496"/>
      <c r="JTC95" s="496"/>
      <c r="JTD95" s="496"/>
      <c r="JTE95" s="496"/>
      <c r="JTF95" s="496"/>
      <c r="JTG95" s="496"/>
      <c r="JTH95" s="495"/>
      <c r="JTI95" s="496"/>
      <c r="JTJ95" s="496"/>
      <c r="JTK95" s="496"/>
      <c r="JTL95" s="496"/>
      <c r="JTM95" s="496"/>
      <c r="JTN95" s="496"/>
      <c r="JTO95" s="495"/>
      <c r="JTP95" s="496"/>
      <c r="JTQ95" s="496"/>
      <c r="JTR95" s="496"/>
      <c r="JTS95" s="496"/>
      <c r="JTT95" s="496"/>
      <c r="JTU95" s="496"/>
      <c r="JTV95" s="495"/>
      <c r="JTW95" s="496"/>
      <c r="JTX95" s="496"/>
      <c r="JTY95" s="496"/>
      <c r="JTZ95" s="496"/>
      <c r="JUA95" s="496"/>
      <c r="JUB95" s="496"/>
      <c r="JUC95" s="495"/>
      <c r="JUD95" s="496"/>
      <c r="JUE95" s="496"/>
      <c r="JUF95" s="496"/>
      <c r="JUG95" s="496"/>
      <c r="JUH95" s="496"/>
      <c r="JUI95" s="496"/>
      <c r="JUJ95" s="495"/>
      <c r="JUK95" s="496"/>
      <c r="JUL95" s="496"/>
      <c r="JUM95" s="496"/>
      <c r="JUN95" s="496"/>
      <c r="JUO95" s="496"/>
      <c r="JUP95" s="496"/>
      <c r="JUQ95" s="495"/>
      <c r="JUR95" s="496"/>
      <c r="JUS95" s="496"/>
      <c r="JUT95" s="496"/>
      <c r="JUU95" s="496"/>
      <c r="JUV95" s="496"/>
      <c r="JUW95" s="496"/>
      <c r="JUX95" s="495"/>
      <c r="JUY95" s="496"/>
      <c r="JUZ95" s="496"/>
      <c r="JVA95" s="496"/>
      <c r="JVB95" s="496"/>
      <c r="JVC95" s="496"/>
      <c r="JVD95" s="496"/>
      <c r="JVE95" s="495"/>
      <c r="JVF95" s="496"/>
      <c r="JVG95" s="496"/>
      <c r="JVH95" s="496"/>
      <c r="JVI95" s="496"/>
      <c r="JVJ95" s="496"/>
      <c r="JVK95" s="496"/>
      <c r="JVL95" s="495"/>
      <c r="JVM95" s="496"/>
      <c r="JVN95" s="496"/>
      <c r="JVO95" s="496"/>
      <c r="JVP95" s="496"/>
      <c r="JVQ95" s="496"/>
      <c r="JVR95" s="496"/>
      <c r="JVS95" s="495"/>
      <c r="JVT95" s="496"/>
      <c r="JVU95" s="496"/>
      <c r="JVV95" s="496"/>
      <c r="JVW95" s="496"/>
      <c r="JVX95" s="496"/>
      <c r="JVY95" s="496"/>
      <c r="JVZ95" s="495"/>
      <c r="JWA95" s="496"/>
      <c r="JWB95" s="496"/>
      <c r="JWC95" s="496"/>
      <c r="JWD95" s="496"/>
      <c r="JWE95" s="496"/>
      <c r="JWF95" s="496"/>
      <c r="JWG95" s="495"/>
      <c r="JWH95" s="496"/>
      <c r="JWI95" s="496"/>
      <c r="JWJ95" s="496"/>
      <c r="JWK95" s="496"/>
      <c r="JWL95" s="496"/>
      <c r="JWM95" s="496"/>
      <c r="JWN95" s="495"/>
      <c r="JWO95" s="496"/>
      <c r="JWP95" s="496"/>
      <c r="JWQ95" s="496"/>
      <c r="JWR95" s="496"/>
      <c r="JWS95" s="496"/>
      <c r="JWT95" s="496"/>
      <c r="JWU95" s="495"/>
      <c r="JWV95" s="496"/>
      <c r="JWW95" s="496"/>
      <c r="JWX95" s="496"/>
      <c r="JWY95" s="496"/>
      <c r="JWZ95" s="496"/>
      <c r="JXA95" s="496"/>
      <c r="JXB95" s="495"/>
      <c r="JXC95" s="496"/>
      <c r="JXD95" s="496"/>
      <c r="JXE95" s="496"/>
      <c r="JXF95" s="496"/>
      <c r="JXG95" s="496"/>
      <c r="JXH95" s="496"/>
      <c r="JXI95" s="495"/>
      <c r="JXJ95" s="496"/>
      <c r="JXK95" s="496"/>
      <c r="JXL95" s="496"/>
      <c r="JXM95" s="496"/>
      <c r="JXN95" s="496"/>
      <c r="JXO95" s="496"/>
      <c r="JXP95" s="495"/>
      <c r="JXQ95" s="496"/>
      <c r="JXR95" s="496"/>
      <c r="JXS95" s="496"/>
      <c r="JXT95" s="496"/>
      <c r="JXU95" s="496"/>
      <c r="JXV95" s="496"/>
      <c r="JXW95" s="495"/>
      <c r="JXX95" s="496"/>
      <c r="JXY95" s="496"/>
      <c r="JXZ95" s="496"/>
      <c r="JYA95" s="496"/>
      <c r="JYB95" s="496"/>
      <c r="JYC95" s="496"/>
      <c r="JYD95" s="495"/>
      <c r="JYE95" s="496"/>
      <c r="JYF95" s="496"/>
      <c r="JYG95" s="496"/>
      <c r="JYH95" s="496"/>
      <c r="JYI95" s="496"/>
      <c r="JYJ95" s="496"/>
      <c r="JYK95" s="495"/>
      <c r="JYL95" s="496"/>
      <c r="JYM95" s="496"/>
      <c r="JYN95" s="496"/>
      <c r="JYO95" s="496"/>
      <c r="JYP95" s="496"/>
      <c r="JYQ95" s="496"/>
      <c r="JYR95" s="495"/>
      <c r="JYS95" s="496"/>
      <c r="JYT95" s="496"/>
      <c r="JYU95" s="496"/>
      <c r="JYV95" s="496"/>
      <c r="JYW95" s="496"/>
      <c r="JYX95" s="496"/>
      <c r="JYY95" s="495"/>
      <c r="JYZ95" s="496"/>
      <c r="JZA95" s="496"/>
      <c r="JZB95" s="496"/>
      <c r="JZC95" s="496"/>
      <c r="JZD95" s="496"/>
      <c r="JZE95" s="496"/>
      <c r="JZF95" s="495"/>
      <c r="JZG95" s="496"/>
      <c r="JZH95" s="496"/>
      <c r="JZI95" s="496"/>
      <c r="JZJ95" s="496"/>
      <c r="JZK95" s="496"/>
      <c r="JZL95" s="496"/>
      <c r="JZM95" s="495"/>
      <c r="JZN95" s="496"/>
      <c r="JZO95" s="496"/>
      <c r="JZP95" s="496"/>
      <c r="JZQ95" s="496"/>
      <c r="JZR95" s="496"/>
      <c r="JZS95" s="496"/>
      <c r="JZT95" s="495"/>
      <c r="JZU95" s="496"/>
      <c r="JZV95" s="496"/>
      <c r="JZW95" s="496"/>
      <c r="JZX95" s="496"/>
      <c r="JZY95" s="496"/>
      <c r="JZZ95" s="496"/>
      <c r="KAA95" s="495"/>
      <c r="KAB95" s="496"/>
      <c r="KAC95" s="496"/>
      <c r="KAD95" s="496"/>
      <c r="KAE95" s="496"/>
      <c r="KAF95" s="496"/>
      <c r="KAG95" s="496"/>
      <c r="KAH95" s="495"/>
      <c r="KAI95" s="496"/>
      <c r="KAJ95" s="496"/>
      <c r="KAK95" s="496"/>
      <c r="KAL95" s="496"/>
      <c r="KAM95" s="496"/>
      <c r="KAN95" s="496"/>
      <c r="KAO95" s="495"/>
      <c r="KAP95" s="496"/>
      <c r="KAQ95" s="496"/>
      <c r="KAR95" s="496"/>
      <c r="KAS95" s="496"/>
      <c r="KAT95" s="496"/>
      <c r="KAU95" s="496"/>
      <c r="KAV95" s="495"/>
      <c r="KAW95" s="496"/>
      <c r="KAX95" s="496"/>
      <c r="KAY95" s="496"/>
      <c r="KAZ95" s="496"/>
      <c r="KBA95" s="496"/>
      <c r="KBB95" s="496"/>
      <c r="KBC95" s="495"/>
      <c r="KBD95" s="496"/>
      <c r="KBE95" s="496"/>
      <c r="KBF95" s="496"/>
      <c r="KBG95" s="496"/>
      <c r="KBH95" s="496"/>
      <c r="KBI95" s="496"/>
      <c r="KBJ95" s="495"/>
      <c r="KBK95" s="496"/>
      <c r="KBL95" s="496"/>
      <c r="KBM95" s="496"/>
      <c r="KBN95" s="496"/>
      <c r="KBO95" s="496"/>
      <c r="KBP95" s="496"/>
      <c r="KBQ95" s="495"/>
      <c r="KBR95" s="496"/>
      <c r="KBS95" s="496"/>
      <c r="KBT95" s="496"/>
      <c r="KBU95" s="496"/>
      <c r="KBV95" s="496"/>
      <c r="KBW95" s="496"/>
      <c r="KBX95" s="495"/>
      <c r="KBY95" s="496"/>
      <c r="KBZ95" s="496"/>
      <c r="KCA95" s="496"/>
      <c r="KCB95" s="496"/>
      <c r="KCC95" s="496"/>
      <c r="KCD95" s="496"/>
      <c r="KCE95" s="495"/>
      <c r="KCF95" s="496"/>
      <c r="KCG95" s="496"/>
      <c r="KCH95" s="496"/>
      <c r="KCI95" s="496"/>
      <c r="KCJ95" s="496"/>
      <c r="KCK95" s="496"/>
      <c r="KCL95" s="495"/>
      <c r="KCM95" s="496"/>
      <c r="KCN95" s="496"/>
      <c r="KCO95" s="496"/>
      <c r="KCP95" s="496"/>
      <c r="KCQ95" s="496"/>
      <c r="KCR95" s="496"/>
      <c r="KCS95" s="495"/>
      <c r="KCT95" s="496"/>
      <c r="KCU95" s="496"/>
      <c r="KCV95" s="496"/>
      <c r="KCW95" s="496"/>
      <c r="KCX95" s="496"/>
      <c r="KCY95" s="496"/>
      <c r="KCZ95" s="495"/>
      <c r="KDA95" s="496"/>
      <c r="KDB95" s="496"/>
      <c r="KDC95" s="496"/>
      <c r="KDD95" s="496"/>
      <c r="KDE95" s="496"/>
      <c r="KDF95" s="496"/>
      <c r="KDG95" s="495"/>
      <c r="KDH95" s="496"/>
      <c r="KDI95" s="496"/>
      <c r="KDJ95" s="496"/>
      <c r="KDK95" s="496"/>
      <c r="KDL95" s="496"/>
      <c r="KDM95" s="496"/>
      <c r="KDN95" s="495"/>
      <c r="KDO95" s="496"/>
      <c r="KDP95" s="496"/>
      <c r="KDQ95" s="496"/>
      <c r="KDR95" s="496"/>
      <c r="KDS95" s="496"/>
      <c r="KDT95" s="496"/>
      <c r="KDU95" s="495"/>
      <c r="KDV95" s="496"/>
      <c r="KDW95" s="496"/>
      <c r="KDX95" s="496"/>
      <c r="KDY95" s="496"/>
      <c r="KDZ95" s="496"/>
      <c r="KEA95" s="496"/>
      <c r="KEB95" s="495"/>
      <c r="KEC95" s="496"/>
      <c r="KED95" s="496"/>
      <c r="KEE95" s="496"/>
      <c r="KEF95" s="496"/>
      <c r="KEG95" s="496"/>
      <c r="KEH95" s="496"/>
      <c r="KEI95" s="495"/>
      <c r="KEJ95" s="496"/>
      <c r="KEK95" s="496"/>
      <c r="KEL95" s="496"/>
      <c r="KEM95" s="496"/>
      <c r="KEN95" s="496"/>
      <c r="KEO95" s="496"/>
      <c r="KEP95" s="495"/>
      <c r="KEQ95" s="496"/>
      <c r="KER95" s="496"/>
      <c r="KES95" s="496"/>
      <c r="KET95" s="496"/>
      <c r="KEU95" s="496"/>
      <c r="KEV95" s="496"/>
      <c r="KEW95" s="495"/>
      <c r="KEX95" s="496"/>
      <c r="KEY95" s="496"/>
      <c r="KEZ95" s="496"/>
      <c r="KFA95" s="496"/>
      <c r="KFB95" s="496"/>
      <c r="KFC95" s="496"/>
      <c r="KFD95" s="495"/>
      <c r="KFE95" s="496"/>
      <c r="KFF95" s="496"/>
      <c r="KFG95" s="496"/>
      <c r="KFH95" s="496"/>
      <c r="KFI95" s="496"/>
      <c r="KFJ95" s="496"/>
      <c r="KFK95" s="495"/>
      <c r="KFL95" s="496"/>
      <c r="KFM95" s="496"/>
      <c r="KFN95" s="496"/>
      <c r="KFO95" s="496"/>
      <c r="KFP95" s="496"/>
      <c r="KFQ95" s="496"/>
      <c r="KFR95" s="495"/>
      <c r="KFS95" s="496"/>
      <c r="KFT95" s="496"/>
      <c r="KFU95" s="496"/>
      <c r="KFV95" s="496"/>
      <c r="KFW95" s="496"/>
      <c r="KFX95" s="496"/>
      <c r="KFY95" s="495"/>
      <c r="KFZ95" s="496"/>
      <c r="KGA95" s="496"/>
      <c r="KGB95" s="496"/>
      <c r="KGC95" s="496"/>
      <c r="KGD95" s="496"/>
      <c r="KGE95" s="496"/>
      <c r="KGF95" s="495"/>
      <c r="KGG95" s="496"/>
      <c r="KGH95" s="496"/>
      <c r="KGI95" s="496"/>
      <c r="KGJ95" s="496"/>
      <c r="KGK95" s="496"/>
      <c r="KGL95" s="496"/>
      <c r="KGM95" s="495"/>
      <c r="KGN95" s="496"/>
      <c r="KGO95" s="496"/>
      <c r="KGP95" s="496"/>
      <c r="KGQ95" s="496"/>
      <c r="KGR95" s="496"/>
      <c r="KGS95" s="496"/>
      <c r="KGT95" s="495"/>
      <c r="KGU95" s="496"/>
      <c r="KGV95" s="496"/>
      <c r="KGW95" s="496"/>
      <c r="KGX95" s="496"/>
      <c r="KGY95" s="496"/>
      <c r="KGZ95" s="496"/>
      <c r="KHA95" s="495"/>
      <c r="KHB95" s="496"/>
      <c r="KHC95" s="496"/>
      <c r="KHD95" s="496"/>
      <c r="KHE95" s="496"/>
      <c r="KHF95" s="496"/>
      <c r="KHG95" s="496"/>
      <c r="KHH95" s="495"/>
      <c r="KHI95" s="496"/>
      <c r="KHJ95" s="496"/>
      <c r="KHK95" s="496"/>
      <c r="KHL95" s="496"/>
      <c r="KHM95" s="496"/>
      <c r="KHN95" s="496"/>
      <c r="KHO95" s="495"/>
      <c r="KHP95" s="496"/>
      <c r="KHQ95" s="496"/>
      <c r="KHR95" s="496"/>
      <c r="KHS95" s="496"/>
      <c r="KHT95" s="496"/>
      <c r="KHU95" s="496"/>
      <c r="KHV95" s="495"/>
      <c r="KHW95" s="496"/>
      <c r="KHX95" s="496"/>
      <c r="KHY95" s="496"/>
      <c r="KHZ95" s="496"/>
      <c r="KIA95" s="496"/>
      <c r="KIB95" s="496"/>
      <c r="KIC95" s="495"/>
      <c r="KID95" s="496"/>
      <c r="KIE95" s="496"/>
      <c r="KIF95" s="496"/>
      <c r="KIG95" s="496"/>
      <c r="KIH95" s="496"/>
      <c r="KII95" s="496"/>
      <c r="KIJ95" s="495"/>
      <c r="KIK95" s="496"/>
      <c r="KIL95" s="496"/>
      <c r="KIM95" s="496"/>
      <c r="KIN95" s="496"/>
      <c r="KIO95" s="496"/>
      <c r="KIP95" s="496"/>
      <c r="KIQ95" s="495"/>
      <c r="KIR95" s="496"/>
      <c r="KIS95" s="496"/>
      <c r="KIT95" s="496"/>
      <c r="KIU95" s="496"/>
      <c r="KIV95" s="496"/>
      <c r="KIW95" s="496"/>
      <c r="KIX95" s="495"/>
      <c r="KIY95" s="496"/>
      <c r="KIZ95" s="496"/>
      <c r="KJA95" s="496"/>
      <c r="KJB95" s="496"/>
      <c r="KJC95" s="496"/>
      <c r="KJD95" s="496"/>
      <c r="KJE95" s="495"/>
      <c r="KJF95" s="496"/>
      <c r="KJG95" s="496"/>
      <c r="KJH95" s="496"/>
      <c r="KJI95" s="496"/>
      <c r="KJJ95" s="496"/>
      <c r="KJK95" s="496"/>
      <c r="KJL95" s="495"/>
      <c r="KJM95" s="496"/>
      <c r="KJN95" s="496"/>
      <c r="KJO95" s="496"/>
      <c r="KJP95" s="496"/>
      <c r="KJQ95" s="496"/>
      <c r="KJR95" s="496"/>
      <c r="KJS95" s="495"/>
      <c r="KJT95" s="496"/>
      <c r="KJU95" s="496"/>
      <c r="KJV95" s="496"/>
      <c r="KJW95" s="496"/>
      <c r="KJX95" s="496"/>
      <c r="KJY95" s="496"/>
      <c r="KJZ95" s="495"/>
      <c r="KKA95" s="496"/>
      <c r="KKB95" s="496"/>
      <c r="KKC95" s="496"/>
      <c r="KKD95" s="496"/>
      <c r="KKE95" s="496"/>
      <c r="KKF95" s="496"/>
      <c r="KKG95" s="495"/>
      <c r="KKH95" s="496"/>
      <c r="KKI95" s="496"/>
      <c r="KKJ95" s="496"/>
      <c r="KKK95" s="496"/>
      <c r="KKL95" s="496"/>
      <c r="KKM95" s="496"/>
      <c r="KKN95" s="495"/>
      <c r="KKO95" s="496"/>
      <c r="KKP95" s="496"/>
      <c r="KKQ95" s="496"/>
      <c r="KKR95" s="496"/>
      <c r="KKS95" s="496"/>
      <c r="KKT95" s="496"/>
      <c r="KKU95" s="495"/>
      <c r="KKV95" s="496"/>
      <c r="KKW95" s="496"/>
      <c r="KKX95" s="496"/>
      <c r="KKY95" s="496"/>
      <c r="KKZ95" s="496"/>
      <c r="KLA95" s="496"/>
      <c r="KLB95" s="495"/>
      <c r="KLC95" s="496"/>
      <c r="KLD95" s="496"/>
      <c r="KLE95" s="496"/>
      <c r="KLF95" s="496"/>
      <c r="KLG95" s="496"/>
      <c r="KLH95" s="496"/>
      <c r="KLI95" s="495"/>
      <c r="KLJ95" s="496"/>
      <c r="KLK95" s="496"/>
      <c r="KLL95" s="496"/>
      <c r="KLM95" s="496"/>
      <c r="KLN95" s="496"/>
      <c r="KLO95" s="496"/>
      <c r="KLP95" s="495"/>
      <c r="KLQ95" s="496"/>
      <c r="KLR95" s="496"/>
      <c r="KLS95" s="496"/>
      <c r="KLT95" s="496"/>
      <c r="KLU95" s="496"/>
      <c r="KLV95" s="496"/>
      <c r="KLW95" s="495"/>
      <c r="KLX95" s="496"/>
      <c r="KLY95" s="496"/>
      <c r="KLZ95" s="496"/>
      <c r="KMA95" s="496"/>
      <c r="KMB95" s="496"/>
      <c r="KMC95" s="496"/>
      <c r="KMD95" s="495"/>
      <c r="KME95" s="496"/>
      <c r="KMF95" s="496"/>
      <c r="KMG95" s="496"/>
      <c r="KMH95" s="496"/>
      <c r="KMI95" s="496"/>
      <c r="KMJ95" s="496"/>
      <c r="KMK95" s="495"/>
      <c r="KML95" s="496"/>
      <c r="KMM95" s="496"/>
      <c r="KMN95" s="496"/>
      <c r="KMO95" s="496"/>
      <c r="KMP95" s="496"/>
      <c r="KMQ95" s="496"/>
      <c r="KMR95" s="495"/>
      <c r="KMS95" s="496"/>
      <c r="KMT95" s="496"/>
      <c r="KMU95" s="496"/>
      <c r="KMV95" s="496"/>
      <c r="KMW95" s="496"/>
      <c r="KMX95" s="496"/>
      <c r="KMY95" s="495"/>
      <c r="KMZ95" s="496"/>
      <c r="KNA95" s="496"/>
      <c r="KNB95" s="496"/>
      <c r="KNC95" s="496"/>
      <c r="KND95" s="496"/>
      <c r="KNE95" s="496"/>
      <c r="KNF95" s="495"/>
      <c r="KNG95" s="496"/>
      <c r="KNH95" s="496"/>
      <c r="KNI95" s="496"/>
      <c r="KNJ95" s="496"/>
      <c r="KNK95" s="496"/>
      <c r="KNL95" s="496"/>
      <c r="KNM95" s="495"/>
      <c r="KNN95" s="496"/>
      <c r="KNO95" s="496"/>
      <c r="KNP95" s="496"/>
      <c r="KNQ95" s="496"/>
      <c r="KNR95" s="496"/>
      <c r="KNS95" s="496"/>
      <c r="KNT95" s="495"/>
      <c r="KNU95" s="496"/>
      <c r="KNV95" s="496"/>
      <c r="KNW95" s="496"/>
      <c r="KNX95" s="496"/>
      <c r="KNY95" s="496"/>
      <c r="KNZ95" s="496"/>
      <c r="KOA95" s="495"/>
      <c r="KOB95" s="496"/>
      <c r="KOC95" s="496"/>
      <c r="KOD95" s="496"/>
      <c r="KOE95" s="496"/>
      <c r="KOF95" s="496"/>
      <c r="KOG95" s="496"/>
      <c r="KOH95" s="495"/>
      <c r="KOI95" s="496"/>
      <c r="KOJ95" s="496"/>
      <c r="KOK95" s="496"/>
      <c r="KOL95" s="496"/>
      <c r="KOM95" s="496"/>
      <c r="KON95" s="496"/>
      <c r="KOO95" s="495"/>
      <c r="KOP95" s="496"/>
      <c r="KOQ95" s="496"/>
      <c r="KOR95" s="496"/>
      <c r="KOS95" s="496"/>
      <c r="KOT95" s="496"/>
      <c r="KOU95" s="496"/>
      <c r="KOV95" s="495"/>
      <c r="KOW95" s="496"/>
      <c r="KOX95" s="496"/>
      <c r="KOY95" s="496"/>
      <c r="KOZ95" s="496"/>
      <c r="KPA95" s="496"/>
      <c r="KPB95" s="496"/>
      <c r="KPC95" s="495"/>
      <c r="KPD95" s="496"/>
      <c r="KPE95" s="496"/>
      <c r="KPF95" s="496"/>
      <c r="KPG95" s="496"/>
      <c r="KPH95" s="496"/>
      <c r="KPI95" s="496"/>
      <c r="KPJ95" s="495"/>
      <c r="KPK95" s="496"/>
      <c r="KPL95" s="496"/>
      <c r="KPM95" s="496"/>
      <c r="KPN95" s="496"/>
      <c r="KPO95" s="496"/>
      <c r="KPP95" s="496"/>
      <c r="KPQ95" s="495"/>
      <c r="KPR95" s="496"/>
      <c r="KPS95" s="496"/>
      <c r="KPT95" s="496"/>
      <c r="KPU95" s="496"/>
      <c r="KPV95" s="496"/>
      <c r="KPW95" s="496"/>
      <c r="KPX95" s="495"/>
      <c r="KPY95" s="496"/>
      <c r="KPZ95" s="496"/>
      <c r="KQA95" s="496"/>
      <c r="KQB95" s="496"/>
      <c r="KQC95" s="496"/>
      <c r="KQD95" s="496"/>
      <c r="KQE95" s="495"/>
      <c r="KQF95" s="496"/>
      <c r="KQG95" s="496"/>
      <c r="KQH95" s="496"/>
      <c r="KQI95" s="496"/>
      <c r="KQJ95" s="496"/>
      <c r="KQK95" s="496"/>
      <c r="KQL95" s="495"/>
      <c r="KQM95" s="496"/>
      <c r="KQN95" s="496"/>
      <c r="KQO95" s="496"/>
      <c r="KQP95" s="496"/>
      <c r="KQQ95" s="496"/>
      <c r="KQR95" s="496"/>
      <c r="KQS95" s="495"/>
      <c r="KQT95" s="496"/>
      <c r="KQU95" s="496"/>
      <c r="KQV95" s="496"/>
      <c r="KQW95" s="496"/>
      <c r="KQX95" s="496"/>
      <c r="KQY95" s="496"/>
      <c r="KQZ95" s="495"/>
      <c r="KRA95" s="496"/>
      <c r="KRB95" s="496"/>
      <c r="KRC95" s="496"/>
      <c r="KRD95" s="496"/>
      <c r="KRE95" s="496"/>
      <c r="KRF95" s="496"/>
      <c r="KRG95" s="495"/>
      <c r="KRH95" s="496"/>
      <c r="KRI95" s="496"/>
      <c r="KRJ95" s="496"/>
      <c r="KRK95" s="496"/>
      <c r="KRL95" s="496"/>
      <c r="KRM95" s="496"/>
      <c r="KRN95" s="495"/>
      <c r="KRO95" s="496"/>
      <c r="KRP95" s="496"/>
      <c r="KRQ95" s="496"/>
      <c r="KRR95" s="496"/>
      <c r="KRS95" s="496"/>
      <c r="KRT95" s="496"/>
      <c r="KRU95" s="495"/>
      <c r="KRV95" s="496"/>
      <c r="KRW95" s="496"/>
      <c r="KRX95" s="496"/>
      <c r="KRY95" s="496"/>
      <c r="KRZ95" s="496"/>
      <c r="KSA95" s="496"/>
      <c r="KSB95" s="495"/>
      <c r="KSC95" s="496"/>
      <c r="KSD95" s="496"/>
      <c r="KSE95" s="496"/>
      <c r="KSF95" s="496"/>
      <c r="KSG95" s="496"/>
      <c r="KSH95" s="496"/>
      <c r="KSI95" s="495"/>
      <c r="KSJ95" s="496"/>
      <c r="KSK95" s="496"/>
      <c r="KSL95" s="496"/>
      <c r="KSM95" s="496"/>
      <c r="KSN95" s="496"/>
      <c r="KSO95" s="496"/>
      <c r="KSP95" s="495"/>
      <c r="KSQ95" s="496"/>
      <c r="KSR95" s="496"/>
      <c r="KSS95" s="496"/>
      <c r="KST95" s="496"/>
      <c r="KSU95" s="496"/>
      <c r="KSV95" s="496"/>
      <c r="KSW95" s="495"/>
      <c r="KSX95" s="496"/>
      <c r="KSY95" s="496"/>
      <c r="KSZ95" s="496"/>
      <c r="KTA95" s="496"/>
      <c r="KTB95" s="496"/>
      <c r="KTC95" s="496"/>
      <c r="KTD95" s="495"/>
      <c r="KTE95" s="496"/>
      <c r="KTF95" s="496"/>
      <c r="KTG95" s="496"/>
      <c r="KTH95" s="496"/>
      <c r="KTI95" s="496"/>
      <c r="KTJ95" s="496"/>
      <c r="KTK95" s="495"/>
      <c r="KTL95" s="496"/>
      <c r="KTM95" s="496"/>
      <c r="KTN95" s="496"/>
      <c r="KTO95" s="496"/>
      <c r="KTP95" s="496"/>
      <c r="KTQ95" s="496"/>
      <c r="KTR95" s="495"/>
      <c r="KTS95" s="496"/>
      <c r="KTT95" s="496"/>
      <c r="KTU95" s="496"/>
      <c r="KTV95" s="496"/>
      <c r="KTW95" s="496"/>
      <c r="KTX95" s="496"/>
      <c r="KTY95" s="495"/>
      <c r="KTZ95" s="496"/>
      <c r="KUA95" s="496"/>
      <c r="KUB95" s="496"/>
      <c r="KUC95" s="496"/>
      <c r="KUD95" s="496"/>
      <c r="KUE95" s="496"/>
      <c r="KUF95" s="495"/>
      <c r="KUG95" s="496"/>
      <c r="KUH95" s="496"/>
      <c r="KUI95" s="496"/>
      <c r="KUJ95" s="496"/>
      <c r="KUK95" s="496"/>
      <c r="KUL95" s="496"/>
      <c r="KUM95" s="495"/>
      <c r="KUN95" s="496"/>
      <c r="KUO95" s="496"/>
      <c r="KUP95" s="496"/>
      <c r="KUQ95" s="496"/>
      <c r="KUR95" s="496"/>
      <c r="KUS95" s="496"/>
      <c r="KUT95" s="495"/>
      <c r="KUU95" s="496"/>
      <c r="KUV95" s="496"/>
      <c r="KUW95" s="496"/>
      <c r="KUX95" s="496"/>
      <c r="KUY95" s="496"/>
      <c r="KUZ95" s="496"/>
      <c r="KVA95" s="495"/>
      <c r="KVB95" s="496"/>
      <c r="KVC95" s="496"/>
      <c r="KVD95" s="496"/>
      <c r="KVE95" s="496"/>
      <c r="KVF95" s="496"/>
      <c r="KVG95" s="496"/>
      <c r="KVH95" s="495"/>
      <c r="KVI95" s="496"/>
      <c r="KVJ95" s="496"/>
      <c r="KVK95" s="496"/>
      <c r="KVL95" s="496"/>
      <c r="KVM95" s="496"/>
      <c r="KVN95" s="496"/>
      <c r="KVO95" s="495"/>
      <c r="KVP95" s="496"/>
      <c r="KVQ95" s="496"/>
      <c r="KVR95" s="496"/>
      <c r="KVS95" s="496"/>
      <c r="KVT95" s="496"/>
      <c r="KVU95" s="496"/>
      <c r="KVV95" s="495"/>
      <c r="KVW95" s="496"/>
      <c r="KVX95" s="496"/>
      <c r="KVY95" s="496"/>
      <c r="KVZ95" s="496"/>
      <c r="KWA95" s="496"/>
      <c r="KWB95" s="496"/>
      <c r="KWC95" s="495"/>
      <c r="KWD95" s="496"/>
      <c r="KWE95" s="496"/>
      <c r="KWF95" s="496"/>
      <c r="KWG95" s="496"/>
      <c r="KWH95" s="496"/>
      <c r="KWI95" s="496"/>
      <c r="KWJ95" s="495"/>
      <c r="KWK95" s="496"/>
      <c r="KWL95" s="496"/>
      <c r="KWM95" s="496"/>
      <c r="KWN95" s="496"/>
      <c r="KWO95" s="496"/>
      <c r="KWP95" s="496"/>
      <c r="KWQ95" s="495"/>
      <c r="KWR95" s="496"/>
      <c r="KWS95" s="496"/>
      <c r="KWT95" s="496"/>
      <c r="KWU95" s="496"/>
      <c r="KWV95" s="496"/>
      <c r="KWW95" s="496"/>
      <c r="KWX95" s="495"/>
      <c r="KWY95" s="496"/>
      <c r="KWZ95" s="496"/>
      <c r="KXA95" s="496"/>
      <c r="KXB95" s="496"/>
      <c r="KXC95" s="496"/>
      <c r="KXD95" s="496"/>
      <c r="KXE95" s="495"/>
      <c r="KXF95" s="496"/>
      <c r="KXG95" s="496"/>
      <c r="KXH95" s="496"/>
      <c r="KXI95" s="496"/>
      <c r="KXJ95" s="496"/>
      <c r="KXK95" s="496"/>
      <c r="KXL95" s="495"/>
      <c r="KXM95" s="496"/>
      <c r="KXN95" s="496"/>
      <c r="KXO95" s="496"/>
      <c r="KXP95" s="496"/>
      <c r="KXQ95" s="496"/>
      <c r="KXR95" s="496"/>
      <c r="KXS95" s="495"/>
      <c r="KXT95" s="496"/>
      <c r="KXU95" s="496"/>
      <c r="KXV95" s="496"/>
      <c r="KXW95" s="496"/>
      <c r="KXX95" s="496"/>
      <c r="KXY95" s="496"/>
      <c r="KXZ95" s="495"/>
      <c r="KYA95" s="496"/>
      <c r="KYB95" s="496"/>
      <c r="KYC95" s="496"/>
      <c r="KYD95" s="496"/>
      <c r="KYE95" s="496"/>
      <c r="KYF95" s="496"/>
      <c r="KYG95" s="495"/>
      <c r="KYH95" s="496"/>
      <c r="KYI95" s="496"/>
      <c r="KYJ95" s="496"/>
      <c r="KYK95" s="496"/>
      <c r="KYL95" s="496"/>
      <c r="KYM95" s="496"/>
      <c r="KYN95" s="495"/>
      <c r="KYO95" s="496"/>
      <c r="KYP95" s="496"/>
      <c r="KYQ95" s="496"/>
      <c r="KYR95" s="496"/>
      <c r="KYS95" s="496"/>
      <c r="KYT95" s="496"/>
      <c r="KYU95" s="495"/>
      <c r="KYV95" s="496"/>
      <c r="KYW95" s="496"/>
      <c r="KYX95" s="496"/>
      <c r="KYY95" s="496"/>
      <c r="KYZ95" s="496"/>
      <c r="KZA95" s="496"/>
      <c r="KZB95" s="495"/>
      <c r="KZC95" s="496"/>
      <c r="KZD95" s="496"/>
      <c r="KZE95" s="496"/>
      <c r="KZF95" s="496"/>
      <c r="KZG95" s="496"/>
      <c r="KZH95" s="496"/>
      <c r="KZI95" s="495"/>
      <c r="KZJ95" s="496"/>
      <c r="KZK95" s="496"/>
      <c r="KZL95" s="496"/>
      <c r="KZM95" s="496"/>
      <c r="KZN95" s="496"/>
      <c r="KZO95" s="496"/>
      <c r="KZP95" s="495"/>
      <c r="KZQ95" s="496"/>
      <c r="KZR95" s="496"/>
      <c r="KZS95" s="496"/>
      <c r="KZT95" s="496"/>
      <c r="KZU95" s="496"/>
      <c r="KZV95" s="496"/>
      <c r="KZW95" s="495"/>
      <c r="KZX95" s="496"/>
      <c r="KZY95" s="496"/>
      <c r="KZZ95" s="496"/>
      <c r="LAA95" s="496"/>
      <c r="LAB95" s="496"/>
      <c r="LAC95" s="496"/>
      <c r="LAD95" s="495"/>
      <c r="LAE95" s="496"/>
      <c r="LAF95" s="496"/>
      <c r="LAG95" s="496"/>
      <c r="LAH95" s="496"/>
      <c r="LAI95" s="496"/>
      <c r="LAJ95" s="496"/>
      <c r="LAK95" s="495"/>
      <c r="LAL95" s="496"/>
      <c r="LAM95" s="496"/>
      <c r="LAN95" s="496"/>
      <c r="LAO95" s="496"/>
      <c r="LAP95" s="496"/>
      <c r="LAQ95" s="496"/>
      <c r="LAR95" s="495"/>
      <c r="LAS95" s="496"/>
      <c r="LAT95" s="496"/>
      <c r="LAU95" s="496"/>
      <c r="LAV95" s="496"/>
      <c r="LAW95" s="496"/>
      <c r="LAX95" s="496"/>
      <c r="LAY95" s="495"/>
      <c r="LAZ95" s="496"/>
      <c r="LBA95" s="496"/>
      <c r="LBB95" s="496"/>
      <c r="LBC95" s="496"/>
      <c r="LBD95" s="496"/>
      <c r="LBE95" s="496"/>
      <c r="LBF95" s="495"/>
      <c r="LBG95" s="496"/>
      <c r="LBH95" s="496"/>
      <c r="LBI95" s="496"/>
      <c r="LBJ95" s="496"/>
      <c r="LBK95" s="496"/>
      <c r="LBL95" s="496"/>
      <c r="LBM95" s="495"/>
      <c r="LBN95" s="496"/>
      <c r="LBO95" s="496"/>
      <c r="LBP95" s="496"/>
      <c r="LBQ95" s="496"/>
      <c r="LBR95" s="496"/>
      <c r="LBS95" s="496"/>
      <c r="LBT95" s="495"/>
      <c r="LBU95" s="496"/>
      <c r="LBV95" s="496"/>
      <c r="LBW95" s="496"/>
      <c r="LBX95" s="496"/>
      <c r="LBY95" s="496"/>
      <c r="LBZ95" s="496"/>
      <c r="LCA95" s="495"/>
      <c r="LCB95" s="496"/>
      <c r="LCC95" s="496"/>
      <c r="LCD95" s="496"/>
      <c r="LCE95" s="496"/>
      <c r="LCF95" s="496"/>
      <c r="LCG95" s="496"/>
      <c r="LCH95" s="495"/>
      <c r="LCI95" s="496"/>
      <c r="LCJ95" s="496"/>
      <c r="LCK95" s="496"/>
      <c r="LCL95" s="496"/>
      <c r="LCM95" s="496"/>
      <c r="LCN95" s="496"/>
      <c r="LCO95" s="495"/>
      <c r="LCP95" s="496"/>
      <c r="LCQ95" s="496"/>
      <c r="LCR95" s="496"/>
      <c r="LCS95" s="496"/>
      <c r="LCT95" s="496"/>
      <c r="LCU95" s="496"/>
      <c r="LCV95" s="495"/>
      <c r="LCW95" s="496"/>
      <c r="LCX95" s="496"/>
      <c r="LCY95" s="496"/>
      <c r="LCZ95" s="496"/>
      <c r="LDA95" s="496"/>
      <c r="LDB95" s="496"/>
      <c r="LDC95" s="495"/>
      <c r="LDD95" s="496"/>
      <c r="LDE95" s="496"/>
      <c r="LDF95" s="496"/>
      <c r="LDG95" s="496"/>
      <c r="LDH95" s="496"/>
      <c r="LDI95" s="496"/>
      <c r="LDJ95" s="495"/>
      <c r="LDK95" s="496"/>
      <c r="LDL95" s="496"/>
      <c r="LDM95" s="496"/>
      <c r="LDN95" s="496"/>
      <c r="LDO95" s="496"/>
      <c r="LDP95" s="496"/>
      <c r="LDQ95" s="495"/>
      <c r="LDR95" s="496"/>
      <c r="LDS95" s="496"/>
      <c r="LDT95" s="496"/>
      <c r="LDU95" s="496"/>
      <c r="LDV95" s="496"/>
      <c r="LDW95" s="496"/>
      <c r="LDX95" s="495"/>
      <c r="LDY95" s="496"/>
      <c r="LDZ95" s="496"/>
      <c r="LEA95" s="496"/>
      <c r="LEB95" s="496"/>
      <c r="LEC95" s="496"/>
      <c r="LED95" s="496"/>
      <c r="LEE95" s="495"/>
      <c r="LEF95" s="496"/>
      <c r="LEG95" s="496"/>
      <c r="LEH95" s="496"/>
      <c r="LEI95" s="496"/>
      <c r="LEJ95" s="496"/>
      <c r="LEK95" s="496"/>
      <c r="LEL95" s="495"/>
      <c r="LEM95" s="496"/>
      <c r="LEN95" s="496"/>
      <c r="LEO95" s="496"/>
      <c r="LEP95" s="496"/>
      <c r="LEQ95" s="496"/>
      <c r="LER95" s="496"/>
      <c r="LES95" s="495"/>
      <c r="LET95" s="496"/>
      <c r="LEU95" s="496"/>
      <c r="LEV95" s="496"/>
      <c r="LEW95" s="496"/>
      <c r="LEX95" s="496"/>
      <c r="LEY95" s="496"/>
      <c r="LEZ95" s="495"/>
      <c r="LFA95" s="496"/>
      <c r="LFB95" s="496"/>
      <c r="LFC95" s="496"/>
      <c r="LFD95" s="496"/>
      <c r="LFE95" s="496"/>
      <c r="LFF95" s="496"/>
      <c r="LFG95" s="495"/>
      <c r="LFH95" s="496"/>
      <c r="LFI95" s="496"/>
      <c r="LFJ95" s="496"/>
      <c r="LFK95" s="496"/>
      <c r="LFL95" s="496"/>
      <c r="LFM95" s="496"/>
      <c r="LFN95" s="495"/>
      <c r="LFO95" s="496"/>
      <c r="LFP95" s="496"/>
      <c r="LFQ95" s="496"/>
      <c r="LFR95" s="496"/>
      <c r="LFS95" s="496"/>
      <c r="LFT95" s="496"/>
      <c r="LFU95" s="495"/>
      <c r="LFV95" s="496"/>
      <c r="LFW95" s="496"/>
      <c r="LFX95" s="496"/>
      <c r="LFY95" s="496"/>
      <c r="LFZ95" s="496"/>
      <c r="LGA95" s="496"/>
      <c r="LGB95" s="495"/>
      <c r="LGC95" s="496"/>
      <c r="LGD95" s="496"/>
      <c r="LGE95" s="496"/>
      <c r="LGF95" s="496"/>
      <c r="LGG95" s="496"/>
      <c r="LGH95" s="496"/>
      <c r="LGI95" s="495"/>
      <c r="LGJ95" s="496"/>
      <c r="LGK95" s="496"/>
      <c r="LGL95" s="496"/>
      <c r="LGM95" s="496"/>
      <c r="LGN95" s="496"/>
      <c r="LGO95" s="496"/>
      <c r="LGP95" s="495"/>
      <c r="LGQ95" s="496"/>
      <c r="LGR95" s="496"/>
      <c r="LGS95" s="496"/>
      <c r="LGT95" s="496"/>
      <c r="LGU95" s="496"/>
      <c r="LGV95" s="496"/>
      <c r="LGW95" s="495"/>
      <c r="LGX95" s="496"/>
      <c r="LGY95" s="496"/>
      <c r="LGZ95" s="496"/>
      <c r="LHA95" s="496"/>
      <c r="LHB95" s="496"/>
      <c r="LHC95" s="496"/>
      <c r="LHD95" s="495"/>
      <c r="LHE95" s="496"/>
      <c r="LHF95" s="496"/>
      <c r="LHG95" s="496"/>
      <c r="LHH95" s="496"/>
      <c r="LHI95" s="496"/>
      <c r="LHJ95" s="496"/>
      <c r="LHK95" s="495"/>
      <c r="LHL95" s="496"/>
      <c r="LHM95" s="496"/>
      <c r="LHN95" s="496"/>
      <c r="LHO95" s="496"/>
      <c r="LHP95" s="496"/>
      <c r="LHQ95" s="496"/>
      <c r="LHR95" s="495"/>
      <c r="LHS95" s="496"/>
      <c r="LHT95" s="496"/>
      <c r="LHU95" s="496"/>
      <c r="LHV95" s="496"/>
      <c r="LHW95" s="496"/>
      <c r="LHX95" s="496"/>
      <c r="LHY95" s="495"/>
      <c r="LHZ95" s="496"/>
      <c r="LIA95" s="496"/>
      <c r="LIB95" s="496"/>
      <c r="LIC95" s="496"/>
      <c r="LID95" s="496"/>
      <c r="LIE95" s="496"/>
      <c r="LIF95" s="495"/>
      <c r="LIG95" s="496"/>
      <c r="LIH95" s="496"/>
      <c r="LII95" s="496"/>
      <c r="LIJ95" s="496"/>
      <c r="LIK95" s="496"/>
      <c r="LIL95" s="496"/>
      <c r="LIM95" s="495"/>
      <c r="LIN95" s="496"/>
      <c r="LIO95" s="496"/>
      <c r="LIP95" s="496"/>
      <c r="LIQ95" s="496"/>
      <c r="LIR95" s="496"/>
      <c r="LIS95" s="496"/>
      <c r="LIT95" s="495"/>
      <c r="LIU95" s="496"/>
      <c r="LIV95" s="496"/>
      <c r="LIW95" s="496"/>
      <c r="LIX95" s="496"/>
      <c r="LIY95" s="496"/>
      <c r="LIZ95" s="496"/>
      <c r="LJA95" s="495"/>
      <c r="LJB95" s="496"/>
      <c r="LJC95" s="496"/>
      <c r="LJD95" s="496"/>
      <c r="LJE95" s="496"/>
      <c r="LJF95" s="496"/>
      <c r="LJG95" s="496"/>
      <c r="LJH95" s="495"/>
      <c r="LJI95" s="496"/>
      <c r="LJJ95" s="496"/>
      <c r="LJK95" s="496"/>
      <c r="LJL95" s="496"/>
      <c r="LJM95" s="496"/>
      <c r="LJN95" s="496"/>
      <c r="LJO95" s="495"/>
      <c r="LJP95" s="496"/>
      <c r="LJQ95" s="496"/>
      <c r="LJR95" s="496"/>
      <c r="LJS95" s="496"/>
      <c r="LJT95" s="496"/>
      <c r="LJU95" s="496"/>
      <c r="LJV95" s="495"/>
      <c r="LJW95" s="496"/>
      <c r="LJX95" s="496"/>
      <c r="LJY95" s="496"/>
      <c r="LJZ95" s="496"/>
      <c r="LKA95" s="496"/>
      <c r="LKB95" s="496"/>
      <c r="LKC95" s="495"/>
      <c r="LKD95" s="496"/>
      <c r="LKE95" s="496"/>
      <c r="LKF95" s="496"/>
      <c r="LKG95" s="496"/>
      <c r="LKH95" s="496"/>
      <c r="LKI95" s="496"/>
      <c r="LKJ95" s="495"/>
      <c r="LKK95" s="496"/>
      <c r="LKL95" s="496"/>
      <c r="LKM95" s="496"/>
      <c r="LKN95" s="496"/>
      <c r="LKO95" s="496"/>
      <c r="LKP95" s="496"/>
      <c r="LKQ95" s="495"/>
      <c r="LKR95" s="496"/>
      <c r="LKS95" s="496"/>
      <c r="LKT95" s="496"/>
      <c r="LKU95" s="496"/>
      <c r="LKV95" s="496"/>
      <c r="LKW95" s="496"/>
      <c r="LKX95" s="495"/>
      <c r="LKY95" s="496"/>
      <c r="LKZ95" s="496"/>
      <c r="LLA95" s="496"/>
      <c r="LLB95" s="496"/>
      <c r="LLC95" s="496"/>
      <c r="LLD95" s="496"/>
      <c r="LLE95" s="495"/>
      <c r="LLF95" s="496"/>
      <c r="LLG95" s="496"/>
      <c r="LLH95" s="496"/>
      <c r="LLI95" s="496"/>
      <c r="LLJ95" s="496"/>
      <c r="LLK95" s="496"/>
      <c r="LLL95" s="495"/>
      <c r="LLM95" s="496"/>
      <c r="LLN95" s="496"/>
      <c r="LLO95" s="496"/>
      <c r="LLP95" s="496"/>
      <c r="LLQ95" s="496"/>
      <c r="LLR95" s="496"/>
      <c r="LLS95" s="495"/>
      <c r="LLT95" s="496"/>
      <c r="LLU95" s="496"/>
      <c r="LLV95" s="496"/>
      <c r="LLW95" s="496"/>
      <c r="LLX95" s="496"/>
      <c r="LLY95" s="496"/>
      <c r="LLZ95" s="495"/>
      <c r="LMA95" s="496"/>
      <c r="LMB95" s="496"/>
      <c r="LMC95" s="496"/>
      <c r="LMD95" s="496"/>
      <c r="LME95" s="496"/>
      <c r="LMF95" s="496"/>
      <c r="LMG95" s="495"/>
      <c r="LMH95" s="496"/>
      <c r="LMI95" s="496"/>
      <c r="LMJ95" s="496"/>
      <c r="LMK95" s="496"/>
      <c r="LML95" s="496"/>
      <c r="LMM95" s="496"/>
      <c r="LMN95" s="495"/>
      <c r="LMO95" s="496"/>
      <c r="LMP95" s="496"/>
      <c r="LMQ95" s="496"/>
      <c r="LMR95" s="496"/>
      <c r="LMS95" s="496"/>
      <c r="LMT95" s="496"/>
      <c r="LMU95" s="495"/>
      <c r="LMV95" s="496"/>
      <c r="LMW95" s="496"/>
      <c r="LMX95" s="496"/>
      <c r="LMY95" s="496"/>
      <c r="LMZ95" s="496"/>
      <c r="LNA95" s="496"/>
      <c r="LNB95" s="495"/>
      <c r="LNC95" s="496"/>
      <c r="LND95" s="496"/>
      <c r="LNE95" s="496"/>
      <c r="LNF95" s="496"/>
      <c r="LNG95" s="496"/>
      <c r="LNH95" s="496"/>
      <c r="LNI95" s="495"/>
      <c r="LNJ95" s="496"/>
      <c r="LNK95" s="496"/>
      <c r="LNL95" s="496"/>
      <c r="LNM95" s="496"/>
      <c r="LNN95" s="496"/>
      <c r="LNO95" s="496"/>
      <c r="LNP95" s="495"/>
      <c r="LNQ95" s="496"/>
      <c r="LNR95" s="496"/>
      <c r="LNS95" s="496"/>
      <c r="LNT95" s="496"/>
      <c r="LNU95" s="496"/>
      <c r="LNV95" s="496"/>
      <c r="LNW95" s="495"/>
      <c r="LNX95" s="496"/>
      <c r="LNY95" s="496"/>
      <c r="LNZ95" s="496"/>
      <c r="LOA95" s="496"/>
      <c r="LOB95" s="496"/>
      <c r="LOC95" s="496"/>
      <c r="LOD95" s="495"/>
      <c r="LOE95" s="496"/>
      <c r="LOF95" s="496"/>
      <c r="LOG95" s="496"/>
      <c r="LOH95" s="496"/>
      <c r="LOI95" s="496"/>
      <c r="LOJ95" s="496"/>
      <c r="LOK95" s="495"/>
      <c r="LOL95" s="496"/>
      <c r="LOM95" s="496"/>
      <c r="LON95" s="496"/>
      <c r="LOO95" s="496"/>
      <c r="LOP95" s="496"/>
      <c r="LOQ95" s="496"/>
      <c r="LOR95" s="495"/>
      <c r="LOS95" s="496"/>
      <c r="LOT95" s="496"/>
      <c r="LOU95" s="496"/>
      <c r="LOV95" s="496"/>
      <c r="LOW95" s="496"/>
      <c r="LOX95" s="496"/>
      <c r="LOY95" s="495"/>
      <c r="LOZ95" s="496"/>
      <c r="LPA95" s="496"/>
      <c r="LPB95" s="496"/>
      <c r="LPC95" s="496"/>
      <c r="LPD95" s="496"/>
      <c r="LPE95" s="496"/>
      <c r="LPF95" s="495"/>
      <c r="LPG95" s="496"/>
      <c r="LPH95" s="496"/>
      <c r="LPI95" s="496"/>
      <c r="LPJ95" s="496"/>
      <c r="LPK95" s="496"/>
      <c r="LPL95" s="496"/>
      <c r="LPM95" s="495"/>
      <c r="LPN95" s="496"/>
      <c r="LPO95" s="496"/>
      <c r="LPP95" s="496"/>
      <c r="LPQ95" s="496"/>
      <c r="LPR95" s="496"/>
      <c r="LPS95" s="496"/>
      <c r="LPT95" s="495"/>
      <c r="LPU95" s="496"/>
      <c r="LPV95" s="496"/>
      <c r="LPW95" s="496"/>
      <c r="LPX95" s="496"/>
      <c r="LPY95" s="496"/>
      <c r="LPZ95" s="496"/>
      <c r="LQA95" s="495"/>
      <c r="LQB95" s="496"/>
      <c r="LQC95" s="496"/>
      <c r="LQD95" s="496"/>
      <c r="LQE95" s="496"/>
      <c r="LQF95" s="496"/>
      <c r="LQG95" s="496"/>
      <c r="LQH95" s="495"/>
      <c r="LQI95" s="496"/>
      <c r="LQJ95" s="496"/>
      <c r="LQK95" s="496"/>
      <c r="LQL95" s="496"/>
      <c r="LQM95" s="496"/>
      <c r="LQN95" s="496"/>
      <c r="LQO95" s="495"/>
      <c r="LQP95" s="496"/>
      <c r="LQQ95" s="496"/>
      <c r="LQR95" s="496"/>
      <c r="LQS95" s="496"/>
      <c r="LQT95" s="496"/>
      <c r="LQU95" s="496"/>
      <c r="LQV95" s="495"/>
      <c r="LQW95" s="496"/>
      <c r="LQX95" s="496"/>
      <c r="LQY95" s="496"/>
      <c r="LQZ95" s="496"/>
      <c r="LRA95" s="496"/>
      <c r="LRB95" s="496"/>
      <c r="LRC95" s="495"/>
      <c r="LRD95" s="496"/>
      <c r="LRE95" s="496"/>
      <c r="LRF95" s="496"/>
      <c r="LRG95" s="496"/>
      <c r="LRH95" s="496"/>
      <c r="LRI95" s="496"/>
      <c r="LRJ95" s="495"/>
      <c r="LRK95" s="496"/>
      <c r="LRL95" s="496"/>
      <c r="LRM95" s="496"/>
      <c r="LRN95" s="496"/>
      <c r="LRO95" s="496"/>
      <c r="LRP95" s="496"/>
      <c r="LRQ95" s="495"/>
      <c r="LRR95" s="496"/>
      <c r="LRS95" s="496"/>
      <c r="LRT95" s="496"/>
      <c r="LRU95" s="496"/>
      <c r="LRV95" s="496"/>
      <c r="LRW95" s="496"/>
      <c r="LRX95" s="495"/>
      <c r="LRY95" s="496"/>
      <c r="LRZ95" s="496"/>
      <c r="LSA95" s="496"/>
      <c r="LSB95" s="496"/>
      <c r="LSC95" s="496"/>
      <c r="LSD95" s="496"/>
      <c r="LSE95" s="495"/>
      <c r="LSF95" s="496"/>
      <c r="LSG95" s="496"/>
      <c r="LSH95" s="496"/>
      <c r="LSI95" s="496"/>
      <c r="LSJ95" s="496"/>
      <c r="LSK95" s="496"/>
      <c r="LSL95" s="495"/>
      <c r="LSM95" s="496"/>
      <c r="LSN95" s="496"/>
      <c r="LSO95" s="496"/>
      <c r="LSP95" s="496"/>
      <c r="LSQ95" s="496"/>
      <c r="LSR95" s="496"/>
      <c r="LSS95" s="495"/>
      <c r="LST95" s="496"/>
      <c r="LSU95" s="496"/>
      <c r="LSV95" s="496"/>
      <c r="LSW95" s="496"/>
      <c r="LSX95" s="496"/>
      <c r="LSY95" s="496"/>
      <c r="LSZ95" s="495"/>
      <c r="LTA95" s="496"/>
      <c r="LTB95" s="496"/>
      <c r="LTC95" s="496"/>
      <c r="LTD95" s="496"/>
      <c r="LTE95" s="496"/>
      <c r="LTF95" s="496"/>
      <c r="LTG95" s="495"/>
      <c r="LTH95" s="496"/>
      <c r="LTI95" s="496"/>
      <c r="LTJ95" s="496"/>
      <c r="LTK95" s="496"/>
      <c r="LTL95" s="496"/>
      <c r="LTM95" s="496"/>
      <c r="LTN95" s="495"/>
      <c r="LTO95" s="496"/>
      <c r="LTP95" s="496"/>
      <c r="LTQ95" s="496"/>
      <c r="LTR95" s="496"/>
      <c r="LTS95" s="496"/>
      <c r="LTT95" s="496"/>
      <c r="LTU95" s="495"/>
      <c r="LTV95" s="496"/>
      <c r="LTW95" s="496"/>
      <c r="LTX95" s="496"/>
      <c r="LTY95" s="496"/>
      <c r="LTZ95" s="496"/>
      <c r="LUA95" s="496"/>
      <c r="LUB95" s="495"/>
      <c r="LUC95" s="496"/>
      <c r="LUD95" s="496"/>
      <c r="LUE95" s="496"/>
      <c r="LUF95" s="496"/>
      <c r="LUG95" s="496"/>
      <c r="LUH95" s="496"/>
      <c r="LUI95" s="495"/>
      <c r="LUJ95" s="496"/>
      <c r="LUK95" s="496"/>
      <c r="LUL95" s="496"/>
      <c r="LUM95" s="496"/>
      <c r="LUN95" s="496"/>
      <c r="LUO95" s="496"/>
      <c r="LUP95" s="495"/>
      <c r="LUQ95" s="496"/>
      <c r="LUR95" s="496"/>
      <c r="LUS95" s="496"/>
      <c r="LUT95" s="496"/>
      <c r="LUU95" s="496"/>
      <c r="LUV95" s="496"/>
      <c r="LUW95" s="495"/>
      <c r="LUX95" s="496"/>
      <c r="LUY95" s="496"/>
      <c r="LUZ95" s="496"/>
      <c r="LVA95" s="496"/>
      <c r="LVB95" s="496"/>
      <c r="LVC95" s="496"/>
      <c r="LVD95" s="495"/>
      <c r="LVE95" s="496"/>
      <c r="LVF95" s="496"/>
      <c r="LVG95" s="496"/>
      <c r="LVH95" s="496"/>
      <c r="LVI95" s="496"/>
      <c r="LVJ95" s="496"/>
      <c r="LVK95" s="495"/>
      <c r="LVL95" s="496"/>
      <c r="LVM95" s="496"/>
      <c r="LVN95" s="496"/>
      <c r="LVO95" s="496"/>
      <c r="LVP95" s="496"/>
      <c r="LVQ95" s="496"/>
      <c r="LVR95" s="495"/>
      <c r="LVS95" s="496"/>
      <c r="LVT95" s="496"/>
      <c r="LVU95" s="496"/>
      <c r="LVV95" s="496"/>
      <c r="LVW95" s="496"/>
      <c r="LVX95" s="496"/>
      <c r="LVY95" s="495"/>
      <c r="LVZ95" s="496"/>
      <c r="LWA95" s="496"/>
      <c r="LWB95" s="496"/>
      <c r="LWC95" s="496"/>
      <c r="LWD95" s="496"/>
      <c r="LWE95" s="496"/>
      <c r="LWF95" s="495"/>
      <c r="LWG95" s="496"/>
      <c r="LWH95" s="496"/>
      <c r="LWI95" s="496"/>
      <c r="LWJ95" s="496"/>
      <c r="LWK95" s="496"/>
      <c r="LWL95" s="496"/>
      <c r="LWM95" s="495"/>
      <c r="LWN95" s="496"/>
      <c r="LWO95" s="496"/>
      <c r="LWP95" s="496"/>
      <c r="LWQ95" s="496"/>
      <c r="LWR95" s="496"/>
      <c r="LWS95" s="496"/>
      <c r="LWT95" s="495"/>
      <c r="LWU95" s="496"/>
      <c r="LWV95" s="496"/>
      <c r="LWW95" s="496"/>
      <c r="LWX95" s="496"/>
      <c r="LWY95" s="496"/>
      <c r="LWZ95" s="496"/>
      <c r="LXA95" s="495"/>
      <c r="LXB95" s="496"/>
      <c r="LXC95" s="496"/>
      <c r="LXD95" s="496"/>
      <c r="LXE95" s="496"/>
      <c r="LXF95" s="496"/>
      <c r="LXG95" s="496"/>
      <c r="LXH95" s="495"/>
      <c r="LXI95" s="496"/>
      <c r="LXJ95" s="496"/>
      <c r="LXK95" s="496"/>
      <c r="LXL95" s="496"/>
      <c r="LXM95" s="496"/>
      <c r="LXN95" s="496"/>
      <c r="LXO95" s="495"/>
      <c r="LXP95" s="496"/>
      <c r="LXQ95" s="496"/>
      <c r="LXR95" s="496"/>
      <c r="LXS95" s="496"/>
      <c r="LXT95" s="496"/>
      <c r="LXU95" s="496"/>
      <c r="LXV95" s="495"/>
      <c r="LXW95" s="496"/>
      <c r="LXX95" s="496"/>
      <c r="LXY95" s="496"/>
      <c r="LXZ95" s="496"/>
      <c r="LYA95" s="496"/>
      <c r="LYB95" s="496"/>
      <c r="LYC95" s="495"/>
      <c r="LYD95" s="496"/>
      <c r="LYE95" s="496"/>
      <c r="LYF95" s="496"/>
      <c r="LYG95" s="496"/>
      <c r="LYH95" s="496"/>
      <c r="LYI95" s="496"/>
      <c r="LYJ95" s="495"/>
      <c r="LYK95" s="496"/>
      <c r="LYL95" s="496"/>
      <c r="LYM95" s="496"/>
      <c r="LYN95" s="496"/>
      <c r="LYO95" s="496"/>
      <c r="LYP95" s="496"/>
      <c r="LYQ95" s="495"/>
      <c r="LYR95" s="496"/>
      <c r="LYS95" s="496"/>
      <c r="LYT95" s="496"/>
      <c r="LYU95" s="496"/>
      <c r="LYV95" s="496"/>
      <c r="LYW95" s="496"/>
      <c r="LYX95" s="495"/>
      <c r="LYY95" s="496"/>
      <c r="LYZ95" s="496"/>
      <c r="LZA95" s="496"/>
      <c r="LZB95" s="496"/>
      <c r="LZC95" s="496"/>
      <c r="LZD95" s="496"/>
      <c r="LZE95" s="495"/>
      <c r="LZF95" s="496"/>
      <c r="LZG95" s="496"/>
      <c r="LZH95" s="496"/>
      <c r="LZI95" s="496"/>
      <c r="LZJ95" s="496"/>
      <c r="LZK95" s="496"/>
      <c r="LZL95" s="495"/>
      <c r="LZM95" s="496"/>
      <c r="LZN95" s="496"/>
      <c r="LZO95" s="496"/>
      <c r="LZP95" s="496"/>
      <c r="LZQ95" s="496"/>
      <c r="LZR95" s="496"/>
      <c r="LZS95" s="495"/>
      <c r="LZT95" s="496"/>
      <c r="LZU95" s="496"/>
      <c r="LZV95" s="496"/>
      <c r="LZW95" s="496"/>
      <c r="LZX95" s="496"/>
      <c r="LZY95" s="496"/>
      <c r="LZZ95" s="495"/>
      <c r="MAA95" s="496"/>
      <c r="MAB95" s="496"/>
      <c r="MAC95" s="496"/>
      <c r="MAD95" s="496"/>
      <c r="MAE95" s="496"/>
      <c r="MAF95" s="496"/>
      <c r="MAG95" s="495"/>
      <c r="MAH95" s="496"/>
      <c r="MAI95" s="496"/>
      <c r="MAJ95" s="496"/>
      <c r="MAK95" s="496"/>
      <c r="MAL95" s="496"/>
      <c r="MAM95" s="496"/>
      <c r="MAN95" s="495"/>
      <c r="MAO95" s="496"/>
      <c r="MAP95" s="496"/>
      <c r="MAQ95" s="496"/>
      <c r="MAR95" s="496"/>
      <c r="MAS95" s="496"/>
      <c r="MAT95" s="496"/>
      <c r="MAU95" s="495"/>
      <c r="MAV95" s="496"/>
      <c r="MAW95" s="496"/>
      <c r="MAX95" s="496"/>
      <c r="MAY95" s="496"/>
      <c r="MAZ95" s="496"/>
      <c r="MBA95" s="496"/>
      <c r="MBB95" s="495"/>
      <c r="MBC95" s="496"/>
      <c r="MBD95" s="496"/>
      <c r="MBE95" s="496"/>
      <c r="MBF95" s="496"/>
      <c r="MBG95" s="496"/>
      <c r="MBH95" s="496"/>
      <c r="MBI95" s="495"/>
      <c r="MBJ95" s="496"/>
      <c r="MBK95" s="496"/>
      <c r="MBL95" s="496"/>
      <c r="MBM95" s="496"/>
      <c r="MBN95" s="496"/>
      <c r="MBO95" s="496"/>
      <c r="MBP95" s="495"/>
      <c r="MBQ95" s="496"/>
      <c r="MBR95" s="496"/>
      <c r="MBS95" s="496"/>
      <c r="MBT95" s="496"/>
      <c r="MBU95" s="496"/>
      <c r="MBV95" s="496"/>
      <c r="MBW95" s="495"/>
      <c r="MBX95" s="496"/>
      <c r="MBY95" s="496"/>
      <c r="MBZ95" s="496"/>
      <c r="MCA95" s="496"/>
      <c r="MCB95" s="496"/>
      <c r="MCC95" s="496"/>
      <c r="MCD95" s="495"/>
      <c r="MCE95" s="496"/>
      <c r="MCF95" s="496"/>
      <c r="MCG95" s="496"/>
      <c r="MCH95" s="496"/>
      <c r="MCI95" s="496"/>
      <c r="MCJ95" s="496"/>
      <c r="MCK95" s="495"/>
      <c r="MCL95" s="496"/>
      <c r="MCM95" s="496"/>
      <c r="MCN95" s="496"/>
      <c r="MCO95" s="496"/>
      <c r="MCP95" s="496"/>
      <c r="MCQ95" s="496"/>
      <c r="MCR95" s="495"/>
      <c r="MCS95" s="496"/>
      <c r="MCT95" s="496"/>
      <c r="MCU95" s="496"/>
      <c r="MCV95" s="496"/>
      <c r="MCW95" s="496"/>
      <c r="MCX95" s="496"/>
      <c r="MCY95" s="495"/>
      <c r="MCZ95" s="496"/>
      <c r="MDA95" s="496"/>
      <c r="MDB95" s="496"/>
      <c r="MDC95" s="496"/>
      <c r="MDD95" s="496"/>
      <c r="MDE95" s="496"/>
      <c r="MDF95" s="495"/>
      <c r="MDG95" s="496"/>
      <c r="MDH95" s="496"/>
      <c r="MDI95" s="496"/>
      <c r="MDJ95" s="496"/>
      <c r="MDK95" s="496"/>
      <c r="MDL95" s="496"/>
      <c r="MDM95" s="495"/>
      <c r="MDN95" s="496"/>
      <c r="MDO95" s="496"/>
      <c r="MDP95" s="496"/>
      <c r="MDQ95" s="496"/>
      <c r="MDR95" s="496"/>
      <c r="MDS95" s="496"/>
      <c r="MDT95" s="495"/>
      <c r="MDU95" s="496"/>
      <c r="MDV95" s="496"/>
      <c r="MDW95" s="496"/>
      <c r="MDX95" s="496"/>
      <c r="MDY95" s="496"/>
      <c r="MDZ95" s="496"/>
      <c r="MEA95" s="495"/>
      <c r="MEB95" s="496"/>
      <c r="MEC95" s="496"/>
      <c r="MED95" s="496"/>
      <c r="MEE95" s="496"/>
      <c r="MEF95" s="496"/>
      <c r="MEG95" s="496"/>
      <c r="MEH95" s="495"/>
      <c r="MEI95" s="496"/>
      <c r="MEJ95" s="496"/>
      <c r="MEK95" s="496"/>
      <c r="MEL95" s="496"/>
      <c r="MEM95" s="496"/>
      <c r="MEN95" s="496"/>
      <c r="MEO95" s="495"/>
      <c r="MEP95" s="496"/>
      <c r="MEQ95" s="496"/>
      <c r="MER95" s="496"/>
      <c r="MES95" s="496"/>
      <c r="MET95" s="496"/>
      <c r="MEU95" s="496"/>
      <c r="MEV95" s="495"/>
      <c r="MEW95" s="496"/>
      <c r="MEX95" s="496"/>
      <c r="MEY95" s="496"/>
      <c r="MEZ95" s="496"/>
      <c r="MFA95" s="496"/>
      <c r="MFB95" s="496"/>
      <c r="MFC95" s="495"/>
      <c r="MFD95" s="496"/>
      <c r="MFE95" s="496"/>
      <c r="MFF95" s="496"/>
      <c r="MFG95" s="496"/>
      <c r="MFH95" s="496"/>
      <c r="MFI95" s="496"/>
      <c r="MFJ95" s="495"/>
      <c r="MFK95" s="496"/>
      <c r="MFL95" s="496"/>
      <c r="MFM95" s="496"/>
      <c r="MFN95" s="496"/>
      <c r="MFO95" s="496"/>
      <c r="MFP95" s="496"/>
      <c r="MFQ95" s="495"/>
      <c r="MFR95" s="496"/>
      <c r="MFS95" s="496"/>
      <c r="MFT95" s="496"/>
      <c r="MFU95" s="496"/>
      <c r="MFV95" s="496"/>
      <c r="MFW95" s="496"/>
      <c r="MFX95" s="495"/>
      <c r="MFY95" s="496"/>
      <c r="MFZ95" s="496"/>
      <c r="MGA95" s="496"/>
      <c r="MGB95" s="496"/>
      <c r="MGC95" s="496"/>
      <c r="MGD95" s="496"/>
      <c r="MGE95" s="495"/>
      <c r="MGF95" s="496"/>
      <c r="MGG95" s="496"/>
      <c r="MGH95" s="496"/>
      <c r="MGI95" s="496"/>
      <c r="MGJ95" s="496"/>
      <c r="MGK95" s="496"/>
      <c r="MGL95" s="495"/>
      <c r="MGM95" s="496"/>
      <c r="MGN95" s="496"/>
      <c r="MGO95" s="496"/>
      <c r="MGP95" s="496"/>
      <c r="MGQ95" s="496"/>
      <c r="MGR95" s="496"/>
      <c r="MGS95" s="495"/>
      <c r="MGT95" s="496"/>
      <c r="MGU95" s="496"/>
      <c r="MGV95" s="496"/>
      <c r="MGW95" s="496"/>
      <c r="MGX95" s="496"/>
      <c r="MGY95" s="496"/>
      <c r="MGZ95" s="495"/>
      <c r="MHA95" s="496"/>
      <c r="MHB95" s="496"/>
      <c r="MHC95" s="496"/>
      <c r="MHD95" s="496"/>
      <c r="MHE95" s="496"/>
      <c r="MHF95" s="496"/>
      <c r="MHG95" s="495"/>
      <c r="MHH95" s="496"/>
      <c r="MHI95" s="496"/>
      <c r="MHJ95" s="496"/>
      <c r="MHK95" s="496"/>
      <c r="MHL95" s="496"/>
      <c r="MHM95" s="496"/>
      <c r="MHN95" s="495"/>
      <c r="MHO95" s="496"/>
      <c r="MHP95" s="496"/>
      <c r="MHQ95" s="496"/>
      <c r="MHR95" s="496"/>
      <c r="MHS95" s="496"/>
      <c r="MHT95" s="496"/>
      <c r="MHU95" s="495"/>
      <c r="MHV95" s="496"/>
      <c r="MHW95" s="496"/>
      <c r="MHX95" s="496"/>
      <c r="MHY95" s="496"/>
      <c r="MHZ95" s="496"/>
      <c r="MIA95" s="496"/>
      <c r="MIB95" s="495"/>
      <c r="MIC95" s="496"/>
      <c r="MID95" s="496"/>
      <c r="MIE95" s="496"/>
      <c r="MIF95" s="496"/>
      <c r="MIG95" s="496"/>
      <c r="MIH95" s="496"/>
      <c r="MII95" s="495"/>
      <c r="MIJ95" s="496"/>
      <c r="MIK95" s="496"/>
      <c r="MIL95" s="496"/>
      <c r="MIM95" s="496"/>
      <c r="MIN95" s="496"/>
      <c r="MIO95" s="496"/>
      <c r="MIP95" s="495"/>
      <c r="MIQ95" s="496"/>
      <c r="MIR95" s="496"/>
      <c r="MIS95" s="496"/>
      <c r="MIT95" s="496"/>
      <c r="MIU95" s="496"/>
      <c r="MIV95" s="496"/>
      <c r="MIW95" s="495"/>
      <c r="MIX95" s="496"/>
      <c r="MIY95" s="496"/>
      <c r="MIZ95" s="496"/>
      <c r="MJA95" s="496"/>
      <c r="MJB95" s="496"/>
      <c r="MJC95" s="496"/>
      <c r="MJD95" s="495"/>
      <c r="MJE95" s="496"/>
      <c r="MJF95" s="496"/>
      <c r="MJG95" s="496"/>
      <c r="MJH95" s="496"/>
      <c r="MJI95" s="496"/>
      <c r="MJJ95" s="496"/>
      <c r="MJK95" s="495"/>
      <c r="MJL95" s="496"/>
      <c r="MJM95" s="496"/>
      <c r="MJN95" s="496"/>
      <c r="MJO95" s="496"/>
      <c r="MJP95" s="496"/>
      <c r="MJQ95" s="496"/>
      <c r="MJR95" s="495"/>
      <c r="MJS95" s="496"/>
      <c r="MJT95" s="496"/>
      <c r="MJU95" s="496"/>
      <c r="MJV95" s="496"/>
      <c r="MJW95" s="496"/>
      <c r="MJX95" s="496"/>
      <c r="MJY95" s="495"/>
      <c r="MJZ95" s="496"/>
      <c r="MKA95" s="496"/>
      <c r="MKB95" s="496"/>
      <c r="MKC95" s="496"/>
      <c r="MKD95" s="496"/>
      <c r="MKE95" s="496"/>
      <c r="MKF95" s="495"/>
      <c r="MKG95" s="496"/>
      <c r="MKH95" s="496"/>
      <c r="MKI95" s="496"/>
      <c r="MKJ95" s="496"/>
      <c r="MKK95" s="496"/>
      <c r="MKL95" s="496"/>
      <c r="MKM95" s="495"/>
      <c r="MKN95" s="496"/>
      <c r="MKO95" s="496"/>
      <c r="MKP95" s="496"/>
      <c r="MKQ95" s="496"/>
      <c r="MKR95" s="496"/>
      <c r="MKS95" s="496"/>
      <c r="MKT95" s="495"/>
      <c r="MKU95" s="496"/>
      <c r="MKV95" s="496"/>
      <c r="MKW95" s="496"/>
      <c r="MKX95" s="496"/>
      <c r="MKY95" s="496"/>
      <c r="MKZ95" s="496"/>
      <c r="MLA95" s="495"/>
      <c r="MLB95" s="496"/>
      <c r="MLC95" s="496"/>
      <c r="MLD95" s="496"/>
      <c r="MLE95" s="496"/>
      <c r="MLF95" s="496"/>
      <c r="MLG95" s="496"/>
      <c r="MLH95" s="495"/>
      <c r="MLI95" s="496"/>
      <c r="MLJ95" s="496"/>
      <c r="MLK95" s="496"/>
      <c r="MLL95" s="496"/>
      <c r="MLM95" s="496"/>
      <c r="MLN95" s="496"/>
      <c r="MLO95" s="495"/>
      <c r="MLP95" s="496"/>
      <c r="MLQ95" s="496"/>
      <c r="MLR95" s="496"/>
      <c r="MLS95" s="496"/>
      <c r="MLT95" s="496"/>
      <c r="MLU95" s="496"/>
      <c r="MLV95" s="495"/>
      <c r="MLW95" s="496"/>
      <c r="MLX95" s="496"/>
      <c r="MLY95" s="496"/>
      <c r="MLZ95" s="496"/>
      <c r="MMA95" s="496"/>
      <c r="MMB95" s="496"/>
      <c r="MMC95" s="495"/>
      <c r="MMD95" s="496"/>
      <c r="MME95" s="496"/>
      <c r="MMF95" s="496"/>
      <c r="MMG95" s="496"/>
      <c r="MMH95" s="496"/>
      <c r="MMI95" s="496"/>
      <c r="MMJ95" s="495"/>
      <c r="MMK95" s="496"/>
      <c r="MML95" s="496"/>
      <c r="MMM95" s="496"/>
      <c r="MMN95" s="496"/>
      <c r="MMO95" s="496"/>
      <c r="MMP95" s="496"/>
      <c r="MMQ95" s="495"/>
      <c r="MMR95" s="496"/>
      <c r="MMS95" s="496"/>
      <c r="MMT95" s="496"/>
      <c r="MMU95" s="496"/>
      <c r="MMV95" s="496"/>
      <c r="MMW95" s="496"/>
      <c r="MMX95" s="495"/>
      <c r="MMY95" s="496"/>
      <c r="MMZ95" s="496"/>
      <c r="MNA95" s="496"/>
      <c r="MNB95" s="496"/>
      <c r="MNC95" s="496"/>
      <c r="MND95" s="496"/>
      <c r="MNE95" s="495"/>
      <c r="MNF95" s="496"/>
      <c r="MNG95" s="496"/>
      <c r="MNH95" s="496"/>
      <c r="MNI95" s="496"/>
      <c r="MNJ95" s="496"/>
      <c r="MNK95" s="496"/>
      <c r="MNL95" s="495"/>
      <c r="MNM95" s="496"/>
      <c r="MNN95" s="496"/>
      <c r="MNO95" s="496"/>
      <c r="MNP95" s="496"/>
      <c r="MNQ95" s="496"/>
      <c r="MNR95" s="496"/>
      <c r="MNS95" s="495"/>
      <c r="MNT95" s="496"/>
      <c r="MNU95" s="496"/>
      <c r="MNV95" s="496"/>
      <c r="MNW95" s="496"/>
      <c r="MNX95" s="496"/>
      <c r="MNY95" s="496"/>
      <c r="MNZ95" s="495"/>
      <c r="MOA95" s="496"/>
      <c r="MOB95" s="496"/>
      <c r="MOC95" s="496"/>
      <c r="MOD95" s="496"/>
      <c r="MOE95" s="496"/>
      <c r="MOF95" s="496"/>
      <c r="MOG95" s="495"/>
      <c r="MOH95" s="496"/>
      <c r="MOI95" s="496"/>
      <c r="MOJ95" s="496"/>
      <c r="MOK95" s="496"/>
      <c r="MOL95" s="496"/>
      <c r="MOM95" s="496"/>
      <c r="MON95" s="495"/>
      <c r="MOO95" s="496"/>
      <c r="MOP95" s="496"/>
      <c r="MOQ95" s="496"/>
      <c r="MOR95" s="496"/>
      <c r="MOS95" s="496"/>
      <c r="MOT95" s="496"/>
      <c r="MOU95" s="495"/>
      <c r="MOV95" s="496"/>
      <c r="MOW95" s="496"/>
      <c r="MOX95" s="496"/>
      <c r="MOY95" s="496"/>
      <c r="MOZ95" s="496"/>
      <c r="MPA95" s="496"/>
      <c r="MPB95" s="495"/>
      <c r="MPC95" s="496"/>
      <c r="MPD95" s="496"/>
      <c r="MPE95" s="496"/>
      <c r="MPF95" s="496"/>
      <c r="MPG95" s="496"/>
      <c r="MPH95" s="496"/>
      <c r="MPI95" s="495"/>
      <c r="MPJ95" s="496"/>
      <c r="MPK95" s="496"/>
      <c r="MPL95" s="496"/>
      <c r="MPM95" s="496"/>
      <c r="MPN95" s="496"/>
      <c r="MPO95" s="496"/>
      <c r="MPP95" s="495"/>
      <c r="MPQ95" s="496"/>
      <c r="MPR95" s="496"/>
      <c r="MPS95" s="496"/>
      <c r="MPT95" s="496"/>
      <c r="MPU95" s="496"/>
      <c r="MPV95" s="496"/>
      <c r="MPW95" s="495"/>
      <c r="MPX95" s="496"/>
      <c r="MPY95" s="496"/>
      <c r="MPZ95" s="496"/>
      <c r="MQA95" s="496"/>
      <c r="MQB95" s="496"/>
      <c r="MQC95" s="496"/>
      <c r="MQD95" s="495"/>
      <c r="MQE95" s="496"/>
      <c r="MQF95" s="496"/>
      <c r="MQG95" s="496"/>
      <c r="MQH95" s="496"/>
      <c r="MQI95" s="496"/>
      <c r="MQJ95" s="496"/>
      <c r="MQK95" s="495"/>
      <c r="MQL95" s="496"/>
      <c r="MQM95" s="496"/>
      <c r="MQN95" s="496"/>
      <c r="MQO95" s="496"/>
      <c r="MQP95" s="496"/>
      <c r="MQQ95" s="496"/>
      <c r="MQR95" s="495"/>
      <c r="MQS95" s="496"/>
      <c r="MQT95" s="496"/>
      <c r="MQU95" s="496"/>
      <c r="MQV95" s="496"/>
      <c r="MQW95" s="496"/>
      <c r="MQX95" s="496"/>
      <c r="MQY95" s="495"/>
      <c r="MQZ95" s="496"/>
      <c r="MRA95" s="496"/>
      <c r="MRB95" s="496"/>
      <c r="MRC95" s="496"/>
      <c r="MRD95" s="496"/>
      <c r="MRE95" s="496"/>
      <c r="MRF95" s="495"/>
      <c r="MRG95" s="496"/>
      <c r="MRH95" s="496"/>
      <c r="MRI95" s="496"/>
      <c r="MRJ95" s="496"/>
      <c r="MRK95" s="496"/>
      <c r="MRL95" s="496"/>
      <c r="MRM95" s="495"/>
      <c r="MRN95" s="496"/>
      <c r="MRO95" s="496"/>
      <c r="MRP95" s="496"/>
      <c r="MRQ95" s="496"/>
      <c r="MRR95" s="496"/>
      <c r="MRS95" s="496"/>
      <c r="MRT95" s="495"/>
      <c r="MRU95" s="496"/>
      <c r="MRV95" s="496"/>
      <c r="MRW95" s="496"/>
      <c r="MRX95" s="496"/>
      <c r="MRY95" s="496"/>
      <c r="MRZ95" s="496"/>
      <c r="MSA95" s="495"/>
      <c r="MSB95" s="496"/>
      <c r="MSC95" s="496"/>
      <c r="MSD95" s="496"/>
      <c r="MSE95" s="496"/>
      <c r="MSF95" s="496"/>
      <c r="MSG95" s="496"/>
      <c r="MSH95" s="495"/>
      <c r="MSI95" s="496"/>
      <c r="MSJ95" s="496"/>
      <c r="MSK95" s="496"/>
      <c r="MSL95" s="496"/>
      <c r="MSM95" s="496"/>
      <c r="MSN95" s="496"/>
      <c r="MSO95" s="495"/>
      <c r="MSP95" s="496"/>
      <c r="MSQ95" s="496"/>
      <c r="MSR95" s="496"/>
      <c r="MSS95" s="496"/>
      <c r="MST95" s="496"/>
      <c r="MSU95" s="496"/>
      <c r="MSV95" s="495"/>
      <c r="MSW95" s="496"/>
      <c r="MSX95" s="496"/>
      <c r="MSY95" s="496"/>
      <c r="MSZ95" s="496"/>
      <c r="MTA95" s="496"/>
      <c r="MTB95" s="496"/>
      <c r="MTC95" s="495"/>
      <c r="MTD95" s="496"/>
      <c r="MTE95" s="496"/>
      <c r="MTF95" s="496"/>
      <c r="MTG95" s="496"/>
      <c r="MTH95" s="496"/>
      <c r="MTI95" s="496"/>
      <c r="MTJ95" s="495"/>
      <c r="MTK95" s="496"/>
      <c r="MTL95" s="496"/>
      <c r="MTM95" s="496"/>
      <c r="MTN95" s="496"/>
      <c r="MTO95" s="496"/>
      <c r="MTP95" s="496"/>
      <c r="MTQ95" s="495"/>
      <c r="MTR95" s="496"/>
      <c r="MTS95" s="496"/>
      <c r="MTT95" s="496"/>
      <c r="MTU95" s="496"/>
      <c r="MTV95" s="496"/>
      <c r="MTW95" s="496"/>
      <c r="MTX95" s="495"/>
      <c r="MTY95" s="496"/>
      <c r="MTZ95" s="496"/>
      <c r="MUA95" s="496"/>
      <c r="MUB95" s="496"/>
      <c r="MUC95" s="496"/>
      <c r="MUD95" s="496"/>
      <c r="MUE95" s="495"/>
      <c r="MUF95" s="496"/>
      <c r="MUG95" s="496"/>
      <c r="MUH95" s="496"/>
      <c r="MUI95" s="496"/>
      <c r="MUJ95" s="496"/>
      <c r="MUK95" s="496"/>
      <c r="MUL95" s="495"/>
      <c r="MUM95" s="496"/>
      <c r="MUN95" s="496"/>
      <c r="MUO95" s="496"/>
      <c r="MUP95" s="496"/>
      <c r="MUQ95" s="496"/>
      <c r="MUR95" s="496"/>
      <c r="MUS95" s="495"/>
      <c r="MUT95" s="496"/>
      <c r="MUU95" s="496"/>
      <c r="MUV95" s="496"/>
      <c r="MUW95" s="496"/>
      <c r="MUX95" s="496"/>
      <c r="MUY95" s="496"/>
      <c r="MUZ95" s="495"/>
      <c r="MVA95" s="496"/>
      <c r="MVB95" s="496"/>
      <c r="MVC95" s="496"/>
      <c r="MVD95" s="496"/>
      <c r="MVE95" s="496"/>
      <c r="MVF95" s="496"/>
      <c r="MVG95" s="495"/>
      <c r="MVH95" s="496"/>
      <c r="MVI95" s="496"/>
      <c r="MVJ95" s="496"/>
      <c r="MVK95" s="496"/>
      <c r="MVL95" s="496"/>
      <c r="MVM95" s="496"/>
      <c r="MVN95" s="495"/>
      <c r="MVO95" s="496"/>
      <c r="MVP95" s="496"/>
      <c r="MVQ95" s="496"/>
      <c r="MVR95" s="496"/>
      <c r="MVS95" s="496"/>
      <c r="MVT95" s="496"/>
      <c r="MVU95" s="495"/>
      <c r="MVV95" s="496"/>
      <c r="MVW95" s="496"/>
      <c r="MVX95" s="496"/>
      <c r="MVY95" s="496"/>
      <c r="MVZ95" s="496"/>
      <c r="MWA95" s="496"/>
      <c r="MWB95" s="495"/>
      <c r="MWC95" s="496"/>
      <c r="MWD95" s="496"/>
      <c r="MWE95" s="496"/>
      <c r="MWF95" s="496"/>
      <c r="MWG95" s="496"/>
      <c r="MWH95" s="496"/>
      <c r="MWI95" s="495"/>
      <c r="MWJ95" s="496"/>
      <c r="MWK95" s="496"/>
      <c r="MWL95" s="496"/>
      <c r="MWM95" s="496"/>
      <c r="MWN95" s="496"/>
      <c r="MWO95" s="496"/>
      <c r="MWP95" s="495"/>
      <c r="MWQ95" s="496"/>
      <c r="MWR95" s="496"/>
      <c r="MWS95" s="496"/>
      <c r="MWT95" s="496"/>
      <c r="MWU95" s="496"/>
      <c r="MWV95" s="496"/>
      <c r="MWW95" s="495"/>
      <c r="MWX95" s="496"/>
      <c r="MWY95" s="496"/>
      <c r="MWZ95" s="496"/>
      <c r="MXA95" s="496"/>
      <c r="MXB95" s="496"/>
      <c r="MXC95" s="496"/>
      <c r="MXD95" s="495"/>
      <c r="MXE95" s="496"/>
      <c r="MXF95" s="496"/>
      <c r="MXG95" s="496"/>
      <c r="MXH95" s="496"/>
      <c r="MXI95" s="496"/>
      <c r="MXJ95" s="496"/>
      <c r="MXK95" s="495"/>
      <c r="MXL95" s="496"/>
      <c r="MXM95" s="496"/>
      <c r="MXN95" s="496"/>
      <c r="MXO95" s="496"/>
      <c r="MXP95" s="496"/>
      <c r="MXQ95" s="496"/>
      <c r="MXR95" s="495"/>
      <c r="MXS95" s="496"/>
      <c r="MXT95" s="496"/>
      <c r="MXU95" s="496"/>
      <c r="MXV95" s="496"/>
      <c r="MXW95" s="496"/>
      <c r="MXX95" s="496"/>
      <c r="MXY95" s="495"/>
      <c r="MXZ95" s="496"/>
      <c r="MYA95" s="496"/>
      <c r="MYB95" s="496"/>
      <c r="MYC95" s="496"/>
      <c r="MYD95" s="496"/>
      <c r="MYE95" s="496"/>
      <c r="MYF95" s="495"/>
      <c r="MYG95" s="496"/>
      <c r="MYH95" s="496"/>
      <c r="MYI95" s="496"/>
      <c r="MYJ95" s="496"/>
      <c r="MYK95" s="496"/>
      <c r="MYL95" s="496"/>
      <c r="MYM95" s="495"/>
      <c r="MYN95" s="496"/>
      <c r="MYO95" s="496"/>
      <c r="MYP95" s="496"/>
      <c r="MYQ95" s="496"/>
      <c r="MYR95" s="496"/>
      <c r="MYS95" s="496"/>
      <c r="MYT95" s="495"/>
      <c r="MYU95" s="496"/>
      <c r="MYV95" s="496"/>
      <c r="MYW95" s="496"/>
      <c r="MYX95" s="496"/>
      <c r="MYY95" s="496"/>
      <c r="MYZ95" s="496"/>
      <c r="MZA95" s="495"/>
      <c r="MZB95" s="496"/>
      <c r="MZC95" s="496"/>
      <c r="MZD95" s="496"/>
      <c r="MZE95" s="496"/>
      <c r="MZF95" s="496"/>
      <c r="MZG95" s="496"/>
      <c r="MZH95" s="495"/>
      <c r="MZI95" s="496"/>
      <c r="MZJ95" s="496"/>
      <c r="MZK95" s="496"/>
      <c r="MZL95" s="496"/>
      <c r="MZM95" s="496"/>
      <c r="MZN95" s="496"/>
      <c r="MZO95" s="495"/>
      <c r="MZP95" s="496"/>
      <c r="MZQ95" s="496"/>
      <c r="MZR95" s="496"/>
      <c r="MZS95" s="496"/>
      <c r="MZT95" s="496"/>
      <c r="MZU95" s="496"/>
      <c r="MZV95" s="495"/>
      <c r="MZW95" s="496"/>
      <c r="MZX95" s="496"/>
      <c r="MZY95" s="496"/>
      <c r="MZZ95" s="496"/>
      <c r="NAA95" s="496"/>
      <c r="NAB95" s="496"/>
      <c r="NAC95" s="495"/>
      <c r="NAD95" s="496"/>
      <c r="NAE95" s="496"/>
      <c r="NAF95" s="496"/>
      <c r="NAG95" s="496"/>
      <c r="NAH95" s="496"/>
      <c r="NAI95" s="496"/>
      <c r="NAJ95" s="495"/>
      <c r="NAK95" s="496"/>
      <c r="NAL95" s="496"/>
      <c r="NAM95" s="496"/>
      <c r="NAN95" s="496"/>
      <c r="NAO95" s="496"/>
      <c r="NAP95" s="496"/>
      <c r="NAQ95" s="495"/>
      <c r="NAR95" s="496"/>
      <c r="NAS95" s="496"/>
      <c r="NAT95" s="496"/>
      <c r="NAU95" s="496"/>
      <c r="NAV95" s="496"/>
      <c r="NAW95" s="496"/>
      <c r="NAX95" s="495"/>
      <c r="NAY95" s="496"/>
      <c r="NAZ95" s="496"/>
      <c r="NBA95" s="496"/>
      <c r="NBB95" s="496"/>
      <c r="NBC95" s="496"/>
      <c r="NBD95" s="496"/>
      <c r="NBE95" s="495"/>
      <c r="NBF95" s="496"/>
      <c r="NBG95" s="496"/>
      <c r="NBH95" s="496"/>
      <c r="NBI95" s="496"/>
      <c r="NBJ95" s="496"/>
      <c r="NBK95" s="496"/>
      <c r="NBL95" s="495"/>
      <c r="NBM95" s="496"/>
      <c r="NBN95" s="496"/>
      <c r="NBO95" s="496"/>
      <c r="NBP95" s="496"/>
      <c r="NBQ95" s="496"/>
      <c r="NBR95" s="496"/>
      <c r="NBS95" s="495"/>
      <c r="NBT95" s="496"/>
      <c r="NBU95" s="496"/>
      <c r="NBV95" s="496"/>
      <c r="NBW95" s="496"/>
      <c r="NBX95" s="496"/>
      <c r="NBY95" s="496"/>
      <c r="NBZ95" s="495"/>
      <c r="NCA95" s="496"/>
      <c r="NCB95" s="496"/>
      <c r="NCC95" s="496"/>
      <c r="NCD95" s="496"/>
      <c r="NCE95" s="496"/>
      <c r="NCF95" s="496"/>
      <c r="NCG95" s="495"/>
      <c r="NCH95" s="496"/>
      <c r="NCI95" s="496"/>
      <c r="NCJ95" s="496"/>
      <c r="NCK95" s="496"/>
      <c r="NCL95" s="496"/>
      <c r="NCM95" s="496"/>
      <c r="NCN95" s="495"/>
      <c r="NCO95" s="496"/>
      <c r="NCP95" s="496"/>
      <c r="NCQ95" s="496"/>
      <c r="NCR95" s="496"/>
      <c r="NCS95" s="496"/>
      <c r="NCT95" s="496"/>
      <c r="NCU95" s="495"/>
      <c r="NCV95" s="496"/>
      <c r="NCW95" s="496"/>
      <c r="NCX95" s="496"/>
      <c r="NCY95" s="496"/>
      <c r="NCZ95" s="496"/>
      <c r="NDA95" s="496"/>
      <c r="NDB95" s="495"/>
      <c r="NDC95" s="496"/>
      <c r="NDD95" s="496"/>
      <c r="NDE95" s="496"/>
      <c r="NDF95" s="496"/>
      <c r="NDG95" s="496"/>
      <c r="NDH95" s="496"/>
      <c r="NDI95" s="495"/>
      <c r="NDJ95" s="496"/>
      <c r="NDK95" s="496"/>
      <c r="NDL95" s="496"/>
      <c r="NDM95" s="496"/>
      <c r="NDN95" s="496"/>
      <c r="NDO95" s="496"/>
      <c r="NDP95" s="495"/>
      <c r="NDQ95" s="496"/>
      <c r="NDR95" s="496"/>
      <c r="NDS95" s="496"/>
      <c r="NDT95" s="496"/>
      <c r="NDU95" s="496"/>
      <c r="NDV95" s="496"/>
      <c r="NDW95" s="495"/>
      <c r="NDX95" s="496"/>
      <c r="NDY95" s="496"/>
      <c r="NDZ95" s="496"/>
      <c r="NEA95" s="496"/>
      <c r="NEB95" s="496"/>
      <c r="NEC95" s="496"/>
      <c r="NED95" s="495"/>
      <c r="NEE95" s="496"/>
      <c r="NEF95" s="496"/>
      <c r="NEG95" s="496"/>
      <c r="NEH95" s="496"/>
      <c r="NEI95" s="496"/>
      <c r="NEJ95" s="496"/>
      <c r="NEK95" s="495"/>
      <c r="NEL95" s="496"/>
      <c r="NEM95" s="496"/>
      <c r="NEN95" s="496"/>
      <c r="NEO95" s="496"/>
      <c r="NEP95" s="496"/>
      <c r="NEQ95" s="496"/>
      <c r="NER95" s="495"/>
      <c r="NES95" s="496"/>
      <c r="NET95" s="496"/>
      <c r="NEU95" s="496"/>
      <c r="NEV95" s="496"/>
      <c r="NEW95" s="496"/>
      <c r="NEX95" s="496"/>
      <c r="NEY95" s="495"/>
      <c r="NEZ95" s="496"/>
      <c r="NFA95" s="496"/>
      <c r="NFB95" s="496"/>
      <c r="NFC95" s="496"/>
      <c r="NFD95" s="496"/>
      <c r="NFE95" s="496"/>
      <c r="NFF95" s="495"/>
      <c r="NFG95" s="496"/>
      <c r="NFH95" s="496"/>
      <c r="NFI95" s="496"/>
      <c r="NFJ95" s="496"/>
      <c r="NFK95" s="496"/>
      <c r="NFL95" s="496"/>
      <c r="NFM95" s="495"/>
      <c r="NFN95" s="496"/>
      <c r="NFO95" s="496"/>
      <c r="NFP95" s="496"/>
      <c r="NFQ95" s="496"/>
      <c r="NFR95" s="496"/>
      <c r="NFS95" s="496"/>
      <c r="NFT95" s="495"/>
      <c r="NFU95" s="496"/>
      <c r="NFV95" s="496"/>
      <c r="NFW95" s="496"/>
      <c r="NFX95" s="496"/>
      <c r="NFY95" s="496"/>
      <c r="NFZ95" s="496"/>
      <c r="NGA95" s="495"/>
      <c r="NGB95" s="496"/>
      <c r="NGC95" s="496"/>
      <c r="NGD95" s="496"/>
      <c r="NGE95" s="496"/>
      <c r="NGF95" s="496"/>
      <c r="NGG95" s="496"/>
      <c r="NGH95" s="495"/>
      <c r="NGI95" s="496"/>
      <c r="NGJ95" s="496"/>
      <c r="NGK95" s="496"/>
      <c r="NGL95" s="496"/>
      <c r="NGM95" s="496"/>
      <c r="NGN95" s="496"/>
      <c r="NGO95" s="495"/>
      <c r="NGP95" s="496"/>
      <c r="NGQ95" s="496"/>
      <c r="NGR95" s="496"/>
      <c r="NGS95" s="496"/>
      <c r="NGT95" s="496"/>
      <c r="NGU95" s="496"/>
      <c r="NGV95" s="495"/>
      <c r="NGW95" s="496"/>
      <c r="NGX95" s="496"/>
      <c r="NGY95" s="496"/>
      <c r="NGZ95" s="496"/>
      <c r="NHA95" s="496"/>
      <c r="NHB95" s="496"/>
      <c r="NHC95" s="495"/>
      <c r="NHD95" s="496"/>
      <c r="NHE95" s="496"/>
      <c r="NHF95" s="496"/>
      <c r="NHG95" s="496"/>
      <c r="NHH95" s="496"/>
      <c r="NHI95" s="496"/>
      <c r="NHJ95" s="495"/>
      <c r="NHK95" s="496"/>
      <c r="NHL95" s="496"/>
      <c r="NHM95" s="496"/>
      <c r="NHN95" s="496"/>
      <c r="NHO95" s="496"/>
      <c r="NHP95" s="496"/>
      <c r="NHQ95" s="495"/>
      <c r="NHR95" s="496"/>
      <c r="NHS95" s="496"/>
      <c r="NHT95" s="496"/>
      <c r="NHU95" s="496"/>
      <c r="NHV95" s="496"/>
      <c r="NHW95" s="496"/>
      <c r="NHX95" s="495"/>
      <c r="NHY95" s="496"/>
      <c r="NHZ95" s="496"/>
      <c r="NIA95" s="496"/>
      <c r="NIB95" s="496"/>
      <c r="NIC95" s="496"/>
      <c r="NID95" s="496"/>
      <c r="NIE95" s="495"/>
      <c r="NIF95" s="496"/>
      <c r="NIG95" s="496"/>
      <c r="NIH95" s="496"/>
      <c r="NII95" s="496"/>
      <c r="NIJ95" s="496"/>
      <c r="NIK95" s="496"/>
      <c r="NIL95" s="495"/>
      <c r="NIM95" s="496"/>
      <c r="NIN95" s="496"/>
      <c r="NIO95" s="496"/>
      <c r="NIP95" s="496"/>
      <c r="NIQ95" s="496"/>
      <c r="NIR95" s="496"/>
      <c r="NIS95" s="495"/>
      <c r="NIT95" s="496"/>
      <c r="NIU95" s="496"/>
      <c r="NIV95" s="496"/>
      <c r="NIW95" s="496"/>
      <c r="NIX95" s="496"/>
      <c r="NIY95" s="496"/>
      <c r="NIZ95" s="495"/>
      <c r="NJA95" s="496"/>
      <c r="NJB95" s="496"/>
      <c r="NJC95" s="496"/>
      <c r="NJD95" s="496"/>
      <c r="NJE95" s="496"/>
      <c r="NJF95" s="496"/>
      <c r="NJG95" s="495"/>
      <c r="NJH95" s="496"/>
      <c r="NJI95" s="496"/>
      <c r="NJJ95" s="496"/>
      <c r="NJK95" s="496"/>
      <c r="NJL95" s="496"/>
      <c r="NJM95" s="496"/>
      <c r="NJN95" s="495"/>
      <c r="NJO95" s="496"/>
      <c r="NJP95" s="496"/>
      <c r="NJQ95" s="496"/>
      <c r="NJR95" s="496"/>
      <c r="NJS95" s="496"/>
      <c r="NJT95" s="496"/>
      <c r="NJU95" s="495"/>
      <c r="NJV95" s="496"/>
      <c r="NJW95" s="496"/>
      <c r="NJX95" s="496"/>
      <c r="NJY95" s="496"/>
      <c r="NJZ95" s="496"/>
      <c r="NKA95" s="496"/>
      <c r="NKB95" s="495"/>
      <c r="NKC95" s="496"/>
      <c r="NKD95" s="496"/>
      <c r="NKE95" s="496"/>
      <c r="NKF95" s="496"/>
      <c r="NKG95" s="496"/>
      <c r="NKH95" s="496"/>
      <c r="NKI95" s="495"/>
      <c r="NKJ95" s="496"/>
      <c r="NKK95" s="496"/>
      <c r="NKL95" s="496"/>
      <c r="NKM95" s="496"/>
      <c r="NKN95" s="496"/>
      <c r="NKO95" s="496"/>
      <c r="NKP95" s="495"/>
      <c r="NKQ95" s="496"/>
      <c r="NKR95" s="496"/>
      <c r="NKS95" s="496"/>
      <c r="NKT95" s="496"/>
      <c r="NKU95" s="496"/>
      <c r="NKV95" s="496"/>
      <c r="NKW95" s="495"/>
      <c r="NKX95" s="496"/>
      <c r="NKY95" s="496"/>
      <c r="NKZ95" s="496"/>
      <c r="NLA95" s="496"/>
      <c r="NLB95" s="496"/>
      <c r="NLC95" s="496"/>
      <c r="NLD95" s="495"/>
      <c r="NLE95" s="496"/>
      <c r="NLF95" s="496"/>
      <c r="NLG95" s="496"/>
      <c r="NLH95" s="496"/>
      <c r="NLI95" s="496"/>
      <c r="NLJ95" s="496"/>
      <c r="NLK95" s="495"/>
      <c r="NLL95" s="496"/>
      <c r="NLM95" s="496"/>
      <c r="NLN95" s="496"/>
      <c r="NLO95" s="496"/>
      <c r="NLP95" s="496"/>
      <c r="NLQ95" s="496"/>
      <c r="NLR95" s="495"/>
      <c r="NLS95" s="496"/>
      <c r="NLT95" s="496"/>
      <c r="NLU95" s="496"/>
      <c r="NLV95" s="496"/>
      <c r="NLW95" s="496"/>
      <c r="NLX95" s="496"/>
      <c r="NLY95" s="495"/>
      <c r="NLZ95" s="496"/>
      <c r="NMA95" s="496"/>
      <c r="NMB95" s="496"/>
      <c r="NMC95" s="496"/>
      <c r="NMD95" s="496"/>
      <c r="NME95" s="496"/>
      <c r="NMF95" s="495"/>
      <c r="NMG95" s="496"/>
      <c r="NMH95" s="496"/>
      <c r="NMI95" s="496"/>
      <c r="NMJ95" s="496"/>
      <c r="NMK95" s="496"/>
      <c r="NML95" s="496"/>
      <c r="NMM95" s="495"/>
      <c r="NMN95" s="496"/>
      <c r="NMO95" s="496"/>
      <c r="NMP95" s="496"/>
      <c r="NMQ95" s="496"/>
      <c r="NMR95" s="496"/>
      <c r="NMS95" s="496"/>
      <c r="NMT95" s="495"/>
      <c r="NMU95" s="496"/>
      <c r="NMV95" s="496"/>
      <c r="NMW95" s="496"/>
      <c r="NMX95" s="496"/>
      <c r="NMY95" s="496"/>
      <c r="NMZ95" s="496"/>
      <c r="NNA95" s="495"/>
      <c r="NNB95" s="496"/>
      <c r="NNC95" s="496"/>
      <c r="NND95" s="496"/>
      <c r="NNE95" s="496"/>
      <c r="NNF95" s="496"/>
      <c r="NNG95" s="496"/>
      <c r="NNH95" s="495"/>
      <c r="NNI95" s="496"/>
      <c r="NNJ95" s="496"/>
      <c r="NNK95" s="496"/>
      <c r="NNL95" s="496"/>
      <c r="NNM95" s="496"/>
      <c r="NNN95" s="496"/>
      <c r="NNO95" s="495"/>
      <c r="NNP95" s="496"/>
      <c r="NNQ95" s="496"/>
      <c r="NNR95" s="496"/>
      <c r="NNS95" s="496"/>
      <c r="NNT95" s="496"/>
      <c r="NNU95" s="496"/>
      <c r="NNV95" s="495"/>
      <c r="NNW95" s="496"/>
      <c r="NNX95" s="496"/>
      <c r="NNY95" s="496"/>
      <c r="NNZ95" s="496"/>
      <c r="NOA95" s="496"/>
      <c r="NOB95" s="496"/>
      <c r="NOC95" s="495"/>
      <c r="NOD95" s="496"/>
      <c r="NOE95" s="496"/>
      <c r="NOF95" s="496"/>
      <c r="NOG95" s="496"/>
      <c r="NOH95" s="496"/>
      <c r="NOI95" s="496"/>
      <c r="NOJ95" s="495"/>
      <c r="NOK95" s="496"/>
      <c r="NOL95" s="496"/>
      <c r="NOM95" s="496"/>
      <c r="NON95" s="496"/>
      <c r="NOO95" s="496"/>
      <c r="NOP95" s="496"/>
      <c r="NOQ95" s="495"/>
      <c r="NOR95" s="496"/>
      <c r="NOS95" s="496"/>
      <c r="NOT95" s="496"/>
      <c r="NOU95" s="496"/>
      <c r="NOV95" s="496"/>
      <c r="NOW95" s="496"/>
      <c r="NOX95" s="495"/>
      <c r="NOY95" s="496"/>
      <c r="NOZ95" s="496"/>
      <c r="NPA95" s="496"/>
      <c r="NPB95" s="496"/>
      <c r="NPC95" s="496"/>
      <c r="NPD95" s="496"/>
      <c r="NPE95" s="495"/>
      <c r="NPF95" s="496"/>
      <c r="NPG95" s="496"/>
      <c r="NPH95" s="496"/>
      <c r="NPI95" s="496"/>
      <c r="NPJ95" s="496"/>
      <c r="NPK95" s="496"/>
      <c r="NPL95" s="495"/>
      <c r="NPM95" s="496"/>
      <c r="NPN95" s="496"/>
      <c r="NPO95" s="496"/>
      <c r="NPP95" s="496"/>
      <c r="NPQ95" s="496"/>
      <c r="NPR95" s="496"/>
      <c r="NPS95" s="495"/>
      <c r="NPT95" s="496"/>
      <c r="NPU95" s="496"/>
      <c r="NPV95" s="496"/>
      <c r="NPW95" s="496"/>
      <c r="NPX95" s="496"/>
      <c r="NPY95" s="496"/>
      <c r="NPZ95" s="495"/>
      <c r="NQA95" s="496"/>
      <c r="NQB95" s="496"/>
      <c r="NQC95" s="496"/>
      <c r="NQD95" s="496"/>
      <c r="NQE95" s="496"/>
      <c r="NQF95" s="496"/>
      <c r="NQG95" s="495"/>
      <c r="NQH95" s="496"/>
      <c r="NQI95" s="496"/>
      <c r="NQJ95" s="496"/>
      <c r="NQK95" s="496"/>
      <c r="NQL95" s="496"/>
      <c r="NQM95" s="496"/>
      <c r="NQN95" s="495"/>
      <c r="NQO95" s="496"/>
      <c r="NQP95" s="496"/>
      <c r="NQQ95" s="496"/>
      <c r="NQR95" s="496"/>
      <c r="NQS95" s="496"/>
      <c r="NQT95" s="496"/>
      <c r="NQU95" s="495"/>
      <c r="NQV95" s="496"/>
      <c r="NQW95" s="496"/>
      <c r="NQX95" s="496"/>
      <c r="NQY95" s="496"/>
      <c r="NQZ95" s="496"/>
      <c r="NRA95" s="496"/>
      <c r="NRB95" s="495"/>
      <c r="NRC95" s="496"/>
      <c r="NRD95" s="496"/>
      <c r="NRE95" s="496"/>
      <c r="NRF95" s="496"/>
      <c r="NRG95" s="496"/>
      <c r="NRH95" s="496"/>
      <c r="NRI95" s="495"/>
      <c r="NRJ95" s="496"/>
      <c r="NRK95" s="496"/>
      <c r="NRL95" s="496"/>
      <c r="NRM95" s="496"/>
      <c r="NRN95" s="496"/>
      <c r="NRO95" s="496"/>
      <c r="NRP95" s="495"/>
      <c r="NRQ95" s="496"/>
      <c r="NRR95" s="496"/>
      <c r="NRS95" s="496"/>
      <c r="NRT95" s="496"/>
      <c r="NRU95" s="496"/>
      <c r="NRV95" s="496"/>
      <c r="NRW95" s="495"/>
      <c r="NRX95" s="496"/>
      <c r="NRY95" s="496"/>
      <c r="NRZ95" s="496"/>
      <c r="NSA95" s="496"/>
      <c r="NSB95" s="496"/>
      <c r="NSC95" s="496"/>
      <c r="NSD95" s="495"/>
      <c r="NSE95" s="496"/>
      <c r="NSF95" s="496"/>
      <c r="NSG95" s="496"/>
      <c r="NSH95" s="496"/>
      <c r="NSI95" s="496"/>
      <c r="NSJ95" s="496"/>
      <c r="NSK95" s="495"/>
      <c r="NSL95" s="496"/>
      <c r="NSM95" s="496"/>
      <c r="NSN95" s="496"/>
      <c r="NSO95" s="496"/>
      <c r="NSP95" s="496"/>
      <c r="NSQ95" s="496"/>
      <c r="NSR95" s="495"/>
      <c r="NSS95" s="496"/>
      <c r="NST95" s="496"/>
      <c r="NSU95" s="496"/>
      <c r="NSV95" s="496"/>
      <c r="NSW95" s="496"/>
      <c r="NSX95" s="496"/>
      <c r="NSY95" s="495"/>
      <c r="NSZ95" s="496"/>
      <c r="NTA95" s="496"/>
      <c r="NTB95" s="496"/>
      <c r="NTC95" s="496"/>
      <c r="NTD95" s="496"/>
      <c r="NTE95" s="496"/>
      <c r="NTF95" s="495"/>
      <c r="NTG95" s="496"/>
      <c r="NTH95" s="496"/>
      <c r="NTI95" s="496"/>
      <c r="NTJ95" s="496"/>
      <c r="NTK95" s="496"/>
      <c r="NTL95" s="496"/>
      <c r="NTM95" s="495"/>
      <c r="NTN95" s="496"/>
      <c r="NTO95" s="496"/>
      <c r="NTP95" s="496"/>
      <c r="NTQ95" s="496"/>
      <c r="NTR95" s="496"/>
      <c r="NTS95" s="496"/>
      <c r="NTT95" s="495"/>
      <c r="NTU95" s="496"/>
      <c r="NTV95" s="496"/>
      <c r="NTW95" s="496"/>
      <c r="NTX95" s="496"/>
      <c r="NTY95" s="496"/>
      <c r="NTZ95" s="496"/>
      <c r="NUA95" s="495"/>
      <c r="NUB95" s="496"/>
      <c r="NUC95" s="496"/>
      <c r="NUD95" s="496"/>
      <c r="NUE95" s="496"/>
      <c r="NUF95" s="496"/>
      <c r="NUG95" s="496"/>
      <c r="NUH95" s="495"/>
      <c r="NUI95" s="496"/>
      <c r="NUJ95" s="496"/>
      <c r="NUK95" s="496"/>
      <c r="NUL95" s="496"/>
      <c r="NUM95" s="496"/>
      <c r="NUN95" s="496"/>
      <c r="NUO95" s="495"/>
      <c r="NUP95" s="496"/>
      <c r="NUQ95" s="496"/>
      <c r="NUR95" s="496"/>
      <c r="NUS95" s="496"/>
      <c r="NUT95" s="496"/>
      <c r="NUU95" s="496"/>
      <c r="NUV95" s="495"/>
      <c r="NUW95" s="496"/>
      <c r="NUX95" s="496"/>
      <c r="NUY95" s="496"/>
      <c r="NUZ95" s="496"/>
      <c r="NVA95" s="496"/>
      <c r="NVB95" s="496"/>
      <c r="NVC95" s="495"/>
      <c r="NVD95" s="496"/>
      <c r="NVE95" s="496"/>
      <c r="NVF95" s="496"/>
      <c r="NVG95" s="496"/>
      <c r="NVH95" s="496"/>
      <c r="NVI95" s="496"/>
      <c r="NVJ95" s="495"/>
      <c r="NVK95" s="496"/>
      <c r="NVL95" s="496"/>
      <c r="NVM95" s="496"/>
      <c r="NVN95" s="496"/>
      <c r="NVO95" s="496"/>
      <c r="NVP95" s="496"/>
      <c r="NVQ95" s="495"/>
      <c r="NVR95" s="496"/>
      <c r="NVS95" s="496"/>
      <c r="NVT95" s="496"/>
      <c r="NVU95" s="496"/>
      <c r="NVV95" s="496"/>
      <c r="NVW95" s="496"/>
      <c r="NVX95" s="495"/>
      <c r="NVY95" s="496"/>
      <c r="NVZ95" s="496"/>
      <c r="NWA95" s="496"/>
      <c r="NWB95" s="496"/>
      <c r="NWC95" s="496"/>
      <c r="NWD95" s="496"/>
      <c r="NWE95" s="495"/>
      <c r="NWF95" s="496"/>
      <c r="NWG95" s="496"/>
      <c r="NWH95" s="496"/>
      <c r="NWI95" s="496"/>
      <c r="NWJ95" s="496"/>
      <c r="NWK95" s="496"/>
      <c r="NWL95" s="495"/>
      <c r="NWM95" s="496"/>
      <c r="NWN95" s="496"/>
      <c r="NWO95" s="496"/>
      <c r="NWP95" s="496"/>
      <c r="NWQ95" s="496"/>
      <c r="NWR95" s="496"/>
      <c r="NWS95" s="495"/>
      <c r="NWT95" s="496"/>
      <c r="NWU95" s="496"/>
      <c r="NWV95" s="496"/>
      <c r="NWW95" s="496"/>
      <c r="NWX95" s="496"/>
      <c r="NWY95" s="496"/>
      <c r="NWZ95" s="495"/>
      <c r="NXA95" s="496"/>
      <c r="NXB95" s="496"/>
      <c r="NXC95" s="496"/>
      <c r="NXD95" s="496"/>
      <c r="NXE95" s="496"/>
      <c r="NXF95" s="496"/>
      <c r="NXG95" s="495"/>
      <c r="NXH95" s="496"/>
      <c r="NXI95" s="496"/>
      <c r="NXJ95" s="496"/>
      <c r="NXK95" s="496"/>
      <c r="NXL95" s="496"/>
      <c r="NXM95" s="496"/>
      <c r="NXN95" s="495"/>
      <c r="NXO95" s="496"/>
      <c r="NXP95" s="496"/>
      <c r="NXQ95" s="496"/>
      <c r="NXR95" s="496"/>
      <c r="NXS95" s="496"/>
      <c r="NXT95" s="496"/>
      <c r="NXU95" s="495"/>
      <c r="NXV95" s="496"/>
      <c r="NXW95" s="496"/>
      <c r="NXX95" s="496"/>
      <c r="NXY95" s="496"/>
      <c r="NXZ95" s="496"/>
      <c r="NYA95" s="496"/>
      <c r="NYB95" s="495"/>
      <c r="NYC95" s="496"/>
      <c r="NYD95" s="496"/>
      <c r="NYE95" s="496"/>
      <c r="NYF95" s="496"/>
      <c r="NYG95" s="496"/>
      <c r="NYH95" s="496"/>
      <c r="NYI95" s="495"/>
      <c r="NYJ95" s="496"/>
      <c r="NYK95" s="496"/>
      <c r="NYL95" s="496"/>
      <c r="NYM95" s="496"/>
      <c r="NYN95" s="496"/>
      <c r="NYO95" s="496"/>
      <c r="NYP95" s="495"/>
      <c r="NYQ95" s="496"/>
      <c r="NYR95" s="496"/>
      <c r="NYS95" s="496"/>
      <c r="NYT95" s="496"/>
      <c r="NYU95" s="496"/>
      <c r="NYV95" s="496"/>
      <c r="NYW95" s="495"/>
      <c r="NYX95" s="496"/>
      <c r="NYY95" s="496"/>
      <c r="NYZ95" s="496"/>
      <c r="NZA95" s="496"/>
      <c r="NZB95" s="496"/>
      <c r="NZC95" s="496"/>
      <c r="NZD95" s="495"/>
      <c r="NZE95" s="496"/>
      <c r="NZF95" s="496"/>
      <c r="NZG95" s="496"/>
      <c r="NZH95" s="496"/>
      <c r="NZI95" s="496"/>
      <c r="NZJ95" s="496"/>
      <c r="NZK95" s="495"/>
      <c r="NZL95" s="496"/>
      <c r="NZM95" s="496"/>
      <c r="NZN95" s="496"/>
      <c r="NZO95" s="496"/>
      <c r="NZP95" s="496"/>
      <c r="NZQ95" s="496"/>
      <c r="NZR95" s="495"/>
      <c r="NZS95" s="496"/>
      <c r="NZT95" s="496"/>
      <c r="NZU95" s="496"/>
      <c r="NZV95" s="496"/>
      <c r="NZW95" s="496"/>
      <c r="NZX95" s="496"/>
      <c r="NZY95" s="495"/>
      <c r="NZZ95" s="496"/>
      <c r="OAA95" s="496"/>
      <c r="OAB95" s="496"/>
      <c r="OAC95" s="496"/>
      <c r="OAD95" s="496"/>
      <c r="OAE95" s="496"/>
      <c r="OAF95" s="495"/>
      <c r="OAG95" s="496"/>
      <c r="OAH95" s="496"/>
      <c r="OAI95" s="496"/>
      <c r="OAJ95" s="496"/>
      <c r="OAK95" s="496"/>
      <c r="OAL95" s="496"/>
      <c r="OAM95" s="495"/>
      <c r="OAN95" s="496"/>
      <c r="OAO95" s="496"/>
      <c r="OAP95" s="496"/>
      <c r="OAQ95" s="496"/>
      <c r="OAR95" s="496"/>
      <c r="OAS95" s="496"/>
      <c r="OAT95" s="495"/>
      <c r="OAU95" s="496"/>
      <c r="OAV95" s="496"/>
      <c r="OAW95" s="496"/>
      <c r="OAX95" s="496"/>
      <c r="OAY95" s="496"/>
      <c r="OAZ95" s="496"/>
      <c r="OBA95" s="495"/>
      <c r="OBB95" s="496"/>
      <c r="OBC95" s="496"/>
      <c r="OBD95" s="496"/>
      <c r="OBE95" s="496"/>
      <c r="OBF95" s="496"/>
      <c r="OBG95" s="496"/>
      <c r="OBH95" s="495"/>
      <c r="OBI95" s="496"/>
      <c r="OBJ95" s="496"/>
      <c r="OBK95" s="496"/>
      <c r="OBL95" s="496"/>
      <c r="OBM95" s="496"/>
      <c r="OBN95" s="496"/>
      <c r="OBO95" s="495"/>
      <c r="OBP95" s="496"/>
      <c r="OBQ95" s="496"/>
      <c r="OBR95" s="496"/>
      <c r="OBS95" s="496"/>
      <c r="OBT95" s="496"/>
      <c r="OBU95" s="496"/>
      <c r="OBV95" s="495"/>
      <c r="OBW95" s="496"/>
      <c r="OBX95" s="496"/>
      <c r="OBY95" s="496"/>
      <c r="OBZ95" s="496"/>
      <c r="OCA95" s="496"/>
      <c r="OCB95" s="496"/>
      <c r="OCC95" s="495"/>
      <c r="OCD95" s="496"/>
      <c r="OCE95" s="496"/>
      <c r="OCF95" s="496"/>
      <c r="OCG95" s="496"/>
      <c r="OCH95" s="496"/>
      <c r="OCI95" s="496"/>
      <c r="OCJ95" s="495"/>
      <c r="OCK95" s="496"/>
      <c r="OCL95" s="496"/>
      <c r="OCM95" s="496"/>
      <c r="OCN95" s="496"/>
      <c r="OCO95" s="496"/>
      <c r="OCP95" s="496"/>
      <c r="OCQ95" s="495"/>
      <c r="OCR95" s="496"/>
      <c r="OCS95" s="496"/>
      <c r="OCT95" s="496"/>
      <c r="OCU95" s="496"/>
      <c r="OCV95" s="496"/>
      <c r="OCW95" s="496"/>
      <c r="OCX95" s="495"/>
      <c r="OCY95" s="496"/>
      <c r="OCZ95" s="496"/>
      <c r="ODA95" s="496"/>
      <c r="ODB95" s="496"/>
      <c r="ODC95" s="496"/>
      <c r="ODD95" s="496"/>
      <c r="ODE95" s="495"/>
      <c r="ODF95" s="496"/>
      <c r="ODG95" s="496"/>
      <c r="ODH95" s="496"/>
      <c r="ODI95" s="496"/>
      <c r="ODJ95" s="496"/>
      <c r="ODK95" s="496"/>
      <c r="ODL95" s="495"/>
      <c r="ODM95" s="496"/>
      <c r="ODN95" s="496"/>
      <c r="ODO95" s="496"/>
      <c r="ODP95" s="496"/>
      <c r="ODQ95" s="496"/>
      <c r="ODR95" s="496"/>
      <c r="ODS95" s="495"/>
      <c r="ODT95" s="496"/>
      <c r="ODU95" s="496"/>
      <c r="ODV95" s="496"/>
      <c r="ODW95" s="496"/>
      <c r="ODX95" s="496"/>
      <c r="ODY95" s="496"/>
      <c r="ODZ95" s="495"/>
      <c r="OEA95" s="496"/>
      <c r="OEB95" s="496"/>
      <c r="OEC95" s="496"/>
      <c r="OED95" s="496"/>
      <c r="OEE95" s="496"/>
      <c r="OEF95" s="496"/>
      <c r="OEG95" s="495"/>
      <c r="OEH95" s="496"/>
      <c r="OEI95" s="496"/>
      <c r="OEJ95" s="496"/>
      <c r="OEK95" s="496"/>
      <c r="OEL95" s="496"/>
      <c r="OEM95" s="496"/>
      <c r="OEN95" s="495"/>
      <c r="OEO95" s="496"/>
      <c r="OEP95" s="496"/>
      <c r="OEQ95" s="496"/>
      <c r="OER95" s="496"/>
      <c r="OES95" s="496"/>
      <c r="OET95" s="496"/>
      <c r="OEU95" s="495"/>
      <c r="OEV95" s="496"/>
      <c r="OEW95" s="496"/>
      <c r="OEX95" s="496"/>
      <c r="OEY95" s="496"/>
      <c r="OEZ95" s="496"/>
      <c r="OFA95" s="496"/>
      <c r="OFB95" s="495"/>
      <c r="OFC95" s="496"/>
      <c r="OFD95" s="496"/>
      <c r="OFE95" s="496"/>
      <c r="OFF95" s="496"/>
      <c r="OFG95" s="496"/>
      <c r="OFH95" s="496"/>
      <c r="OFI95" s="495"/>
      <c r="OFJ95" s="496"/>
      <c r="OFK95" s="496"/>
      <c r="OFL95" s="496"/>
      <c r="OFM95" s="496"/>
      <c r="OFN95" s="496"/>
      <c r="OFO95" s="496"/>
      <c r="OFP95" s="495"/>
      <c r="OFQ95" s="496"/>
      <c r="OFR95" s="496"/>
      <c r="OFS95" s="496"/>
      <c r="OFT95" s="496"/>
      <c r="OFU95" s="496"/>
      <c r="OFV95" s="496"/>
      <c r="OFW95" s="495"/>
      <c r="OFX95" s="496"/>
      <c r="OFY95" s="496"/>
      <c r="OFZ95" s="496"/>
      <c r="OGA95" s="496"/>
      <c r="OGB95" s="496"/>
      <c r="OGC95" s="496"/>
      <c r="OGD95" s="495"/>
      <c r="OGE95" s="496"/>
      <c r="OGF95" s="496"/>
      <c r="OGG95" s="496"/>
      <c r="OGH95" s="496"/>
      <c r="OGI95" s="496"/>
      <c r="OGJ95" s="496"/>
      <c r="OGK95" s="495"/>
      <c r="OGL95" s="496"/>
      <c r="OGM95" s="496"/>
      <c r="OGN95" s="496"/>
      <c r="OGO95" s="496"/>
      <c r="OGP95" s="496"/>
      <c r="OGQ95" s="496"/>
      <c r="OGR95" s="495"/>
      <c r="OGS95" s="496"/>
      <c r="OGT95" s="496"/>
      <c r="OGU95" s="496"/>
      <c r="OGV95" s="496"/>
      <c r="OGW95" s="496"/>
      <c r="OGX95" s="496"/>
      <c r="OGY95" s="495"/>
      <c r="OGZ95" s="496"/>
      <c r="OHA95" s="496"/>
      <c r="OHB95" s="496"/>
      <c r="OHC95" s="496"/>
      <c r="OHD95" s="496"/>
      <c r="OHE95" s="496"/>
      <c r="OHF95" s="495"/>
      <c r="OHG95" s="496"/>
      <c r="OHH95" s="496"/>
      <c r="OHI95" s="496"/>
      <c r="OHJ95" s="496"/>
      <c r="OHK95" s="496"/>
      <c r="OHL95" s="496"/>
      <c r="OHM95" s="495"/>
      <c r="OHN95" s="496"/>
      <c r="OHO95" s="496"/>
      <c r="OHP95" s="496"/>
      <c r="OHQ95" s="496"/>
      <c r="OHR95" s="496"/>
      <c r="OHS95" s="496"/>
      <c r="OHT95" s="495"/>
      <c r="OHU95" s="496"/>
      <c r="OHV95" s="496"/>
      <c r="OHW95" s="496"/>
      <c r="OHX95" s="496"/>
      <c r="OHY95" s="496"/>
      <c r="OHZ95" s="496"/>
      <c r="OIA95" s="495"/>
      <c r="OIB95" s="496"/>
      <c r="OIC95" s="496"/>
      <c r="OID95" s="496"/>
      <c r="OIE95" s="496"/>
      <c r="OIF95" s="496"/>
      <c r="OIG95" s="496"/>
      <c r="OIH95" s="495"/>
      <c r="OII95" s="496"/>
      <c r="OIJ95" s="496"/>
      <c r="OIK95" s="496"/>
      <c r="OIL95" s="496"/>
      <c r="OIM95" s="496"/>
      <c r="OIN95" s="496"/>
      <c r="OIO95" s="495"/>
      <c r="OIP95" s="496"/>
      <c r="OIQ95" s="496"/>
      <c r="OIR95" s="496"/>
      <c r="OIS95" s="496"/>
      <c r="OIT95" s="496"/>
      <c r="OIU95" s="496"/>
      <c r="OIV95" s="495"/>
      <c r="OIW95" s="496"/>
      <c r="OIX95" s="496"/>
      <c r="OIY95" s="496"/>
      <c r="OIZ95" s="496"/>
      <c r="OJA95" s="496"/>
      <c r="OJB95" s="496"/>
      <c r="OJC95" s="495"/>
      <c r="OJD95" s="496"/>
      <c r="OJE95" s="496"/>
      <c r="OJF95" s="496"/>
      <c r="OJG95" s="496"/>
      <c r="OJH95" s="496"/>
      <c r="OJI95" s="496"/>
      <c r="OJJ95" s="495"/>
      <c r="OJK95" s="496"/>
      <c r="OJL95" s="496"/>
      <c r="OJM95" s="496"/>
      <c r="OJN95" s="496"/>
      <c r="OJO95" s="496"/>
      <c r="OJP95" s="496"/>
      <c r="OJQ95" s="495"/>
      <c r="OJR95" s="496"/>
      <c r="OJS95" s="496"/>
      <c r="OJT95" s="496"/>
      <c r="OJU95" s="496"/>
      <c r="OJV95" s="496"/>
      <c r="OJW95" s="496"/>
      <c r="OJX95" s="495"/>
      <c r="OJY95" s="496"/>
      <c r="OJZ95" s="496"/>
      <c r="OKA95" s="496"/>
      <c r="OKB95" s="496"/>
      <c r="OKC95" s="496"/>
      <c r="OKD95" s="496"/>
      <c r="OKE95" s="495"/>
      <c r="OKF95" s="496"/>
      <c r="OKG95" s="496"/>
      <c r="OKH95" s="496"/>
      <c r="OKI95" s="496"/>
      <c r="OKJ95" s="496"/>
      <c r="OKK95" s="496"/>
      <c r="OKL95" s="495"/>
      <c r="OKM95" s="496"/>
      <c r="OKN95" s="496"/>
      <c r="OKO95" s="496"/>
      <c r="OKP95" s="496"/>
      <c r="OKQ95" s="496"/>
      <c r="OKR95" s="496"/>
      <c r="OKS95" s="495"/>
      <c r="OKT95" s="496"/>
      <c r="OKU95" s="496"/>
      <c r="OKV95" s="496"/>
      <c r="OKW95" s="496"/>
      <c r="OKX95" s="496"/>
      <c r="OKY95" s="496"/>
      <c r="OKZ95" s="495"/>
      <c r="OLA95" s="496"/>
      <c r="OLB95" s="496"/>
      <c r="OLC95" s="496"/>
      <c r="OLD95" s="496"/>
      <c r="OLE95" s="496"/>
      <c r="OLF95" s="496"/>
      <c r="OLG95" s="495"/>
      <c r="OLH95" s="496"/>
      <c r="OLI95" s="496"/>
      <c r="OLJ95" s="496"/>
      <c r="OLK95" s="496"/>
      <c r="OLL95" s="496"/>
      <c r="OLM95" s="496"/>
      <c r="OLN95" s="495"/>
      <c r="OLO95" s="496"/>
      <c r="OLP95" s="496"/>
      <c r="OLQ95" s="496"/>
      <c r="OLR95" s="496"/>
      <c r="OLS95" s="496"/>
      <c r="OLT95" s="496"/>
      <c r="OLU95" s="495"/>
      <c r="OLV95" s="496"/>
      <c r="OLW95" s="496"/>
      <c r="OLX95" s="496"/>
      <c r="OLY95" s="496"/>
      <c r="OLZ95" s="496"/>
      <c r="OMA95" s="496"/>
      <c r="OMB95" s="495"/>
      <c r="OMC95" s="496"/>
      <c r="OMD95" s="496"/>
      <c r="OME95" s="496"/>
      <c r="OMF95" s="496"/>
      <c r="OMG95" s="496"/>
      <c r="OMH95" s="496"/>
      <c r="OMI95" s="495"/>
      <c r="OMJ95" s="496"/>
      <c r="OMK95" s="496"/>
      <c r="OML95" s="496"/>
      <c r="OMM95" s="496"/>
      <c r="OMN95" s="496"/>
      <c r="OMO95" s="496"/>
      <c r="OMP95" s="495"/>
      <c r="OMQ95" s="496"/>
      <c r="OMR95" s="496"/>
      <c r="OMS95" s="496"/>
      <c r="OMT95" s="496"/>
      <c r="OMU95" s="496"/>
      <c r="OMV95" s="496"/>
      <c r="OMW95" s="495"/>
      <c r="OMX95" s="496"/>
      <c r="OMY95" s="496"/>
      <c r="OMZ95" s="496"/>
      <c r="ONA95" s="496"/>
      <c r="ONB95" s="496"/>
      <c r="ONC95" s="496"/>
      <c r="OND95" s="495"/>
      <c r="ONE95" s="496"/>
      <c r="ONF95" s="496"/>
      <c r="ONG95" s="496"/>
      <c r="ONH95" s="496"/>
      <c r="ONI95" s="496"/>
      <c r="ONJ95" s="496"/>
      <c r="ONK95" s="495"/>
      <c r="ONL95" s="496"/>
      <c r="ONM95" s="496"/>
      <c r="ONN95" s="496"/>
      <c r="ONO95" s="496"/>
      <c r="ONP95" s="496"/>
      <c r="ONQ95" s="496"/>
      <c r="ONR95" s="495"/>
      <c r="ONS95" s="496"/>
      <c r="ONT95" s="496"/>
      <c r="ONU95" s="496"/>
      <c r="ONV95" s="496"/>
      <c r="ONW95" s="496"/>
      <c r="ONX95" s="496"/>
      <c r="ONY95" s="495"/>
      <c r="ONZ95" s="496"/>
      <c r="OOA95" s="496"/>
      <c r="OOB95" s="496"/>
      <c r="OOC95" s="496"/>
      <c r="OOD95" s="496"/>
      <c r="OOE95" s="496"/>
      <c r="OOF95" s="495"/>
      <c r="OOG95" s="496"/>
      <c r="OOH95" s="496"/>
      <c r="OOI95" s="496"/>
      <c r="OOJ95" s="496"/>
      <c r="OOK95" s="496"/>
      <c r="OOL95" s="496"/>
      <c r="OOM95" s="495"/>
      <c r="OON95" s="496"/>
      <c r="OOO95" s="496"/>
      <c r="OOP95" s="496"/>
      <c r="OOQ95" s="496"/>
      <c r="OOR95" s="496"/>
      <c r="OOS95" s="496"/>
      <c r="OOT95" s="495"/>
      <c r="OOU95" s="496"/>
      <c r="OOV95" s="496"/>
      <c r="OOW95" s="496"/>
      <c r="OOX95" s="496"/>
      <c r="OOY95" s="496"/>
      <c r="OOZ95" s="496"/>
      <c r="OPA95" s="495"/>
      <c r="OPB95" s="496"/>
      <c r="OPC95" s="496"/>
      <c r="OPD95" s="496"/>
      <c r="OPE95" s="496"/>
      <c r="OPF95" s="496"/>
      <c r="OPG95" s="496"/>
      <c r="OPH95" s="495"/>
      <c r="OPI95" s="496"/>
      <c r="OPJ95" s="496"/>
      <c r="OPK95" s="496"/>
      <c r="OPL95" s="496"/>
      <c r="OPM95" s="496"/>
      <c r="OPN95" s="496"/>
      <c r="OPO95" s="495"/>
      <c r="OPP95" s="496"/>
      <c r="OPQ95" s="496"/>
      <c r="OPR95" s="496"/>
      <c r="OPS95" s="496"/>
      <c r="OPT95" s="496"/>
      <c r="OPU95" s="496"/>
      <c r="OPV95" s="495"/>
      <c r="OPW95" s="496"/>
      <c r="OPX95" s="496"/>
      <c r="OPY95" s="496"/>
      <c r="OPZ95" s="496"/>
      <c r="OQA95" s="496"/>
      <c r="OQB95" s="496"/>
      <c r="OQC95" s="495"/>
      <c r="OQD95" s="496"/>
      <c r="OQE95" s="496"/>
      <c r="OQF95" s="496"/>
      <c r="OQG95" s="496"/>
      <c r="OQH95" s="496"/>
      <c r="OQI95" s="496"/>
      <c r="OQJ95" s="495"/>
      <c r="OQK95" s="496"/>
      <c r="OQL95" s="496"/>
      <c r="OQM95" s="496"/>
      <c r="OQN95" s="496"/>
      <c r="OQO95" s="496"/>
      <c r="OQP95" s="496"/>
      <c r="OQQ95" s="495"/>
      <c r="OQR95" s="496"/>
      <c r="OQS95" s="496"/>
      <c r="OQT95" s="496"/>
      <c r="OQU95" s="496"/>
      <c r="OQV95" s="496"/>
      <c r="OQW95" s="496"/>
      <c r="OQX95" s="495"/>
      <c r="OQY95" s="496"/>
      <c r="OQZ95" s="496"/>
      <c r="ORA95" s="496"/>
      <c r="ORB95" s="496"/>
      <c r="ORC95" s="496"/>
      <c r="ORD95" s="496"/>
      <c r="ORE95" s="495"/>
      <c r="ORF95" s="496"/>
      <c r="ORG95" s="496"/>
      <c r="ORH95" s="496"/>
      <c r="ORI95" s="496"/>
      <c r="ORJ95" s="496"/>
      <c r="ORK95" s="496"/>
      <c r="ORL95" s="495"/>
      <c r="ORM95" s="496"/>
      <c r="ORN95" s="496"/>
      <c r="ORO95" s="496"/>
      <c r="ORP95" s="496"/>
      <c r="ORQ95" s="496"/>
      <c r="ORR95" s="496"/>
      <c r="ORS95" s="495"/>
      <c r="ORT95" s="496"/>
      <c r="ORU95" s="496"/>
      <c r="ORV95" s="496"/>
      <c r="ORW95" s="496"/>
      <c r="ORX95" s="496"/>
      <c r="ORY95" s="496"/>
      <c r="ORZ95" s="495"/>
      <c r="OSA95" s="496"/>
      <c r="OSB95" s="496"/>
      <c r="OSC95" s="496"/>
      <c r="OSD95" s="496"/>
      <c r="OSE95" s="496"/>
      <c r="OSF95" s="496"/>
      <c r="OSG95" s="495"/>
      <c r="OSH95" s="496"/>
      <c r="OSI95" s="496"/>
      <c r="OSJ95" s="496"/>
      <c r="OSK95" s="496"/>
      <c r="OSL95" s="496"/>
      <c r="OSM95" s="496"/>
      <c r="OSN95" s="495"/>
      <c r="OSO95" s="496"/>
      <c r="OSP95" s="496"/>
      <c r="OSQ95" s="496"/>
      <c r="OSR95" s="496"/>
      <c r="OSS95" s="496"/>
      <c r="OST95" s="496"/>
      <c r="OSU95" s="495"/>
      <c r="OSV95" s="496"/>
      <c r="OSW95" s="496"/>
      <c r="OSX95" s="496"/>
      <c r="OSY95" s="496"/>
      <c r="OSZ95" s="496"/>
      <c r="OTA95" s="496"/>
      <c r="OTB95" s="495"/>
      <c r="OTC95" s="496"/>
      <c r="OTD95" s="496"/>
      <c r="OTE95" s="496"/>
      <c r="OTF95" s="496"/>
      <c r="OTG95" s="496"/>
      <c r="OTH95" s="496"/>
      <c r="OTI95" s="495"/>
      <c r="OTJ95" s="496"/>
      <c r="OTK95" s="496"/>
      <c r="OTL95" s="496"/>
      <c r="OTM95" s="496"/>
      <c r="OTN95" s="496"/>
      <c r="OTO95" s="496"/>
      <c r="OTP95" s="495"/>
      <c r="OTQ95" s="496"/>
      <c r="OTR95" s="496"/>
      <c r="OTS95" s="496"/>
      <c r="OTT95" s="496"/>
      <c r="OTU95" s="496"/>
      <c r="OTV95" s="496"/>
      <c r="OTW95" s="495"/>
      <c r="OTX95" s="496"/>
      <c r="OTY95" s="496"/>
      <c r="OTZ95" s="496"/>
      <c r="OUA95" s="496"/>
      <c r="OUB95" s="496"/>
      <c r="OUC95" s="496"/>
      <c r="OUD95" s="495"/>
      <c r="OUE95" s="496"/>
      <c r="OUF95" s="496"/>
      <c r="OUG95" s="496"/>
      <c r="OUH95" s="496"/>
      <c r="OUI95" s="496"/>
      <c r="OUJ95" s="496"/>
      <c r="OUK95" s="495"/>
      <c r="OUL95" s="496"/>
      <c r="OUM95" s="496"/>
      <c r="OUN95" s="496"/>
      <c r="OUO95" s="496"/>
      <c r="OUP95" s="496"/>
      <c r="OUQ95" s="496"/>
      <c r="OUR95" s="495"/>
      <c r="OUS95" s="496"/>
      <c r="OUT95" s="496"/>
      <c r="OUU95" s="496"/>
      <c r="OUV95" s="496"/>
      <c r="OUW95" s="496"/>
      <c r="OUX95" s="496"/>
      <c r="OUY95" s="495"/>
      <c r="OUZ95" s="496"/>
      <c r="OVA95" s="496"/>
      <c r="OVB95" s="496"/>
      <c r="OVC95" s="496"/>
      <c r="OVD95" s="496"/>
      <c r="OVE95" s="496"/>
      <c r="OVF95" s="495"/>
      <c r="OVG95" s="496"/>
      <c r="OVH95" s="496"/>
      <c r="OVI95" s="496"/>
      <c r="OVJ95" s="496"/>
      <c r="OVK95" s="496"/>
      <c r="OVL95" s="496"/>
      <c r="OVM95" s="495"/>
      <c r="OVN95" s="496"/>
      <c r="OVO95" s="496"/>
      <c r="OVP95" s="496"/>
      <c r="OVQ95" s="496"/>
      <c r="OVR95" s="496"/>
      <c r="OVS95" s="496"/>
      <c r="OVT95" s="495"/>
      <c r="OVU95" s="496"/>
      <c r="OVV95" s="496"/>
      <c r="OVW95" s="496"/>
      <c r="OVX95" s="496"/>
      <c r="OVY95" s="496"/>
      <c r="OVZ95" s="496"/>
      <c r="OWA95" s="495"/>
      <c r="OWB95" s="496"/>
      <c r="OWC95" s="496"/>
      <c r="OWD95" s="496"/>
      <c r="OWE95" s="496"/>
      <c r="OWF95" s="496"/>
      <c r="OWG95" s="496"/>
      <c r="OWH95" s="495"/>
      <c r="OWI95" s="496"/>
      <c r="OWJ95" s="496"/>
      <c r="OWK95" s="496"/>
      <c r="OWL95" s="496"/>
      <c r="OWM95" s="496"/>
      <c r="OWN95" s="496"/>
      <c r="OWO95" s="495"/>
      <c r="OWP95" s="496"/>
      <c r="OWQ95" s="496"/>
      <c r="OWR95" s="496"/>
      <c r="OWS95" s="496"/>
      <c r="OWT95" s="496"/>
      <c r="OWU95" s="496"/>
      <c r="OWV95" s="495"/>
      <c r="OWW95" s="496"/>
      <c r="OWX95" s="496"/>
      <c r="OWY95" s="496"/>
      <c r="OWZ95" s="496"/>
      <c r="OXA95" s="496"/>
      <c r="OXB95" s="496"/>
      <c r="OXC95" s="495"/>
      <c r="OXD95" s="496"/>
      <c r="OXE95" s="496"/>
      <c r="OXF95" s="496"/>
      <c r="OXG95" s="496"/>
      <c r="OXH95" s="496"/>
      <c r="OXI95" s="496"/>
      <c r="OXJ95" s="495"/>
      <c r="OXK95" s="496"/>
      <c r="OXL95" s="496"/>
      <c r="OXM95" s="496"/>
      <c r="OXN95" s="496"/>
      <c r="OXO95" s="496"/>
      <c r="OXP95" s="496"/>
      <c r="OXQ95" s="495"/>
      <c r="OXR95" s="496"/>
      <c r="OXS95" s="496"/>
      <c r="OXT95" s="496"/>
      <c r="OXU95" s="496"/>
      <c r="OXV95" s="496"/>
      <c r="OXW95" s="496"/>
      <c r="OXX95" s="495"/>
      <c r="OXY95" s="496"/>
      <c r="OXZ95" s="496"/>
      <c r="OYA95" s="496"/>
      <c r="OYB95" s="496"/>
      <c r="OYC95" s="496"/>
      <c r="OYD95" s="496"/>
      <c r="OYE95" s="495"/>
      <c r="OYF95" s="496"/>
      <c r="OYG95" s="496"/>
      <c r="OYH95" s="496"/>
      <c r="OYI95" s="496"/>
      <c r="OYJ95" s="496"/>
      <c r="OYK95" s="496"/>
      <c r="OYL95" s="495"/>
      <c r="OYM95" s="496"/>
      <c r="OYN95" s="496"/>
      <c r="OYO95" s="496"/>
      <c r="OYP95" s="496"/>
      <c r="OYQ95" s="496"/>
      <c r="OYR95" s="496"/>
      <c r="OYS95" s="495"/>
      <c r="OYT95" s="496"/>
      <c r="OYU95" s="496"/>
      <c r="OYV95" s="496"/>
      <c r="OYW95" s="496"/>
      <c r="OYX95" s="496"/>
      <c r="OYY95" s="496"/>
      <c r="OYZ95" s="495"/>
      <c r="OZA95" s="496"/>
      <c r="OZB95" s="496"/>
      <c r="OZC95" s="496"/>
      <c r="OZD95" s="496"/>
      <c r="OZE95" s="496"/>
      <c r="OZF95" s="496"/>
      <c r="OZG95" s="495"/>
      <c r="OZH95" s="496"/>
      <c r="OZI95" s="496"/>
      <c r="OZJ95" s="496"/>
      <c r="OZK95" s="496"/>
      <c r="OZL95" s="496"/>
      <c r="OZM95" s="496"/>
      <c r="OZN95" s="495"/>
      <c r="OZO95" s="496"/>
      <c r="OZP95" s="496"/>
      <c r="OZQ95" s="496"/>
      <c r="OZR95" s="496"/>
      <c r="OZS95" s="496"/>
      <c r="OZT95" s="496"/>
      <c r="OZU95" s="495"/>
      <c r="OZV95" s="496"/>
      <c r="OZW95" s="496"/>
      <c r="OZX95" s="496"/>
      <c r="OZY95" s="496"/>
      <c r="OZZ95" s="496"/>
      <c r="PAA95" s="496"/>
      <c r="PAB95" s="495"/>
      <c r="PAC95" s="496"/>
      <c r="PAD95" s="496"/>
      <c r="PAE95" s="496"/>
      <c r="PAF95" s="496"/>
      <c r="PAG95" s="496"/>
      <c r="PAH95" s="496"/>
      <c r="PAI95" s="495"/>
      <c r="PAJ95" s="496"/>
      <c r="PAK95" s="496"/>
      <c r="PAL95" s="496"/>
      <c r="PAM95" s="496"/>
      <c r="PAN95" s="496"/>
      <c r="PAO95" s="496"/>
      <c r="PAP95" s="495"/>
      <c r="PAQ95" s="496"/>
      <c r="PAR95" s="496"/>
      <c r="PAS95" s="496"/>
      <c r="PAT95" s="496"/>
      <c r="PAU95" s="496"/>
      <c r="PAV95" s="496"/>
      <c r="PAW95" s="495"/>
      <c r="PAX95" s="496"/>
      <c r="PAY95" s="496"/>
      <c r="PAZ95" s="496"/>
      <c r="PBA95" s="496"/>
      <c r="PBB95" s="496"/>
      <c r="PBC95" s="496"/>
      <c r="PBD95" s="495"/>
      <c r="PBE95" s="496"/>
      <c r="PBF95" s="496"/>
      <c r="PBG95" s="496"/>
      <c r="PBH95" s="496"/>
      <c r="PBI95" s="496"/>
      <c r="PBJ95" s="496"/>
      <c r="PBK95" s="495"/>
      <c r="PBL95" s="496"/>
      <c r="PBM95" s="496"/>
      <c r="PBN95" s="496"/>
      <c r="PBO95" s="496"/>
      <c r="PBP95" s="496"/>
      <c r="PBQ95" s="496"/>
      <c r="PBR95" s="495"/>
      <c r="PBS95" s="496"/>
      <c r="PBT95" s="496"/>
      <c r="PBU95" s="496"/>
      <c r="PBV95" s="496"/>
      <c r="PBW95" s="496"/>
      <c r="PBX95" s="496"/>
      <c r="PBY95" s="495"/>
      <c r="PBZ95" s="496"/>
      <c r="PCA95" s="496"/>
      <c r="PCB95" s="496"/>
      <c r="PCC95" s="496"/>
      <c r="PCD95" s="496"/>
      <c r="PCE95" s="496"/>
      <c r="PCF95" s="495"/>
      <c r="PCG95" s="496"/>
      <c r="PCH95" s="496"/>
      <c r="PCI95" s="496"/>
      <c r="PCJ95" s="496"/>
      <c r="PCK95" s="496"/>
      <c r="PCL95" s="496"/>
      <c r="PCM95" s="495"/>
      <c r="PCN95" s="496"/>
      <c r="PCO95" s="496"/>
      <c r="PCP95" s="496"/>
      <c r="PCQ95" s="496"/>
      <c r="PCR95" s="496"/>
      <c r="PCS95" s="496"/>
      <c r="PCT95" s="495"/>
      <c r="PCU95" s="496"/>
      <c r="PCV95" s="496"/>
      <c r="PCW95" s="496"/>
      <c r="PCX95" s="496"/>
      <c r="PCY95" s="496"/>
      <c r="PCZ95" s="496"/>
      <c r="PDA95" s="495"/>
      <c r="PDB95" s="496"/>
      <c r="PDC95" s="496"/>
      <c r="PDD95" s="496"/>
      <c r="PDE95" s="496"/>
      <c r="PDF95" s="496"/>
      <c r="PDG95" s="496"/>
      <c r="PDH95" s="495"/>
      <c r="PDI95" s="496"/>
      <c r="PDJ95" s="496"/>
      <c r="PDK95" s="496"/>
      <c r="PDL95" s="496"/>
      <c r="PDM95" s="496"/>
      <c r="PDN95" s="496"/>
      <c r="PDO95" s="495"/>
      <c r="PDP95" s="496"/>
      <c r="PDQ95" s="496"/>
      <c r="PDR95" s="496"/>
      <c r="PDS95" s="496"/>
      <c r="PDT95" s="496"/>
      <c r="PDU95" s="496"/>
      <c r="PDV95" s="495"/>
      <c r="PDW95" s="496"/>
      <c r="PDX95" s="496"/>
      <c r="PDY95" s="496"/>
      <c r="PDZ95" s="496"/>
      <c r="PEA95" s="496"/>
      <c r="PEB95" s="496"/>
      <c r="PEC95" s="495"/>
      <c r="PED95" s="496"/>
      <c r="PEE95" s="496"/>
      <c r="PEF95" s="496"/>
      <c r="PEG95" s="496"/>
      <c r="PEH95" s="496"/>
      <c r="PEI95" s="496"/>
      <c r="PEJ95" s="495"/>
      <c r="PEK95" s="496"/>
      <c r="PEL95" s="496"/>
      <c r="PEM95" s="496"/>
      <c r="PEN95" s="496"/>
      <c r="PEO95" s="496"/>
      <c r="PEP95" s="496"/>
      <c r="PEQ95" s="495"/>
      <c r="PER95" s="496"/>
      <c r="PES95" s="496"/>
      <c r="PET95" s="496"/>
      <c r="PEU95" s="496"/>
      <c r="PEV95" s="496"/>
      <c r="PEW95" s="496"/>
      <c r="PEX95" s="495"/>
      <c r="PEY95" s="496"/>
      <c r="PEZ95" s="496"/>
      <c r="PFA95" s="496"/>
      <c r="PFB95" s="496"/>
      <c r="PFC95" s="496"/>
      <c r="PFD95" s="496"/>
      <c r="PFE95" s="495"/>
      <c r="PFF95" s="496"/>
      <c r="PFG95" s="496"/>
      <c r="PFH95" s="496"/>
      <c r="PFI95" s="496"/>
      <c r="PFJ95" s="496"/>
      <c r="PFK95" s="496"/>
      <c r="PFL95" s="495"/>
      <c r="PFM95" s="496"/>
      <c r="PFN95" s="496"/>
      <c r="PFO95" s="496"/>
      <c r="PFP95" s="496"/>
      <c r="PFQ95" s="496"/>
      <c r="PFR95" s="496"/>
      <c r="PFS95" s="495"/>
      <c r="PFT95" s="496"/>
      <c r="PFU95" s="496"/>
      <c r="PFV95" s="496"/>
      <c r="PFW95" s="496"/>
      <c r="PFX95" s="496"/>
      <c r="PFY95" s="496"/>
      <c r="PFZ95" s="495"/>
      <c r="PGA95" s="496"/>
      <c r="PGB95" s="496"/>
      <c r="PGC95" s="496"/>
      <c r="PGD95" s="496"/>
      <c r="PGE95" s="496"/>
      <c r="PGF95" s="496"/>
      <c r="PGG95" s="495"/>
      <c r="PGH95" s="496"/>
      <c r="PGI95" s="496"/>
      <c r="PGJ95" s="496"/>
      <c r="PGK95" s="496"/>
      <c r="PGL95" s="496"/>
      <c r="PGM95" s="496"/>
      <c r="PGN95" s="495"/>
      <c r="PGO95" s="496"/>
      <c r="PGP95" s="496"/>
      <c r="PGQ95" s="496"/>
      <c r="PGR95" s="496"/>
      <c r="PGS95" s="496"/>
      <c r="PGT95" s="496"/>
      <c r="PGU95" s="495"/>
      <c r="PGV95" s="496"/>
      <c r="PGW95" s="496"/>
      <c r="PGX95" s="496"/>
      <c r="PGY95" s="496"/>
      <c r="PGZ95" s="496"/>
      <c r="PHA95" s="496"/>
      <c r="PHB95" s="495"/>
      <c r="PHC95" s="496"/>
      <c r="PHD95" s="496"/>
      <c r="PHE95" s="496"/>
      <c r="PHF95" s="496"/>
      <c r="PHG95" s="496"/>
      <c r="PHH95" s="496"/>
      <c r="PHI95" s="495"/>
      <c r="PHJ95" s="496"/>
      <c r="PHK95" s="496"/>
      <c r="PHL95" s="496"/>
      <c r="PHM95" s="496"/>
      <c r="PHN95" s="496"/>
      <c r="PHO95" s="496"/>
      <c r="PHP95" s="495"/>
      <c r="PHQ95" s="496"/>
      <c r="PHR95" s="496"/>
      <c r="PHS95" s="496"/>
      <c r="PHT95" s="496"/>
      <c r="PHU95" s="496"/>
      <c r="PHV95" s="496"/>
      <c r="PHW95" s="495"/>
      <c r="PHX95" s="496"/>
      <c r="PHY95" s="496"/>
      <c r="PHZ95" s="496"/>
      <c r="PIA95" s="496"/>
      <c r="PIB95" s="496"/>
      <c r="PIC95" s="496"/>
      <c r="PID95" s="495"/>
      <c r="PIE95" s="496"/>
      <c r="PIF95" s="496"/>
      <c r="PIG95" s="496"/>
      <c r="PIH95" s="496"/>
      <c r="PII95" s="496"/>
      <c r="PIJ95" s="496"/>
      <c r="PIK95" s="495"/>
      <c r="PIL95" s="496"/>
      <c r="PIM95" s="496"/>
      <c r="PIN95" s="496"/>
      <c r="PIO95" s="496"/>
      <c r="PIP95" s="496"/>
      <c r="PIQ95" s="496"/>
      <c r="PIR95" s="495"/>
      <c r="PIS95" s="496"/>
      <c r="PIT95" s="496"/>
      <c r="PIU95" s="496"/>
      <c r="PIV95" s="496"/>
      <c r="PIW95" s="496"/>
      <c r="PIX95" s="496"/>
      <c r="PIY95" s="495"/>
      <c r="PIZ95" s="496"/>
      <c r="PJA95" s="496"/>
      <c r="PJB95" s="496"/>
      <c r="PJC95" s="496"/>
      <c r="PJD95" s="496"/>
      <c r="PJE95" s="496"/>
      <c r="PJF95" s="495"/>
      <c r="PJG95" s="496"/>
      <c r="PJH95" s="496"/>
      <c r="PJI95" s="496"/>
      <c r="PJJ95" s="496"/>
      <c r="PJK95" s="496"/>
      <c r="PJL95" s="496"/>
      <c r="PJM95" s="495"/>
      <c r="PJN95" s="496"/>
      <c r="PJO95" s="496"/>
      <c r="PJP95" s="496"/>
      <c r="PJQ95" s="496"/>
      <c r="PJR95" s="496"/>
      <c r="PJS95" s="496"/>
      <c r="PJT95" s="495"/>
      <c r="PJU95" s="496"/>
      <c r="PJV95" s="496"/>
      <c r="PJW95" s="496"/>
      <c r="PJX95" s="496"/>
      <c r="PJY95" s="496"/>
      <c r="PJZ95" s="496"/>
      <c r="PKA95" s="495"/>
      <c r="PKB95" s="496"/>
      <c r="PKC95" s="496"/>
      <c r="PKD95" s="496"/>
      <c r="PKE95" s="496"/>
      <c r="PKF95" s="496"/>
      <c r="PKG95" s="496"/>
      <c r="PKH95" s="495"/>
      <c r="PKI95" s="496"/>
      <c r="PKJ95" s="496"/>
      <c r="PKK95" s="496"/>
      <c r="PKL95" s="496"/>
      <c r="PKM95" s="496"/>
      <c r="PKN95" s="496"/>
      <c r="PKO95" s="495"/>
      <c r="PKP95" s="496"/>
      <c r="PKQ95" s="496"/>
      <c r="PKR95" s="496"/>
      <c r="PKS95" s="496"/>
      <c r="PKT95" s="496"/>
      <c r="PKU95" s="496"/>
      <c r="PKV95" s="495"/>
      <c r="PKW95" s="496"/>
      <c r="PKX95" s="496"/>
      <c r="PKY95" s="496"/>
      <c r="PKZ95" s="496"/>
      <c r="PLA95" s="496"/>
      <c r="PLB95" s="496"/>
      <c r="PLC95" s="495"/>
      <c r="PLD95" s="496"/>
      <c r="PLE95" s="496"/>
      <c r="PLF95" s="496"/>
      <c r="PLG95" s="496"/>
      <c r="PLH95" s="496"/>
      <c r="PLI95" s="496"/>
      <c r="PLJ95" s="495"/>
      <c r="PLK95" s="496"/>
      <c r="PLL95" s="496"/>
      <c r="PLM95" s="496"/>
      <c r="PLN95" s="496"/>
      <c r="PLO95" s="496"/>
      <c r="PLP95" s="496"/>
      <c r="PLQ95" s="495"/>
      <c r="PLR95" s="496"/>
      <c r="PLS95" s="496"/>
      <c r="PLT95" s="496"/>
      <c r="PLU95" s="496"/>
      <c r="PLV95" s="496"/>
      <c r="PLW95" s="496"/>
      <c r="PLX95" s="495"/>
      <c r="PLY95" s="496"/>
      <c r="PLZ95" s="496"/>
      <c r="PMA95" s="496"/>
      <c r="PMB95" s="496"/>
      <c r="PMC95" s="496"/>
      <c r="PMD95" s="496"/>
      <c r="PME95" s="495"/>
      <c r="PMF95" s="496"/>
      <c r="PMG95" s="496"/>
      <c r="PMH95" s="496"/>
      <c r="PMI95" s="496"/>
      <c r="PMJ95" s="496"/>
      <c r="PMK95" s="496"/>
      <c r="PML95" s="495"/>
      <c r="PMM95" s="496"/>
      <c r="PMN95" s="496"/>
      <c r="PMO95" s="496"/>
      <c r="PMP95" s="496"/>
      <c r="PMQ95" s="496"/>
      <c r="PMR95" s="496"/>
      <c r="PMS95" s="495"/>
      <c r="PMT95" s="496"/>
      <c r="PMU95" s="496"/>
      <c r="PMV95" s="496"/>
      <c r="PMW95" s="496"/>
      <c r="PMX95" s="496"/>
      <c r="PMY95" s="496"/>
      <c r="PMZ95" s="495"/>
      <c r="PNA95" s="496"/>
      <c r="PNB95" s="496"/>
      <c r="PNC95" s="496"/>
      <c r="PND95" s="496"/>
      <c r="PNE95" s="496"/>
      <c r="PNF95" s="496"/>
      <c r="PNG95" s="495"/>
      <c r="PNH95" s="496"/>
      <c r="PNI95" s="496"/>
      <c r="PNJ95" s="496"/>
      <c r="PNK95" s="496"/>
      <c r="PNL95" s="496"/>
      <c r="PNM95" s="496"/>
      <c r="PNN95" s="495"/>
      <c r="PNO95" s="496"/>
      <c r="PNP95" s="496"/>
      <c r="PNQ95" s="496"/>
      <c r="PNR95" s="496"/>
      <c r="PNS95" s="496"/>
      <c r="PNT95" s="496"/>
      <c r="PNU95" s="495"/>
      <c r="PNV95" s="496"/>
      <c r="PNW95" s="496"/>
      <c r="PNX95" s="496"/>
      <c r="PNY95" s="496"/>
      <c r="PNZ95" s="496"/>
      <c r="POA95" s="496"/>
      <c r="POB95" s="495"/>
      <c r="POC95" s="496"/>
      <c r="POD95" s="496"/>
      <c r="POE95" s="496"/>
      <c r="POF95" s="496"/>
      <c r="POG95" s="496"/>
      <c r="POH95" s="496"/>
      <c r="POI95" s="495"/>
      <c r="POJ95" s="496"/>
      <c r="POK95" s="496"/>
      <c r="POL95" s="496"/>
      <c r="POM95" s="496"/>
      <c r="PON95" s="496"/>
      <c r="POO95" s="496"/>
      <c r="POP95" s="495"/>
      <c r="POQ95" s="496"/>
      <c r="POR95" s="496"/>
      <c r="POS95" s="496"/>
      <c r="POT95" s="496"/>
      <c r="POU95" s="496"/>
      <c r="POV95" s="496"/>
      <c r="POW95" s="495"/>
      <c r="POX95" s="496"/>
      <c r="POY95" s="496"/>
      <c r="POZ95" s="496"/>
      <c r="PPA95" s="496"/>
      <c r="PPB95" s="496"/>
      <c r="PPC95" s="496"/>
      <c r="PPD95" s="495"/>
      <c r="PPE95" s="496"/>
      <c r="PPF95" s="496"/>
      <c r="PPG95" s="496"/>
      <c r="PPH95" s="496"/>
      <c r="PPI95" s="496"/>
      <c r="PPJ95" s="496"/>
      <c r="PPK95" s="495"/>
      <c r="PPL95" s="496"/>
      <c r="PPM95" s="496"/>
      <c r="PPN95" s="496"/>
      <c r="PPO95" s="496"/>
      <c r="PPP95" s="496"/>
      <c r="PPQ95" s="496"/>
      <c r="PPR95" s="495"/>
      <c r="PPS95" s="496"/>
      <c r="PPT95" s="496"/>
      <c r="PPU95" s="496"/>
      <c r="PPV95" s="496"/>
      <c r="PPW95" s="496"/>
      <c r="PPX95" s="496"/>
      <c r="PPY95" s="495"/>
      <c r="PPZ95" s="496"/>
      <c r="PQA95" s="496"/>
      <c r="PQB95" s="496"/>
      <c r="PQC95" s="496"/>
      <c r="PQD95" s="496"/>
      <c r="PQE95" s="496"/>
      <c r="PQF95" s="495"/>
      <c r="PQG95" s="496"/>
      <c r="PQH95" s="496"/>
      <c r="PQI95" s="496"/>
      <c r="PQJ95" s="496"/>
      <c r="PQK95" s="496"/>
      <c r="PQL95" s="496"/>
      <c r="PQM95" s="495"/>
      <c r="PQN95" s="496"/>
      <c r="PQO95" s="496"/>
      <c r="PQP95" s="496"/>
      <c r="PQQ95" s="496"/>
      <c r="PQR95" s="496"/>
      <c r="PQS95" s="496"/>
      <c r="PQT95" s="495"/>
      <c r="PQU95" s="496"/>
      <c r="PQV95" s="496"/>
      <c r="PQW95" s="496"/>
      <c r="PQX95" s="496"/>
      <c r="PQY95" s="496"/>
      <c r="PQZ95" s="496"/>
      <c r="PRA95" s="495"/>
      <c r="PRB95" s="496"/>
      <c r="PRC95" s="496"/>
      <c r="PRD95" s="496"/>
      <c r="PRE95" s="496"/>
      <c r="PRF95" s="496"/>
      <c r="PRG95" s="496"/>
      <c r="PRH95" s="495"/>
      <c r="PRI95" s="496"/>
      <c r="PRJ95" s="496"/>
      <c r="PRK95" s="496"/>
      <c r="PRL95" s="496"/>
      <c r="PRM95" s="496"/>
      <c r="PRN95" s="496"/>
      <c r="PRO95" s="495"/>
      <c r="PRP95" s="496"/>
      <c r="PRQ95" s="496"/>
      <c r="PRR95" s="496"/>
      <c r="PRS95" s="496"/>
      <c r="PRT95" s="496"/>
      <c r="PRU95" s="496"/>
      <c r="PRV95" s="495"/>
      <c r="PRW95" s="496"/>
      <c r="PRX95" s="496"/>
      <c r="PRY95" s="496"/>
      <c r="PRZ95" s="496"/>
      <c r="PSA95" s="496"/>
      <c r="PSB95" s="496"/>
      <c r="PSC95" s="495"/>
      <c r="PSD95" s="496"/>
      <c r="PSE95" s="496"/>
      <c r="PSF95" s="496"/>
      <c r="PSG95" s="496"/>
      <c r="PSH95" s="496"/>
      <c r="PSI95" s="496"/>
      <c r="PSJ95" s="495"/>
      <c r="PSK95" s="496"/>
      <c r="PSL95" s="496"/>
      <c r="PSM95" s="496"/>
      <c r="PSN95" s="496"/>
      <c r="PSO95" s="496"/>
      <c r="PSP95" s="496"/>
      <c r="PSQ95" s="495"/>
      <c r="PSR95" s="496"/>
      <c r="PSS95" s="496"/>
      <c r="PST95" s="496"/>
      <c r="PSU95" s="496"/>
      <c r="PSV95" s="496"/>
      <c r="PSW95" s="496"/>
      <c r="PSX95" s="495"/>
      <c r="PSY95" s="496"/>
      <c r="PSZ95" s="496"/>
      <c r="PTA95" s="496"/>
      <c r="PTB95" s="496"/>
      <c r="PTC95" s="496"/>
      <c r="PTD95" s="496"/>
      <c r="PTE95" s="495"/>
      <c r="PTF95" s="496"/>
      <c r="PTG95" s="496"/>
      <c r="PTH95" s="496"/>
      <c r="PTI95" s="496"/>
      <c r="PTJ95" s="496"/>
      <c r="PTK95" s="496"/>
      <c r="PTL95" s="495"/>
      <c r="PTM95" s="496"/>
      <c r="PTN95" s="496"/>
      <c r="PTO95" s="496"/>
      <c r="PTP95" s="496"/>
      <c r="PTQ95" s="496"/>
      <c r="PTR95" s="496"/>
      <c r="PTS95" s="495"/>
      <c r="PTT95" s="496"/>
      <c r="PTU95" s="496"/>
      <c r="PTV95" s="496"/>
      <c r="PTW95" s="496"/>
      <c r="PTX95" s="496"/>
      <c r="PTY95" s="496"/>
      <c r="PTZ95" s="495"/>
      <c r="PUA95" s="496"/>
      <c r="PUB95" s="496"/>
      <c r="PUC95" s="496"/>
      <c r="PUD95" s="496"/>
      <c r="PUE95" s="496"/>
      <c r="PUF95" s="496"/>
      <c r="PUG95" s="495"/>
      <c r="PUH95" s="496"/>
      <c r="PUI95" s="496"/>
      <c r="PUJ95" s="496"/>
      <c r="PUK95" s="496"/>
      <c r="PUL95" s="496"/>
      <c r="PUM95" s="496"/>
      <c r="PUN95" s="495"/>
      <c r="PUO95" s="496"/>
      <c r="PUP95" s="496"/>
      <c r="PUQ95" s="496"/>
      <c r="PUR95" s="496"/>
      <c r="PUS95" s="496"/>
      <c r="PUT95" s="496"/>
      <c r="PUU95" s="495"/>
      <c r="PUV95" s="496"/>
      <c r="PUW95" s="496"/>
      <c r="PUX95" s="496"/>
      <c r="PUY95" s="496"/>
      <c r="PUZ95" s="496"/>
      <c r="PVA95" s="496"/>
      <c r="PVB95" s="495"/>
      <c r="PVC95" s="496"/>
      <c r="PVD95" s="496"/>
      <c r="PVE95" s="496"/>
      <c r="PVF95" s="496"/>
      <c r="PVG95" s="496"/>
      <c r="PVH95" s="496"/>
      <c r="PVI95" s="495"/>
      <c r="PVJ95" s="496"/>
      <c r="PVK95" s="496"/>
      <c r="PVL95" s="496"/>
      <c r="PVM95" s="496"/>
      <c r="PVN95" s="496"/>
      <c r="PVO95" s="496"/>
      <c r="PVP95" s="495"/>
      <c r="PVQ95" s="496"/>
      <c r="PVR95" s="496"/>
      <c r="PVS95" s="496"/>
      <c r="PVT95" s="496"/>
      <c r="PVU95" s="496"/>
      <c r="PVV95" s="496"/>
      <c r="PVW95" s="495"/>
      <c r="PVX95" s="496"/>
      <c r="PVY95" s="496"/>
      <c r="PVZ95" s="496"/>
      <c r="PWA95" s="496"/>
      <c r="PWB95" s="496"/>
      <c r="PWC95" s="496"/>
      <c r="PWD95" s="495"/>
      <c r="PWE95" s="496"/>
      <c r="PWF95" s="496"/>
      <c r="PWG95" s="496"/>
      <c r="PWH95" s="496"/>
      <c r="PWI95" s="496"/>
      <c r="PWJ95" s="496"/>
      <c r="PWK95" s="495"/>
      <c r="PWL95" s="496"/>
      <c r="PWM95" s="496"/>
      <c r="PWN95" s="496"/>
      <c r="PWO95" s="496"/>
      <c r="PWP95" s="496"/>
      <c r="PWQ95" s="496"/>
      <c r="PWR95" s="495"/>
      <c r="PWS95" s="496"/>
      <c r="PWT95" s="496"/>
      <c r="PWU95" s="496"/>
      <c r="PWV95" s="496"/>
      <c r="PWW95" s="496"/>
      <c r="PWX95" s="496"/>
      <c r="PWY95" s="495"/>
      <c r="PWZ95" s="496"/>
      <c r="PXA95" s="496"/>
      <c r="PXB95" s="496"/>
      <c r="PXC95" s="496"/>
      <c r="PXD95" s="496"/>
      <c r="PXE95" s="496"/>
      <c r="PXF95" s="495"/>
      <c r="PXG95" s="496"/>
      <c r="PXH95" s="496"/>
      <c r="PXI95" s="496"/>
      <c r="PXJ95" s="496"/>
      <c r="PXK95" s="496"/>
      <c r="PXL95" s="496"/>
      <c r="PXM95" s="495"/>
      <c r="PXN95" s="496"/>
      <c r="PXO95" s="496"/>
      <c r="PXP95" s="496"/>
      <c r="PXQ95" s="496"/>
      <c r="PXR95" s="496"/>
      <c r="PXS95" s="496"/>
      <c r="PXT95" s="495"/>
      <c r="PXU95" s="496"/>
      <c r="PXV95" s="496"/>
      <c r="PXW95" s="496"/>
      <c r="PXX95" s="496"/>
      <c r="PXY95" s="496"/>
      <c r="PXZ95" s="496"/>
      <c r="PYA95" s="495"/>
      <c r="PYB95" s="496"/>
      <c r="PYC95" s="496"/>
      <c r="PYD95" s="496"/>
      <c r="PYE95" s="496"/>
      <c r="PYF95" s="496"/>
      <c r="PYG95" s="496"/>
      <c r="PYH95" s="495"/>
      <c r="PYI95" s="496"/>
      <c r="PYJ95" s="496"/>
      <c r="PYK95" s="496"/>
      <c r="PYL95" s="496"/>
      <c r="PYM95" s="496"/>
      <c r="PYN95" s="496"/>
      <c r="PYO95" s="495"/>
      <c r="PYP95" s="496"/>
      <c r="PYQ95" s="496"/>
      <c r="PYR95" s="496"/>
      <c r="PYS95" s="496"/>
      <c r="PYT95" s="496"/>
      <c r="PYU95" s="496"/>
      <c r="PYV95" s="495"/>
      <c r="PYW95" s="496"/>
      <c r="PYX95" s="496"/>
      <c r="PYY95" s="496"/>
      <c r="PYZ95" s="496"/>
      <c r="PZA95" s="496"/>
      <c r="PZB95" s="496"/>
      <c r="PZC95" s="495"/>
      <c r="PZD95" s="496"/>
      <c r="PZE95" s="496"/>
      <c r="PZF95" s="496"/>
      <c r="PZG95" s="496"/>
      <c r="PZH95" s="496"/>
      <c r="PZI95" s="496"/>
      <c r="PZJ95" s="495"/>
      <c r="PZK95" s="496"/>
      <c r="PZL95" s="496"/>
      <c r="PZM95" s="496"/>
      <c r="PZN95" s="496"/>
      <c r="PZO95" s="496"/>
      <c r="PZP95" s="496"/>
      <c r="PZQ95" s="495"/>
      <c r="PZR95" s="496"/>
      <c r="PZS95" s="496"/>
      <c r="PZT95" s="496"/>
      <c r="PZU95" s="496"/>
      <c r="PZV95" s="496"/>
      <c r="PZW95" s="496"/>
      <c r="PZX95" s="495"/>
      <c r="PZY95" s="496"/>
      <c r="PZZ95" s="496"/>
      <c r="QAA95" s="496"/>
      <c r="QAB95" s="496"/>
      <c r="QAC95" s="496"/>
      <c r="QAD95" s="496"/>
      <c r="QAE95" s="495"/>
      <c r="QAF95" s="496"/>
      <c r="QAG95" s="496"/>
      <c r="QAH95" s="496"/>
      <c r="QAI95" s="496"/>
      <c r="QAJ95" s="496"/>
      <c r="QAK95" s="496"/>
      <c r="QAL95" s="495"/>
      <c r="QAM95" s="496"/>
      <c r="QAN95" s="496"/>
      <c r="QAO95" s="496"/>
      <c r="QAP95" s="496"/>
      <c r="QAQ95" s="496"/>
      <c r="QAR95" s="496"/>
      <c r="QAS95" s="495"/>
      <c r="QAT95" s="496"/>
      <c r="QAU95" s="496"/>
      <c r="QAV95" s="496"/>
      <c r="QAW95" s="496"/>
      <c r="QAX95" s="496"/>
      <c r="QAY95" s="496"/>
      <c r="QAZ95" s="495"/>
      <c r="QBA95" s="496"/>
      <c r="QBB95" s="496"/>
      <c r="QBC95" s="496"/>
      <c r="QBD95" s="496"/>
      <c r="QBE95" s="496"/>
      <c r="QBF95" s="496"/>
      <c r="QBG95" s="495"/>
      <c r="QBH95" s="496"/>
      <c r="QBI95" s="496"/>
      <c r="QBJ95" s="496"/>
      <c r="QBK95" s="496"/>
      <c r="QBL95" s="496"/>
      <c r="QBM95" s="496"/>
      <c r="QBN95" s="495"/>
      <c r="QBO95" s="496"/>
      <c r="QBP95" s="496"/>
      <c r="QBQ95" s="496"/>
      <c r="QBR95" s="496"/>
      <c r="QBS95" s="496"/>
      <c r="QBT95" s="496"/>
      <c r="QBU95" s="495"/>
      <c r="QBV95" s="496"/>
      <c r="QBW95" s="496"/>
      <c r="QBX95" s="496"/>
      <c r="QBY95" s="496"/>
      <c r="QBZ95" s="496"/>
      <c r="QCA95" s="496"/>
      <c r="QCB95" s="495"/>
      <c r="QCC95" s="496"/>
      <c r="QCD95" s="496"/>
      <c r="QCE95" s="496"/>
      <c r="QCF95" s="496"/>
      <c r="QCG95" s="496"/>
      <c r="QCH95" s="496"/>
      <c r="QCI95" s="495"/>
      <c r="QCJ95" s="496"/>
      <c r="QCK95" s="496"/>
      <c r="QCL95" s="496"/>
      <c r="QCM95" s="496"/>
      <c r="QCN95" s="496"/>
      <c r="QCO95" s="496"/>
      <c r="QCP95" s="495"/>
      <c r="QCQ95" s="496"/>
      <c r="QCR95" s="496"/>
      <c r="QCS95" s="496"/>
      <c r="QCT95" s="496"/>
      <c r="QCU95" s="496"/>
      <c r="QCV95" s="496"/>
      <c r="QCW95" s="495"/>
      <c r="QCX95" s="496"/>
      <c r="QCY95" s="496"/>
      <c r="QCZ95" s="496"/>
      <c r="QDA95" s="496"/>
      <c r="QDB95" s="496"/>
      <c r="QDC95" s="496"/>
      <c r="QDD95" s="495"/>
      <c r="QDE95" s="496"/>
      <c r="QDF95" s="496"/>
      <c r="QDG95" s="496"/>
      <c r="QDH95" s="496"/>
      <c r="QDI95" s="496"/>
      <c r="QDJ95" s="496"/>
      <c r="QDK95" s="495"/>
      <c r="QDL95" s="496"/>
      <c r="QDM95" s="496"/>
      <c r="QDN95" s="496"/>
      <c r="QDO95" s="496"/>
      <c r="QDP95" s="496"/>
      <c r="QDQ95" s="496"/>
      <c r="QDR95" s="495"/>
      <c r="QDS95" s="496"/>
      <c r="QDT95" s="496"/>
      <c r="QDU95" s="496"/>
      <c r="QDV95" s="496"/>
      <c r="QDW95" s="496"/>
      <c r="QDX95" s="496"/>
      <c r="QDY95" s="495"/>
      <c r="QDZ95" s="496"/>
      <c r="QEA95" s="496"/>
      <c r="QEB95" s="496"/>
      <c r="QEC95" s="496"/>
      <c r="QED95" s="496"/>
      <c r="QEE95" s="496"/>
      <c r="QEF95" s="495"/>
      <c r="QEG95" s="496"/>
      <c r="QEH95" s="496"/>
      <c r="QEI95" s="496"/>
      <c r="QEJ95" s="496"/>
      <c r="QEK95" s="496"/>
      <c r="QEL95" s="496"/>
      <c r="QEM95" s="495"/>
      <c r="QEN95" s="496"/>
      <c r="QEO95" s="496"/>
      <c r="QEP95" s="496"/>
      <c r="QEQ95" s="496"/>
      <c r="QER95" s="496"/>
      <c r="QES95" s="496"/>
      <c r="QET95" s="495"/>
      <c r="QEU95" s="496"/>
      <c r="QEV95" s="496"/>
      <c r="QEW95" s="496"/>
      <c r="QEX95" s="496"/>
      <c r="QEY95" s="496"/>
      <c r="QEZ95" s="496"/>
      <c r="QFA95" s="495"/>
      <c r="QFB95" s="496"/>
      <c r="QFC95" s="496"/>
      <c r="QFD95" s="496"/>
      <c r="QFE95" s="496"/>
      <c r="QFF95" s="496"/>
      <c r="QFG95" s="496"/>
      <c r="QFH95" s="495"/>
      <c r="QFI95" s="496"/>
      <c r="QFJ95" s="496"/>
      <c r="QFK95" s="496"/>
      <c r="QFL95" s="496"/>
      <c r="QFM95" s="496"/>
      <c r="QFN95" s="496"/>
      <c r="QFO95" s="495"/>
      <c r="QFP95" s="496"/>
      <c r="QFQ95" s="496"/>
      <c r="QFR95" s="496"/>
      <c r="QFS95" s="496"/>
      <c r="QFT95" s="496"/>
      <c r="QFU95" s="496"/>
      <c r="QFV95" s="495"/>
      <c r="QFW95" s="496"/>
      <c r="QFX95" s="496"/>
      <c r="QFY95" s="496"/>
      <c r="QFZ95" s="496"/>
      <c r="QGA95" s="496"/>
      <c r="QGB95" s="496"/>
      <c r="QGC95" s="495"/>
      <c r="QGD95" s="496"/>
      <c r="QGE95" s="496"/>
      <c r="QGF95" s="496"/>
      <c r="QGG95" s="496"/>
      <c r="QGH95" s="496"/>
      <c r="QGI95" s="496"/>
      <c r="QGJ95" s="495"/>
      <c r="QGK95" s="496"/>
      <c r="QGL95" s="496"/>
      <c r="QGM95" s="496"/>
      <c r="QGN95" s="496"/>
      <c r="QGO95" s="496"/>
      <c r="QGP95" s="496"/>
      <c r="QGQ95" s="495"/>
      <c r="QGR95" s="496"/>
      <c r="QGS95" s="496"/>
      <c r="QGT95" s="496"/>
      <c r="QGU95" s="496"/>
      <c r="QGV95" s="496"/>
      <c r="QGW95" s="496"/>
      <c r="QGX95" s="495"/>
      <c r="QGY95" s="496"/>
      <c r="QGZ95" s="496"/>
      <c r="QHA95" s="496"/>
      <c r="QHB95" s="496"/>
      <c r="QHC95" s="496"/>
      <c r="QHD95" s="496"/>
      <c r="QHE95" s="495"/>
      <c r="QHF95" s="496"/>
      <c r="QHG95" s="496"/>
      <c r="QHH95" s="496"/>
      <c r="QHI95" s="496"/>
      <c r="QHJ95" s="496"/>
      <c r="QHK95" s="496"/>
      <c r="QHL95" s="495"/>
      <c r="QHM95" s="496"/>
      <c r="QHN95" s="496"/>
      <c r="QHO95" s="496"/>
      <c r="QHP95" s="496"/>
      <c r="QHQ95" s="496"/>
      <c r="QHR95" s="496"/>
      <c r="QHS95" s="495"/>
      <c r="QHT95" s="496"/>
      <c r="QHU95" s="496"/>
      <c r="QHV95" s="496"/>
      <c r="QHW95" s="496"/>
      <c r="QHX95" s="496"/>
      <c r="QHY95" s="496"/>
      <c r="QHZ95" s="495"/>
      <c r="QIA95" s="496"/>
      <c r="QIB95" s="496"/>
      <c r="QIC95" s="496"/>
      <c r="QID95" s="496"/>
      <c r="QIE95" s="496"/>
      <c r="QIF95" s="496"/>
      <c r="QIG95" s="495"/>
      <c r="QIH95" s="496"/>
      <c r="QII95" s="496"/>
      <c r="QIJ95" s="496"/>
      <c r="QIK95" s="496"/>
      <c r="QIL95" s="496"/>
      <c r="QIM95" s="496"/>
      <c r="QIN95" s="495"/>
      <c r="QIO95" s="496"/>
      <c r="QIP95" s="496"/>
      <c r="QIQ95" s="496"/>
      <c r="QIR95" s="496"/>
      <c r="QIS95" s="496"/>
      <c r="QIT95" s="496"/>
      <c r="QIU95" s="495"/>
      <c r="QIV95" s="496"/>
      <c r="QIW95" s="496"/>
      <c r="QIX95" s="496"/>
      <c r="QIY95" s="496"/>
      <c r="QIZ95" s="496"/>
      <c r="QJA95" s="496"/>
      <c r="QJB95" s="495"/>
      <c r="QJC95" s="496"/>
      <c r="QJD95" s="496"/>
      <c r="QJE95" s="496"/>
      <c r="QJF95" s="496"/>
      <c r="QJG95" s="496"/>
      <c r="QJH95" s="496"/>
      <c r="QJI95" s="495"/>
      <c r="QJJ95" s="496"/>
      <c r="QJK95" s="496"/>
      <c r="QJL95" s="496"/>
      <c r="QJM95" s="496"/>
      <c r="QJN95" s="496"/>
      <c r="QJO95" s="496"/>
      <c r="QJP95" s="495"/>
      <c r="QJQ95" s="496"/>
      <c r="QJR95" s="496"/>
      <c r="QJS95" s="496"/>
      <c r="QJT95" s="496"/>
      <c r="QJU95" s="496"/>
      <c r="QJV95" s="496"/>
      <c r="QJW95" s="495"/>
      <c r="QJX95" s="496"/>
      <c r="QJY95" s="496"/>
      <c r="QJZ95" s="496"/>
      <c r="QKA95" s="496"/>
      <c r="QKB95" s="496"/>
      <c r="QKC95" s="496"/>
      <c r="QKD95" s="495"/>
      <c r="QKE95" s="496"/>
      <c r="QKF95" s="496"/>
      <c r="QKG95" s="496"/>
      <c r="QKH95" s="496"/>
      <c r="QKI95" s="496"/>
      <c r="QKJ95" s="496"/>
      <c r="QKK95" s="495"/>
      <c r="QKL95" s="496"/>
      <c r="QKM95" s="496"/>
      <c r="QKN95" s="496"/>
      <c r="QKO95" s="496"/>
      <c r="QKP95" s="496"/>
      <c r="QKQ95" s="496"/>
      <c r="QKR95" s="495"/>
      <c r="QKS95" s="496"/>
      <c r="QKT95" s="496"/>
      <c r="QKU95" s="496"/>
      <c r="QKV95" s="496"/>
      <c r="QKW95" s="496"/>
      <c r="QKX95" s="496"/>
      <c r="QKY95" s="495"/>
      <c r="QKZ95" s="496"/>
      <c r="QLA95" s="496"/>
      <c r="QLB95" s="496"/>
      <c r="QLC95" s="496"/>
      <c r="QLD95" s="496"/>
      <c r="QLE95" s="496"/>
      <c r="QLF95" s="495"/>
      <c r="QLG95" s="496"/>
      <c r="QLH95" s="496"/>
      <c r="QLI95" s="496"/>
      <c r="QLJ95" s="496"/>
      <c r="QLK95" s="496"/>
      <c r="QLL95" s="496"/>
      <c r="QLM95" s="495"/>
      <c r="QLN95" s="496"/>
      <c r="QLO95" s="496"/>
      <c r="QLP95" s="496"/>
      <c r="QLQ95" s="496"/>
      <c r="QLR95" s="496"/>
      <c r="QLS95" s="496"/>
      <c r="QLT95" s="495"/>
      <c r="QLU95" s="496"/>
      <c r="QLV95" s="496"/>
      <c r="QLW95" s="496"/>
      <c r="QLX95" s="496"/>
      <c r="QLY95" s="496"/>
      <c r="QLZ95" s="496"/>
      <c r="QMA95" s="495"/>
      <c r="QMB95" s="496"/>
      <c r="QMC95" s="496"/>
      <c r="QMD95" s="496"/>
      <c r="QME95" s="496"/>
      <c r="QMF95" s="496"/>
      <c r="QMG95" s="496"/>
      <c r="QMH95" s="495"/>
      <c r="QMI95" s="496"/>
      <c r="QMJ95" s="496"/>
      <c r="QMK95" s="496"/>
      <c r="QML95" s="496"/>
      <c r="QMM95" s="496"/>
      <c r="QMN95" s="496"/>
      <c r="QMO95" s="495"/>
      <c r="QMP95" s="496"/>
      <c r="QMQ95" s="496"/>
      <c r="QMR95" s="496"/>
      <c r="QMS95" s="496"/>
      <c r="QMT95" s="496"/>
      <c r="QMU95" s="496"/>
      <c r="QMV95" s="495"/>
      <c r="QMW95" s="496"/>
      <c r="QMX95" s="496"/>
      <c r="QMY95" s="496"/>
      <c r="QMZ95" s="496"/>
      <c r="QNA95" s="496"/>
      <c r="QNB95" s="496"/>
      <c r="QNC95" s="495"/>
      <c r="QND95" s="496"/>
      <c r="QNE95" s="496"/>
      <c r="QNF95" s="496"/>
      <c r="QNG95" s="496"/>
      <c r="QNH95" s="496"/>
      <c r="QNI95" s="496"/>
      <c r="QNJ95" s="495"/>
      <c r="QNK95" s="496"/>
      <c r="QNL95" s="496"/>
      <c r="QNM95" s="496"/>
      <c r="QNN95" s="496"/>
      <c r="QNO95" s="496"/>
      <c r="QNP95" s="496"/>
      <c r="QNQ95" s="495"/>
      <c r="QNR95" s="496"/>
      <c r="QNS95" s="496"/>
      <c r="QNT95" s="496"/>
      <c r="QNU95" s="496"/>
      <c r="QNV95" s="496"/>
      <c r="QNW95" s="496"/>
      <c r="QNX95" s="495"/>
      <c r="QNY95" s="496"/>
      <c r="QNZ95" s="496"/>
      <c r="QOA95" s="496"/>
      <c r="QOB95" s="496"/>
      <c r="QOC95" s="496"/>
      <c r="QOD95" s="496"/>
      <c r="QOE95" s="495"/>
      <c r="QOF95" s="496"/>
      <c r="QOG95" s="496"/>
      <c r="QOH95" s="496"/>
      <c r="QOI95" s="496"/>
      <c r="QOJ95" s="496"/>
      <c r="QOK95" s="496"/>
      <c r="QOL95" s="495"/>
      <c r="QOM95" s="496"/>
      <c r="QON95" s="496"/>
      <c r="QOO95" s="496"/>
      <c r="QOP95" s="496"/>
      <c r="QOQ95" s="496"/>
      <c r="QOR95" s="496"/>
      <c r="QOS95" s="495"/>
      <c r="QOT95" s="496"/>
      <c r="QOU95" s="496"/>
      <c r="QOV95" s="496"/>
      <c r="QOW95" s="496"/>
      <c r="QOX95" s="496"/>
      <c r="QOY95" s="496"/>
      <c r="QOZ95" s="495"/>
      <c r="QPA95" s="496"/>
      <c r="QPB95" s="496"/>
      <c r="QPC95" s="496"/>
      <c r="QPD95" s="496"/>
      <c r="QPE95" s="496"/>
      <c r="QPF95" s="496"/>
      <c r="QPG95" s="495"/>
      <c r="QPH95" s="496"/>
      <c r="QPI95" s="496"/>
      <c r="QPJ95" s="496"/>
      <c r="QPK95" s="496"/>
      <c r="QPL95" s="496"/>
      <c r="QPM95" s="496"/>
      <c r="QPN95" s="495"/>
      <c r="QPO95" s="496"/>
      <c r="QPP95" s="496"/>
      <c r="QPQ95" s="496"/>
      <c r="QPR95" s="496"/>
      <c r="QPS95" s="496"/>
      <c r="QPT95" s="496"/>
      <c r="QPU95" s="495"/>
      <c r="QPV95" s="496"/>
      <c r="QPW95" s="496"/>
      <c r="QPX95" s="496"/>
      <c r="QPY95" s="496"/>
      <c r="QPZ95" s="496"/>
      <c r="QQA95" s="496"/>
      <c r="QQB95" s="495"/>
      <c r="QQC95" s="496"/>
      <c r="QQD95" s="496"/>
      <c r="QQE95" s="496"/>
      <c r="QQF95" s="496"/>
      <c r="QQG95" s="496"/>
      <c r="QQH95" s="496"/>
      <c r="QQI95" s="495"/>
      <c r="QQJ95" s="496"/>
      <c r="QQK95" s="496"/>
      <c r="QQL95" s="496"/>
      <c r="QQM95" s="496"/>
      <c r="QQN95" s="496"/>
      <c r="QQO95" s="496"/>
      <c r="QQP95" s="495"/>
      <c r="QQQ95" s="496"/>
      <c r="QQR95" s="496"/>
      <c r="QQS95" s="496"/>
      <c r="QQT95" s="496"/>
      <c r="QQU95" s="496"/>
      <c r="QQV95" s="496"/>
      <c r="QQW95" s="495"/>
      <c r="QQX95" s="496"/>
      <c r="QQY95" s="496"/>
      <c r="QQZ95" s="496"/>
      <c r="QRA95" s="496"/>
      <c r="QRB95" s="496"/>
      <c r="QRC95" s="496"/>
      <c r="QRD95" s="495"/>
      <c r="QRE95" s="496"/>
      <c r="QRF95" s="496"/>
      <c r="QRG95" s="496"/>
      <c r="QRH95" s="496"/>
      <c r="QRI95" s="496"/>
      <c r="QRJ95" s="496"/>
      <c r="QRK95" s="495"/>
      <c r="QRL95" s="496"/>
      <c r="QRM95" s="496"/>
      <c r="QRN95" s="496"/>
      <c r="QRO95" s="496"/>
      <c r="QRP95" s="496"/>
      <c r="QRQ95" s="496"/>
      <c r="QRR95" s="495"/>
      <c r="QRS95" s="496"/>
      <c r="QRT95" s="496"/>
      <c r="QRU95" s="496"/>
      <c r="QRV95" s="496"/>
      <c r="QRW95" s="496"/>
      <c r="QRX95" s="496"/>
      <c r="QRY95" s="495"/>
      <c r="QRZ95" s="496"/>
      <c r="QSA95" s="496"/>
      <c r="QSB95" s="496"/>
      <c r="QSC95" s="496"/>
      <c r="QSD95" s="496"/>
      <c r="QSE95" s="496"/>
      <c r="QSF95" s="495"/>
      <c r="QSG95" s="496"/>
      <c r="QSH95" s="496"/>
      <c r="QSI95" s="496"/>
      <c r="QSJ95" s="496"/>
      <c r="QSK95" s="496"/>
      <c r="QSL95" s="496"/>
      <c r="QSM95" s="495"/>
      <c r="QSN95" s="496"/>
      <c r="QSO95" s="496"/>
      <c r="QSP95" s="496"/>
      <c r="QSQ95" s="496"/>
      <c r="QSR95" s="496"/>
      <c r="QSS95" s="496"/>
      <c r="QST95" s="495"/>
      <c r="QSU95" s="496"/>
      <c r="QSV95" s="496"/>
      <c r="QSW95" s="496"/>
      <c r="QSX95" s="496"/>
      <c r="QSY95" s="496"/>
      <c r="QSZ95" s="496"/>
      <c r="QTA95" s="495"/>
      <c r="QTB95" s="496"/>
      <c r="QTC95" s="496"/>
      <c r="QTD95" s="496"/>
      <c r="QTE95" s="496"/>
      <c r="QTF95" s="496"/>
      <c r="QTG95" s="496"/>
      <c r="QTH95" s="495"/>
      <c r="QTI95" s="496"/>
      <c r="QTJ95" s="496"/>
      <c r="QTK95" s="496"/>
      <c r="QTL95" s="496"/>
      <c r="QTM95" s="496"/>
      <c r="QTN95" s="496"/>
      <c r="QTO95" s="495"/>
      <c r="QTP95" s="496"/>
      <c r="QTQ95" s="496"/>
      <c r="QTR95" s="496"/>
      <c r="QTS95" s="496"/>
      <c r="QTT95" s="496"/>
      <c r="QTU95" s="496"/>
      <c r="QTV95" s="495"/>
      <c r="QTW95" s="496"/>
      <c r="QTX95" s="496"/>
      <c r="QTY95" s="496"/>
      <c r="QTZ95" s="496"/>
      <c r="QUA95" s="496"/>
      <c r="QUB95" s="496"/>
      <c r="QUC95" s="495"/>
      <c r="QUD95" s="496"/>
      <c r="QUE95" s="496"/>
      <c r="QUF95" s="496"/>
      <c r="QUG95" s="496"/>
      <c r="QUH95" s="496"/>
      <c r="QUI95" s="496"/>
      <c r="QUJ95" s="495"/>
      <c r="QUK95" s="496"/>
      <c r="QUL95" s="496"/>
      <c r="QUM95" s="496"/>
      <c r="QUN95" s="496"/>
      <c r="QUO95" s="496"/>
      <c r="QUP95" s="496"/>
      <c r="QUQ95" s="495"/>
      <c r="QUR95" s="496"/>
      <c r="QUS95" s="496"/>
      <c r="QUT95" s="496"/>
      <c r="QUU95" s="496"/>
      <c r="QUV95" s="496"/>
      <c r="QUW95" s="496"/>
      <c r="QUX95" s="495"/>
      <c r="QUY95" s="496"/>
      <c r="QUZ95" s="496"/>
      <c r="QVA95" s="496"/>
      <c r="QVB95" s="496"/>
      <c r="QVC95" s="496"/>
      <c r="QVD95" s="496"/>
      <c r="QVE95" s="495"/>
      <c r="QVF95" s="496"/>
      <c r="QVG95" s="496"/>
      <c r="QVH95" s="496"/>
      <c r="QVI95" s="496"/>
      <c r="QVJ95" s="496"/>
      <c r="QVK95" s="496"/>
      <c r="QVL95" s="495"/>
      <c r="QVM95" s="496"/>
      <c r="QVN95" s="496"/>
      <c r="QVO95" s="496"/>
      <c r="QVP95" s="496"/>
      <c r="QVQ95" s="496"/>
      <c r="QVR95" s="496"/>
      <c r="QVS95" s="495"/>
      <c r="QVT95" s="496"/>
      <c r="QVU95" s="496"/>
      <c r="QVV95" s="496"/>
      <c r="QVW95" s="496"/>
      <c r="QVX95" s="496"/>
      <c r="QVY95" s="496"/>
      <c r="QVZ95" s="495"/>
      <c r="QWA95" s="496"/>
      <c r="QWB95" s="496"/>
      <c r="QWC95" s="496"/>
      <c r="QWD95" s="496"/>
      <c r="QWE95" s="496"/>
      <c r="QWF95" s="496"/>
      <c r="QWG95" s="495"/>
      <c r="QWH95" s="496"/>
      <c r="QWI95" s="496"/>
      <c r="QWJ95" s="496"/>
      <c r="QWK95" s="496"/>
      <c r="QWL95" s="496"/>
      <c r="QWM95" s="496"/>
      <c r="QWN95" s="495"/>
      <c r="QWO95" s="496"/>
      <c r="QWP95" s="496"/>
      <c r="QWQ95" s="496"/>
      <c r="QWR95" s="496"/>
      <c r="QWS95" s="496"/>
      <c r="QWT95" s="496"/>
      <c r="QWU95" s="495"/>
      <c r="QWV95" s="496"/>
      <c r="QWW95" s="496"/>
      <c r="QWX95" s="496"/>
      <c r="QWY95" s="496"/>
      <c r="QWZ95" s="496"/>
      <c r="QXA95" s="496"/>
      <c r="QXB95" s="495"/>
      <c r="QXC95" s="496"/>
      <c r="QXD95" s="496"/>
      <c r="QXE95" s="496"/>
      <c r="QXF95" s="496"/>
      <c r="QXG95" s="496"/>
      <c r="QXH95" s="496"/>
      <c r="QXI95" s="495"/>
      <c r="QXJ95" s="496"/>
      <c r="QXK95" s="496"/>
      <c r="QXL95" s="496"/>
      <c r="QXM95" s="496"/>
      <c r="QXN95" s="496"/>
      <c r="QXO95" s="496"/>
      <c r="QXP95" s="495"/>
      <c r="QXQ95" s="496"/>
      <c r="QXR95" s="496"/>
      <c r="QXS95" s="496"/>
      <c r="QXT95" s="496"/>
      <c r="QXU95" s="496"/>
      <c r="QXV95" s="496"/>
      <c r="QXW95" s="495"/>
      <c r="QXX95" s="496"/>
      <c r="QXY95" s="496"/>
      <c r="QXZ95" s="496"/>
      <c r="QYA95" s="496"/>
      <c r="QYB95" s="496"/>
      <c r="QYC95" s="496"/>
      <c r="QYD95" s="495"/>
      <c r="QYE95" s="496"/>
      <c r="QYF95" s="496"/>
      <c r="QYG95" s="496"/>
      <c r="QYH95" s="496"/>
      <c r="QYI95" s="496"/>
      <c r="QYJ95" s="496"/>
      <c r="QYK95" s="495"/>
      <c r="QYL95" s="496"/>
      <c r="QYM95" s="496"/>
      <c r="QYN95" s="496"/>
      <c r="QYO95" s="496"/>
      <c r="QYP95" s="496"/>
      <c r="QYQ95" s="496"/>
      <c r="QYR95" s="495"/>
      <c r="QYS95" s="496"/>
      <c r="QYT95" s="496"/>
      <c r="QYU95" s="496"/>
      <c r="QYV95" s="496"/>
      <c r="QYW95" s="496"/>
      <c r="QYX95" s="496"/>
      <c r="QYY95" s="495"/>
      <c r="QYZ95" s="496"/>
      <c r="QZA95" s="496"/>
      <c r="QZB95" s="496"/>
      <c r="QZC95" s="496"/>
      <c r="QZD95" s="496"/>
      <c r="QZE95" s="496"/>
      <c r="QZF95" s="495"/>
      <c r="QZG95" s="496"/>
      <c r="QZH95" s="496"/>
      <c r="QZI95" s="496"/>
      <c r="QZJ95" s="496"/>
      <c r="QZK95" s="496"/>
      <c r="QZL95" s="496"/>
      <c r="QZM95" s="495"/>
      <c r="QZN95" s="496"/>
      <c r="QZO95" s="496"/>
      <c r="QZP95" s="496"/>
      <c r="QZQ95" s="496"/>
      <c r="QZR95" s="496"/>
      <c r="QZS95" s="496"/>
      <c r="QZT95" s="495"/>
      <c r="QZU95" s="496"/>
      <c r="QZV95" s="496"/>
      <c r="QZW95" s="496"/>
      <c r="QZX95" s="496"/>
      <c r="QZY95" s="496"/>
      <c r="QZZ95" s="496"/>
      <c r="RAA95" s="495"/>
      <c r="RAB95" s="496"/>
      <c r="RAC95" s="496"/>
      <c r="RAD95" s="496"/>
      <c r="RAE95" s="496"/>
      <c r="RAF95" s="496"/>
      <c r="RAG95" s="496"/>
      <c r="RAH95" s="495"/>
      <c r="RAI95" s="496"/>
      <c r="RAJ95" s="496"/>
      <c r="RAK95" s="496"/>
      <c r="RAL95" s="496"/>
      <c r="RAM95" s="496"/>
      <c r="RAN95" s="496"/>
      <c r="RAO95" s="495"/>
      <c r="RAP95" s="496"/>
      <c r="RAQ95" s="496"/>
      <c r="RAR95" s="496"/>
      <c r="RAS95" s="496"/>
      <c r="RAT95" s="496"/>
      <c r="RAU95" s="496"/>
      <c r="RAV95" s="495"/>
      <c r="RAW95" s="496"/>
      <c r="RAX95" s="496"/>
      <c r="RAY95" s="496"/>
      <c r="RAZ95" s="496"/>
      <c r="RBA95" s="496"/>
      <c r="RBB95" s="496"/>
      <c r="RBC95" s="495"/>
      <c r="RBD95" s="496"/>
      <c r="RBE95" s="496"/>
      <c r="RBF95" s="496"/>
      <c r="RBG95" s="496"/>
      <c r="RBH95" s="496"/>
      <c r="RBI95" s="496"/>
      <c r="RBJ95" s="495"/>
      <c r="RBK95" s="496"/>
      <c r="RBL95" s="496"/>
      <c r="RBM95" s="496"/>
      <c r="RBN95" s="496"/>
      <c r="RBO95" s="496"/>
      <c r="RBP95" s="496"/>
      <c r="RBQ95" s="495"/>
      <c r="RBR95" s="496"/>
      <c r="RBS95" s="496"/>
      <c r="RBT95" s="496"/>
      <c r="RBU95" s="496"/>
      <c r="RBV95" s="496"/>
      <c r="RBW95" s="496"/>
      <c r="RBX95" s="495"/>
      <c r="RBY95" s="496"/>
      <c r="RBZ95" s="496"/>
      <c r="RCA95" s="496"/>
      <c r="RCB95" s="496"/>
      <c r="RCC95" s="496"/>
      <c r="RCD95" s="496"/>
      <c r="RCE95" s="495"/>
      <c r="RCF95" s="496"/>
      <c r="RCG95" s="496"/>
      <c r="RCH95" s="496"/>
      <c r="RCI95" s="496"/>
      <c r="RCJ95" s="496"/>
      <c r="RCK95" s="496"/>
      <c r="RCL95" s="495"/>
      <c r="RCM95" s="496"/>
      <c r="RCN95" s="496"/>
      <c r="RCO95" s="496"/>
      <c r="RCP95" s="496"/>
      <c r="RCQ95" s="496"/>
      <c r="RCR95" s="496"/>
      <c r="RCS95" s="495"/>
      <c r="RCT95" s="496"/>
      <c r="RCU95" s="496"/>
      <c r="RCV95" s="496"/>
      <c r="RCW95" s="496"/>
      <c r="RCX95" s="496"/>
      <c r="RCY95" s="496"/>
      <c r="RCZ95" s="495"/>
      <c r="RDA95" s="496"/>
      <c r="RDB95" s="496"/>
      <c r="RDC95" s="496"/>
      <c r="RDD95" s="496"/>
      <c r="RDE95" s="496"/>
      <c r="RDF95" s="496"/>
      <c r="RDG95" s="495"/>
      <c r="RDH95" s="496"/>
      <c r="RDI95" s="496"/>
      <c r="RDJ95" s="496"/>
      <c r="RDK95" s="496"/>
      <c r="RDL95" s="496"/>
      <c r="RDM95" s="496"/>
      <c r="RDN95" s="495"/>
      <c r="RDO95" s="496"/>
      <c r="RDP95" s="496"/>
      <c r="RDQ95" s="496"/>
      <c r="RDR95" s="496"/>
      <c r="RDS95" s="496"/>
      <c r="RDT95" s="496"/>
      <c r="RDU95" s="495"/>
      <c r="RDV95" s="496"/>
      <c r="RDW95" s="496"/>
      <c r="RDX95" s="496"/>
      <c r="RDY95" s="496"/>
      <c r="RDZ95" s="496"/>
      <c r="REA95" s="496"/>
      <c r="REB95" s="495"/>
      <c r="REC95" s="496"/>
      <c r="RED95" s="496"/>
      <c r="REE95" s="496"/>
      <c r="REF95" s="496"/>
      <c r="REG95" s="496"/>
      <c r="REH95" s="496"/>
      <c r="REI95" s="495"/>
      <c r="REJ95" s="496"/>
      <c r="REK95" s="496"/>
      <c r="REL95" s="496"/>
      <c r="REM95" s="496"/>
      <c r="REN95" s="496"/>
      <c r="REO95" s="496"/>
      <c r="REP95" s="495"/>
      <c r="REQ95" s="496"/>
      <c r="RER95" s="496"/>
      <c r="RES95" s="496"/>
      <c r="RET95" s="496"/>
      <c r="REU95" s="496"/>
      <c r="REV95" s="496"/>
      <c r="REW95" s="495"/>
      <c r="REX95" s="496"/>
      <c r="REY95" s="496"/>
      <c r="REZ95" s="496"/>
      <c r="RFA95" s="496"/>
      <c r="RFB95" s="496"/>
      <c r="RFC95" s="496"/>
      <c r="RFD95" s="495"/>
      <c r="RFE95" s="496"/>
      <c r="RFF95" s="496"/>
      <c r="RFG95" s="496"/>
      <c r="RFH95" s="496"/>
      <c r="RFI95" s="496"/>
      <c r="RFJ95" s="496"/>
      <c r="RFK95" s="495"/>
      <c r="RFL95" s="496"/>
      <c r="RFM95" s="496"/>
      <c r="RFN95" s="496"/>
      <c r="RFO95" s="496"/>
      <c r="RFP95" s="496"/>
      <c r="RFQ95" s="496"/>
      <c r="RFR95" s="495"/>
      <c r="RFS95" s="496"/>
      <c r="RFT95" s="496"/>
      <c r="RFU95" s="496"/>
      <c r="RFV95" s="496"/>
      <c r="RFW95" s="496"/>
      <c r="RFX95" s="496"/>
      <c r="RFY95" s="495"/>
      <c r="RFZ95" s="496"/>
      <c r="RGA95" s="496"/>
      <c r="RGB95" s="496"/>
      <c r="RGC95" s="496"/>
      <c r="RGD95" s="496"/>
      <c r="RGE95" s="496"/>
      <c r="RGF95" s="495"/>
      <c r="RGG95" s="496"/>
      <c r="RGH95" s="496"/>
      <c r="RGI95" s="496"/>
      <c r="RGJ95" s="496"/>
      <c r="RGK95" s="496"/>
      <c r="RGL95" s="496"/>
      <c r="RGM95" s="495"/>
      <c r="RGN95" s="496"/>
      <c r="RGO95" s="496"/>
      <c r="RGP95" s="496"/>
      <c r="RGQ95" s="496"/>
      <c r="RGR95" s="496"/>
      <c r="RGS95" s="496"/>
      <c r="RGT95" s="495"/>
      <c r="RGU95" s="496"/>
      <c r="RGV95" s="496"/>
      <c r="RGW95" s="496"/>
      <c r="RGX95" s="496"/>
      <c r="RGY95" s="496"/>
      <c r="RGZ95" s="496"/>
      <c r="RHA95" s="495"/>
      <c r="RHB95" s="496"/>
      <c r="RHC95" s="496"/>
      <c r="RHD95" s="496"/>
      <c r="RHE95" s="496"/>
      <c r="RHF95" s="496"/>
      <c r="RHG95" s="496"/>
      <c r="RHH95" s="495"/>
      <c r="RHI95" s="496"/>
      <c r="RHJ95" s="496"/>
      <c r="RHK95" s="496"/>
      <c r="RHL95" s="496"/>
      <c r="RHM95" s="496"/>
      <c r="RHN95" s="496"/>
      <c r="RHO95" s="495"/>
      <c r="RHP95" s="496"/>
      <c r="RHQ95" s="496"/>
      <c r="RHR95" s="496"/>
      <c r="RHS95" s="496"/>
      <c r="RHT95" s="496"/>
      <c r="RHU95" s="496"/>
      <c r="RHV95" s="495"/>
      <c r="RHW95" s="496"/>
      <c r="RHX95" s="496"/>
      <c r="RHY95" s="496"/>
      <c r="RHZ95" s="496"/>
      <c r="RIA95" s="496"/>
      <c r="RIB95" s="496"/>
      <c r="RIC95" s="495"/>
      <c r="RID95" s="496"/>
      <c r="RIE95" s="496"/>
      <c r="RIF95" s="496"/>
      <c r="RIG95" s="496"/>
      <c r="RIH95" s="496"/>
      <c r="RII95" s="496"/>
      <c r="RIJ95" s="495"/>
      <c r="RIK95" s="496"/>
      <c r="RIL95" s="496"/>
      <c r="RIM95" s="496"/>
      <c r="RIN95" s="496"/>
      <c r="RIO95" s="496"/>
      <c r="RIP95" s="496"/>
      <c r="RIQ95" s="495"/>
      <c r="RIR95" s="496"/>
      <c r="RIS95" s="496"/>
      <c r="RIT95" s="496"/>
      <c r="RIU95" s="496"/>
      <c r="RIV95" s="496"/>
      <c r="RIW95" s="496"/>
      <c r="RIX95" s="495"/>
      <c r="RIY95" s="496"/>
      <c r="RIZ95" s="496"/>
      <c r="RJA95" s="496"/>
      <c r="RJB95" s="496"/>
      <c r="RJC95" s="496"/>
      <c r="RJD95" s="496"/>
      <c r="RJE95" s="495"/>
      <c r="RJF95" s="496"/>
      <c r="RJG95" s="496"/>
      <c r="RJH95" s="496"/>
      <c r="RJI95" s="496"/>
      <c r="RJJ95" s="496"/>
      <c r="RJK95" s="496"/>
      <c r="RJL95" s="495"/>
      <c r="RJM95" s="496"/>
      <c r="RJN95" s="496"/>
      <c r="RJO95" s="496"/>
      <c r="RJP95" s="496"/>
      <c r="RJQ95" s="496"/>
      <c r="RJR95" s="496"/>
      <c r="RJS95" s="495"/>
      <c r="RJT95" s="496"/>
      <c r="RJU95" s="496"/>
      <c r="RJV95" s="496"/>
      <c r="RJW95" s="496"/>
      <c r="RJX95" s="496"/>
      <c r="RJY95" s="496"/>
      <c r="RJZ95" s="495"/>
      <c r="RKA95" s="496"/>
      <c r="RKB95" s="496"/>
      <c r="RKC95" s="496"/>
      <c r="RKD95" s="496"/>
      <c r="RKE95" s="496"/>
      <c r="RKF95" s="496"/>
      <c r="RKG95" s="495"/>
      <c r="RKH95" s="496"/>
      <c r="RKI95" s="496"/>
      <c r="RKJ95" s="496"/>
      <c r="RKK95" s="496"/>
      <c r="RKL95" s="496"/>
      <c r="RKM95" s="496"/>
      <c r="RKN95" s="495"/>
      <c r="RKO95" s="496"/>
      <c r="RKP95" s="496"/>
      <c r="RKQ95" s="496"/>
      <c r="RKR95" s="496"/>
      <c r="RKS95" s="496"/>
      <c r="RKT95" s="496"/>
      <c r="RKU95" s="495"/>
      <c r="RKV95" s="496"/>
      <c r="RKW95" s="496"/>
      <c r="RKX95" s="496"/>
      <c r="RKY95" s="496"/>
      <c r="RKZ95" s="496"/>
      <c r="RLA95" s="496"/>
      <c r="RLB95" s="495"/>
      <c r="RLC95" s="496"/>
      <c r="RLD95" s="496"/>
      <c r="RLE95" s="496"/>
      <c r="RLF95" s="496"/>
      <c r="RLG95" s="496"/>
      <c r="RLH95" s="496"/>
      <c r="RLI95" s="495"/>
      <c r="RLJ95" s="496"/>
      <c r="RLK95" s="496"/>
      <c r="RLL95" s="496"/>
      <c r="RLM95" s="496"/>
      <c r="RLN95" s="496"/>
      <c r="RLO95" s="496"/>
      <c r="RLP95" s="495"/>
      <c r="RLQ95" s="496"/>
      <c r="RLR95" s="496"/>
      <c r="RLS95" s="496"/>
      <c r="RLT95" s="496"/>
      <c r="RLU95" s="496"/>
      <c r="RLV95" s="496"/>
      <c r="RLW95" s="495"/>
      <c r="RLX95" s="496"/>
      <c r="RLY95" s="496"/>
      <c r="RLZ95" s="496"/>
      <c r="RMA95" s="496"/>
      <c r="RMB95" s="496"/>
      <c r="RMC95" s="496"/>
      <c r="RMD95" s="495"/>
      <c r="RME95" s="496"/>
      <c r="RMF95" s="496"/>
      <c r="RMG95" s="496"/>
      <c r="RMH95" s="496"/>
      <c r="RMI95" s="496"/>
      <c r="RMJ95" s="496"/>
      <c r="RMK95" s="495"/>
      <c r="RML95" s="496"/>
      <c r="RMM95" s="496"/>
      <c r="RMN95" s="496"/>
      <c r="RMO95" s="496"/>
      <c r="RMP95" s="496"/>
      <c r="RMQ95" s="496"/>
      <c r="RMR95" s="495"/>
      <c r="RMS95" s="496"/>
      <c r="RMT95" s="496"/>
      <c r="RMU95" s="496"/>
      <c r="RMV95" s="496"/>
      <c r="RMW95" s="496"/>
      <c r="RMX95" s="496"/>
      <c r="RMY95" s="495"/>
      <c r="RMZ95" s="496"/>
      <c r="RNA95" s="496"/>
      <c r="RNB95" s="496"/>
      <c r="RNC95" s="496"/>
      <c r="RND95" s="496"/>
      <c r="RNE95" s="496"/>
      <c r="RNF95" s="495"/>
      <c r="RNG95" s="496"/>
      <c r="RNH95" s="496"/>
      <c r="RNI95" s="496"/>
      <c r="RNJ95" s="496"/>
      <c r="RNK95" s="496"/>
      <c r="RNL95" s="496"/>
      <c r="RNM95" s="495"/>
      <c r="RNN95" s="496"/>
      <c r="RNO95" s="496"/>
      <c r="RNP95" s="496"/>
      <c r="RNQ95" s="496"/>
      <c r="RNR95" s="496"/>
      <c r="RNS95" s="496"/>
      <c r="RNT95" s="495"/>
      <c r="RNU95" s="496"/>
      <c r="RNV95" s="496"/>
      <c r="RNW95" s="496"/>
      <c r="RNX95" s="496"/>
      <c r="RNY95" s="496"/>
      <c r="RNZ95" s="496"/>
      <c r="ROA95" s="495"/>
      <c r="ROB95" s="496"/>
      <c r="ROC95" s="496"/>
      <c r="ROD95" s="496"/>
      <c r="ROE95" s="496"/>
      <c r="ROF95" s="496"/>
      <c r="ROG95" s="496"/>
      <c r="ROH95" s="495"/>
      <c r="ROI95" s="496"/>
      <c r="ROJ95" s="496"/>
      <c r="ROK95" s="496"/>
      <c r="ROL95" s="496"/>
      <c r="ROM95" s="496"/>
      <c r="RON95" s="496"/>
      <c r="ROO95" s="495"/>
      <c r="ROP95" s="496"/>
      <c r="ROQ95" s="496"/>
      <c r="ROR95" s="496"/>
      <c r="ROS95" s="496"/>
      <c r="ROT95" s="496"/>
      <c r="ROU95" s="496"/>
      <c r="ROV95" s="495"/>
      <c r="ROW95" s="496"/>
      <c r="ROX95" s="496"/>
      <c r="ROY95" s="496"/>
      <c r="ROZ95" s="496"/>
      <c r="RPA95" s="496"/>
      <c r="RPB95" s="496"/>
      <c r="RPC95" s="495"/>
      <c r="RPD95" s="496"/>
      <c r="RPE95" s="496"/>
      <c r="RPF95" s="496"/>
      <c r="RPG95" s="496"/>
      <c r="RPH95" s="496"/>
      <c r="RPI95" s="496"/>
      <c r="RPJ95" s="495"/>
      <c r="RPK95" s="496"/>
      <c r="RPL95" s="496"/>
      <c r="RPM95" s="496"/>
      <c r="RPN95" s="496"/>
      <c r="RPO95" s="496"/>
      <c r="RPP95" s="496"/>
      <c r="RPQ95" s="495"/>
      <c r="RPR95" s="496"/>
      <c r="RPS95" s="496"/>
      <c r="RPT95" s="496"/>
      <c r="RPU95" s="496"/>
      <c r="RPV95" s="496"/>
      <c r="RPW95" s="496"/>
      <c r="RPX95" s="495"/>
      <c r="RPY95" s="496"/>
      <c r="RPZ95" s="496"/>
      <c r="RQA95" s="496"/>
      <c r="RQB95" s="496"/>
      <c r="RQC95" s="496"/>
      <c r="RQD95" s="496"/>
      <c r="RQE95" s="495"/>
      <c r="RQF95" s="496"/>
      <c r="RQG95" s="496"/>
      <c r="RQH95" s="496"/>
      <c r="RQI95" s="496"/>
      <c r="RQJ95" s="496"/>
      <c r="RQK95" s="496"/>
      <c r="RQL95" s="495"/>
      <c r="RQM95" s="496"/>
      <c r="RQN95" s="496"/>
      <c r="RQO95" s="496"/>
      <c r="RQP95" s="496"/>
      <c r="RQQ95" s="496"/>
      <c r="RQR95" s="496"/>
      <c r="RQS95" s="495"/>
      <c r="RQT95" s="496"/>
      <c r="RQU95" s="496"/>
      <c r="RQV95" s="496"/>
      <c r="RQW95" s="496"/>
      <c r="RQX95" s="496"/>
      <c r="RQY95" s="496"/>
      <c r="RQZ95" s="495"/>
      <c r="RRA95" s="496"/>
      <c r="RRB95" s="496"/>
      <c r="RRC95" s="496"/>
      <c r="RRD95" s="496"/>
      <c r="RRE95" s="496"/>
      <c r="RRF95" s="496"/>
      <c r="RRG95" s="495"/>
      <c r="RRH95" s="496"/>
      <c r="RRI95" s="496"/>
      <c r="RRJ95" s="496"/>
      <c r="RRK95" s="496"/>
      <c r="RRL95" s="496"/>
      <c r="RRM95" s="496"/>
      <c r="RRN95" s="495"/>
      <c r="RRO95" s="496"/>
      <c r="RRP95" s="496"/>
      <c r="RRQ95" s="496"/>
      <c r="RRR95" s="496"/>
      <c r="RRS95" s="496"/>
      <c r="RRT95" s="496"/>
      <c r="RRU95" s="495"/>
      <c r="RRV95" s="496"/>
      <c r="RRW95" s="496"/>
      <c r="RRX95" s="496"/>
      <c r="RRY95" s="496"/>
      <c r="RRZ95" s="496"/>
      <c r="RSA95" s="496"/>
      <c r="RSB95" s="495"/>
      <c r="RSC95" s="496"/>
      <c r="RSD95" s="496"/>
      <c r="RSE95" s="496"/>
      <c r="RSF95" s="496"/>
      <c r="RSG95" s="496"/>
      <c r="RSH95" s="496"/>
      <c r="RSI95" s="495"/>
      <c r="RSJ95" s="496"/>
      <c r="RSK95" s="496"/>
      <c r="RSL95" s="496"/>
      <c r="RSM95" s="496"/>
      <c r="RSN95" s="496"/>
      <c r="RSO95" s="496"/>
      <c r="RSP95" s="495"/>
      <c r="RSQ95" s="496"/>
      <c r="RSR95" s="496"/>
      <c r="RSS95" s="496"/>
      <c r="RST95" s="496"/>
      <c r="RSU95" s="496"/>
      <c r="RSV95" s="496"/>
      <c r="RSW95" s="495"/>
      <c r="RSX95" s="496"/>
      <c r="RSY95" s="496"/>
      <c r="RSZ95" s="496"/>
      <c r="RTA95" s="496"/>
      <c r="RTB95" s="496"/>
      <c r="RTC95" s="496"/>
      <c r="RTD95" s="495"/>
      <c r="RTE95" s="496"/>
      <c r="RTF95" s="496"/>
      <c r="RTG95" s="496"/>
      <c r="RTH95" s="496"/>
      <c r="RTI95" s="496"/>
      <c r="RTJ95" s="496"/>
      <c r="RTK95" s="495"/>
      <c r="RTL95" s="496"/>
      <c r="RTM95" s="496"/>
      <c r="RTN95" s="496"/>
      <c r="RTO95" s="496"/>
      <c r="RTP95" s="496"/>
      <c r="RTQ95" s="496"/>
      <c r="RTR95" s="495"/>
      <c r="RTS95" s="496"/>
      <c r="RTT95" s="496"/>
      <c r="RTU95" s="496"/>
      <c r="RTV95" s="496"/>
      <c r="RTW95" s="496"/>
      <c r="RTX95" s="496"/>
      <c r="RTY95" s="495"/>
      <c r="RTZ95" s="496"/>
      <c r="RUA95" s="496"/>
      <c r="RUB95" s="496"/>
      <c r="RUC95" s="496"/>
      <c r="RUD95" s="496"/>
      <c r="RUE95" s="496"/>
      <c r="RUF95" s="495"/>
      <c r="RUG95" s="496"/>
      <c r="RUH95" s="496"/>
      <c r="RUI95" s="496"/>
      <c r="RUJ95" s="496"/>
      <c r="RUK95" s="496"/>
      <c r="RUL95" s="496"/>
      <c r="RUM95" s="495"/>
      <c r="RUN95" s="496"/>
      <c r="RUO95" s="496"/>
      <c r="RUP95" s="496"/>
      <c r="RUQ95" s="496"/>
      <c r="RUR95" s="496"/>
      <c r="RUS95" s="496"/>
      <c r="RUT95" s="495"/>
      <c r="RUU95" s="496"/>
      <c r="RUV95" s="496"/>
      <c r="RUW95" s="496"/>
      <c r="RUX95" s="496"/>
      <c r="RUY95" s="496"/>
      <c r="RUZ95" s="496"/>
      <c r="RVA95" s="495"/>
      <c r="RVB95" s="496"/>
      <c r="RVC95" s="496"/>
      <c r="RVD95" s="496"/>
      <c r="RVE95" s="496"/>
      <c r="RVF95" s="496"/>
      <c r="RVG95" s="496"/>
      <c r="RVH95" s="495"/>
      <c r="RVI95" s="496"/>
      <c r="RVJ95" s="496"/>
      <c r="RVK95" s="496"/>
      <c r="RVL95" s="496"/>
      <c r="RVM95" s="496"/>
      <c r="RVN95" s="496"/>
      <c r="RVO95" s="495"/>
      <c r="RVP95" s="496"/>
      <c r="RVQ95" s="496"/>
      <c r="RVR95" s="496"/>
      <c r="RVS95" s="496"/>
      <c r="RVT95" s="496"/>
      <c r="RVU95" s="496"/>
      <c r="RVV95" s="495"/>
      <c r="RVW95" s="496"/>
      <c r="RVX95" s="496"/>
      <c r="RVY95" s="496"/>
      <c r="RVZ95" s="496"/>
      <c r="RWA95" s="496"/>
      <c r="RWB95" s="496"/>
      <c r="RWC95" s="495"/>
      <c r="RWD95" s="496"/>
      <c r="RWE95" s="496"/>
      <c r="RWF95" s="496"/>
      <c r="RWG95" s="496"/>
      <c r="RWH95" s="496"/>
      <c r="RWI95" s="496"/>
      <c r="RWJ95" s="495"/>
      <c r="RWK95" s="496"/>
      <c r="RWL95" s="496"/>
      <c r="RWM95" s="496"/>
      <c r="RWN95" s="496"/>
      <c r="RWO95" s="496"/>
      <c r="RWP95" s="496"/>
      <c r="RWQ95" s="495"/>
      <c r="RWR95" s="496"/>
      <c r="RWS95" s="496"/>
      <c r="RWT95" s="496"/>
      <c r="RWU95" s="496"/>
      <c r="RWV95" s="496"/>
      <c r="RWW95" s="496"/>
      <c r="RWX95" s="495"/>
      <c r="RWY95" s="496"/>
      <c r="RWZ95" s="496"/>
      <c r="RXA95" s="496"/>
      <c r="RXB95" s="496"/>
      <c r="RXC95" s="496"/>
      <c r="RXD95" s="496"/>
      <c r="RXE95" s="495"/>
      <c r="RXF95" s="496"/>
      <c r="RXG95" s="496"/>
      <c r="RXH95" s="496"/>
      <c r="RXI95" s="496"/>
      <c r="RXJ95" s="496"/>
      <c r="RXK95" s="496"/>
      <c r="RXL95" s="495"/>
      <c r="RXM95" s="496"/>
      <c r="RXN95" s="496"/>
      <c r="RXO95" s="496"/>
      <c r="RXP95" s="496"/>
      <c r="RXQ95" s="496"/>
      <c r="RXR95" s="496"/>
      <c r="RXS95" s="495"/>
      <c r="RXT95" s="496"/>
      <c r="RXU95" s="496"/>
      <c r="RXV95" s="496"/>
      <c r="RXW95" s="496"/>
      <c r="RXX95" s="496"/>
      <c r="RXY95" s="496"/>
      <c r="RXZ95" s="495"/>
      <c r="RYA95" s="496"/>
      <c r="RYB95" s="496"/>
      <c r="RYC95" s="496"/>
      <c r="RYD95" s="496"/>
      <c r="RYE95" s="496"/>
      <c r="RYF95" s="496"/>
      <c r="RYG95" s="495"/>
      <c r="RYH95" s="496"/>
      <c r="RYI95" s="496"/>
      <c r="RYJ95" s="496"/>
      <c r="RYK95" s="496"/>
      <c r="RYL95" s="496"/>
      <c r="RYM95" s="496"/>
      <c r="RYN95" s="495"/>
      <c r="RYO95" s="496"/>
      <c r="RYP95" s="496"/>
      <c r="RYQ95" s="496"/>
      <c r="RYR95" s="496"/>
      <c r="RYS95" s="496"/>
      <c r="RYT95" s="496"/>
      <c r="RYU95" s="495"/>
      <c r="RYV95" s="496"/>
      <c r="RYW95" s="496"/>
      <c r="RYX95" s="496"/>
      <c r="RYY95" s="496"/>
      <c r="RYZ95" s="496"/>
      <c r="RZA95" s="496"/>
      <c r="RZB95" s="495"/>
      <c r="RZC95" s="496"/>
      <c r="RZD95" s="496"/>
      <c r="RZE95" s="496"/>
      <c r="RZF95" s="496"/>
      <c r="RZG95" s="496"/>
      <c r="RZH95" s="496"/>
      <c r="RZI95" s="495"/>
      <c r="RZJ95" s="496"/>
      <c r="RZK95" s="496"/>
      <c r="RZL95" s="496"/>
      <c r="RZM95" s="496"/>
      <c r="RZN95" s="496"/>
      <c r="RZO95" s="496"/>
      <c r="RZP95" s="495"/>
      <c r="RZQ95" s="496"/>
      <c r="RZR95" s="496"/>
      <c r="RZS95" s="496"/>
      <c r="RZT95" s="496"/>
      <c r="RZU95" s="496"/>
      <c r="RZV95" s="496"/>
      <c r="RZW95" s="495"/>
      <c r="RZX95" s="496"/>
      <c r="RZY95" s="496"/>
      <c r="RZZ95" s="496"/>
      <c r="SAA95" s="496"/>
      <c r="SAB95" s="496"/>
      <c r="SAC95" s="496"/>
      <c r="SAD95" s="495"/>
      <c r="SAE95" s="496"/>
      <c r="SAF95" s="496"/>
      <c r="SAG95" s="496"/>
      <c r="SAH95" s="496"/>
      <c r="SAI95" s="496"/>
      <c r="SAJ95" s="496"/>
      <c r="SAK95" s="495"/>
      <c r="SAL95" s="496"/>
      <c r="SAM95" s="496"/>
      <c r="SAN95" s="496"/>
      <c r="SAO95" s="496"/>
      <c r="SAP95" s="496"/>
      <c r="SAQ95" s="496"/>
      <c r="SAR95" s="495"/>
      <c r="SAS95" s="496"/>
      <c r="SAT95" s="496"/>
      <c r="SAU95" s="496"/>
      <c r="SAV95" s="496"/>
      <c r="SAW95" s="496"/>
      <c r="SAX95" s="496"/>
      <c r="SAY95" s="495"/>
      <c r="SAZ95" s="496"/>
      <c r="SBA95" s="496"/>
      <c r="SBB95" s="496"/>
      <c r="SBC95" s="496"/>
      <c r="SBD95" s="496"/>
      <c r="SBE95" s="496"/>
      <c r="SBF95" s="495"/>
      <c r="SBG95" s="496"/>
      <c r="SBH95" s="496"/>
      <c r="SBI95" s="496"/>
      <c r="SBJ95" s="496"/>
      <c r="SBK95" s="496"/>
      <c r="SBL95" s="496"/>
      <c r="SBM95" s="495"/>
      <c r="SBN95" s="496"/>
      <c r="SBO95" s="496"/>
      <c r="SBP95" s="496"/>
      <c r="SBQ95" s="496"/>
      <c r="SBR95" s="496"/>
      <c r="SBS95" s="496"/>
      <c r="SBT95" s="495"/>
      <c r="SBU95" s="496"/>
      <c r="SBV95" s="496"/>
      <c r="SBW95" s="496"/>
      <c r="SBX95" s="496"/>
      <c r="SBY95" s="496"/>
      <c r="SBZ95" s="496"/>
      <c r="SCA95" s="495"/>
      <c r="SCB95" s="496"/>
      <c r="SCC95" s="496"/>
      <c r="SCD95" s="496"/>
      <c r="SCE95" s="496"/>
      <c r="SCF95" s="496"/>
      <c r="SCG95" s="496"/>
      <c r="SCH95" s="495"/>
      <c r="SCI95" s="496"/>
      <c r="SCJ95" s="496"/>
      <c r="SCK95" s="496"/>
      <c r="SCL95" s="496"/>
      <c r="SCM95" s="496"/>
      <c r="SCN95" s="496"/>
      <c r="SCO95" s="495"/>
      <c r="SCP95" s="496"/>
      <c r="SCQ95" s="496"/>
      <c r="SCR95" s="496"/>
      <c r="SCS95" s="496"/>
      <c r="SCT95" s="496"/>
      <c r="SCU95" s="496"/>
      <c r="SCV95" s="495"/>
      <c r="SCW95" s="496"/>
      <c r="SCX95" s="496"/>
      <c r="SCY95" s="496"/>
      <c r="SCZ95" s="496"/>
      <c r="SDA95" s="496"/>
      <c r="SDB95" s="496"/>
      <c r="SDC95" s="495"/>
      <c r="SDD95" s="496"/>
      <c r="SDE95" s="496"/>
      <c r="SDF95" s="496"/>
      <c r="SDG95" s="496"/>
      <c r="SDH95" s="496"/>
      <c r="SDI95" s="496"/>
      <c r="SDJ95" s="495"/>
      <c r="SDK95" s="496"/>
      <c r="SDL95" s="496"/>
      <c r="SDM95" s="496"/>
      <c r="SDN95" s="496"/>
      <c r="SDO95" s="496"/>
      <c r="SDP95" s="496"/>
      <c r="SDQ95" s="495"/>
      <c r="SDR95" s="496"/>
      <c r="SDS95" s="496"/>
      <c r="SDT95" s="496"/>
      <c r="SDU95" s="496"/>
      <c r="SDV95" s="496"/>
      <c r="SDW95" s="496"/>
      <c r="SDX95" s="495"/>
      <c r="SDY95" s="496"/>
      <c r="SDZ95" s="496"/>
      <c r="SEA95" s="496"/>
      <c r="SEB95" s="496"/>
      <c r="SEC95" s="496"/>
      <c r="SED95" s="496"/>
      <c r="SEE95" s="495"/>
      <c r="SEF95" s="496"/>
      <c r="SEG95" s="496"/>
      <c r="SEH95" s="496"/>
      <c r="SEI95" s="496"/>
      <c r="SEJ95" s="496"/>
      <c r="SEK95" s="496"/>
      <c r="SEL95" s="495"/>
      <c r="SEM95" s="496"/>
      <c r="SEN95" s="496"/>
      <c r="SEO95" s="496"/>
      <c r="SEP95" s="496"/>
      <c r="SEQ95" s="496"/>
      <c r="SER95" s="496"/>
      <c r="SES95" s="495"/>
      <c r="SET95" s="496"/>
      <c r="SEU95" s="496"/>
      <c r="SEV95" s="496"/>
      <c r="SEW95" s="496"/>
      <c r="SEX95" s="496"/>
      <c r="SEY95" s="496"/>
      <c r="SEZ95" s="495"/>
      <c r="SFA95" s="496"/>
      <c r="SFB95" s="496"/>
      <c r="SFC95" s="496"/>
      <c r="SFD95" s="496"/>
      <c r="SFE95" s="496"/>
      <c r="SFF95" s="496"/>
      <c r="SFG95" s="495"/>
      <c r="SFH95" s="496"/>
      <c r="SFI95" s="496"/>
      <c r="SFJ95" s="496"/>
      <c r="SFK95" s="496"/>
      <c r="SFL95" s="496"/>
      <c r="SFM95" s="496"/>
      <c r="SFN95" s="495"/>
      <c r="SFO95" s="496"/>
      <c r="SFP95" s="496"/>
      <c r="SFQ95" s="496"/>
      <c r="SFR95" s="496"/>
      <c r="SFS95" s="496"/>
      <c r="SFT95" s="496"/>
      <c r="SFU95" s="495"/>
      <c r="SFV95" s="496"/>
      <c r="SFW95" s="496"/>
      <c r="SFX95" s="496"/>
      <c r="SFY95" s="496"/>
      <c r="SFZ95" s="496"/>
      <c r="SGA95" s="496"/>
      <c r="SGB95" s="495"/>
      <c r="SGC95" s="496"/>
      <c r="SGD95" s="496"/>
      <c r="SGE95" s="496"/>
      <c r="SGF95" s="496"/>
      <c r="SGG95" s="496"/>
      <c r="SGH95" s="496"/>
      <c r="SGI95" s="495"/>
      <c r="SGJ95" s="496"/>
      <c r="SGK95" s="496"/>
      <c r="SGL95" s="496"/>
      <c r="SGM95" s="496"/>
      <c r="SGN95" s="496"/>
      <c r="SGO95" s="496"/>
      <c r="SGP95" s="495"/>
      <c r="SGQ95" s="496"/>
      <c r="SGR95" s="496"/>
      <c r="SGS95" s="496"/>
      <c r="SGT95" s="496"/>
      <c r="SGU95" s="496"/>
      <c r="SGV95" s="496"/>
      <c r="SGW95" s="495"/>
      <c r="SGX95" s="496"/>
      <c r="SGY95" s="496"/>
      <c r="SGZ95" s="496"/>
      <c r="SHA95" s="496"/>
      <c r="SHB95" s="496"/>
      <c r="SHC95" s="496"/>
      <c r="SHD95" s="495"/>
      <c r="SHE95" s="496"/>
      <c r="SHF95" s="496"/>
      <c r="SHG95" s="496"/>
      <c r="SHH95" s="496"/>
      <c r="SHI95" s="496"/>
      <c r="SHJ95" s="496"/>
      <c r="SHK95" s="495"/>
      <c r="SHL95" s="496"/>
      <c r="SHM95" s="496"/>
      <c r="SHN95" s="496"/>
      <c r="SHO95" s="496"/>
      <c r="SHP95" s="496"/>
      <c r="SHQ95" s="496"/>
      <c r="SHR95" s="495"/>
      <c r="SHS95" s="496"/>
      <c r="SHT95" s="496"/>
      <c r="SHU95" s="496"/>
      <c r="SHV95" s="496"/>
      <c r="SHW95" s="496"/>
      <c r="SHX95" s="496"/>
      <c r="SHY95" s="495"/>
      <c r="SHZ95" s="496"/>
      <c r="SIA95" s="496"/>
      <c r="SIB95" s="496"/>
      <c r="SIC95" s="496"/>
      <c r="SID95" s="496"/>
      <c r="SIE95" s="496"/>
      <c r="SIF95" s="495"/>
      <c r="SIG95" s="496"/>
      <c r="SIH95" s="496"/>
      <c r="SII95" s="496"/>
      <c r="SIJ95" s="496"/>
      <c r="SIK95" s="496"/>
      <c r="SIL95" s="496"/>
      <c r="SIM95" s="495"/>
      <c r="SIN95" s="496"/>
      <c r="SIO95" s="496"/>
      <c r="SIP95" s="496"/>
      <c r="SIQ95" s="496"/>
      <c r="SIR95" s="496"/>
      <c r="SIS95" s="496"/>
      <c r="SIT95" s="495"/>
      <c r="SIU95" s="496"/>
      <c r="SIV95" s="496"/>
      <c r="SIW95" s="496"/>
      <c r="SIX95" s="496"/>
      <c r="SIY95" s="496"/>
      <c r="SIZ95" s="496"/>
      <c r="SJA95" s="495"/>
      <c r="SJB95" s="496"/>
      <c r="SJC95" s="496"/>
      <c r="SJD95" s="496"/>
      <c r="SJE95" s="496"/>
      <c r="SJF95" s="496"/>
      <c r="SJG95" s="496"/>
      <c r="SJH95" s="495"/>
      <c r="SJI95" s="496"/>
      <c r="SJJ95" s="496"/>
      <c r="SJK95" s="496"/>
      <c r="SJL95" s="496"/>
      <c r="SJM95" s="496"/>
      <c r="SJN95" s="496"/>
      <c r="SJO95" s="495"/>
      <c r="SJP95" s="496"/>
      <c r="SJQ95" s="496"/>
      <c r="SJR95" s="496"/>
      <c r="SJS95" s="496"/>
      <c r="SJT95" s="496"/>
      <c r="SJU95" s="496"/>
      <c r="SJV95" s="495"/>
      <c r="SJW95" s="496"/>
      <c r="SJX95" s="496"/>
      <c r="SJY95" s="496"/>
      <c r="SJZ95" s="496"/>
      <c r="SKA95" s="496"/>
      <c r="SKB95" s="496"/>
      <c r="SKC95" s="495"/>
      <c r="SKD95" s="496"/>
      <c r="SKE95" s="496"/>
      <c r="SKF95" s="496"/>
      <c r="SKG95" s="496"/>
      <c r="SKH95" s="496"/>
      <c r="SKI95" s="496"/>
      <c r="SKJ95" s="495"/>
      <c r="SKK95" s="496"/>
      <c r="SKL95" s="496"/>
      <c r="SKM95" s="496"/>
      <c r="SKN95" s="496"/>
      <c r="SKO95" s="496"/>
      <c r="SKP95" s="496"/>
      <c r="SKQ95" s="495"/>
      <c r="SKR95" s="496"/>
      <c r="SKS95" s="496"/>
      <c r="SKT95" s="496"/>
      <c r="SKU95" s="496"/>
      <c r="SKV95" s="496"/>
      <c r="SKW95" s="496"/>
      <c r="SKX95" s="495"/>
      <c r="SKY95" s="496"/>
      <c r="SKZ95" s="496"/>
      <c r="SLA95" s="496"/>
      <c r="SLB95" s="496"/>
      <c r="SLC95" s="496"/>
      <c r="SLD95" s="496"/>
      <c r="SLE95" s="495"/>
      <c r="SLF95" s="496"/>
      <c r="SLG95" s="496"/>
      <c r="SLH95" s="496"/>
      <c r="SLI95" s="496"/>
      <c r="SLJ95" s="496"/>
      <c r="SLK95" s="496"/>
      <c r="SLL95" s="495"/>
      <c r="SLM95" s="496"/>
      <c r="SLN95" s="496"/>
      <c r="SLO95" s="496"/>
      <c r="SLP95" s="496"/>
      <c r="SLQ95" s="496"/>
      <c r="SLR95" s="496"/>
      <c r="SLS95" s="495"/>
      <c r="SLT95" s="496"/>
      <c r="SLU95" s="496"/>
      <c r="SLV95" s="496"/>
      <c r="SLW95" s="496"/>
      <c r="SLX95" s="496"/>
      <c r="SLY95" s="496"/>
      <c r="SLZ95" s="495"/>
      <c r="SMA95" s="496"/>
      <c r="SMB95" s="496"/>
      <c r="SMC95" s="496"/>
      <c r="SMD95" s="496"/>
      <c r="SME95" s="496"/>
      <c r="SMF95" s="496"/>
      <c r="SMG95" s="495"/>
      <c r="SMH95" s="496"/>
      <c r="SMI95" s="496"/>
      <c r="SMJ95" s="496"/>
      <c r="SMK95" s="496"/>
      <c r="SML95" s="496"/>
      <c r="SMM95" s="496"/>
      <c r="SMN95" s="495"/>
      <c r="SMO95" s="496"/>
      <c r="SMP95" s="496"/>
      <c r="SMQ95" s="496"/>
      <c r="SMR95" s="496"/>
      <c r="SMS95" s="496"/>
      <c r="SMT95" s="496"/>
      <c r="SMU95" s="495"/>
      <c r="SMV95" s="496"/>
      <c r="SMW95" s="496"/>
      <c r="SMX95" s="496"/>
      <c r="SMY95" s="496"/>
      <c r="SMZ95" s="496"/>
      <c r="SNA95" s="496"/>
      <c r="SNB95" s="495"/>
      <c r="SNC95" s="496"/>
      <c r="SND95" s="496"/>
      <c r="SNE95" s="496"/>
      <c r="SNF95" s="496"/>
      <c r="SNG95" s="496"/>
      <c r="SNH95" s="496"/>
      <c r="SNI95" s="495"/>
      <c r="SNJ95" s="496"/>
      <c r="SNK95" s="496"/>
      <c r="SNL95" s="496"/>
      <c r="SNM95" s="496"/>
      <c r="SNN95" s="496"/>
      <c r="SNO95" s="496"/>
      <c r="SNP95" s="495"/>
      <c r="SNQ95" s="496"/>
      <c r="SNR95" s="496"/>
      <c r="SNS95" s="496"/>
      <c r="SNT95" s="496"/>
      <c r="SNU95" s="496"/>
      <c r="SNV95" s="496"/>
      <c r="SNW95" s="495"/>
      <c r="SNX95" s="496"/>
      <c r="SNY95" s="496"/>
      <c r="SNZ95" s="496"/>
      <c r="SOA95" s="496"/>
      <c r="SOB95" s="496"/>
      <c r="SOC95" s="496"/>
      <c r="SOD95" s="495"/>
      <c r="SOE95" s="496"/>
      <c r="SOF95" s="496"/>
      <c r="SOG95" s="496"/>
      <c r="SOH95" s="496"/>
      <c r="SOI95" s="496"/>
      <c r="SOJ95" s="496"/>
      <c r="SOK95" s="495"/>
      <c r="SOL95" s="496"/>
      <c r="SOM95" s="496"/>
      <c r="SON95" s="496"/>
      <c r="SOO95" s="496"/>
      <c r="SOP95" s="496"/>
      <c r="SOQ95" s="496"/>
      <c r="SOR95" s="495"/>
      <c r="SOS95" s="496"/>
      <c r="SOT95" s="496"/>
      <c r="SOU95" s="496"/>
      <c r="SOV95" s="496"/>
      <c r="SOW95" s="496"/>
      <c r="SOX95" s="496"/>
      <c r="SOY95" s="495"/>
      <c r="SOZ95" s="496"/>
      <c r="SPA95" s="496"/>
      <c r="SPB95" s="496"/>
      <c r="SPC95" s="496"/>
      <c r="SPD95" s="496"/>
      <c r="SPE95" s="496"/>
      <c r="SPF95" s="495"/>
      <c r="SPG95" s="496"/>
      <c r="SPH95" s="496"/>
      <c r="SPI95" s="496"/>
      <c r="SPJ95" s="496"/>
      <c r="SPK95" s="496"/>
      <c r="SPL95" s="496"/>
      <c r="SPM95" s="495"/>
      <c r="SPN95" s="496"/>
      <c r="SPO95" s="496"/>
      <c r="SPP95" s="496"/>
      <c r="SPQ95" s="496"/>
      <c r="SPR95" s="496"/>
      <c r="SPS95" s="496"/>
      <c r="SPT95" s="495"/>
      <c r="SPU95" s="496"/>
      <c r="SPV95" s="496"/>
      <c r="SPW95" s="496"/>
      <c r="SPX95" s="496"/>
      <c r="SPY95" s="496"/>
      <c r="SPZ95" s="496"/>
      <c r="SQA95" s="495"/>
      <c r="SQB95" s="496"/>
      <c r="SQC95" s="496"/>
      <c r="SQD95" s="496"/>
      <c r="SQE95" s="496"/>
      <c r="SQF95" s="496"/>
      <c r="SQG95" s="496"/>
      <c r="SQH95" s="495"/>
      <c r="SQI95" s="496"/>
      <c r="SQJ95" s="496"/>
      <c r="SQK95" s="496"/>
      <c r="SQL95" s="496"/>
      <c r="SQM95" s="496"/>
      <c r="SQN95" s="496"/>
      <c r="SQO95" s="495"/>
      <c r="SQP95" s="496"/>
      <c r="SQQ95" s="496"/>
      <c r="SQR95" s="496"/>
      <c r="SQS95" s="496"/>
      <c r="SQT95" s="496"/>
      <c r="SQU95" s="496"/>
      <c r="SQV95" s="495"/>
      <c r="SQW95" s="496"/>
      <c r="SQX95" s="496"/>
      <c r="SQY95" s="496"/>
      <c r="SQZ95" s="496"/>
      <c r="SRA95" s="496"/>
      <c r="SRB95" s="496"/>
      <c r="SRC95" s="495"/>
      <c r="SRD95" s="496"/>
      <c r="SRE95" s="496"/>
      <c r="SRF95" s="496"/>
      <c r="SRG95" s="496"/>
      <c r="SRH95" s="496"/>
      <c r="SRI95" s="496"/>
      <c r="SRJ95" s="495"/>
      <c r="SRK95" s="496"/>
      <c r="SRL95" s="496"/>
      <c r="SRM95" s="496"/>
      <c r="SRN95" s="496"/>
      <c r="SRO95" s="496"/>
      <c r="SRP95" s="496"/>
      <c r="SRQ95" s="495"/>
      <c r="SRR95" s="496"/>
      <c r="SRS95" s="496"/>
      <c r="SRT95" s="496"/>
      <c r="SRU95" s="496"/>
      <c r="SRV95" s="496"/>
      <c r="SRW95" s="496"/>
      <c r="SRX95" s="495"/>
      <c r="SRY95" s="496"/>
      <c r="SRZ95" s="496"/>
      <c r="SSA95" s="496"/>
      <c r="SSB95" s="496"/>
      <c r="SSC95" s="496"/>
      <c r="SSD95" s="496"/>
      <c r="SSE95" s="495"/>
      <c r="SSF95" s="496"/>
      <c r="SSG95" s="496"/>
      <c r="SSH95" s="496"/>
      <c r="SSI95" s="496"/>
      <c r="SSJ95" s="496"/>
      <c r="SSK95" s="496"/>
      <c r="SSL95" s="495"/>
      <c r="SSM95" s="496"/>
      <c r="SSN95" s="496"/>
      <c r="SSO95" s="496"/>
      <c r="SSP95" s="496"/>
      <c r="SSQ95" s="496"/>
      <c r="SSR95" s="496"/>
      <c r="SSS95" s="495"/>
      <c r="SST95" s="496"/>
      <c r="SSU95" s="496"/>
      <c r="SSV95" s="496"/>
      <c r="SSW95" s="496"/>
      <c r="SSX95" s="496"/>
      <c r="SSY95" s="496"/>
      <c r="SSZ95" s="495"/>
      <c r="STA95" s="496"/>
      <c r="STB95" s="496"/>
      <c r="STC95" s="496"/>
      <c r="STD95" s="496"/>
      <c r="STE95" s="496"/>
      <c r="STF95" s="496"/>
      <c r="STG95" s="495"/>
      <c r="STH95" s="496"/>
      <c r="STI95" s="496"/>
      <c r="STJ95" s="496"/>
      <c r="STK95" s="496"/>
      <c r="STL95" s="496"/>
      <c r="STM95" s="496"/>
      <c r="STN95" s="495"/>
      <c r="STO95" s="496"/>
      <c r="STP95" s="496"/>
      <c r="STQ95" s="496"/>
      <c r="STR95" s="496"/>
      <c r="STS95" s="496"/>
      <c r="STT95" s="496"/>
      <c r="STU95" s="495"/>
      <c r="STV95" s="496"/>
      <c r="STW95" s="496"/>
      <c r="STX95" s="496"/>
      <c r="STY95" s="496"/>
      <c r="STZ95" s="496"/>
      <c r="SUA95" s="496"/>
      <c r="SUB95" s="495"/>
      <c r="SUC95" s="496"/>
      <c r="SUD95" s="496"/>
      <c r="SUE95" s="496"/>
      <c r="SUF95" s="496"/>
      <c r="SUG95" s="496"/>
      <c r="SUH95" s="496"/>
      <c r="SUI95" s="495"/>
      <c r="SUJ95" s="496"/>
      <c r="SUK95" s="496"/>
      <c r="SUL95" s="496"/>
      <c r="SUM95" s="496"/>
      <c r="SUN95" s="496"/>
      <c r="SUO95" s="496"/>
      <c r="SUP95" s="495"/>
      <c r="SUQ95" s="496"/>
      <c r="SUR95" s="496"/>
      <c r="SUS95" s="496"/>
      <c r="SUT95" s="496"/>
      <c r="SUU95" s="496"/>
      <c r="SUV95" s="496"/>
      <c r="SUW95" s="495"/>
      <c r="SUX95" s="496"/>
      <c r="SUY95" s="496"/>
      <c r="SUZ95" s="496"/>
      <c r="SVA95" s="496"/>
      <c r="SVB95" s="496"/>
      <c r="SVC95" s="496"/>
      <c r="SVD95" s="495"/>
      <c r="SVE95" s="496"/>
      <c r="SVF95" s="496"/>
      <c r="SVG95" s="496"/>
      <c r="SVH95" s="496"/>
      <c r="SVI95" s="496"/>
      <c r="SVJ95" s="496"/>
      <c r="SVK95" s="495"/>
      <c r="SVL95" s="496"/>
      <c r="SVM95" s="496"/>
      <c r="SVN95" s="496"/>
      <c r="SVO95" s="496"/>
      <c r="SVP95" s="496"/>
      <c r="SVQ95" s="496"/>
      <c r="SVR95" s="495"/>
      <c r="SVS95" s="496"/>
      <c r="SVT95" s="496"/>
      <c r="SVU95" s="496"/>
      <c r="SVV95" s="496"/>
      <c r="SVW95" s="496"/>
      <c r="SVX95" s="496"/>
      <c r="SVY95" s="495"/>
      <c r="SVZ95" s="496"/>
      <c r="SWA95" s="496"/>
      <c r="SWB95" s="496"/>
      <c r="SWC95" s="496"/>
      <c r="SWD95" s="496"/>
      <c r="SWE95" s="496"/>
      <c r="SWF95" s="495"/>
      <c r="SWG95" s="496"/>
      <c r="SWH95" s="496"/>
      <c r="SWI95" s="496"/>
      <c r="SWJ95" s="496"/>
      <c r="SWK95" s="496"/>
      <c r="SWL95" s="496"/>
      <c r="SWM95" s="495"/>
      <c r="SWN95" s="496"/>
      <c r="SWO95" s="496"/>
      <c r="SWP95" s="496"/>
      <c r="SWQ95" s="496"/>
      <c r="SWR95" s="496"/>
      <c r="SWS95" s="496"/>
      <c r="SWT95" s="495"/>
      <c r="SWU95" s="496"/>
      <c r="SWV95" s="496"/>
      <c r="SWW95" s="496"/>
      <c r="SWX95" s="496"/>
      <c r="SWY95" s="496"/>
      <c r="SWZ95" s="496"/>
      <c r="SXA95" s="495"/>
      <c r="SXB95" s="496"/>
      <c r="SXC95" s="496"/>
      <c r="SXD95" s="496"/>
      <c r="SXE95" s="496"/>
      <c r="SXF95" s="496"/>
      <c r="SXG95" s="496"/>
      <c r="SXH95" s="495"/>
      <c r="SXI95" s="496"/>
      <c r="SXJ95" s="496"/>
      <c r="SXK95" s="496"/>
      <c r="SXL95" s="496"/>
      <c r="SXM95" s="496"/>
      <c r="SXN95" s="496"/>
      <c r="SXO95" s="495"/>
      <c r="SXP95" s="496"/>
      <c r="SXQ95" s="496"/>
      <c r="SXR95" s="496"/>
      <c r="SXS95" s="496"/>
      <c r="SXT95" s="496"/>
      <c r="SXU95" s="496"/>
      <c r="SXV95" s="495"/>
      <c r="SXW95" s="496"/>
      <c r="SXX95" s="496"/>
      <c r="SXY95" s="496"/>
      <c r="SXZ95" s="496"/>
      <c r="SYA95" s="496"/>
      <c r="SYB95" s="496"/>
      <c r="SYC95" s="495"/>
      <c r="SYD95" s="496"/>
      <c r="SYE95" s="496"/>
      <c r="SYF95" s="496"/>
      <c r="SYG95" s="496"/>
      <c r="SYH95" s="496"/>
      <c r="SYI95" s="496"/>
      <c r="SYJ95" s="495"/>
      <c r="SYK95" s="496"/>
      <c r="SYL95" s="496"/>
      <c r="SYM95" s="496"/>
      <c r="SYN95" s="496"/>
      <c r="SYO95" s="496"/>
      <c r="SYP95" s="496"/>
      <c r="SYQ95" s="495"/>
      <c r="SYR95" s="496"/>
      <c r="SYS95" s="496"/>
      <c r="SYT95" s="496"/>
      <c r="SYU95" s="496"/>
      <c r="SYV95" s="496"/>
      <c r="SYW95" s="496"/>
      <c r="SYX95" s="495"/>
      <c r="SYY95" s="496"/>
      <c r="SYZ95" s="496"/>
      <c r="SZA95" s="496"/>
      <c r="SZB95" s="496"/>
      <c r="SZC95" s="496"/>
      <c r="SZD95" s="496"/>
      <c r="SZE95" s="495"/>
      <c r="SZF95" s="496"/>
      <c r="SZG95" s="496"/>
      <c r="SZH95" s="496"/>
      <c r="SZI95" s="496"/>
      <c r="SZJ95" s="496"/>
      <c r="SZK95" s="496"/>
      <c r="SZL95" s="495"/>
      <c r="SZM95" s="496"/>
      <c r="SZN95" s="496"/>
      <c r="SZO95" s="496"/>
      <c r="SZP95" s="496"/>
      <c r="SZQ95" s="496"/>
      <c r="SZR95" s="496"/>
      <c r="SZS95" s="495"/>
      <c r="SZT95" s="496"/>
      <c r="SZU95" s="496"/>
      <c r="SZV95" s="496"/>
      <c r="SZW95" s="496"/>
      <c r="SZX95" s="496"/>
      <c r="SZY95" s="496"/>
      <c r="SZZ95" s="495"/>
      <c r="TAA95" s="496"/>
      <c r="TAB95" s="496"/>
      <c r="TAC95" s="496"/>
      <c r="TAD95" s="496"/>
      <c r="TAE95" s="496"/>
      <c r="TAF95" s="496"/>
      <c r="TAG95" s="495"/>
      <c r="TAH95" s="496"/>
      <c r="TAI95" s="496"/>
      <c r="TAJ95" s="496"/>
      <c r="TAK95" s="496"/>
      <c r="TAL95" s="496"/>
      <c r="TAM95" s="496"/>
      <c r="TAN95" s="495"/>
      <c r="TAO95" s="496"/>
      <c r="TAP95" s="496"/>
      <c r="TAQ95" s="496"/>
      <c r="TAR95" s="496"/>
      <c r="TAS95" s="496"/>
      <c r="TAT95" s="496"/>
      <c r="TAU95" s="495"/>
      <c r="TAV95" s="496"/>
      <c r="TAW95" s="496"/>
      <c r="TAX95" s="496"/>
      <c r="TAY95" s="496"/>
      <c r="TAZ95" s="496"/>
      <c r="TBA95" s="496"/>
      <c r="TBB95" s="495"/>
      <c r="TBC95" s="496"/>
      <c r="TBD95" s="496"/>
      <c r="TBE95" s="496"/>
      <c r="TBF95" s="496"/>
      <c r="TBG95" s="496"/>
      <c r="TBH95" s="496"/>
      <c r="TBI95" s="495"/>
      <c r="TBJ95" s="496"/>
      <c r="TBK95" s="496"/>
      <c r="TBL95" s="496"/>
      <c r="TBM95" s="496"/>
      <c r="TBN95" s="496"/>
      <c r="TBO95" s="496"/>
      <c r="TBP95" s="495"/>
      <c r="TBQ95" s="496"/>
      <c r="TBR95" s="496"/>
      <c r="TBS95" s="496"/>
      <c r="TBT95" s="496"/>
      <c r="TBU95" s="496"/>
      <c r="TBV95" s="496"/>
      <c r="TBW95" s="495"/>
      <c r="TBX95" s="496"/>
      <c r="TBY95" s="496"/>
      <c r="TBZ95" s="496"/>
      <c r="TCA95" s="496"/>
      <c r="TCB95" s="496"/>
      <c r="TCC95" s="496"/>
      <c r="TCD95" s="495"/>
      <c r="TCE95" s="496"/>
      <c r="TCF95" s="496"/>
      <c r="TCG95" s="496"/>
      <c r="TCH95" s="496"/>
      <c r="TCI95" s="496"/>
      <c r="TCJ95" s="496"/>
      <c r="TCK95" s="495"/>
      <c r="TCL95" s="496"/>
      <c r="TCM95" s="496"/>
      <c r="TCN95" s="496"/>
      <c r="TCO95" s="496"/>
      <c r="TCP95" s="496"/>
      <c r="TCQ95" s="496"/>
      <c r="TCR95" s="495"/>
      <c r="TCS95" s="496"/>
      <c r="TCT95" s="496"/>
      <c r="TCU95" s="496"/>
      <c r="TCV95" s="496"/>
      <c r="TCW95" s="496"/>
      <c r="TCX95" s="496"/>
      <c r="TCY95" s="495"/>
      <c r="TCZ95" s="496"/>
      <c r="TDA95" s="496"/>
      <c r="TDB95" s="496"/>
      <c r="TDC95" s="496"/>
      <c r="TDD95" s="496"/>
      <c r="TDE95" s="496"/>
      <c r="TDF95" s="495"/>
      <c r="TDG95" s="496"/>
      <c r="TDH95" s="496"/>
      <c r="TDI95" s="496"/>
      <c r="TDJ95" s="496"/>
      <c r="TDK95" s="496"/>
      <c r="TDL95" s="496"/>
      <c r="TDM95" s="495"/>
      <c r="TDN95" s="496"/>
      <c r="TDO95" s="496"/>
      <c r="TDP95" s="496"/>
      <c r="TDQ95" s="496"/>
      <c r="TDR95" s="496"/>
      <c r="TDS95" s="496"/>
      <c r="TDT95" s="495"/>
      <c r="TDU95" s="496"/>
      <c r="TDV95" s="496"/>
      <c r="TDW95" s="496"/>
      <c r="TDX95" s="496"/>
      <c r="TDY95" s="496"/>
      <c r="TDZ95" s="496"/>
      <c r="TEA95" s="495"/>
      <c r="TEB95" s="496"/>
      <c r="TEC95" s="496"/>
      <c r="TED95" s="496"/>
      <c r="TEE95" s="496"/>
      <c r="TEF95" s="496"/>
      <c r="TEG95" s="496"/>
      <c r="TEH95" s="495"/>
      <c r="TEI95" s="496"/>
      <c r="TEJ95" s="496"/>
      <c r="TEK95" s="496"/>
      <c r="TEL95" s="496"/>
      <c r="TEM95" s="496"/>
      <c r="TEN95" s="496"/>
      <c r="TEO95" s="495"/>
      <c r="TEP95" s="496"/>
      <c r="TEQ95" s="496"/>
      <c r="TER95" s="496"/>
      <c r="TES95" s="496"/>
      <c r="TET95" s="496"/>
      <c r="TEU95" s="496"/>
      <c r="TEV95" s="495"/>
      <c r="TEW95" s="496"/>
      <c r="TEX95" s="496"/>
      <c r="TEY95" s="496"/>
      <c r="TEZ95" s="496"/>
      <c r="TFA95" s="496"/>
      <c r="TFB95" s="496"/>
      <c r="TFC95" s="495"/>
      <c r="TFD95" s="496"/>
      <c r="TFE95" s="496"/>
      <c r="TFF95" s="496"/>
      <c r="TFG95" s="496"/>
      <c r="TFH95" s="496"/>
      <c r="TFI95" s="496"/>
      <c r="TFJ95" s="495"/>
      <c r="TFK95" s="496"/>
      <c r="TFL95" s="496"/>
      <c r="TFM95" s="496"/>
      <c r="TFN95" s="496"/>
      <c r="TFO95" s="496"/>
      <c r="TFP95" s="496"/>
      <c r="TFQ95" s="495"/>
      <c r="TFR95" s="496"/>
      <c r="TFS95" s="496"/>
      <c r="TFT95" s="496"/>
      <c r="TFU95" s="496"/>
      <c r="TFV95" s="496"/>
      <c r="TFW95" s="496"/>
      <c r="TFX95" s="495"/>
      <c r="TFY95" s="496"/>
      <c r="TFZ95" s="496"/>
      <c r="TGA95" s="496"/>
      <c r="TGB95" s="496"/>
      <c r="TGC95" s="496"/>
      <c r="TGD95" s="496"/>
      <c r="TGE95" s="495"/>
      <c r="TGF95" s="496"/>
      <c r="TGG95" s="496"/>
      <c r="TGH95" s="496"/>
      <c r="TGI95" s="496"/>
      <c r="TGJ95" s="496"/>
      <c r="TGK95" s="496"/>
      <c r="TGL95" s="495"/>
      <c r="TGM95" s="496"/>
      <c r="TGN95" s="496"/>
      <c r="TGO95" s="496"/>
      <c r="TGP95" s="496"/>
      <c r="TGQ95" s="496"/>
      <c r="TGR95" s="496"/>
      <c r="TGS95" s="495"/>
      <c r="TGT95" s="496"/>
      <c r="TGU95" s="496"/>
      <c r="TGV95" s="496"/>
      <c r="TGW95" s="496"/>
      <c r="TGX95" s="496"/>
      <c r="TGY95" s="496"/>
      <c r="TGZ95" s="495"/>
      <c r="THA95" s="496"/>
      <c r="THB95" s="496"/>
      <c r="THC95" s="496"/>
      <c r="THD95" s="496"/>
      <c r="THE95" s="496"/>
      <c r="THF95" s="496"/>
      <c r="THG95" s="495"/>
      <c r="THH95" s="496"/>
      <c r="THI95" s="496"/>
      <c r="THJ95" s="496"/>
      <c r="THK95" s="496"/>
      <c r="THL95" s="496"/>
      <c r="THM95" s="496"/>
      <c r="THN95" s="495"/>
      <c r="THO95" s="496"/>
      <c r="THP95" s="496"/>
      <c r="THQ95" s="496"/>
      <c r="THR95" s="496"/>
      <c r="THS95" s="496"/>
      <c r="THT95" s="496"/>
      <c r="THU95" s="495"/>
      <c r="THV95" s="496"/>
      <c r="THW95" s="496"/>
      <c r="THX95" s="496"/>
      <c r="THY95" s="496"/>
      <c r="THZ95" s="496"/>
      <c r="TIA95" s="496"/>
      <c r="TIB95" s="495"/>
      <c r="TIC95" s="496"/>
      <c r="TID95" s="496"/>
      <c r="TIE95" s="496"/>
      <c r="TIF95" s="496"/>
      <c r="TIG95" s="496"/>
      <c r="TIH95" s="496"/>
      <c r="TII95" s="495"/>
      <c r="TIJ95" s="496"/>
      <c r="TIK95" s="496"/>
      <c r="TIL95" s="496"/>
      <c r="TIM95" s="496"/>
      <c r="TIN95" s="496"/>
      <c r="TIO95" s="496"/>
      <c r="TIP95" s="495"/>
      <c r="TIQ95" s="496"/>
      <c r="TIR95" s="496"/>
      <c r="TIS95" s="496"/>
      <c r="TIT95" s="496"/>
      <c r="TIU95" s="496"/>
      <c r="TIV95" s="496"/>
      <c r="TIW95" s="495"/>
      <c r="TIX95" s="496"/>
      <c r="TIY95" s="496"/>
      <c r="TIZ95" s="496"/>
      <c r="TJA95" s="496"/>
      <c r="TJB95" s="496"/>
      <c r="TJC95" s="496"/>
      <c r="TJD95" s="495"/>
      <c r="TJE95" s="496"/>
      <c r="TJF95" s="496"/>
      <c r="TJG95" s="496"/>
      <c r="TJH95" s="496"/>
      <c r="TJI95" s="496"/>
      <c r="TJJ95" s="496"/>
      <c r="TJK95" s="495"/>
      <c r="TJL95" s="496"/>
      <c r="TJM95" s="496"/>
      <c r="TJN95" s="496"/>
      <c r="TJO95" s="496"/>
      <c r="TJP95" s="496"/>
      <c r="TJQ95" s="496"/>
      <c r="TJR95" s="495"/>
      <c r="TJS95" s="496"/>
      <c r="TJT95" s="496"/>
      <c r="TJU95" s="496"/>
      <c r="TJV95" s="496"/>
      <c r="TJW95" s="496"/>
      <c r="TJX95" s="496"/>
      <c r="TJY95" s="495"/>
      <c r="TJZ95" s="496"/>
      <c r="TKA95" s="496"/>
      <c r="TKB95" s="496"/>
      <c r="TKC95" s="496"/>
      <c r="TKD95" s="496"/>
      <c r="TKE95" s="496"/>
      <c r="TKF95" s="495"/>
      <c r="TKG95" s="496"/>
      <c r="TKH95" s="496"/>
      <c r="TKI95" s="496"/>
      <c r="TKJ95" s="496"/>
      <c r="TKK95" s="496"/>
      <c r="TKL95" s="496"/>
      <c r="TKM95" s="495"/>
      <c r="TKN95" s="496"/>
      <c r="TKO95" s="496"/>
      <c r="TKP95" s="496"/>
      <c r="TKQ95" s="496"/>
      <c r="TKR95" s="496"/>
      <c r="TKS95" s="496"/>
      <c r="TKT95" s="495"/>
      <c r="TKU95" s="496"/>
      <c r="TKV95" s="496"/>
      <c r="TKW95" s="496"/>
      <c r="TKX95" s="496"/>
      <c r="TKY95" s="496"/>
      <c r="TKZ95" s="496"/>
      <c r="TLA95" s="495"/>
      <c r="TLB95" s="496"/>
      <c r="TLC95" s="496"/>
      <c r="TLD95" s="496"/>
      <c r="TLE95" s="496"/>
      <c r="TLF95" s="496"/>
      <c r="TLG95" s="496"/>
      <c r="TLH95" s="495"/>
      <c r="TLI95" s="496"/>
      <c r="TLJ95" s="496"/>
      <c r="TLK95" s="496"/>
      <c r="TLL95" s="496"/>
      <c r="TLM95" s="496"/>
      <c r="TLN95" s="496"/>
      <c r="TLO95" s="495"/>
      <c r="TLP95" s="496"/>
      <c r="TLQ95" s="496"/>
      <c r="TLR95" s="496"/>
      <c r="TLS95" s="496"/>
      <c r="TLT95" s="496"/>
      <c r="TLU95" s="496"/>
      <c r="TLV95" s="495"/>
      <c r="TLW95" s="496"/>
      <c r="TLX95" s="496"/>
      <c r="TLY95" s="496"/>
      <c r="TLZ95" s="496"/>
      <c r="TMA95" s="496"/>
      <c r="TMB95" s="496"/>
      <c r="TMC95" s="495"/>
      <c r="TMD95" s="496"/>
      <c r="TME95" s="496"/>
      <c r="TMF95" s="496"/>
      <c r="TMG95" s="496"/>
      <c r="TMH95" s="496"/>
      <c r="TMI95" s="496"/>
      <c r="TMJ95" s="495"/>
      <c r="TMK95" s="496"/>
      <c r="TML95" s="496"/>
      <c r="TMM95" s="496"/>
      <c r="TMN95" s="496"/>
      <c r="TMO95" s="496"/>
      <c r="TMP95" s="496"/>
      <c r="TMQ95" s="495"/>
      <c r="TMR95" s="496"/>
      <c r="TMS95" s="496"/>
      <c r="TMT95" s="496"/>
      <c r="TMU95" s="496"/>
      <c r="TMV95" s="496"/>
      <c r="TMW95" s="496"/>
      <c r="TMX95" s="495"/>
      <c r="TMY95" s="496"/>
      <c r="TMZ95" s="496"/>
      <c r="TNA95" s="496"/>
      <c r="TNB95" s="496"/>
      <c r="TNC95" s="496"/>
      <c r="TND95" s="496"/>
      <c r="TNE95" s="495"/>
      <c r="TNF95" s="496"/>
      <c r="TNG95" s="496"/>
      <c r="TNH95" s="496"/>
      <c r="TNI95" s="496"/>
      <c r="TNJ95" s="496"/>
      <c r="TNK95" s="496"/>
      <c r="TNL95" s="495"/>
      <c r="TNM95" s="496"/>
      <c r="TNN95" s="496"/>
      <c r="TNO95" s="496"/>
      <c r="TNP95" s="496"/>
      <c r="TNQ95" s="496"/>
      <c r="TNR95" s="496"/>
      <c r="TNS95" s="495"/>
      <c r="TNT95" s="496"/>
      <c r="TNU95" s="496"/>
      <c r="TNV95" s="496"/>
      <c r="TNW95" s="496"/>
      <c r="TNX95" s="496"/>
      <c r="TNY95" s="496"/>
      <c r="TNZ95" s="495"/>
      <c r="TOA95" s="496"/>
      <c r="TOB95" s="496"/>
      <c r="TOC95" s="496"/>
      <c r="TOD95" s="496"/>
      <c r="TOE95" s="496"/>
      <c r="TOF95" s="496"/>
      <c r="TOG95" s="495"/>
      <c r="TOH95" s="496"/>
      <c r="TOI95" s="496"/>
      <c r="TOJ95" s="496"/>
      <c r="TOK95" s="496"/>
      <c r="TOL95" s="496"/>
      <c r="TOM95" s="496"/>
      <c r="TON95" s="495"/>
      <c r="TOO95" s="496"/>
      <c r="TOP95" s="496"/>
      <c r="TOQ95" s="496"/>
      <c r="TOR95" s="496"/>
      <c r="TOS95" s="496"/>
      <c r="TOT95" s="496"/>
      <c r="TOU95" s="495"/>
      <c r="TOV95" s="496"/>
      <c r="TOW95" s="496"/>
      <c r="TOX95" s="496"/>
      <c r="TOY95" s="496"/>
      <c r="TOZ95" s="496"/>
      <c r="TPA95" s="496"/>
      <c r="TPB95" s="495"/>
      <c r="TPC95" s="496"/>
      <c r="TPD95" s="496"/>
      <c r="TPE95" s="496"/>
      <c r="TPF95" s="496"/>
      <c r="TPG95" s="496"/>
      <c r="TPH95" s="496"/>
      <c r="TPI95" s="495"/>
      <c r="TPJ95" s="496"/>
      <c r="TPK95" s="496"/>
      <c r="TPL95" s="496"/>
      <c r="TPM95" s="496"/>
      <c r="TPN95" s="496"/>
      <c r="TPO95" s="496"/>
      <c r="TPP95" s="495"/>
      <c r="TPQ95" s="496"/>
      <c r="TPR95" s="496"/>
      <c r="TPS95" s="496"/>
      <c r="TPT95" s="496"/>
      <c r="TPU95" s="496"/>
      <c r="TPV95" s="496"/>
      <c r="TPW95" s="495"/>
      <c r="TPX95" s="496"/>
      <c r="TPY95" s="496"/>
      <c r="TPZ95" s="496"/>
      <c r="TQA95" s="496"/>
      <c r="TQB95" s="496"/>
      <c r="TQC95" s="496"/>
      <c r="TQD95" s="495"/>
      <c r="TQE95" s="496"/>
      <c r="TQF95" s="496"/>
      <c r="TQG95" s="496"/>
      <c r="TQH95" s="496"/>
      <c r="TQI95" s="496"/>
      <c r="TQJ95" s="496"/>
      <c r="TQK95" s="495"/>
      <c r="TQL95" s="496"/>
      <c r="TQM95" s="496"/>
      <c r="TQN95" s="496"/>
      <c r="TQO95" s="496"/>
      <c r="TQP95" s="496"/>
      <c r="TQQ95" s="496"/>
      <c r="TQR95" s="495"/>
      <c r="TQS95" s="496"/>
      <c r="TQT95" s="496"/>
      <c r="TQU95" s="496"/>
      <c r="TQV95" s="496"/>
      <c r="TQW95" s="496"/>
      <c r="TQX95" s="496"/>
      <c r="TQY95" s="495"/>
      <c r="TQZ95" s="496"/>
      <c r="TRA95" s="496"/>
      <c r="TRB95" s="496"/>
      <c r="TRC95" s="496"/>
      <c r="TRD95" s="496"/>
      <c r="TRE95" s="496"/>
      <c r="TRF95" s="495"/>
      <c r="TRG95" s="496"/>
      <c r="TRH95" s="496"/>
      <c r="TRI95" s="496"/>
      <c r="TRJ95" s="496"/>
      <c r="TRK95" s="496"/>
      <c r="TRL95" s="496"/>
      <c r="TRM95" s="495"/>
      <c r="TRN95" s="496"/>
      <c r="TRO95" s="496"/>
      <c r="TRP95" s="496"/>
      <c r="TRQ95" s="496"/>
      <c r="TRR95" s="496"/>
      <c r="TRS95" s="496"/>
      <c r="TRT95" s="495"/>
      <c r="TRU95" s="496"/>
      <c r="TRV95" s="496"/>
      <c r="TRW95" s="496"/>
      <c r="TRX95" s="496"/>
      <c r="TRY95" s="496"/>
      <c r="TRZ95" s="496"/>
      <c r="TSA95" s="495"/>
      <c r="TSB95" s="496"/>
      <c r="TSC95" s="496"/>
      <c r="TSD95" s="496"/>
      <c r="TSE95" s="496"/>
      <c r="TSF95" s="496"/>
      <c r="TSG95" s="496"/>
      <c r="TSH95" s="495"/>
      <c r="TSI95" s="496"/>
      <c r="TSJ95" s="496"/>
      <c r="TSK95" s="496"/>
      <c r="TSL95" s="496"/>
      <c r="TSM95" s="496"/>
      <c r="TSN95" s="496"/>
      <c r="TSO95" s="495"/>
      <c r="TSP95" s="496"/>
      <c r="TSQ95" s="496"/>
      <c r="TSR95" s="496"/>
      <c r="TSS95" s="496"/>
      <c r="TST95" s="496"/>
      <c r="TSU95" s="496"/>
      <c r="TSV95" s="495"/>
      <c r="TSW95" s="496"/>
      <c r="TSX95" s="496"/>
      <c r="TSY95" s="496"/>
      <c r="TSZ95" s="496"/>
      <c r="TTA95" s="496"/>
      <c r="TTB95" s="496"/>
      <c r="TTC95" s="495"/>
      <c r="TTD95" s="496"/>
      <c r="TTE95" s="496"/>
      <c r="TTF95" s="496"/>
      <c r="TTG95" s="496"/>
      <c r="TTH95" s="496"/>
      <c r="TTI95" s="496"/>
      <c r="TTJ95" s="495"/>
      <c r="TTK95" s="496"/>
      <c r="TTL95" s="496"/>
      <c r="TTM95" s="496"/>
      <c r="TTN95" s="496"/>
      <c r="TTO95" s="496"/>
      <c r="TTP95" s="496"/>
      <c r="TTQ95" s="495"/>
      <c r="TTR95" s="496"/>
      <c r="TTS95" s="496"/>
      <c r="TTT95" s="496"/>
      <c r="TTU95" s="496"/>
      <c r="TTV95" s="496"/>
      <c r="TTW95" s="496"/>
      <c r="TTX95" s="495"/>
      <c r="TTY95" s="496"/>
      <c r="TTZ95" s="496"/>
      <c r="TUA95" s="496"/>
      <c r="TUB95" s="496"/>
      <c r="TUC95" s="496"/>
      <c r="TUD95" s="496"/>
      <c r="TUE95" s="495"/>
      <c r="TUF95" s="496"/>
      <c r="TUG95" s="496"/>
      <c r="TUH95" s="496"/>
      <c r="TUI95" s="496"/>
      <c r="TUJ95" s="496"/>
      <c r="TUK95" s="496"/>
      <c r="TUL95" s="495"/>
      <c r="TUM95" s="496"/>
      <c r="TUN95" s="496"/>
      <c r="TUO95" s="496"/>
      <c r="TUP95" s="496"/>
      <c r="TUQ95" s="496"/>
      <c r="TUR95" s="496"/>
      <c r="TUS95" s="495"/>
      <c r="TUT95" s="496"/>
      <c r="TUU95" s="496"/>
      <c r="TUV95" s="496"/>
      <c r="TUW95" s="496"/>
      <c r="TUX95" s="496"/>
      <c r="TUY95" s="496"/>
      <c r="TUZ95" s="495"/>
      <c r="TVA95" s="496"/>
      <c r="TVB95" s="496"/>
      <c r="TVC95" s="496"/>
      <c r="TVD95" s="496"/>
      <c r="TVE95" s="496"/>
      <c r="TVF95" s="496"/>
      <c r="TVG95" s="495"/>
      <c r="TVH95" s="496"/>
      <c r="TVI95" s="496"/>
      <c r="TVJ95" s="496"/>
      <c r="TVK95" s="496"/>
      <c r="TVL95" s="496"/>
      <c r="TVM95" s="496"/>
      <c r="TVN95" s="495"/>
      <c r="TVO95" s="496"/>
      <c r="TVP95" s="496"/>
      <c r="TVQ95" s="496"/>
      <c r="TVR95" s="496"/>
      <c r="TVS95" s="496"/>
      <c r="TVT95" s="496"/>
      <c r="TVU95" s="495"/>
      <c r="TVV95" s="496"/>
      <c r="TVW95" s="496"/>
      <c r="TVX95" s="496"/>
      <c r="TVY95" s="496"/>
      <c r="TVZ95" s="496"/>
      <c r="TWA95" s="496"/>
      <c r="TWB95" s="495"/>
      <c r="TWC95" s="496"/>
      <c r="TWD95" s="496"/>
      <c r="TWE95" s="496"/>
      <c r="TWF95" s="496"/>
      <c r="TWG95" s="496"/>
      <c r="TWH95" s="496"/>
      <c r="TWI95" s="495"/>
      <c r="TWJ95" s="496"/>
      <c r="TWK95" s="496"/>
      <c r="TWL95" s="496"/>
      <c r="TWM95" s="496"/>
      <c r="TWN95" s="496"/>
      <c r="TWO95" s="496"/>
      <c r="TWP95" s="495"/>
      <c r="TWQ95" s="496"/>
      <c r="TWR95" s="496"/>
      <c r="TWS95" s="496"/>
      <c r="TWT95" s="496"/>
      <c r="TWU95" s="496"/>
      <c r="TWV95" s="496"/>
      <c r="TWW95" s="495"/>
      <c r="TWX95" s="496"/>
      <c r="TWY95" s="496"/>
      <c r="TWZ95" s="496"/>
      <c r="TXA95" s="496"/>
      <c r="TXB95" s="496"/>
      <c r="TXC95" s="496"/>
      <c r="TXD95" s="495"/>
      <c r="TXE95" s="496"/>
      <c r="TXF95" s="496"/>
      <c r="TXG95" s="496"/>
      <c r="TXH95" s="496"/>
      <c r="TXI95" s="496"/>
      <c r="TXJ95" s="496"/>
      <c r="TXK95" s="495"/>
      <c r="TXL95" s="496"/>
      <c r="TXM95" s="496"/>
      <c r="TXN95" s="496"/>
      <c r="TXO95" s="496"/>
      <c r="TXP95" s="496"/>
      <c r="TXQ95" s="496"/>
      <c r="TXR95" s="495"/>
      <c r="TXS95" s="496"/>
      <c r="TXT95" s="496"/>
      <c r="TXU95" s="496"/>
      <c r="TXV95" s="496"/>
      <c r="TXW95" s="496"/>
      <c r="TXX95" s="496"/>
      <c r="TXY95" s="495"/>
      <c r="TXZ95" s="496"/>
      <c r="TYA95" s="496"/>
      <c r="TYB95" s="496"/>
      <c r="TYC95" s="496"/>
      <c r="TYD95" s="496"/>
      <c r="TYE95" s="496"/>
      <c r="TYF95" s="495"/>
      <c r="TYG95" s="496"/>
      <c r="TYH95" s="496"/>
      <c r="TYI95" s="496"/>
      <c r="TYJ95" s="496"/>
      <c r="TYK95" s="496"/>
      <c r="TYL95" s="496"/>
      <c r="TYM95" s="495"/>
      <c r="TYN95" s="496"/>
      <c r="TYO95" s="496"/>
      <c r="TYP95" s="496"/>
      <c r="TYQ95" s="496"/>
      <c r="TYR95" s="496"/>
      <c r="TYS95" s="496"/>
      <c r="TYT95" s="495"/>
      <c r="TYU95" s="496"/>
      <c r="TYV95" s="496"/>
      <c r="TYW95" s="496"/>
      <c r="TYX95" s="496"/>
      <c r="TYY95" s="496"/>
      <c r="TYZ95" s="496"/>
      <c r="TZA95" s="495"/>
      <c r="TZB95" s="496"/>
      <c r="TZC95" s="496"/>
      <c r="TZD95" s="496"/>
      <c r="TZE95" s="496"/>
      <c r="TZF95" s="496"/>
      <c r="TZG95" s="496"/>
      <c r="TZH95" s="495"/>
      <c r="TZI95" s="496"/>
      <c r="TZJ95" s="496"/>
      <c r="TZK95" s="496"/>
      <c r="TZL95" s="496"/>
      <c r="TZM95" s="496"/>
      <c r="TZN95" s="496"/>
      <c r="TZO95" s="495"/>
      <c r="TZP95" s="496"/>
      <c r="TZQ95" s="496"/>
      <c r="TZR95" s="496"/>
      <c r="TZS95" s="496"/>
      <c r="TZT95" s="496"/>
      <c r="TZU95" s="496"/>
      <c r="TZV95" s="495"/>
      <c r="TZW95" s="496"/>
      <c r="TZX95" s="496"/>
      <c r="TZY95" s="496"/>
      <c r="TZZ95" s="496"/>
      <c r="UAA95" s="496"/>
      <c r="UAB95" s="496"/>
      <c r="UAC95" s="495"/>
      <c r="UAD95" s="496"/>
      <c r="UAE95" s="496"/>
      <c r="UAF95" s="496"/>
      <c r="UAG95" s="496"/>
      <c r="UAH95" s="496"/>
      <c r="UAI95" s="496"/>
      <c r="UAJ95" s="495"/>
      <c r="UAK95" s="496"/>
      <c r="UAL95" s="496"/>
      <c r="UAM95" s="496"/>
      <c r="UAN95" s="496"/>
      <c r="UAO95" s="496"/>
      <c r="UAP95" s="496"/>
      <c r="UAQ95" s="495"/>
      <c r="UAR95" s="496"/>
      <c r="UAS95" s="496"/>
      <c r="UAT95" s="496"/>
      <c r="UAU95" s="496"/>
      <c r="UAV95" s="496"/>
      <c r="UAW95" s="496"/>
      <c r="UAX95" s="495"/>
      <c r="UAY95" s="496"/>
      <c r="UAZ95" s="496"/>
      <c r="UBA95" s="496"/>
      <c r="UBB95" s="496"/>
      <c r="UBC95" s="496"/>
      <c r="UBD95" s="496"/>
      <c r="UBE95" s="495"/>
      <c r="UBF95" s="496"/>
      <c r="UBG95" s="496"/>
      <c r="UBH95" s="496"/>
      <c r="UBI95" s="496"/>
      <c r="UBJ95" s="496"/>
      <c r="UBK95" s="496"/>
      <c r="UBL95" s="495"/>
      <c r="UBM95" s="496"/>
      <c r="UBN95" s="496"/>
      <c r="UBO95" s="496"/>
      <c r="UBP95" s="496"/>
      <c r="UBQ95" s="496"/>
      <c r="UBR95" s="496"/>
      <c r="UBS95" s="495"/>
      <c r="UBT95" s="496"/>
      <c r="UBU95" s="496"/>
      <c r="UBV95" s="496"/>
      <c r="UBW95" s="496"/>
      <c r="UBX95" s="496"/>
      <c r="UBY95" s="496"/>
      <c r="UBZ95" s="495"/>
      <c r="UCA95" s="496"/>
      <c r="UCB95" s="496"/>
      <c r="UCC95" s="496"/>
      <c r="UCD95" s="496"/>
      <c r="UCE95" s="496"/>
      <c r="UCF95" s="496"/>
      <c r="UCG95" s="495"/>
      <c r="UCH95" s="496"/>
      <c r="UCI95" s="496"/>
      <c r="UCJ95" s="496"/>
      <c r="UCK95" s="496"/>
      <c r="UCL95" s="496"/>
      <c r="UCM95" s="496"/>
      <c r="UCN95" s="495"/>
      <c r="UCO95" s="496"/>
      <c r="UCP95" s="496"/>
      <c r="UCQ95" s="496"/>
      <c r="UCR95" s="496"/>
      <c r="UCS95" s="496"/>
      <c r="UCT95" s="496"/>
      <c r="UCU95" s="495"/>
      <c r="UCV95" s="496"/>
      <c r="UCW95" s="496"/>
      <c r="UCX95" s="496"/>
      <c r="UCY95" s="496"/>
      <c r="UCZ95" s="496"/>
      <c r="UDA95" s="496"/>
      <c r="UDB95" s="495"/>
      <c r="UDC95" s="496"/>
      <c r="UDD95" s="496"/>
      <c r="UDE95" s="496"/>
      <c r="UDF95" s="496"/>
      <c r="UDG95" s="496"/>
      <c r="UDH95" s="496"/>
      <c r="UDI95" s="495"/>
      <c r="UDJ95" s="496"/>
      <c r="UDK95" s="496"/>
      <c r="UDL95" s="496"/>
      <c r="UDM95" s="496"/>
      <c r="UDN95" s="496"/>
      <c r="UDO95" s="496"/>
      <c r="UDP95" s="495"/>
      <c r="UDQ95" s="496"/>
      <c r="UDR95" s="496"/>
      <c r="UDS95" s="496"/>
      <c r="UDT95" s="496"/>
      <c r="UDU95" s="496"/>
      <c r="UDV95" s="496"/>
      <c r="UDW95" s="495"/>
      <c r="UDX95" s="496"/>
      <c r="UDY95" s="496"/>
      <c r="UDZ95" s="496"/>
      <c r="UEA95" s="496"/>
      <c r="UEB95" s="496"/>
      <c r="UEC95" s="496"/>
      <c r="UED95" s="495"/>
      <c r="UEE95" s="496"/>
      <c r="UEF95" s="496"/>
      <c r="UEG95" s="496"/>
      <c r="UEH95" s="496"/>
      <c r="UEI95" s="496"/>
      <c r="UEJ95" s="496"/>
      <c r="UEK95" s="495"/>
      <c r="UEL95" s="496"/>
      <c r="UEM95" s="496"/>
      <c r="UEN95" s="496"/>
      <c r="UEO95" s="496"/>
      <c r="UEP95" s="496"/>
      <c r="UEQ95" s="496"/>
      <c r="UER95" s="495"/>
      <c r="UES95" s="496"/>
      <c r="UET95" s="496"/>
      <c r="UEU95" s="496"/>
      <c r="UEV95" s="496"/>
      <c r="UEW95" s="496"/>
      <c r="UEX95" s="496"/>
      <c r="UEY95" s="495"/>
      <c r="UEZ95" s="496"/>
      <c r="UFA95" s="496"/>
      <c r="UFB95" s="496"/>
      <c r="UFC95" s="496"/>
      <c r="UFD95" s="496"/>
      <c r="UFE95" s="496"/>
      <c r="UFF95" s="495"/>
      <c r="UFG95" s="496"/>
      <c r="UFH95" s="496"/>
      <c r="UFI95" s="496"/>
      <c r="UFJ95" s="496"/>
      <c r="UFK95" s="496"/>
      <c r="UFL95" s="496"/>
      <c r="UFM95" s="495"/>
      <c r="UFN95" s="496"/>
      <c r="UFO95" s="496"/>
      <c r="UFP95" s="496"/>
      <c r="UFQ95" s="496"/>
      <c r="UFR95" s="496"/>
      <c r="UFS95" s="496"/>
      <c r="UFT95" s="495"/>
      <c r="UFU95" s="496"/>
      <c r="UFV95" s="496"/>
      <c r="UFW95" s="496"/>
      <c r="UFX95" s="496"/>
      <c r="UFY95" s="496"/>
      <c r="UFZ95" s="496"/>
      <c r="UGA95" s="495"/>
      <c r="UGB95" s="496"/>
      <c r="UGC95" s="496"/>
      <c r="UGD95" s="496"/>
      <c r="UGE95" s="496"/>
      <c r="UGF95" s="496"/>
      <c r="UGG95" s="496"/>
      <c r="UGH95" s="495"/>
      <c r="UGI95" s="496"/>
      <c r="UGJ95" s="496"/>
      <c r="UGK95" s="496"/>
      <c r="UGL95" s="496"/>
      <c r="UGM95" s="496"/>
      <c r="UGN95" s="496"/>
      <c r="UGO95" s="495"/>
      <c r="UGP95" s="496"/>
      <c r="UGQ95" s="496"/>
      <c r="UGR95" s="496"/>
      <c r="UGS95" s="496"/>
      <c r="UGT95" s="496"/>
      <c r="UGU95" s="496"/>
      <c r="UGV95" s="495"/>
      <c r="UGW95" s="496"/>
      <c r="UGX95" s="496"/>
      <c r="UGY95" s="496"/>
      <c r="UGZ95" s="496"/>
      <c r="UHA95" s="496"/>
      <c r="UHB95" s="496"/>
      <c r="UHC95" s="495"/>
      <c r="UHD95" s="496"/>
      <c r="UHE95" s="496"/>
      <c r="UHF95" s="496"/>
      <c r="UHG95" s="496"/>
      <c r="UHH95" s="496"/>
      <c r="UHI95" s="496"/>
      <c r="UHJ95" s="495"/>
      <c r="UHK95" s="496"/>
      <c r="UHL95" s="496"/>
      <c r="UHM95" s="496"/>
      <c r="UHN95" s="496"/>
      <c r="UHO95" s="496"/>
      <c r="UHP95" s="496"/>
      <c r="UHQ95" s="495"/>
      <c r="UHR95" s="496"/>
      <c r="UHS95" s="496"/>
      <c r="UHT95" s="496"/>
      <c r="UHU95" s="496"/>
      <c r="UHV95" s="496"/>
      <c r="UHW95" s="496"/>
      <c r="UHX95" s="495"/>
      <c r="UHY95" s="496"/>
      <c r="UHZ95" s="496"/>
      <c r="UIA95" s="496"/>
      <c r="UIB95" s="496"/>
      <c r="UIC95" s="496"/>
      <c r="UID95" s="496"/>
      <c r="UIE95" s="495"/>
      <c r="UIF95" s="496"/>
      <c r="UIG95" s="496"/>
      <c r="UIH95" s="496"/>
      <c r="UII95" s="496"/>
      <c r="UIJ95" s="496"/>
      <c r="UIK95" s="496"/>
      <c r="UIL95" s="495"/>
      <c r="UIM95" s="496"/>
      <c r="UIN95" s="496"/>
      <c r="UIO95" s="496"/>
      <c r="UIP95" s="496"/>
      <c r="UIQ95" s="496"/>
      <c r="UIR95" s="496"/>
      <c r="UIS95" s="495"/>
      <c r="UIT95" s="496"/>
      <c r="UIU95" s="496"/>
      <c r="UIV95" s="496"/>
      <c r="UIW95" s="496"/>
      <c r="UIX95" s="496"/>
      <c r="UIY95" s="496"/>
      <c r="UIZ95" s="495"/>
      <c r="UJA95" s="496"/>
      <c r="UJB95" s="496"/>
      <c r="UJC95" s="496"/>
      <c r="UJD95" s="496"/>
      <c r="UJE95" s="496"/>
      <c r="UJF95" s="496"/>
      <c r="UJG95" s="495"/>
      <c r="UJH95" s="496"/>
      <c r="UJI95" s="496"/>
      <c r="UJJ95" s="496"/>
      <c r="UJK95" s="496"/>
      <c r="UJL95" s="496"/>
      <c r="UJM95" s="496"/>
      <c r="UJN95" s="495"/>
      <c r="UJO95" s="496"/>
      <c r="UJP95" s="496"/>
      <c r="UJQ95" s="496"/>
      <c r="UJR95" s="496"/>
      <c r="UJS95" s="496"/>
      <c r="UJT95" s="496"/>
      <c r="UJU95" s="495"/>
      <c r="UJV95" s="496"/>
      <c r="UJW95" s="496"/>
      <c r="UJX95" s="496"/>
      <c r="UJY95" s="496"/>
      <c r="UJZ95" s="496"/>
      <c r="UKA95" s="496"/>
      <c r="UKB95" s="495"/>
      <c r="UKC95" s="496"/>
      <c r="UKD95" s="496"/>
      <c r="UKE95" s="496"/>
      <c r="UKF95" s="496"/>
      <c r="UKG95" s="496"/>
      <c r="UKH95" s="496"/>
      <c r="UKI95" s="495"/>
      <c r="UKJ95" s="496"/>
      <c r="UKK95" s="496"/>
      <c r="UKL95" s="496"/>
      <c r="UKM95" s="496"/>
      <c r="UKN95" s="496"/>
      <c r="UKO95" s="496"/>
      <c r="UKP95" s="495"/>
      <c r="UKQ95" s="496"/>
      <c r="UKR95" s="496"/>
      <c r="UKS95" s="496"/>
      <c r="UKT95" s="496"/>
      <c r="UKU95" s="496"/>
      <c r="UKV95" s="496"/>
      <c r="UKW95" s="495"/>
      <c r="UKX95" s="496"/>
      <c r="UKY95" s="496"/>
      <c r="UKZ95" s="496"/>
      <c r="ULA95" s="496"/>
      <c r="ULB95" s="496"/>
      <c r="ULC95" s="496"/>
      <c r="ULD95" s="495"/>
      <c r="ULE95" s="496"/>
      <c r="ULF95" s="496"/>
      <c r="ULG95" s="496"/>
      <c r="ULH95" s="496"/>
      <c r="ULI95" s="496"/>
      <c r="ULJ95" s="496"/>
      <c r="ULK95" s="495"/>
      <c r="ULL95" s="496"/>
      <c r="ULM95" s="496"/>
      <c r="ULN95" s="496"/>
      <c r="ULO95" s="496"/>
      <c r="ULP95" s="496"/>
      <c r="ULQ95" s="496"/>
      <c r="ULR95" s="495"/>
      <c r="ULS95" s="496"/>
      <c r="ULT95" s="496"/>
      <c r="ULU95" s="496"/>
      <c r="ULV95" s="496"/>
      <c r="ULW95" s="496"/>
      <c r="ULX95" s="496"/>
      <c r="ULY95" s="495"/>
      <c r="ULZ95" s="496"/>
      <c r="UMA95" s="496"/>
      <c r="UMB95" s="496"/>
      <c r="UMC95" s="496"/>
      <c r="UMD95" s="496"/>
      <c r="UME95" s="496"/>
      <c r="UMF95" s="495"/>
      <c r="UMG95" s="496"/>
      <c r="UMH95" s="496"/>
      <c r="UMI95" s="496"/>
      <c r="UMJ95" s="496"/>
      <c r="UMK95" s="496"/>
      <c r="UML95" s="496"/>
      <c r="UMM95" s="495"/>
      <c r="UMN95" s="496"/>
      <c r="UMO95" s="496"/>
      <c r="UMP95" s="496"/>
      <c r="UMQ95" s="496"/>
      <c r="UMR95" s="496"/>
      <c r="UMS95" s="496"/>
      <c r="UMT95" s="495"/>
      <c r="UMU95" s="496"/>
      <c r="UMV95" s="496"/>
      <c r="UMW95" s="496"/>
      <c r="UMX95" s="496"/>
      <c r="UMY95" s="496"/>
      <c r="UMZ95" s="496"/>
      <c r="UNA95" s="495"/>
      <c r="UNB95" s="496"/>
      <c r="UNC95" s="496"/>
      <c r="UND95" s="496"/>
      <c r="UNE95" s="496"/>
      <c r="UNF95" s="496"/>
      <c r="UNG95" s="496"/>
      <c r="UNH95" s="495"/>
      <c r="UNI95" s="496"/>
      <c r="UNJ95" s="496"/>
      <c r="UNK95" s="496"/>
      <c r="UNL95" s="496"/>
      <c r="UNM95" s="496"/>
      <c r="UNN95" s="496"/>
      <c r="UNO95" s="495"/>
      <c r="UNP95" s="496"/>
      <c r="UNQ95" s="496"/>
      <c r="UNR95" s="496"/>
      <c r="UNS95" s="496"/>
      <c r="UNT95" s="496"/>
      <c r="UNU95" s="496"/>
      <c r="UNV95" s="495"/>
      <c r="UNW95" s="496"/>
      <c r="UNX95" s="496"/>
      <c r="UNY95" s="496"/>
      <c r="UNZ95" s="496"/>
      <c r="UOA95" s="496"/>
      <c r="UOB95" s="496"/>
      <c r="UOC95" s="495"/>
      <c r="UOD95" s="496"/>
      <c r="UOE95" s="496"/>
      <c r="UOF95" s="496"/>
      <c r="UOG95" s="496"/>
      <c r="UOH95" s="496"/>
      <c r="UOI95" s="496"/>
      <c r="UOJ95" s="495"/>
      <c r="UOK95" s="496"/>
      <c r="UOL95" s="496"/>
      <c r="UOM95" s="496"/>
      <c r="UON95" s="496"/>
      <c r="UOO95" s="496"/>
      <c r="UOP95" s="496"/>
      <c r="UOQ95" s="495"/>
      <c r="UOR95" s="496"/>
      <c r="UOS95" s="496"/>
      <c r="UOT95" s="496"/>
      <c r="UOU95" s="496"/>
      <c r="UOV95" s="496"/>
      <c r="UOW95" s="496"/>
      <c r="UOX95" s="495"/>
      <c r="UOY95" s="496"/>
      <c r="UOZ95" s="496"/>
      <c r="UPA95" s="496"/>
      <c r="UPB95" s="496"/>
      <c r="UPC95" s="496"/>
      <c r="UPD95" s="496"/>
      <c r="UPE95" s="495"/>
      <c r="UPF95" s="496"/>
      <c r="UPG95" s="496"/>
      <c r="UPH95" s="496"/>
      <c r="UPI95" s="496"/>
      <c r="UPJ95" s="496"/>
      <c r="UPK95" s="496"/>
      <c r="UPL95" s="495"/>
      <c r="UPM95" s="496"/>
      <c r="UPN95" s="496"/>
      <c r="UPO95" s="496"/>
      <c r="UPP95" s="496"/>
      <c r="UPQ95" s="496"/>
      <c r="UPR95" s="496"/>
      <c r="UPS95" s="495"/>
      <c r="UPT95" s="496"/>
      <c r="UPU95" s="496"/>
      <c r="UPV95" s="496"/>
      <c r="UPW95" s="496"/>
      <c r="UPX95" s="496"/>
      <c r="UPY95" s="496"/>
      <c r="UPZ95" s="495"/>
      <c r="UQA95" s="496"/>
      <c r="UQB95" s="496"/>
      <c r="UQC95" s="496"/>
      <c r="UQD95" s="496"/>
      <c r="UQE95" s="496"/>
      <c r="UQF95" s="496"/>
      <c r="UQG95" s="495"/>
      <c r="UQH95" s="496"/>
      <c r="UQI95" s="496"/>
      <c r="UQJ95" s="496"/>
      <c r="UQK95" s="496"/>
      <c r="UQL95" s="496"/>
      <c r="UQM95" s="496"/>
      <c r="UQN95" s="495"/>
      <c r="UQO95" s="496"/>
      <c r="UQP95" s="496"/>
      <c r="UQQ95" s="496"/>
      <c r="UQR95" s="496"/>
      <c r="UQS95" s="496"/>
      <c r="UQT95" s="496"/>
      <c r="UQU95" s="495"/>
      <c r="UQV95" s="496"/>
      <c r="UQW95" s="496"/>
      <c r="UQX95" s="496"/>
      <c r="UQY95" s="496"/>
      <c r="UQZ95" s="496"/>
      <c r="URA95" s="496"/>
      <c r="URB95" s="495"/>
      <c r="URC95" s="496"/>
      <c r="URD95" s="496"/>
      <c r="URE95" s="496"/>
      <c r="URF95" s="496"/>
      <c r="URG95" s="496"/>
      <c r="URH95" s="496"/>
      <c r="URI95" s="495"/>
      <c r="URJ95" s="496"/>
      <c r="URK95" s="496"/>
      <c r="URL95" s="496"/>
      <c r="URM95" s="496"/>
      <c r="URN95" s="496"/>
      <c r="URO95" s="496"/>
      <c r="URP95" s="495"/>
      <c r="URQ95" s="496"/>
      <c r="URR95" s="496"/>
      <c r="URS95" s="496"/>
      <c r="URT95" s="496"/>
      <c r="URU95" s="496"/>
      <c r="URV95" s="496"/>
      <c r="URW95" s="495"/>
      <c r="URX95" s="496"/>
      <c r="URY95" s="496"/>
      <c r="URZ95" s="496"/>
      <c r="USA95" s="496"/>
      <c r="USB95" s="496"/>
      <c r="USC95" s="496"/>
      <c r="USD95" s="495"/>
      <c r="USE95" s="496"/>
      <c r="USF95" s="496"/>
      <c r="USG95" s="496"/>
      <c r="USH95" s="496"/>
      <c r="USI95" s="496"/>
      <c r="USJ95" s="496"/>
      <c r="USK95" s="495"/>
      <c r="USL95" s="496"/>
      <c r="USM95" s="496"/>
      <c r="USN95" s="496"/>
      <c r="USO95" s="496"/>
      <c r="USP95" s="496"/>
      <c r="USQ95" s="496"/>
      <c r="USR95" s="495"/>
      <c r="USS95" s="496"/>
      <c r="UST95" s="496"/>
      <c r="USU95" s="496"/>
      <c r="USV95" s="496"/>
      <c r="USW95" s="496"/>
      <c r="USX95" s="496"/>
      <c r="USY95" s="495"/>
      <c r="USZ95" s="496"/>
      <c r="UTA95" s="496"/>
      <c r="UTB95" s="496"/>
      <c r="UTC95" s="496"/>
      <c r="UTD95" s="496"/>
      <c r="UTE95" s="496"/>
      <c r="UTF95" s="495"/>
      <c r="UTG95" s="496"/>
      <c r="UTH95" s="496"/>
      <c r="UTI95" s="496"/>
      <c r="UTJ95" s="496"/>
      <c r="UTK95" s="496"/>
      <c r="UTL95" s="496"/>
      <c r="UTM95" s="495"/>
      <c r="UTN95" s="496"/>
      <c r="UTO95" s="496"/>
      <c r="UTP95" s="496"/>
      <c r="UTQ95" s="496"/>
      <c r="UTR95" s="496"/>
      <c r="UTS95" s="496"/>
      <c r="UTT95" s="495"/>
      <c r="UTU95" s="496"/>
      <c r="UTV95" s="496"/>
      <c r="UTW95" s="496"/>
      <c r="UTX95" s="496"/>
      <c r="UTY95" s="496"/>
      <c r="UTZ95" s="496"/>
      <c r="UUA95" s="495"/>
      <c r="UUB95" s="496"/>
      <c r="UUC95" s="496"/>
      <c r="UUD95" s="496"/>
      <c r="UUE95" s="496"/>
      <c r="UUF95" s="496"/>
      <c r="UUG95" s="496"/>
      <c r="UUH95" s="495"/>
      <c r="UUI95" s="496"/>
      <c r="UUJ95" s="496"/>
      <c r="UUK95" s="496"/>
      <c r="UUL95" s="496"/>
      <c r="UUM95" s="496"/>
      <c r="UUN95" s="496"/>
      <c r="UUO95" s="495"/>
      <c r="UUP95" s="496"/>
      <c r="UUQ95" s="496"/>
      <c r="UUR95" s="496"/>
      <c r="UUS95" s="496"/>
      <c r="UUT95" s="496"/>
      <c r="UUU95" s="496"/>
      <c r="UUV95" s="495"/>
      <c r="UUW95" s="496"/>
      <c r="UUX95" s="496"/>
      <c r="UUY95" s="496"/>
      <c r="UUZ95" s="496"/>
      <c r="UVA95" s="496"/>
      <c r="UVB95" s="496"/>
      <c r="UVC95" s="495"/>
      <c r="UVD95" s="496"/>
      <c r="UVE95" s="496"/>
      <c r="UVF95" s="496"/>
      <c r="UVG95" s="496"/>
      <c r="UVH95" s="496"/>
      <c r="UVI95" s="496"/>
      <c r="UVJ95" s="495"/>
      <c r="UVK95" s="496"/>
      <c r="UVL95" s="496"/>
      <c r="UVM95" s="496"/>
      <c r="UVN95" s="496"/>
      <c r="UVO95" s="496"/>
      <c r="UVP95" s="496"/>
      <c r="UVQ95" s="495"/>
      <c r="UVR95" s="496"/>
      <c r="UVS95" s="496"/>
      <c r="UVT95" s="496"/>
      <c r="UVU95" s="496"/>
      <c r="UVV95" s="496"/>
      <c r="UVW95" s="496"/>
      <c r="UVX95" s="495"/>
      <c r="UVY95" s="496"/>
      <c r="UVZ95" s="496"/>
      <c r="UWA95" s="496"/>
      <c r="UWB95" s="496"/>
      <c r="UWC95" s="496"/>
      <c r="UWD95" s="496"/>
      <c r="UWE95" s="495"/>
      <c r="UWF95" s="496"/>
      <c r="UWG95" s="496"/>
      <c r="UWH95" s="496"/>
      <c r="UWI95" s="496"/>
      <c r="UWJ95" s="496"/>
      <c r="UWK95" s="496"/>
      <c r="UWL95" s="495"/>
      <c r="UWM95" s="496"/>
      <c r="UWN95" s="496"/>
      <c r="UWO95" s="496"/>
      <c r="UWP95" s="496"/>
      <c r="UWQ95" s="496"/>
      <c r="UWR95" s="496"/>
      <c r="UWS95" s="495"/>
      <c r="UWT95" s="496"/>
      <c r="UWU95" s="496"/>
      <c r="UWV95" s="496"/>
      <c r="UWW95" s="496"/>
      <c r="UWX95" s="496"/>
      <c r="UWY95" s="496"/>
      <c r="UWZ95" s="495"/>
      <c r="UXA95" s="496"/>
      <c r="UXB95" s="496"/>
      <c r="UXC95" s="496"/>
      <c r="UXD95" s="496"/>
      <c r="UXE95" s="496"/>
      <c r="UXF95" s="496"/>
      <c r="UXG95" s="495"/>
      <c r="UXH95" s="496"/>
      <c r="UXI95" s="496"/>
      <c r="UXJ95" s="496"/>
      <c r="UXK95" s="496"/>
      <c r="UXL95" s="496"/>
      <c r="UXM95" s="496"/>
      <c r="UXN95" s="495"/>
      <c r="UXO95" s="496"/>
      <c r="UXP95" s="496"/>
      <c r="UXQ95" s="496"/>
      <c r="UXR95" s="496"/>
      <c r="UXS95" s="496"/>
      <c r="UXT95" s="496"/>
      <c r="UXU95" s="495"/>
      <c r="UXV95" s="496"/>
      <c r="UXW95" s="496"/>
      <c r="UXX95" s="496"/>
      <c r="UXY95" s="496"/>
      <c r="UXZ95" s="496"/>
      <c r="UYA95" s="496"/>
      <c r="UYB95" s="495"/>
      <c r="UYC95" s="496"/>
      <c r="UYD95" s="496"/>
      <c r="UYE95" s="496"/>
      <c r="UYF95" s="496"/>
      <c r="UYG95" s="496"/>
      <c r="UYH95" s="496"/>
      <c r="UYI95" s="495"/>
      <c r="UYJ95" s="496"/>
      <c r="UYK95" s="496"/>
      <c r="UYL95" s="496"/>
      <c r="UYM95" s="496"/>
      <c r="UYN95" s="496"/>
      <c r="UYO95" s="496"/>
      <c r="UYP95" s="495"/>
      <c r="UYQ95" s="496"/>
      <c r="UYR95" s="496"/>
      <c r="UYS95" s="496"/>
      <c r="UYT95" s="496"/>
      <c r="UYU95" s="496"/>
      <c r="UYV95" s="496"/>
      <c r="UYW95" s="495"/>
      <c r="UYX95" s="496"/>
      <c r="UYY95" s="496"/>
      <c r="UYZ95" s="496"/>
      <c r="UZA95" s="496"/>
      <c r="UZB95" s="496"/>
      <c r="UZC95" s="496"/>
      <c r="UZD95" s="495"/>
      <c r="UZE95" s="496"/>
      <c r="UZF95" s="496"/>
      <c r="UZG95" s="496"/>
      <c r="UZH95" s="496"/>
      <c r="UZI95" s="496"/>
      <c r="UZJ95" s="496"/>
      <c r="UZK95" s="495"/>
      <c r="UZL95" s="496"/>
      <c r="UZM95" s="496"/>
      <c r="UZN95" s="496"/>
      <c r="UZO95" s="496"/>
      <c r="UZP95" s="496"/>
      <c r="UZQ95" s="496"/>
      <c r="UZR95" s="495"/>
      <c r="UZS95" s="496"/>
      <c r="UZT95" s="496"/>
      <c r="UZU95" s="496"/>
      <c r="UZV95" s="496"/>
      <c r="UZW95" s="496"/>
      <c r="UZX95" s="496"/>
      <c r="UZY95" s="495"/>
      <c r="UZZ95" s="496"/>
      <c r="VAA95" s="496"/>
      <c r="VAB95" s="496"/>
      <c r="VAC95" s="496"/>
      <c r="VAD95" s="496"/>
      <c r="VAE95" s="496"/>
      <c r="VAF95" s="495"/>
      <c r="VAG95" s="496"/>
      <c r="VAH95" s="496"/>
      <c r="VAI95" s="496"/>
      <c r="VAJ95" s="496"/>
      <c r="VAK95" s="496"/>
      <c r="VAL95" s="496"/>
      <c r="VAM95" s="495"/>
      <c r="VAN95" s="496"/>
      <c r="VAO95" s="496"/>
      <c r="VAP95" s="496"/>
      <c r="VAQ95" s="496"/>
      <c r="VAR95" s="496"/>
      <c r="VAS95" s="496"/>
      <c r="VAT95" s="495"/>
      <c r="VAU95" s="496"/>
      <c r="VAV95" s="496"/>
      <c r="VAW95" s="496"/>
      <c r="VAX95" s="496"/>
      <c r="VAY95" s="496"/>
      <c r="VAZ95" s="496"/>
      <c r="VBA95" s="495"/>
      <c r="VBB95" s="496"/>
      <c r="VBC95" s="496"/>
      <c r="VBD95" s="496"/>
      <c r="VBE95" s="496"/>
      <c r="VBF95" s="496"/>
      <c r="VBG95" s="496"/>
      <c r="VBH95" s="495"/>
      <c r="VBI95" s="496"/>
      <c r="VBJ95" s="496"/>
      <c r="VBK95" s="496"/>
      <c r="VBL95" s="496"/>
      <c r="VBM95" s="496"/>
      <c r="VBN95" s="496"/>
      <c r="VBO95" s="495"/>
      <c r="VBP95" s="496"/>
      <c r="VBQ95" s="496"/>
      <c r="VBR95" s="496"/>
      <c r="VBS95" s="496"/>
      <c r="VBT95" s="496"/>
      <c r="VBU95" s="496"/>
      <c r="VBV95" s="495"/>
      <c r="VBW95" s="496"/>
      <c r="VBX95" s="496"/>
      <c r="VBY95" s="496"/>
      <c r="VBZ95" s="496"/>
      <c r="VCA95" s="496"/>
      <c r="VCB95" s="496"/>
      <c r="VCC95" s="495"/>
      <c r="VCD95" s="496"/>
      <c r="VCE95" s="496"/>
      <c r="VCF95" s="496"/>
      <c r="VCG95" s="496"/>
      <c r="VCH95" s="496"/>
      <c r="VCI95" s="496"/>
      <c r="VCJ95" s="495"/>
      <c r="VCK95" s="496"/>
      <c r="VCL95" s="496"/>
      <c r="VCM95" s="496"/>
      <c r="VCN95" s="496"/>
      <c r="VCO95" s="496"/>
      <c r="VCP95" s="496"/>
      <c r="VCQ95" s="495"/>
      <c r="VCR95" s="496"/>
      <c r="VCS95" s="496"/>
      <c r="VCT95" s="496"/>
      <c r="VCU95" s="496"/>
      <c r="VCV95" s="496"/>
      <c r="VCW95" s="496"/>
      <c r="VCX95" s="495"/>
      <c r="VCY95" s="496"/>
      <c r="VCZ95" s="496"/>
      <c r="VDA95" s="496"/>
      <c r="VDB95" s="496"/>
      <c r="VDC95" s="496"/>
      <c r="VDD95" s="496"/>
      <c r="VDE95" s="495"/>
      <c r="VDF95" s="496"/>
      <c r="VDG95" s="496"/>
      <c r="VDH95" s="496"/>
      <c r="VDI95" s="496"/>
      <c r="VDJ95" s="496"/>
      <c r="VDK95" s="496"/>
      <c r="VDL95" s="495"/>
      <c r="VDM95" s="496"/>
      <c r="VDN95" s="496"/>
      <c r="VDO95" s="496"/>
      <c r="VDP95" s="496"/>
      <c r="VDQ95" s="496"/>
      <c r="VDR95" s="496"/>
      <c r="VDS95" s="495"/>
      <c r="VDT95" s="496"/>
      <c r="VDU95" s="496"/>
      <c r="VDV95" s="496"/>
      <c r="VDW95" s="496"/>
      <c r="VDX95" s="496"/>
      <c r="VDY95" s="496"/>
      <c r="VDZ95" s="495"/>
      <c r="VEA95" s="496"/>
      <c r="VEB95" s="496"/>
      <c r="VEC95" s="496"/>
      <c r="VED95" s="496"/>
      <c r="VEE95" s="496"/>
      <c r="VEF95" s="496"/>
      <c r="VEG95" s="495"/>
      <c r="VEH95" s="496"/>
      <c r="VEI95" s="496"/>
      <c r="VEJ95" s="496"/>
      <c r="VEK95" s="496"/>
      <c r="VEL95" s="496"/>
      <c r="VEM95" s="496"/>
      <c r="VEN95" s="495"/>
      <c r="VEO95" s="496"/>
      <c r="VEP95" s="496"/>
      <c r="VEQ95" s="496"/>
      <c r="VER95" s="496"/>
      <c r="VES95" s="496"/>
      <c r="VET95" s="496"/>
      <c r="VEU95" s="495"/>
      <c r="VEV95" s="496"/>
      <c r="VEW95" s="496"/>
      <c r="VEX95" s="496"/>
      <c r="VEY95" s="496"/>
      <c r="VEZ95" s="496"/>
      <c r="VFA95" s="496"/>
      <c r="VFB95" s="495"/>
      <c r="VFC95" s="496"/>
      <c r="VFD95" s="496"/>
      <c r="VFE95" s="496"/>
      <c r="VFF95" s="496"/>
      <c r="VFG95" s="496"/>
      <c r="VFH95" s="496"/>
      <c r="VFI95" s="495"/>
      <c r="VFJ95" s="496"/>
      <c r="VFK95" s="496"/>
      <c r="VFL95" s="496"/>
      <c r="VFM95" s="496"/>
      <c r="VFN95" s="496"/>
      <c r="VFO95" s="496"/>
      <c r="VFP95" s="495"/>
      <c r="VFQ95" s="496"/>
      <c r="VFR95" s="496"/>
      <c r="VFS95" s="496"/>
      <c r="VFT95" s="496"/>
      <c r="VFU95" s="496"/>
      <c r="VFV95" s="496"/>
      <c r="VFW95" s="495"/>
      <c r="VFX95" s="496"/>
      <c r="VFY95" s="496"/>
      <c r="VFZ95" s="496"/>
      <c r="VGA95" s="496"/>
      <c r="VGB95" s="496"/>
      <c r="VGC95" s="496"/>
      <c r="VGD95" s="495"/>
      <c r="VGE95" s="496"/>
      <c r="VGF95" s="496"/>
      <c r="VGG95" s="496"/>
      <c r="VGH95" s="496"/>
      <c r="VGI95" s="496"/>
      <c r="VGJ95" s="496"/>
      <c r="VGK95" s="495"/>
      <c r="VGL95" s="496"/>
      <c r="VGM95" s="496"/>
      <c r="VGN95" s="496"/>
      <c r="VGO95" s="496"/>
      <c r="VGP95" s="496"/>
      <c r="VGQ95" s="496"/>
      <c r="VGR95" s="495"/>
      <c r="VGS95" s="496"/>
      <c r="VGT95" s="496"/>
      <c r="VGU95" s="496"/>
      <c r="VGV95" s="496"/>
      <c r="VGW95" s="496"/>
      <c r="VGX95" s="496"/>
      <c r="VGY95" s="495"/>
      <c r="VGZ95" s="496"/>
      <c r="VHA95" s="496"/>
      <c r="VHB95" s="496"/>
      <c r="VHC95" s="496"/>
      <c r="VHD95" s="496"/>
      <c r="VHE95" s="496"/>
      <c r="VHF95" s="495"/>
      <c r="VHG95" s="496"/>
      <c r="VHH95" s="496"/>
      <c r="VHI95" s="496"/>
      <c r="VHJ95" s="496"/>
      <c r="VHK95" s="496"/>
      <c r="VHL95" s="496"/>
      <c r="VHM95" s="495"/>
      <c r="VHN95" s="496"/>
      <c r="VHO95" s="496"/>
      <c r="VHP95" s="496"/>
      <c r="VHQ95" s="496"/>
      <c r="VHR95" s="496"/>
      <c r="VHS95" s="496"/>
      <c r="VHT95" s="495"/>
      <c r="VHU95" s="496"/>
      <c r="VHV95" s="496"/>
      <c r="VHW95" s="496"/>
      <c r="VHX95" s="496"/>
      <c r="VHY95" s="496"/>
      <c r="VHZ95" s="496"/>
      <c r="VIA95" s="495"/>
      <c r="VIB95" s="496"/>
      <c r="VIC95" s="496"/>
      <c r="VID95" s="496"/>
      <c r="VIE95" s="496"/>
      <c r="VIF95" s="496"/>
      <c r="VIG95" s="496"/>
      <c r="VIH95" s="495"/>
      <c r="VII95" s="496"/>
      <c r="VIJ95" s="496"/>
      <c r="VIK95" s="496"/>
      <c r="VIL95" s="496"/>
      <c r="VIM95" s="496"/>
      <c r="VIN95" s="496"/>
      <c r="VIO95" s="495"/>
      <c r="VIP95" s="496"/>
      <c r="VIQ95" s="496"/>
      <c r="VIR95" s="496"/>
      <c r="VIS95" s="496"/>
      <c r="VIT95" s="496"/>
      <c r="VIU95" s="496"/>
      <c r="VIV95" s="495"/>
      <c r="VIW95" s="496"/>
      <c r="VIX95" s="496"/>
      <c r="VIY95" s="496"/>
      <c r="VIZ95" s="496"/>
      <c r="VJA95" s="496"/>
      <c r="VJB95" s="496"/>
      <c r="VJC95" s="495"/>
      <c r="VJD95" s="496"/>
      <c r="VJE95" s="496"/>
      <c r="VJF95" s="496"/>
      <c r="VJG95" s="496"/>
      <c r="VJH95" s="496"/>
      <c r="VJI95" s="496"/>
      <c r="VJJ95" s="495"/>
      <c r="VJK95" s="496"/>
      <c r="VJL95" s="496"/>
      <c r="VJM95" s="496"/>
      <c r="VJN95" s="496"/>
      <c r="VJO95" s="496"/>
      <c r="VJP95" s="496"/>
      <c r="VJQ95" s="495"/>
      <c r="VJR95" s="496"/>
      <c r="VJS95" s="496"/>
      <c r="VJT95" s="496"/>
      <c r="VJU95" s="496"/>
      <c r="VJV95" s="496"/>
      <c r="VJW95" s="496"/>
      <c r="VJX95" s="495"/>
      <c r="VJY95" s="496"/>
      <c r="VJZ95" s="496"/>
      <c r="VKA95" s="496"/>
      <c r="VKB95" s="496"/>
      <c r="VKC95" s="496"/>
      <c r="VKD95" s="496"/>
      <c r="VKE95" s="495"/>
      <c r="VKF95" s="496"/>
      <c r="VKG95" s="496"/>
      <c r="VKH95" s="496"/>
      <c r="VKI95" s="496"/>
      <c r="VKJ95" s="496"/>
      <c r="VKK95" s="496"/>
      <c r="VKL95" s="495"/>
      <c r="VKM95" s="496"/>
      <c r="VKN95" s="496"/>
      <c r="VKO95" s="496"/>
      <c r="VKP95" s="496"/>
      <c r="VKQ95" s="496"/>
      <c r="VKR95" s="496"/>
      <c r="VKS95" s="495"/>
      <c r="VKT95" s="496"/>
      <c r="VKU95" s="496"/>
      <c r="VKV95" s="496"/>
      <c r="VKW95" s="496"/>
      <c r="VKX95" s="496"/>
      <c r="VKY95" s="496"/>
      <c r="VKZ95" s="495"/>
      <c r="VLA95" s="496"/>
      <c r="VLB95" s="496"/>
      <c r="VLC95" s="496"/>
      <c r="VLD95" s="496"/>
      <c r="VLE95" s="496"/>
      <c r="VLF95" s="496"/>
      <c r="VLG95" s="495"/>
      <c r="VLH95" s="496"/>
      <c r="VLI95" s="496"/>
      <c r="VLJ95" s="496"/>
      <c r="VLK95" s="496"/>
      <c r="VLL95" s="496"/>
      <c r="VLM95" s="496"/>
      <c r="VLN95" s="495"/>
      <c r="VLO95" s="496"/>
      <c r="VLP95" s="496"/>
      <c r="VLQ95" s="496"/>
      <c r="VLR95" s="496"/>
      <c r="VLS95" s="496"/>
      <c r="VLT95" s="496"/>
      <c r="VLU95" s="495"/>
      <c r="VLV95" s="496"/>
      <c r="VLW95" s="496"/>
      <c r="VLX95" s="496"/>
      <c r="VLY95" s="496"/>
      <c r="VLZ95" s="496"/>
      <c r="VMA95" s="496"/>
      <c r="VMB95" s="495"/>
      <c r="VMC95" s="496"/>
      <c r="VMD95" s="496"/>
      <c r="VME95" s="496"/>
      <c r="VMF95" s="496"/>
      <c r="VMG95" s="496"/>
      <c r="VMH95" s="496"/>
      <c r="VMI95" s="495"/>
      <c r="VMJ95" s="496"/>
      <c r="VMK95" s="496"/>
      <c r="VML95" s="496"/>
      <c r="VMM95" s="496"/>
      <c r="VMN95" s="496"/>
      <c r="VMO95" s="496"/>
      <c r="VMP95" s="495"/>
      <c r="VMQ95" s="496"/>
      <c r="VMR95" s="496"/>
      <c r="VMS95" s="496"/>
      <c r="VMT95" s="496"/>
      <c r="VMU95" s="496"/>
      <c r="VMV95" s="496"/>
      <c r="VMW95" s="495"/>
      <c r="VMX95" s="496"/>
      <c r="VMY95" s="496"/>
      <c r="VMZ95" s="496"/>
      <c r="VNA95" s="496"/>
      <c r="VNB95" s="496"/>
      <c r="VNC95" s="496"/>
      <c r="VND95" s="495"/>
      <c r="VNE95" s="496"/>
      <c r="VNF95" s="496"/>
      <c r="VNG95" s="496"/>
      <c r="VNH95" s="496"/>
      <c r="VNI95" s="496"/>
      <c r="VNJ95" s="496"/>
      <c r="VNK95" s="495"/>
      <c r="VNL95" s="496"/>
      <c r="VNM95" s="496"/>
      <c r="VNN95" s="496"/>
      <c r="VNO95" s="496"/>
      <c r="VNP95" s="496"/>
      <c r="VNQ95" s="496"/>
      <c r="VNR95" s="495"/>
      <c r="VNS95" s="496"/>
      <c r="VNT95" s="496"/>
      <c r="VNU95" s="496"/>
      <c r="VNV95" s="496"/>
      <c r="VNW95" s="496"/>
      <c r="VNX95" s="496"/>
      <c r="VNY95" s="495"/>
      <c r="VNZ95" s="496"/>
      <c r="VOA95" s="496"/>
      <c r="VOB95" s="496"/>
      <c r="VOC95" s="496"/>
      <c r="VOD95" s="496"/>
      <c r="VOE95" s="496"/>
      <c r="VOF95" s="495"/>
      <c r="VOG95" s="496"/>
      <c r="VOH95" s="496"/>
      <c r="VOI95" s="496"/>
      <c r="VOJ95" s="496"/>
      <c r="VOK95" s="496"/>
      <c r="VOL95" s="496"/>
      <c r="VOM95" s="495"/>
      <c r="VON95" s="496"/>
      <c r="VOO95" s="496"/>
      <c r="VOP95" s="496"/>
      <c r="VOQ95" s="496"/>
      <c r="VOR95" s="496"/>
      <c r="VOS95" s="496"/>
      <c r="VOT95" s="495"/>
      <c r="VOU95" s="496"/>
      <c r="VOV95" s="496"/>
      <c r="VOW95" s="496"/>
      <c r="VOX95" s="496"/>
      <c r="VOY95" s="496"/>
      <c r="VOZ95" s="496"/>
      <c r="VPA95" s="495"/>
      <c r="VPB95" s="496"/>
      <c r="VPC95" s="496"/>
      <c r="VPD95" s="496"/>
      <c r="VPE95" s="496"/>
      <c r="VPF95" s="496"/>
      <c r="VPG95" s="496"/>
      <c r="VPH95" s="495"/>
      <c r="VPI95" s="496"/>
      <c r="VPJ95" s="496"/>
      <c r="VPK95" s="496"/>
      <c r="VPL95" s="496"/>
      <c r="VPM95" s="496"/>
      <c r="VPN95" s="496"/>
      <c r="VPO95" s="495"/>
      <c r="VPP95" s="496"/>
      <c r="VPQ95" s="496"/>
      <c r="VPR95" s="496"/>
      <c r="VPS95" s="496"/>
      <c r="VPT95" s="496"/>
      <c r="VPU95" s="496"/>
      <c r="VPV95" s="495"/>
      <c r="VPW95" s="496"/>
      <c r="VPX95" s="496"/>
      <c r="VPY95" s="496"/>
      <c r="VPZ95" s="496"/>
      <c r="VQA95" s="496"/>
      <c r="VQB95" s="496"/>
      <c r="VQC95" s="495"/>
      <c r="VQD95" s="496"/>
      <c r="VQE95" s="496"/>
      <c r="VQF95" s="496"/>
      <c r="VQG95" s="496"/>
      <c r="VQH95" s="496"/>
      <c r="VQI95" s="496"/>
      <c r="VQJ95" s="495"/>
      <c r="VQK95" s="496"/>
      <c r="VQL95" s="496"/>
      <c r="VQM95" s="496"/>
      <c r="VQN95" s="496"/>
      <c r="VQO95" s="496"/>
      <c r="VQP95" s="496"/>
      <c r="VQQ95" s="495"/>
      <c r="VQR95" s="496"/>
      <c r="VQS95" s="496"/>
      <c r="VQT95" s="496"/>
      <c r="VQU95" s="496"/>
      <c r="VQV95" s="496"/>
      <c r="VQW95" s="496"/>
      <c r="VQX95" s="495"/>
      <c r="VQY95" s="496"/>
      <c r="VQZ95" s="496"/>
      <c r="VRA95" s="496"/>
      <c r="VRB95" s="496"/>
      <c r="VRC95" s="496"/>
      <c r="VRD95" s="496"/>
      <c r="VRE95" s="495"/>
      <c r="VRF95" s="496"/>
      <c r="VRG95" s="496"/>
      <c r="VRH95" s="496"/>
      <c r="VRI95" s="496"/>
      <c r="VRJ95" s="496"/>
      <c r="VRK95" s="496"/>
      <c r="VRL95" s="495"/>
      <c r="VRM95" s="496"/>
      <c r="VRN95" s="496"/>
      <c r="VRO95" s="496"/>
      <c r="VRP95" s="496"/>
      <c r="VRQ95" s="496"/>
      <c r="VRR95" s="496"/>
      <c r="VRS95" s="495"/>
      <c r="VRT95" s="496"/>
      <c r="VRU95" s="496"/>
      <c r="VRV95" s="496"/>
      <c r="VRW95" s="496"/>
      <c r="VRX95" s="496"/>
      <c r="VRY95" s="496"/>
      <c r="VRZ95" s="495"/>
      <c r="VSA95" s="496"/>
      <c r="VSB95" s="496"/>
      <c r="VSC95" s="496"/>
      <c r="VSD95" s="496"/>
      <c r="VSE95" s="496"/>
      <c r="VSF95" s="496"/>
      <c r="VSG95" s="495"/>
      <c r="VSH95" s="496"/>
      <c r="VSI95" s="496"/>
      <c r="VSJ95" s="496"/>
      <c r="VSK95" s="496"/>
      <c r="VSL95" s="496"/>
      <c r="VSM95" s="496"/>
      <c r="VSN95" s="495"/>
      <c r="VSO95" s="496"/>
      <c r="VSP95" s="496"/>
      <c r="VSQ95" s="496"/>
      <c r="VSR95" s="496"/>
      <c r="VSS95" s="496"/>
      <c r="VST95" s="496"/>
      <c r="VSU95" s="495"/>
      <c r="VSV95" s="496"/>
      <c r="VSW95" s="496"/>
      <c r="VSX95" s="496"/>
      <c r="VSY95" s="496"/>
      <c r="VSZ95" s="496"/>
      <c r="VTA95" s="496"/>
      <c r="VTB95" s="495"/>
      <c r="VTC95" s="496"/>
      <c r="VTD95" s="496"/>
      <c r="VTE95" s="496"/>
      <c r="VTF95" s="496"/>
      <c r="VTG95" s="496"/>
      <c r="VTH95" s="496"/>
      <c r="VTI95" s="495"/>
      <c r="VTJ95" s="496"/>
      <c r="VTK95" s="496"/>
      <c r="VTL95" s="496"/>
      <c r="VTM95" s="496"/>
      <c r="VTN95" s="496"/>
      <c r="VTO95" s="496"/>
      <c r="VTP95" s="495"/>
      <c r="VTQ95" s="496"/>
      <c r="VTR95" s="496"/>
      <c r="VTS95" s="496"/>
      <c r="VTT95" s="496"/>
      <c r="VTU95" s="496"/>
      <c r="VTV95" s="496"/>
      <c r="VTW95" s="495"/>
      <c r="VTX95" s="496"/>
      <c r="VTY95" s="496"/>
      <c r="VTZ95" s="496"/>
      <c r="VUA95" s="496"/>
      <c r="VUB95" s="496"/>
      <c r="VUC95" s="496"/>
      <c r="VUD95" s="495"/>
      <c r="VUE95" s="496"/>
      <c r="VUF95" s="496"/>
      <c r="VUG95" s="496"/>
      <c r="VUH95" s="496"/>
      <c r="VUI95" s="496"/>
      <c r="VUJ95" s="496"/>
      <c r="VUK95" s="495"/>
      <c r="VUL95" s="496"/>
      <c r="VUM95" s="496"/>
      <c r="VUN95" s="496"/>
      <c r="VUO95" s="496"/>
      <c r="VUP95" s="496"/>
      <c r="VUQ95" s="496"/>
      <c r="VUR95" s="495"/>
      <c r="VUS95" s="496"/>
      <c r="VUT95" s="496"/>
      <c r="VUU95" s="496"/>
      <c r="VUV95" s="496"/>
      <c r="VUW95" s="496"/>
      <c r="VUX95" s="496"/>
      <c r="VUY95" s="495"/>
      <c r="VUZ95" s="496"/>
      <c r="VVA95" s="496"/>
      <c r="VVB95" s="496"/>
      <c r="VVC95" s="496"/>
      <c r="VVD95" s="496"/>
      <c r="VVE95" s="496"/>
      <c r="VVF95" s="495"/>
      <c r="VVG95" s="496"/>
      <c r="VVH95" s="496"/>
      <c r="VVI95" s="496"/>
      <c r="VVJ95" s="496"/>
      <c r="VVK95" s="496"/>
      <c r="VVL95" s="496"/>
      <c r="VVM95" s="495"/>
      <c r="VVN95" s="496"/>
      <c r="VVO95" s="496"/>
      <c r="VVP95" s="496"/>
      <c r="VVQ95" s="496"/>
      <c r="VVR95" s="496"/>
      <c r="VVS95" s="496"/>
      <c r="VVT95" s="495"/>
      <c r="VVU95" s="496"/>
      <c r="VVV95" s="496"/>
      <c r="VVW95" s="496"/>
      <c r="VVX95" s="496"/>
      <c r="VVY95" s="496"/>
      <c r="VVZ95" s="496"/>
      <c r="VWA95" s="495"/>
      <c r="VWB95" s="496"/>
      <c r="VWC95" s="496"/>
      <c r="VWD95" s="496"/>
      <c r="VWE95" s="496"/>
      <c r="VWF95" s="496"/>
      <c r="VWG95" s="496"/>
      <c r="VWH95" s="495"/>
      <c r="VWI95" s="496"/>
      <c r="VWJ95" s="496"/>
      <c r="VWK95" s="496"/>
      <c r="VWL95" s="496"/>
      <c r="VWM95" s="496"/>
      <c r="VWN95" s="496"/>
      <c r="VWO95" s="495"/>
      <c r="VWP95" s="496"/>
      <c r="VWQ95" s="496"/>
      <c r="VWR95" s="496"/>
      <c r="VWS95" s="496"/>
      <c r="VWT95" s="496"/>
      <c r="VWU95" s="496"/>
      <c r="VWV95" s="495"/>
      <c r="VWW95" s="496"/>
      <c r="VWX95" s="496"/>
      <c r="VWY95" s="496"/>
      <c r="VWZ95" s="496"/>
      <c r="VXA95" s="496"/>
      <c r="VXB95" s="496"/>
      <c r="VXC95" s="495"/>
      <c r="VXD95" s="496"/>
      <c r="VXE95" s="496"/>
      <c r="VXF95" s="496"/>
      <c r="VXG95" s="496"/>
      <c r="VXH95" s="496"/>
      <c r="VXI95" s="496"/>
      <c r="VXJ95" s="495"/>
      <c r="VXK95" s="496"/>
      <c r="VXL95" s="496"/>
      <c r="VXM95" s="496"/>
      <c r="VXN95" s="496"/>
      <c r="VXO95" s="496"/>
      <c r="VXP95" s="496"/>
      <c r="VXQ95" s="495"/>
      <c r="VXR95" s="496"/>
      <c r="VXS95" s="496"/>
      <c r="VXT95" s="496"/>
      <c r="VXU95" s="496"/>
      <c r="VXV95" s="496"/>
      <c r="VXW95" s="496"/>
      <c r="VXX95" s="495"/>
      <c r="VXY95" s="496"/>
      <c r="VXZ95" s="496"/>
      <c r="VYA95" s="496"/>
      <c r="VYB95" s="496"/>
      <c r="VYC95" s="496"/>
      <c r="VYD95" s="496"/>
      <c r="VYE95" s="495"/>
      <c r="VYF95" s="496"/>
      <c r="VYG95" s="496"/>
      <c r="VYH95" s="496"/>
      <c r="VYI95" s="496"/>
      <c r="VYJ95" s="496"/>
      <c r="VYK95" s="496"/>
      <c r="VYL95" s="495"/>
      <c r="VYM95" s="496"/>
      <c r="VYN95" s="496"/>
      <c r="VYO95" s="496"/>
      <c r="VYP95" s="496"/>
      <c r="VYQ95" s="496"/>
      <c r="VYR95" s="496"/>
      <c r="VYS95" s="495"/>
      <c r="VYT95" s="496"/>
      <c r="VYU95" s="496"/>
      <c r="VYV95" s="496"/>
      <c r="VYW95" s="496"/>
      <c r="VYX95" s="496"/>
      <c r="VYY95" s="496"/>
      <c r="VYZ95" s="495"/>
      <c r="VZA95" s="496"/>
      <c r="VZB95" s="496"/>
      <c r="VZC95" s="496"/>
      <c r="VZD95" s="496"/>
      <c r="VZE95" s="496"/>
      <c r="VZF95" s="496"/>
      <c r="VZG95" s="495"/>
      <c r="VZH95" s="496"/>
      <c r="VZI95" s="496"/>
      <c r="VZJ95" s="496"/>
      <c r="VZK95" s="496"/>
      <c r="VZL95" s="496"/>
      <c r="VZM95" s="496"/>
      <c r="VZN95" s="495"/>
      <c r="VZO95" s="496"/>
      <c r="VZP95" s="496"/>
      <c r="VZQ95" s="496"/>
      <c r="VZR95" s="496"/>
      <c r="VZS95" s="496"/>
      <c r="VZT95" s="496"/>
      <c r="VZU95" s="495"/>
      <c r="VZV95" s="496"/>
      <c r="VZW95" s="496"/>
      <c r="VZX95" s="496"/>
      <c r="VZY95" s="496"/>
      <c r="VZZ95" s="496"/>
      <c r="WAA95" s="496"/>
      <c r="WAB95" s="495"/>
      <c r="WAC95" s="496"/>
      <c r="WAD95" s="496"/>
      <c r="WAE95" s="496"/>
      <c r="WAF95" s="496"/>
      <c r="WAG95" s="496"/>
      <c r="WAH95" s="496"/>
      <c r="WAI95" s="495"/>
      <c r="WAJ95" s="496"/>
      <c r="WAK95" s="496"/>
      <c r="WAL95" s="496"/>
      <c r="WAM95" s="496"/>
      <c r="WAN95" s="496"/>
      <c r="WAO95" s="496"/>
      <c r="WAP95" s="495"/>
      <c r="WAQ95" s="496"/>
      <c r="WAR95" s="496"/>
      <c r="WAS95" s="496"/>
      <c r="WAT95" s="496"/>
      <c r="WAU95" s="496"/>
      <c r="WAV95" s="496"/>
      <c r="WAW95" s="495"/>
      <c r="WAX95" s="496"/>
      <c r="WAY95" s="496"/>
      <c r="WAZ95" s="496"/>
      <c r="WBA95" s="496"/>
      <c r="WBB95" s="496"/>
      <c r="WBC95" s="496"/>
      <c r="WBD95" s="495"/>
      <c r="WBE95" s="496"/>
      <c r="WBF95" s="496"/>
      <c r="WBG95" s="496"/>
      <c r="WBH95" s="496"/>
      <c r="WBI95" s="496"/>
      <c r="WBJ95" s="496"/>
      <c r="WBK95" s="495"/>
      <c r="WBL95" s="496"/>
      <c r="WBM95" s="496"/>
      <c r="WBN95" s="496"/>
      <c r="WBO95" s="496"/>
      <c r="WBP95" s="496"/>
      <c r="WBQ95" s="496"/>
      <c r="WBR95" s="495"/>
      <c r="WBS95" s="496"/>
      <c r="WBT95" s="496"/>
      <c r="WBU95" s="496"/>
      <c r="WBV95" s="496"/>
      <c r="WBW95" s="496"/>
      <c r="WBX95" s="496"/>
      <c r="WBY95" s="495"/>
      <c r="WBZ95" s="496"/>
      <c r="WCA95" s="496"/>
      <c r="WCB95" s="496"/>
      <c r="WCC95" s="496"/>
      <c r="WCD95" s="496"/>
      <c r="WCE95" s="496"/>
      <c r="WCF95" s="495"/>
      <c r="WCG95" s="496"/>
      <c r="WCH95" s="496"/>
      <c r="WCI95" s="496"/>
      <c r="WCJ95" s="496"/>
      <c r="WCK95" s="496"/>
      <c r="WCL95" s="496"/>
      <c r="WCM95" s="495"/>
      <c r="WCN95" s="496"/>
      <c r="WCO95" s="496"/>
      <c r="WCP95" s="496"/>
      <c r="WCQ95" s="496"/>
      <c r="WCR95" s="496"/>
      <c r="WCS95" s="496"/>
      <c r="WCT95" s="495"/>
      <c r="WCU95" s="496"/>
      <c r="WCV95" s="496"/>
      <c r="WCW95" s="496"/>
      <c r="WCX95" s="496"/>
      <c r="WCY95" s="496"/>
      <c r="WCZ95" s="496"/>
      <c r="WDA95" s="495"/>
      <c r="WDB95" s="496"/>
      <c r="WDC95" s="496"/>
      <c r="WDD95" s="496"/>
      <c r="WDE95" s="496"/>
      <c r="WDF95" s="496"/>
      <c r="WDG95" s="496"/>
      <c r="WDH95" s="495"/>
      <c r="WDI95" s="496"/>
      <c r="WDJ95" s="496"/>
      <c r="WDK95" s="496"/>
      <c r="WDL95" s="496"/>
      <c r="WDM95" s="496"/>
      <c r="WDN95" s="496"/>
      <c r="WDO95" s="495"/>
      <c r="WDP95" s="496"/>
      <c r="WDQ95" s="496"/>
      <c r="WDR95" s="496"/>
      <c r="WDS95" s="496"/>
      <c r="WDT95" s="496"/>
      <c r="WDU95" s="496"/>
      <c r="WDV95" s="495"/>
      <c r="WDW95" s="496"/>
      <c r="WDX95" s="496"/>
      <c r="WDY95" s="496"/>
      <c r="WDZ95" s="496"/>
      <c r="WEA95" s="496"/>
      <c r="WEB95" s="496"/>
      <c r="WEC95" s="495"/>
      <c r="WED95" s="496"/>
      <c r="WEE95" s="496"/>
      <c r="WEF95" s="496"/>
      <c r="WEG95" s="496"/>
      <c r="WEH95" s="496"/>
      <c r="WEI95" s="496"/>
      <c r="WEJ95" s="495"/>
      <c r="WEK95" s="496"/>
      <c r="WEL95" s="496"/>
      <c r="WEM95" s="496"/>
      <c r="WEN95" s="496"/>
      <c r="WEO95" s="496"/>
      <c r="WEP95" s="496"/>
      <c r="WEQ95" s="495"/>
      <c r="WER95" s="496"/>
      <c r="WES95" s="496"/>
      <c r="WET95" s="496"/>
      <c r="WEU95" s="496"/>
      <c r="WEV95" s="496"/>
      <c r="WEW95" s="496"/>
      <c r="WEX95" s="495"/>
      <c r="WEY95" s="496"/>
      <c r="WEZ95" s="496"/>
      <c r="WFA95" s="496"/>
      <c r="WFB95" s="496"/>
      <c r="WFC95" s="496"/>
      <c r="WFD95" s="496"/>
      <c r="WFE95" s="495"/>
      <c r="WFF95" s="496"/>
      <c r="WFG95" s="496"/>
      <c r="WFH95" s="496"/>
      <c r="WFI95" s="496"/>
      <c r="WFJ95" s="496"/>
      <c r="WFK95" s="496"/>
      <c r="WFL95" s="495"/>
      <c r="WFM95" s="496"/>
      <c r="WFN95" s="496"/>
      <c r="WFO95" s="496"/>
      <c r="WFP95" s="496"/>
      <c r="WFQ95" s="496"/>
      <c r="WFR95" s="496"/>
      <c r="WFS95" s="495"/>
      <c r="WFT95" s="496"/>
      <c r="WFU95" s="496"/>
      <c r="WFV95" s="496"/>
      <c r="WFW95" s="496"/>
      <c r="WFX95" s="496"/>
      <c r="WFY95" s="496"/>
      <c r="WFZ95" s="495"/>
      <c r="WGA95" s="496"/>
      <c r="WGB95" s="496"/>
      <c r="WGC95" s="496"/>
      <c r="WGD95" s="496"/>
      <c r="WGE95" s="496"/>
      <c r="WGF95" s="496"/>
      <c r="WGG95" s="495"/>
      <c r="WGH95" s="496"/>
      <c r="WGI95" s="496"/>
      <c r="WGJ95" s="496"/>
      <c r="WGK95" s="496"/>
      <c r="WGL95" s="496"/>
      <c r="WGM95" s="496"/>
      <c r="WGN95" s="495"/>
      <c r="WGO95" s="496"/>
      <c r="WGP95" s="496"/>
      <c r="WGQ95" s="496"/>
      <c r="WGR95" s="496"/>
      <c r="WGS95" s="496"/>
      <c r="WGT95" s="496"/>
      <c r="WGU95" s="495"/>
      <c r="WGV95" s="496"/>
      <c r="WGW95" s="496"/>
      <c r="WGX95" s="496"/>
      <c r="WGY95" s="496"/>
      <c r="WGZ95" s="496"/>
      <c r="WHA95" s="496"/>
      <c r="WHB95" s="495"/>
      <c r="WHC95" s="496"/>
      <c r="WHD95" s="496"/>
      <c r="WHE95" s="496"/>
      <c r="WHF95" s="496"/>
      <c r="WHG95" s="496"/>
      <c r="WHH95" s="496"/>
      <c r="WHI95" s="495"/>
      <c r="WHJ95" s="496"/>
      <c r="WHK95" s="496"/>
      <c r="WHL95" s="496"/>
      <c r="WHM95" s="496"/>
      <c r="WHN95" s="496"/>
      <c r="WHO95" s="496"/>
      <c r="WHP95" s="495"/>
      <c r="WHQ95" s="496"/>
      <c r="WHR95" s="496"/>
      <c r="WHS95" s="496"/>
      <c r="WHT95" s="496"/>
      <c r="WHU95" s="496"/>
      <c r="WHV95" s="496"/>
      <c r="WHW95" s="495"/>
      <c r="WHX95" s="496"/>
      <c r="WHY95" s="496"/>
      <c r="WHZ95" s="496"/>
      <c r="WIA95" s="496"/>
      <c r="WIB95" s="496"/>
      <c r="WIC95" s="496"/>
      <c r="WID95" s="495"/>
      <c r="WIE95" s="496"/>
      <c r="WIF95" s="496"/>
      <c r="WIG95" s="496"/>
      <c r="WIH95" s="496"/>
      <c r="WII95" s="496"/>
      <c r="WIJ95" s="496"/>
      <c r="WIK95" s="495"/>
      <c r="WIL95" s="496"/>
      <c r="WIM95" s="496"/>
      <c r="WIN95" s="496"/>
      <c r="WIO95" s="496"/>
      <c r="WIP95" s="496"/>
      <c r="WIQ95" s="496"/>
      <c r="WIR95" s="495"/>
      <c r="WIS95" s="496"/>
      <c r="WIT95" s="496"/>
      <c r="WIU95" s="496"/>
      <c r="WIV95" s="496"/>
      <c r="WIW95" s="496"/>
      <c r="WIX95" s="496"/>
      <c r="WIY95" s="495"/>
      <c r="WIZ95" s="496"/>
      <c r="WJA95" s="496"/>
      <c r="WJB95" s="496"/>
      <c r="WJC95" s="496"/>
      <c r="WJD95" s="496"/>
      <c r="WJE95" s="496"/>
      <c r="WJF95" s="495"/>
      <c r="WJG95" s="496"/>
      <c r="WJH95" s="496"/>
      <c r="WJI95" s="496"/>
      <c r="WJJ95" s="496"/>
      <c r="WJK95" s="496"/>
      <c r="WJL95" s="496"/>
      <c r="WJM95" s="495"/>
      <c r="WJN95" s="496"/>
      <c r="WJO95" s="496"/>
      <c r="WJP95" s="496"/>
      <c r="WJQ95" s="496"/>
      <c r="WJR95" s="496"/>
      <c r="WJS95" s="496"/>
      <c r="WJT95" s="495"/>
      <c r="WJU95" s="496"/>
      <c r="WJV95" s="496"/>
      <c r="WJW95" s="496"/>
      <c r="WJX95" s="496"/>
      <c r="WJY95" s="496"/>
      <c r="WJZ95" s="496"/>
      <c r="WKA95" s="495"/>
      <c r="WKB95" s="496"/>
      <c r="WKC95" s="496"/>
      <c r="WKD95" s="496"/>
      <c r="WKE95" s="496"/>
      <c r="WKF95" s="496"/>
      <c r="WKG95" s="496"/>
      <c r="WKH95" s="495"/>
      <c r="WKI95" s="496"/>
      <c r="WKJ95" s="496"/>
      <c r="WKK95" s="496"/>
      <c r="WKL95" s="496"/>
      <c r="WKM95" s="496"/>
      <c r="WKN95" s="496"/>
      <c r="WKO95" s="495"/>
      <c r="WKP95" s="496"/>
      <c r="WKQ95" s="496"/>
      <c r="WKR95" s="496"/>
      <c r="WKS95" s="496"/>
      <c r="WKT95" s="496"/>
      <c r="WKU95" s="496"/>
      <c r="WKV95" s="495"/>
      <c r="WKW95" s="496"/>
      <c r="WKX95" s="496"/>
      <c r="WKY95" s="496"/>
      <c r="WKZ95" s="496"/>
      <c r="WLA95" s="496"/>
      <c r="WLB95" s="496"/>
      <c r="WLC95" s="495"/>
      <c r="WLD95" s="496"/>
      <c r="WLE95" s="496"/>
      <c r="WLF95" s="496"/>
      <c r="WLG95" s="496"/>
      <c r="WLH95" s="496"/>
      <c r="WLI95" s="496"/>
      <c r="WLJ95" s="495"/>
      <c r="WLK95" s="496"/>
      <c r="WLL95" s="496"/>
      <c r="WLM95" s="496"/>
      <c r="WLN95" s="496"/>
      <c r="WLO95" s="496"/>
      <c r="WLP95" s="496"/>
      <c r="WLQ95" s="495"/>
      <c r="WLR95" s="496"/>
      <c r="WLS95" s="496"/>
      <c r="WLT95" s="496"/>
      <c r="WLU95" s="496"/>
      <c r="WLV95" s="496"/>
      <c r="WLW95" s="496"/>
      <c r="WLX95" s="495"/>
      <c r="WLY95" s="496"/>
      <c r="WLZ95" s="496"/>
      <c r="WMA95" s="496"/>
      <c r="WMB95" s="496"/>
      <c r="WMC95" s="496"/>
      <c r="WMD95" s="496"/>
      <c r="WME95" s="495"/>
      <c r="WMF95" s="496"/>
      <c r="WMG95" s="496"/>
      <c r="WMH95" s="496"/>
      <c r="WMI95" s="496"/>
      <c r="WMJ95" s="496"/>
      <c r="WMK95" s="496"/>
      <c r="WML95" s="495"/>
      <c r="WMM95" s="496"/>
      <c r="WMN95" s="496"/>
      <c r="WMO95" s="496"/>
      <c r="WMP95" s="496"/>
      <c r="WMQ95" s="496"/>
      <c r="WMR95" s="496"/>
      <c r="WMS95" s="495"/>
      <c r="WMT95" s="496"/>
      <c r="WMU95" s="496"/>
      <c r="WMV95" s="496"/>
      <c r="WMW95" s="496"/>
      <c r="WMX95" s="496"/>
      <c r="WMY95" s="496"/>
      <c r="WMZ95" s="495"/>
      <c r="WNA95" s="496"/>
      <c r="WNB95" s="496"/>
      <c r="WNC95" s="496"/>
      <c r="WND95" s="496"/>
      <c r="WNE95" s="496"/>
      <c r="WNF95" s="496"/>
      <c r="WNG95" s="495"/>
      <c r="WNH95" s="496"/>
      <c r="WNI95" s="496"/>
      <c r="WNJ95" s="496"/>
      <c r="WNK95" s="496"/>
      <c r="WNL95" s="496"/>
      <c r="WNM95" s="496"/>
      <c r="WNN95" s="495"/>
      <c r="WNO95" s="496"/>
      <c r="WNP95" s="496"/>
      <c r="WNQ95" s="496"/>
      <c r="WNR95" s="496"/>
      <c r="WNS95" s="496"/>
      <c r="WNT95" s="496"/>
      <c r="WNU95" s="495"/>
      <c r="WNV95" s="496"/>
      <c r="WNW95" s="496"/>
      <c r="WNX95" s="496"/>
      <c r="WNY95" s="496"/>
      <c r="WNZ95" s="496"/>
      <c r="WOA95" s="496"/>
      <c r="WOB95" s="495"/>
      <c r="WOC95" s="496"/>
      <c r="WOD95" s="496"/>
      <c r="WOE95" s="496"/>
      <c r="WOF95" s="496"/>
      <c r="WOG95" s="496"/>
      <c r="WOH95" s="496"/>
      <c r="WOI95" s="495"/>
      <c r="WOJ95" s="496"/>
      <c r="WOK95" s="496"/>
      <c r="WOL95" s="496"/>
      <c r="WOM95" s="496"/>
      <c r="WON95" s="496"/>
      <c r="WOO95" s="496"/>
      <c r="WOP95" s="495"/>
      <c r="WOQ95" s="496"/>
      <c r="WOR95" s="496"/>
      <c r="WOS95" s="496"/>
      <c r="WOT95" s="496"/>
      <c r="WOU95" s="496"/>
      <c r="WOV95" s="496"/>
      <c r="WOW95" s="495"/>
      <c r="WOX95" s="496"/>
      <c r="WOY95" s="496"/>
      <c r="WOZ95" s="496"/>
      <c r="WPA95" s="496"/>
      <c r="WPB95" s="496"/>
      <c r="WPC95" s="496"/>
      <c r="WPD95" s="495"/>
      <c r="WPE95" s="496"/>
      <c r="WPF95" s="496"/>
      <c r="WPG95" s="496"/>
      <c r="WPH95" s="496"/>
      <c r="WPI95" s="496"/>
      <c r="WPJ95" s="496"/>
      <c r="WPK95" s="495"/>
      <c r="WPL95" s="496"/>
      <c r="WPM95" s="496"/>
      <c r="WPN95" s="496"/>
      <c r="WPO95" s="496"/>
      <c r="WPP95" s="496"/>
      <c r="WPQ95" s="496"/>
      <c r="WPR95" s="495"/>
      <c r="WPS95" s="496"/>
      <c r="WPT95" s="496"/>
      <c r="WPU95" s="496"/>
      <c r="WPV95" s="496"/>
      <c r="WPW95" s="496"/>
      <c r="WPX95" s="496"/>
      <c r="WPY95" s="495"/>
      <c r="WPZ95" s="496"/>
      <c r="WQA95" s="496"/>
      <c r="WQB95" s="496"/>
      <c r="WQC95" s="496"/>
      <c r="WQD95" s="496"/>
      <c r="WQE95" s="496"/>
      <c r="WQF95" s="495"/>
      <c r="WQG95" s="496"/>
      <c r="WQH95" s="496"/>
      <c r="WQI95" s="496"/>
      <c r="WQJ95" s="496"/>
      <c r="WQK95" s="496"/>
      <c r="WQL95" s="496"/>
      <c r="WQM95" s="495"/>
      <c r="WQN95" s="496"/>
      <c r="WQO95" s="496"/>
      <c r="WQP95" s="496"/>
      <c r="WQQ95" s="496"/>
      <c r="WQR95" s="496"/>
      <c r="WQS95" s="496"/>
      <c r="WQT95" s="495"/>
      <c r="WQU95" s="496"/>
      <c r="WQV95" s="496"/>
      <c r="WQW95" s="496"/>
      <c r="WQX95" s="496"/>
      <c r="WQY95" s="496"/>
      <c r="WQZ95" s="496"/>
      <c r="WRA95" s="495"/>
      <c r="WRB95" s="496"/>
      <c r="WRC95" s="496"/>
      <c r="WRD95" s="496"/>
      <c r="WRE95" s="496"/>
      <c r="WRF95" s="496"/>
      <c r="WRG95" s="496"/>
      <c r="WRH95" s="495"/>
      <c r="WRI95" s="496"/>
      <c r="WRJ95" s="496"/>
      <c r="WRK95" s="496"/>
      <c r="WRL95" s="496"/>
      <c r="WRM95" s="496"/>
      <c r="WRN95" s="496"/>
      <c r="WRO95" s="495"/>
      <c r="WRP95" s="496"/>
      <c r="WRQ95" s="496"/>
      <c r="WRR95" s="496"/>
      <c r="WRS95" s="496"/>
      <c r="WRT95" s="496"/>
      <c r="WRU95" s="496"/>
      <c r="WRV95" s="495"/>
      <c r="WRW95" s="496"/>
      <c r="WRX95" s="496"/>
      <c r="WRY95" s="496"/>
      <c r="WRZ95" s="496"/>
      <c r="WSA95" s="496"/>
      <c r="WSB95" s="496"/>
      <c r="WSC95" s="495"/>
      <c r="WSD95" s="496"/>
      <c r="WSE95" s="496"/>
      <c r="WSF95" s="496"/>
      <c r="WSG95" s="496"/>
      <c r="WSH95" s="496"/>
      <c r="WSI95" s="496"/>
      <c r="WSJ95" s="495"/>
      <c r="WSK95" s="496"/>
      <c r="WSL95" s="496"/>
      <c r="WSM95" s="496"/>
      <c r="WSN95" s="496"/>
      <c r="WSO95" s="496"/>
      <c r="WSP95" s="496"/>
      <c r="WSQ95" s="495"/>
      <c r="WSR95" s="496"/>
      <c r="WSS95" s="496"/>
      <c r="WST95" s="496"/>
      <c r="WSU95" s="496"/>
      <c r="WSV95" s="496"/>
      <c r="WSW95" s="496"/>
      <c r="WSX95" s="495"/>
      <c r="WSY95" s="496"/>
      <c r="WSZ95" s="496"/>
      <c r="WTA95" s="496"/>
      <c r="WTB95" s="496"/>
      <c r="WTC95" s="496"/>
      <c r="WTD95" s="496"/>
      <c r="WTE95" s="495"/>
      <c r="WTF95" s="496"/>
      <c r="WTG95" s="496"/>
      <c r="WTH95" s="496"/>
      <c r="WTI95" s="496"/>
      <c r="WTJ95" s="496"/>
      <c r="WTK95" s="496"/>
      <c r="WTL95" s="495"/>
      <c r="WTM95" s="496"/>
      <c r="WTN95" s="496"/>
      <c r="WTO95" s="496"/>
      <c r="WTP95" s="496"/>
      <c r="WTQ95" s="496"/>
      <c r="WTR95" s="496"/>
      <c r="WTS95" s="495"/>
      <c r="WTT95" s="496"/>
      <c r="WTU95" s="496"/>
      <c r="WTV95" s="496"/>
      <c r="WTW95" s="496"/>
      <c r="WTX95" s="496"/>
      <c r="WTY95" s="496"/>
      <c r="WTZ95" s="495"/>
      <c r="WUA95" s="496"/>
      <c r="WUB95" s="496"/>
      <c r="WUC95" s="496"/>
      <c r="WUD95" s="496"/>
      <c r="WUE95" s="496"/>
      <c r="WUF95" s="496"/>
      <c r="WUG95" s="495"/>
      <c r="WUH95" s="496"/>
      <c r="WUI95" s="496"/>
      <c r="WUJ95" s="496"/>
      <c r="WUK95" s="496"/>
      <c r="WUL95" s="496"/>
      <c r="WUM95" s="496"/>
      <c r="WUN95" s="495"/>
      <c r="WUO95" s="496"/>
      <c r="WUP95" s="496"/>
      <c r="WUQ95" s="496"/>
      <c r="WUR95" s="496"/>
      <c r="WUS95" s="496"/>
      <c r="WUT95" s="496"/>
      <c r="WUU95" s="495"/>
      <c r="WUV95" s="496"/>
      <c r="WUW95" s="496"/>
      <c r="WUX95" s="496"/>
      <c r="WUY95" s="496"/>
      <c r="WUZ95" s="496"/>
      <c r="WVA95" s="496"/>
      <c r="WVB95" s="495"/>
      <c r="WVC95" s="496"/>
      <c r="WVD95" s="496"/>
      <c r="WVE95" s="496"/>
      <c r="WVF95" s="496"/>
      <c r="WVG95" s="496"/>
      <c r="WVH95" s="496"/>
      <c r="WVI95" s="495"/>
      <c r="WVJ95" s="496"/>
      <c r="WVK95" s="496"/>
      <c r="WVL95" s="496"/>
      <c r="WVM95" s="496"/>
      <c r="WVN95" s="496"/>
      <c r="WVO95" s="496"/>
      <c r="WVP95" s="495"/>
      <c r="WVQ95" s="496"/>
      <c r="WVR95" s="496"/>
      <c r="WVS95" s="496"/>
      <c r="WVT95" s="496"/>
      <c r="WVU95" s="496"/>
      <c r="WVV95" s="496"/>
      <c r="WVW95" s="495"/>
      <c r="WVX95" s="496"/>
      <c r="WVY95" s="496"/>
      <c r="WVZ95" s="496"/>
      <c r="WWA95" s="496"/>
      <c r="WWB95" s="496"/>
      <c r="WWC95" s="496"/>
      <c r="WWD95" s="495"/>
      <c r="WWE95" s="496"/>
      <c r="WWF95" s="496"/>
      <c r="WWG95" s="496"/>
      <c r="WWH95" s="496"/>
      <c r="WWI95" s="496"/>
      <c r="WWJ95" s="496"/>
      <c r="WWK95" s="495"/>
      <c r="WWL95" s="496"/>
      <c r="WWM95" s="496"/>
      <c r="WWN95" s="496"/>
      <c r="WWO95" s="496"/>
      <c r="WWP95" s="496"/>
      <c r="WWQ95" s="496"/>
      <c r="WWR95" s="495"/>
      <c r="WWS95" s="496"/>
      <c r="WWT95" s="496"/>
      <c r="WWU95" s="496"/>
      <c r="WWV95" s="496"/>
      <c r="WWW95" s="496"/>
      <c r="WWX95" s="496"/>
      <c r="WWY95" s="495"/>
      <c r="WWZ95" s="496"/>
      <c r="WXA95" s="496"/>
      <c r="WXB95" s="496"/>
      <c r="WXC95" s="496"/>
      <c r="WXD95" s="496"/>
      <c r="WXE95" s="496"/>
      <c r="WXF95" s="495"/>
      <c r="WXG95" s="496"/>
      <c r="WXH95" s="496"/>
      <c r="WXI95" s="496"/>
      <c r="WXJ95" s="496"/>
      <c r="WXK95" s="496"/>
      <c r="WXL95" s="496"/>
      <c r="WXM95" s="495"/>
      <c r="WXN95" s="496"/>
      <c r="WXO95" s="496"/>
      <c r="WXP95" s="496"/>
      <c r="WXQ95" s="496"/>
      <c r="WXR95" s="496"/>
      <c r="WXS95" s="496"/>
      <c r="WXT95" s="495"/>
      <c r="WXU95" s="496"/>
      <c r="WXV95" s="496"/>
      <c r="WXW95" s="496"/>
      <c r="WXX95" s="496"/>
      <c r="WXY95" s="496"/>
      <c r="WXZ95" s="496"/>
      <c r="WYA95" s="495"/>
      <c r="WYB95" s="496"/>
      <c r="WYC95" s="496"/>
      <c r="WYD95" s="496"/>
      <c r="WYE95" s="496"/>
      <c r="WYF95" s="496"/>
      <c r="WYG95" s="496"/>
      <c r="WYH95" s="495"/>
      <c r="WYI95" s="496"/>
      <c r="WYJ95" s="496"/>
      <c r="WYK95" s="496"/>
      <c r="WYL95" s="496"/>
      <c r="WYM95" s="496"/>
      <c r="WYN95" s="496"/>
      <c r="WYO95" s="495"/>
      <c r="WYP95" s="496"/>
      <c r="WYQ95" s="496"/>
      <c r="WYR95" s="496"/>
      <c r="WYS95" s="496"/>
      <c r="WYT95" s="496"/>
      <c r="WYU95" s="496"/>
      <c r="WYV95" s="495"/>
      <c r="WYW95" s="496"/>
      <c r="WYX95" s="496"/>
      <c r="WYY95" s="496"/>
      <c r="WYZ95" s="496"/>
      <c r="WZA95" s="496"/>
      <c r="WZB95" s="496"/>
      <c r="WZC95" s="495"/>
      <c r="WZD95" s="496"/>
      <c r="WZE95" s="496"/>
      <c r="WZF95" s="496"/>
      <c r="WZG95" s="496"/>
      <c r="WZH95" s="496"/>
      <c r="WZI95" s="496"/>
      <c r="WZJ95" s="495"/>
      <c r="WZK95" s="496"/>
      <c r="WZL95" s="496"/>
      <c r="WZM95" s="496"/>
      <c r="WZN95" s="496"/>
      <c r="WZO95" s="496"/>
      <c r="WZP95" s="496"/>
      <c r="WZQ95" s="495"/>
      <c r="WZR95" s="496"/>
      <c r="WZS95" s="496"/>
      <c r="WZT95" s="496"/>
      <c r="WZU95" s="496"/>
      <c r="WZV95" s="496"/>
      <c r="WZW95" s="496"/>
      <c r="WZX95" s="495"/>
      <c r="WZY95" s="496"/>
      <c r="WZZ95" s="496"/>
      <c r="XAA95" s="496"/>
      <c r="XAB95" s="496"/>
      <c r="XAC95" s="496"/>
      <c r="XAD95" s="496"/>
      <c r="XAE95" s="495"/>
      <c r="XAF95" s="496"/>
      <c r="XAG95" s="496"/>
      <c r="XAH95" s="496"/>
      <c r="XAI95" s="496"/>
      <c r="XAJ95" s="496"/>
      <c r="XAK95" s="496"/>
      <c r="XAL95" s="495"/>
      <c r="XAM95" s="496"/>
      <c r="XAN95" s="496"/>
      <c r="XAO95" s="496"/>
      <c r="XAP95" s="496"/>
      <c r="XAQ95" s="496"/>
      <c r="XAR95" s="496"/>
      <c r="XAS95" s="495"/>
      <c r="XAT95" s="496"/>
      <c r="XAU95" s="496"/>
      <c r="XAV95" s="496"/>
      <c r="XAW95" s="496"/>
      <c r="XAX95" s="496"/>
      <c r="XAY95" s="496"/>
      <c r="XAZ95" s="495"/>
      <c r="XBA95" s="496"/>
      <c r="XBB95" s="496"/>
      <c r="XBC95" s="496"/>
      <c r="XBD95" s="496"/>
      <c r="XBE95" s="496"/>
      <c r="XBF95" s="496"/>
      <c r="XBG95" s="495"/>
      <c r="XBH95" s="496"/>
      <c r="XBI95" s="496"/>
      <c r="XBJ95" s="496"/>
      <c r="XBK95" s="496"/>
      <c r="XBL95" s="496"/>
      <c r="XBM95" s="496"/>
      <c r="XBN95" s="495"/>
      <c r="XBO95" s="496"/>
      <c r="XBP95" s="496"/>
      <c r="XBQ95" s="496"/>
      <c r="XBR95" s="496"/>
      <c r="XBS95" s="496"/>
      <c r="XBT95" s="496"/>
      <c r="XBU95" s="495"/>
      <c r="XBV95" s="496"/>
      <c r="XBW95" s="496"/>
      <c r="XBX95" s="496"/>
      <c r="XBY95" s="496"/>
      <c r="XBZ95" s="496"/>
      <c r="XCA95" s="496"/>
      <c r="XCB95" s="495"/>
      <c r="XCC95" s="496"/>
      <c r="XCD95" s="496"/>
      <c r="XCE95" s="496"/>
      <c r="XCF95" s="496"/>
      <c r="XCG95" s="496"/>
      <c r="XCH95" s="496"/>
      <c r="XCI95" s="495"/>
      <c r="XCJ95" s="496"/>
      <c r="XCK95" s="496"/>
      <c r="XCL95" s="496"/>
      <c r="XCM95" s="496"/>
      <c r="XCN95" s="496"/>
      <c r="XCO95" s="496"/>
      <c r="XCP95" s="495"/>
      <c r="XCQ95" s="496"/>
      <c r="XCR95" s="496"/>
      <c r="XCS95" s="496"/>
      <c r="XCT95" s="496"/>
      <c r="XCU95" s="496"/>
      <c r="XCV95" s="496"/>
      <c r="XCW95" s="495"/>
      <c r="XCX95" s="496"/>
      <c r="XCY95" s="496"/>
      <c r="XCZ95" s="496"/>
      <c r="XDA95" s="496"/>
      <c r="XDB95" s="496"/>
      <c r="XDC95" s="496"/>
      <c r="XDD95" s="495"/>
      <c r="XDE95" s="496"/>
      <c r="XDF95" s="496"/>
      <c r="XDG95" s="496"/>
      <c r="XDH95" s="496"/>
      <c r="XDI95" s="496"/>
      <c r="XDJ95" s="496"/>
      <c r="XDK95" s="495"/>
      <c r="XDL95" s="496"/>
      <c r="XDM95" s="496"/>
      <c r="XDN95" s="496"/>
      <c r="XDO95" s="496"/>
      <c r="XDP95" s="496"/>
      <c r="XDQ95" s="496"/>
      <c r="XDR95" s="495"/>
      <c r="XDS95" s="496"/>
      <c r="XDT95" s="496"/>
      <c r="XDU95" s="496"/>
      <c r="XDV95" s="496"/>
      <c r="XDW95" s="496"/>
      <c r="XDX95" s="496"/>
      <c r="XDY95" s="495"/>
      <c r="XDZ95" s="496"/>
      <c r="XEA95" s="496"/>
      <c r="XEB95" s="496"/>
      <c r="XEC95" s="496"/>
      <c r="XED95" s="496"/>
      <c r="XEE95" s="496"/>
      <c r="XEF95" s="495"/>
      <c r="XEG95" s="496"/>
      <c r="XEH95" s="496"/>
      <c r="XEI95" s="496"/>
      <c r="XEJ95" s="496"/>
      <c r="XEK95" s="496"/>
      <c r="XEL95" s="496"/>
      <c r="XEM95" s="495"/>
      <c r="XEN95" s="496"/>
      <c r="XEO95" s="496"/>
      <c r="XEP95" s="496"/>
      <c r="XEQ95" s="496"/>
      <c r="XER95" s="496"/>
      <c r="XES95" s="496"/>
      <c r="XET95" s="495"/>
      <c r="XEU95" s="496"/>
      <c r="XEV95" s="496"/>
      <c r="XEW95" s="496"/>
      <c r="XEX95" s="496"/>
      <c r="XEY95" s="496"/>
      <c r="XEZ95" s="496"/>
      <c r="XFA95" s="495"/>
      <c r="XFB95" s="496"/>
      <c r="XFC95" s="496"/>
      <c r="XFD95" s="496"/>
    </row>
    <row r="96" spans="1:16384" x14ac:dyDescent="0.2">
      <c r="A96" s="25"/>
    </row>
    <row r="97" spans="1:7" ht="15" x14ac:dyDescent="0.25">
      <c r="A97" s="26" t="s">
        <v>42</v>
      </c>
      <c r="F97" s="498">
        <v>150</v>
      </c>
      <c r="G97" s="499"/>
    </row>
    <row r="98" spans="1:7" x14ac:dyDescent="0.2">
      <c r="A98" s="495" t="s">
        <v>313</v>
      </c>
      <c r="B98" s="496"/>
      <c r="C98" s="496"/>
      <c r="D98" s="496"/>
      <c r="E98" s="496"/>
      <c r="F98" s="496"/>
      <c r="G98" s="496"/>
    </row>
    <row r="99" spans="1:7" x14ac:dyDescent="0.2">
      <c r="A99" s="497"/>
      <c r="B99" s="497"/>
      <c r="C99" s="497"/>
      <c r="D99" s="497"/>
      <c r="E99" s="497"/>
      <c r="F99" s="497"/>
      <c r="G99" s="497"/>
    </row>
    <row r="100" spans="1:7" x14ac:dyDescent="0.2">
      <c r="A100" s="25"/>
    </row>
    <row r="101" spans="1:7" ht="15" x14ac:dyDescent="0.25">
      <c r="A101" s="26" t="s">
        <v>43</v>
      </c>
      <c r="F101" s="498">
        <v>50</v>
      </c>
      <c r="G101" s="499"/>
    </row>
    <row r="102" spans="1:7" x14ac:dyDescent="0.2">
      <c r="A102" s="495" t="s">
        <v>127</v>
      </c>
      <c r="B102" s="496"/>
      <c r="C102" s="496"/>
      <c r="D102" s="496"/>
      <c r="E102" s="496"/>
      <c r="F102" s="496"/>
      <c r="G102" s="496"/>
    </row>
    <row r="103" spans="1:7" x14ac:dyDescent="0.2">
      <c r="A103" s="497"/>
      <c r="B103" s="497"/>
      <c r="C103" s="497"/>
      <c r="D103" s="497"/>
      <c r="E103" s="497"/>
      <c r="F103" s="497"/>
      <c r="G103" s="497"/>
    </row>
    <row r="104" spans="1:7" x14ac:dyDescent="0.2">
      <c r="A104" s="25"/>
    </row>
    <row r="105" spans="1:7" ht="15" x14ac:dyDescent="0.25">
      <c r="A105" s="26" t="s">
        <v>44</v>
      </c>
      <c r="F105" s="498">
        <v>20</v>
      </c>
      <c r="G105" s="499"/>
    </row>
    <row r="106" spans="1:7" ht="30" customHeight="1" x14ac:dyDescent="0.25">
      <c r="A106" s="495" t="s">
        <v>314</v>
      </c>
      <c r="B106" s="496"/>
      <c r="C106" s="496"/>
      <c r="D106" s="496"/>
      <c r="E106" s="496"/>
      <c r="F106" s="496"/>
      <c r="G106" s="496"/>
    </row>
    <row r="107" spans="1:7" x14ac:dyDescent="0.2">
      <c r="A107" s="25"/>
    </row>
    <row r="108" spans="1:7" ht="15" x14ac:dyDescent="0.25">
      <c r="A108" s="26" t="s">
        <v>19</v>
      </c>
      <c r="F108" s="498">
        <v>20</v>
      </c>
      <c r="G108" s="499"/>
    </row>
    <row r="109" spans="1:7" ht="14.25" customHeight="1" x14ac:dyDescent="0.2">
      <c r="A109" s="495" t="s">
        <v>143</v>
      </c>
      <c r="B109" s="495"/>
      <c r="C109" s="495"/>
      <c r="D109" s="495"/>
      <c r="E109" s="495"/>
      <c r="F109" s="495"/>
      <c r="G109" s="495"/>
    </row>
    <row r="110" spans="1:7" ht="14.25" customHeight="1" x14ac:dyDescent="0.2">
      <c r="A110" s="495"/>
      <c r="B110" s="495"/>
      <c r="C110" s="495"/>
      <c r="D110" s="495"/>
      <c r="E110" s="495"/>
      <c r="F110" s="495"/>
      <c r="G110" s="495"/>
    </row>
    <row r="111" spans="1:7" x14ac:dyDescent="0.2">
      <c r="A111" s="25"/>
    </row>
    <row r="112" spans="1:7" ht="15" x14ac:dyDescent="0.25">
      <c r="A112" s="26" t="s">
        <v>20</v>
      </c>
      <c r="F112" s="498">
        <v>132</v>
      </c>
      <c r="G112" s="499"/>
    </row>
    <row r="113" spans="1:7" ht="29.25" customHeight="1" x14ac:dyDescent="0.25">
      <c r="A113" s="495" t="s">
        <v>943</v>
      </c>
      <c r="B113" s="496"/>
      <c r="C113" s="496"/>
      <c r="D113" s="496"/>
      <c r="E113" s="496"/>
      <c r="F113" s="496"/>
      <c r="G113" s="496"/>
    </row>
    <row r="114" spans="1:7" x14ac:dyDescent="0.2">
      <c r="A114" s="25"/>
    </row>
    <row r="115" spans="1:7" s="157" customFormat="1" ht="15" x14ac:dyDescent="0.25">
      <c r="A115" s="165" t="s">
        <v>315</v>
      </c>
      <c r="B115" s="162"/>
      <c r="D115" s="158"/>
      <c r="E115" s="158"/>
      <c r="F115" s="498">
        <v>5</v>
      </c>
      <c r="G115" s="499"/>
    </row>
    <row r="116" spans="1:7" s="157" customFormat="1" ht="15" customHeight="1" x14ac:dyDescent="0.25">
      <c r="A116" s="495" t="s">
        <v>316</v>
      </c>
      <c r="B116" s="496"/>
      <c r="C116" s="496"/>
      <c r="D116" s="496"/>
      <c r="E116" s="496"/>
      <c r="F116" s="496"/>
      <c r="G116" s="496"/>
    </row>
    <row r="117" spans="1:7" s="157" customFormat="1" ht="15" customHeight="1" x14ac:dyDescent="0.25">
      <c r="A117" s="258"/>
      <c r="B117" s="259"/>
      <c r="C117" s="259"/>
      <c r="D117" s="259"/>
      <c r="E117" s="259"/>
      <c r="F117" s="259"/>
      <c r="G117" s="259"/>
    </row>
    <row r="118" spans="1:7" ht="15" x14ac:dyDescent="0.25">
      <c r="A118" s="26" t="s">
        <v>21</v>
      </c>
      <c r="F118" s="498">
        <v>1500</v>
      </c>
      <c r="G118" s="499"/>
    </row>
    <row r="119" spans="1:7" ht="8.25" customHeight="1" x14ac:dyDescent="0.2">
      <c r="A119" s="495" t="s">
        <v>862</v>
      </c>
      <c r="B119" s="496"/>
      <c r="C119" s="496"/>
      <c r="D119" s="496"/>
      <c r="E119" s="496"/>
      <c r="F119" s="496"/>
      <c r="G119" s="496"/>
    </row>
    <row r="120" spans="1:7" x14ac:dyDescent="0.2">
      <c r="A120" s="496"/>
      <c r="B120" s="496"/>
      <c r="C120" s="496"/>
      <c r="D120" s="496"/>
      <c r="E120" s="496"/>
      <c r="F120" s="496"/>
      <c r="G120" s="496"/>
    </row>
    <row r="121" spans="1:7" x14ac:dyDescent="0.2">
      <c r="A121" s="496"/>
      <c r="B121" s="496"/>
      <c r="C121" s="496"/>
      <c r="D121" s="496"/>
      <c r="E121" s="496"/>
      <c r="F121" s="496"/>
      <c r="G121" s="496"/>
    </row>
    <row r="122" spans="1:7" x14ac:dyDescent="0.2">
      <c r="A122" s="496"/>
      <c r="B122" s="496"/>
      <c r="C122" s="496"/>
      <c r="D122" s="496"/>
      <c r="E122" s="496"/>
      <c r="F122" s="496"/>
      <c r="G122" s="496"/>
    </row>
    <row r="123" spans="1:7" x14ac:dyDescent="0.2">
      <c r="A123" s="496"/>
      <c r="B123" s="496"/>
      <c r="C123" s="496"/>
      <c r="D123" s="496"/>
      <c r="E123" s="496"/>
      <c r="F123" s="496"/>
      <c r="G123" s="496"/>
    </row>
    <row r="124" spans="1:7" x14ac:dyDescent="0.2">
      <c r="A124" s="496"/>
      <c r="B124" s="496"/>
      <c r="C124" s="496"/>
      <c r="D124" s="496"/>
      <c r="E124" s="496"/>
      <c r="F124" s="496"/>
      <c r="G124" s="496"/>
    </row>
    <row r="125" spans="1:7" x14ac:dyDescent="0.2">
      <c r="A125" s="496"/>
      <c r="B125" s="496"/>
      <c r="C125" s="496"/>
      <c r="D125" s="496"/>
      <c r="E125" s="496"/>
      <c r="F125" s="496"/>
      <c r="G125" s="496"/>
    </row>
    <row r="126" spans="1:7" x14ac:dyDescent="0.2">
      <c r="A126" s="496"/>
      <c r="B126" s="496"/>
      <c r="C126" s="496"/>
      <c r="D126" s="496"/>
      <c r="E126" s="496"/>
      <c r="F126" s="496"/>
      <c r="G126" s="496"/>
    </row>
    <row r="127" spans="1:7" x14ac:dyDescent="0.2">
      <c r="A127" s="496"/>
      <c r="B127" s="496"/>
      <c r="C127" s="496"/>
      <c r="D127" s="496"/>
      <c r="E127" s="496"/>
      <c r="F127" s="496"/>
      <c r="G127" s="496"/>
    </row>
    <row r="128" spans="1:7" ht="6" customHeight="1" x14ac:dyDescent="0.2">
      <c r="A128" s="496"/>
      <c r="B128" s="496"/>
      <c r="C128" s="496"/>
      <c r="D128" s="496"/>
      <c r="E128" s="496"/>
      <c r="F128" s="496"/>
      <c r="G128" s="496"/>
    </row>
    <row r="129" spans="1:7" ht="15" x14ac:dyDescent="0.25">
      <c r="A129" s="29"/>
      <c r="B129" s="29"/>
      <c r="C129" s="29"/>
      <c r="D129" s="29"/>
      <c r="E129" s="29"/>
      <c r="F129" s="29"/>
      <c r="G129" s="29"/>
    </row>
    <row r="130" spans="1:7" ht="15" x14ac:dyDescent="0.25">
      <c r="A130" s="26" t="s">
        <v>22</v>
      </c>
      <c r="B130" s="25"/>
      <c r="C130" s="25"/>
      <c r="D130" s="25"/>
      <c r="E130" s="28"/>
      <c r="F130" s="498">
        <v>280</v>
      </c>
      <c r="G130" s="499"/>
    </row>
    <row r="131" spans="1:7" ht="45" customHeight="1" x14ac:dyDescent="0.25">
      <c r="A131" s="495" t="s">
        <v>317</v>
      </c>
      <c r="B131" s="496"/>
      <c r="C131" s="496"/>
      <c r="D131" s="496"/>
      <c r="E131" s="496"/>
      <c r="F131" s="496"/>
      <c r="G131" s="496"/>
    </row>
    <row r="132" spans="1:7" x14ac:dyDescent="0.2">
      <c r="A132" s="25"/>
      <c r="B132" s="28"/>
      <c r="C132" s="28"/>
      <c r="D132" s="28"/>
      <c r="E132" s="28"/>
      <c r="F132" s="28"/>
      <c r="G132" s="28"/>
    </row>
    <row r="133" spans="1:7" ht="15" x14ac:dyDescent="0.25">
      <c r="A133" s="26" t="s">
        <v>23</v>
      </c>
      <c r="B133" s="28"/>
      <c r="C133" s="28"/>
      <c r="D133" s="28"/>
      <c r="E133" s="28"/>
      <c r="F133" s="498">
        <v>260</v>
      </c>
      <c r="G133" s="499"/>
    </row>
    <row r="134" spans="1:7" x14ac:dyDescent="0.2">
      <c r="A134" s="495" t="s">
        <v>270</v>
      </c>
      <c r="B134" s="496"/>
      <c r="C134" s="496"/>
      <c r="D134" s="496"/>
      <c r="E134" s="496"/>
      <c r="F134" s="496"/>
      <c r="G134" s="496"/>
    </row>
    <row r="135" spans="1:7" x14ac:dyDescent="0.2">
      <c r="A135" s="496"/>
      <c r="B135" s="496"/>
      <c r="C135" s="496"/>
      <c r="D135" s="496"/>
      <c r="E135" s="496"/>
      <c r="F135" s="496"/>
      <c r="G135" s="496"/>
    </row>
    <row r="136" spans="1:7" x14ac:dyDescent="0.2">
      <c r="A136" s="25"/>
      <c r="B136" s="28"/>
      <c r="C136" s="28"/>
      <c r="D136" s="28"/>
      <c r="E136" s="28"/>
      <c r="F136" s="28"/>
      <c r="G136" s="28"/>
    </row>
    <row r="137" spans="1:7" ht="15" x14ac:dyDescent="0.25">
      <c r="A137" s="26" t="s">
        <v>45</v>
      </c>
      <c r="B137" s="28"/>
      <c r="C137" s="28"/>
      <c r="D137" s="28"/>
      <c r="E137" s="28"/>
      <c r="F137" s="498">
        <v>1370</v>
      </c>
      <c r="G137" s="499"/>
    </row>
    <row r="138" spans="1:7" x14ac:dyDescent="0.2">
      <c r="A138" s="495" t="s">
        <v>318</v>
      </c>
      <c r="B138" s="496"/>
      <c r="C138" s="496"/>
      <c r="D138" s="496"/>
      <c r="E138" s="496"/>
      <c r="F138" s="496"/>
      <c r="G138" s="496"/>
    </row>
    <row r="139" spans="1:7" x14ac:dyDescent="0.2">
      <c r="A139" s="496"/>
      <c r="B139" s="496"/>
      <c r="C139" s="496"/>
      <c r="D139" s="496"/>
      <c r="E139" s="496"/>
      <c r="F139" s="496"/>
      <c r="G139" s="496"/>
    </row>
    <row r="140" spans="1:7" x14ac:dyDescent="0.2">
      <c r="A140" s="496"/>
      <c r="B140" s="496"/>
      <c r="C140" s="496"/>
      <c r="D140" s="496"/>
      <c r="E140" s="496"/>
      <c r="F140" s="496"/>
      <c r="G140" s="496"/>
    </row>
    <row r="141" spans="1:7" x14ac:dyDescent="0.2">
      <c r="A141" s="496"/>
      <c r="B141" s="496"/>
      <c r="C141" s="496"/>
      <c r="D141" s="496"/>
      <c r="E141" s="496"/>
      <c r="F141" s="496"/>
      <c r="G141" s="496"/>
    </row>
    <row r="142" spans="1:7" x14ac:dyDescent="0.2">
      <c r="A142" s="25"/>
      <c r="B142" s="28"/>
      <c r="C142" s="28"/>
      <c r="D142" s="28"/>
      <c r="E142" s="28"/>
      <c r="F142" s="28"/>
      <c r="G142" s="28"/>
    </row>
    <row r="143" spans="1:7" ht="15" x14ac:dyDescent="0.25">
      <c r="A143" s="26" t="s">
        <v>46</v>
      </c>
      <c r="B143" s="28"/>
      <c r="C143" s="28"/>
      <c r="D143" s="28"/>
      <c r="E143" s="28"/>
      <c r="F143" s="498">
        <v>1350</v>
      </c>
      <c r="G143" s="499"/>
    </row>
    <row r="144" spans="1:7" x14ac:dyDescent="0.2">
      <c r="A144" s="495" t="s">
        <v>128</v>
      </c>
      <c r="B144" s="496"/>
      <c r="C144" s="496"/>
      <c r="D144" s="496"/>
      <c r="E144" s="496"/>
      <c r="F144" s="496"/>
      <c r="G144" s="496"/>
    </row>
    <row r="145" spans="1:8" x14ac:dyDescent="0.2">
      <c r="A145" s="496"/>
      <c r="B145" s="496"/>
      <c r="C145" s="496"/>
      <c r="D145" s="496"/>
      <c r="E145" s="496"/>
      <c r="F145" s="496"/>
      <c r="G145" s="496"/>
    </row>
    <row r="146" spans="1:8" x14ac:dyDescent="0.2">
      <c r="A146" s="25"/>
      <c r="B146" s="28"/>
      <c r="C146" s="28"/>
      <c r="D146" s="28"/>
      <c r="E146" s="28"/>
      <c r="F146" s="28"/>
      <c r="G146" s="28"/>
    </row>
    <row r="147" spans="1:8" ht="15" x14ac:dyDescent="0.25">
      <c r="A147" s="26" t="s">
        <v>47</v>
      </c>
      <c r="B147" s="28"/>
      <c r="C147" s="28"/>
      <c r="D147" s="28"/>
      <c r="E147" s="28"/>
      <c r="F147" s="498">
        <v>15</v>
      </c>
      <c r="G147" s="499"/>
    </row>
    <row r="148" spans="1:8" x14ac:dyDescent="0.2">
      <c r="A148" s="495" t="s">
        <v>319</v>
      </c>
      <c r="B148" s="496"/>
      <c r="C148" s="496"/>
      <c r="D148" s="496"/>
      <c r="E148" s="496"/>
      <c r="F148" s="496"/>
      <c r="G148" s="496"/>
    </row>
    <row r="149" spans="1:8" x14ac:dyDescent="0.2">
      <c r="A149" s="496"/>
      <c r="B149" s="496"/>
      <c r="C149" s="496"/>
      <c r="D149" s="496"/>
      <c r="E149" s="496"/>
      <c r="F149" s="496"/>
      <c r="G149" s="496"/>
    </row>
    <row r="150" spans="1:8" x14ac:dyDescent="0.2">
      <c r="A150" s="496"/>
      <c r="B150" s="496"/>
      <c r="C150" s="496"/>
      <c r="D150" s="496"/>
      <c r="E150" s="496"/>
      <c r="F150" s="496"/>
      <c r="G150" s="496"/>
    </row>
    <row r="151" spans="1:8" x14ac:dyDescent="0.2">
      <c r="A151" s="25"/>
      <c r="B151" s="28"/>
      <c r="C151" s="28"/>
      <c r="D151" s="28"/>
      <c r="E151" s="28"/>
      <c r="F151" s="28"/>
      <c r="G151" s="28"/>
    </row>
    <row r="152" spans="1:8" ht="15" x14ac:dyDescent="0.25">
      <c r="A152" s="26" t="s">
        <v>48</v>
      </c>
      <c r="B152" s="28"/>
      <c r="C152" s="28"/>
      <c r="D152" s="28"/>
      <c r="E152" s="28"/>
      <c r="F152" s="498">
        <v>70</v>
      </c>
      <c r="G152" s="499"/>
    </row>
    <row r="153" spans="1:8" x14ac:dyDescent="0.2">
      <c r="A153" s="524" t="s">
        <v>129</v>
      </c>
      <c r="B153" s="524"/>
      <c r="C153" s="524"/>
      <c r="D153" s="524"/>
      <c r="E153" s="524"/>
      <c r="F153" s="524"/>
      <c r="G153" s="524"/>
    </row>
    <row r="154" spans="1:8" x14ac:dyDescent="0.2">
      <c r="A154" s="25"/>
      <c r="B154" s="28"/>
      <c r="C154" s="28"/>
      <c r="D154" s="28"/>
      <c r="E154" s="28"/>
      <c r="F154" s="28"/>
      <c r="G154" s="28"/>
    </row>
    <row r="155" spans="1:8" ht="15" x14ac:dyDescent="0.25">
      <c r="A155" s="26" t="s">
        <v>49</v>
      </c>
      <c r="B155" s="28"/>
      <c r="C155" s="28"/>
      <c r="D155" s="28"/>
      <c r="E155" s="28"/>
      <c r="F155" s="498">
        <v>100</v>
      </c>
      <c r="G155" s="499"/>
    </row>
    <row r="156" spans="1:8" x14ac:dyDescent="0.2">
      <c r="A156" s="495" t="s">
        <v>320</v>
      </c>
      <c r="B156" s="496"/>
      <c r="C156" s="496"/>
      <c r="D156" s="496"/>
      <c r="E156" s="496"/>
      <c r="F156" s="496"/>
      <c r="G156" s="496"/>
    </row>
    <row r="157" spans="1:8" x14ac:dyDescent="0.2">
      <c r="A157" s="496"/>
      <c r="B157" s="496"/>
      <c r="C157" s="496"/>
      <c r="D157" s="496"/>
      <c r="E157" s="496"/>
      <c r="F157" s="496"/>
      <c r="G157" s="496"/>
    </row>
    <row r="158" spans="1:8" x14ac:dyDescent="0.2">
      <c r="A158" s="496"/>
      <c r="B158" s="496"/>
      <c r="C158" s="496"/>
      <c r="D158" s="496"/>
      <c r="E158" s="496"/>
      <c r="F158" s="496"/>
      <c r="G158" s="496"/>
    </row>
    <row r="159" spans="1:8" ht="15" x14ac:dyDescent="0.25">
      <c r="A159" s="28"/>
      <c r="B159" s="29"/>
      <c r="C159" s="29"/>
      <c r="D159" s="29"/>
      <c r="E159" s="29"/>
      <c r="F159" s="29"/>
      <c r="G159" s="29"/>
    </row>
    <row r="160" spans="1:8" ht="33" customHeight="1" thickBot="1" x14ac:dyDescent="0.3">
      <c r="A160" s="520" t="s">
        <v>26</v>
      </c>
      <c r="B160" s="521"/>
      <c r="C160" s="521"/>
      <c r="D160" s="521"/>
      <c r="E160" s="521"/>
      <c r="F160" s="507">
        <v>4</v>
      </c>
      <c r="G160" s="507"/>
      <c r="H160" s="50">
        <f>SUM(F161,F165)</f>
        <v>4</v>
      </c>
    </row>
    <row r="161" spans="1:8" ht="15.75" thickTop="1" x14ac:dyDescent="0.25">
      <c r="A161" s="54" t="s">
        <v>50</v>
      </c>
      <c r="B161" s="29"/>
      <c r="C161" s="29"/>
      <c r="D161" s="29"/>
      <c r="E161" s="29"/>
      <c r="F161" s="498">
        <v>2</v>
      </c>
      <c r="G161" s="499"/>
    </row>
    <row r="162" spans="1:8" x14ac:dyDescent="0.2">
      <c r="A162" s="495" t="s">
        <v>321</v>
      </c>
      <c r="B162" s="496"/>
      <c r="C162" s="496"/>
      <c r="D162" s="496"/>
      <c r="E162" s="496"/>
      <c r="F162" s="496"/>
      <c r="G162" s="496"/>
    </row>
    <row r="163" spans="1:8" x14ac:dyDescent="0.2">
      <c r="A163" s="496"/>
      <c r="B163" s="496"/>
      <c r="C163" s="496"/>
      <c r="D163" s="496"/>
      <c r="E163" s="496"/>
      <c r="F163" s="496"/>
      <c r="G163" s="496"/>
    </row>
    <row r="164" spans="1:8" ht="15" x14ac:dyDescent="0.25">
      <c r="A164" s="25"/>
      <c r="B164" s="29"/>
      <c r="C164" s="29"/>
      <c r="D164" s="29"/>
      <c r="E164" s="29"/>
      <c r="F164" s="29"/>
      <c r="G164" s="29"/>
    </row>
    <row r="165" spans="1:8" ht="15" x14ac:dyDescent="0.25">
      <c r="A165" s="26" t="s">
        <v>51</v>
      </c>
      <c r="B165" s="29"/>
      <c r="C165" s="29"/>
      <c r="D165" s="29"/>
      <c r="E165" s="29"/>
      <c r="F165" s="498">
        <v>2</v>
      </c>
      <c r="G165" s="499"/>
    </row>
    <row r="166" spans="1:8" x14ac:dyDescent="0.2">
      <c r="A166" s="495" t="s">
        <v>321</v>
      </c>
      <c r="B166" s="496"/>
      <c r="C166" s="496"/>
      <c r="D166" s="496"/>
      <c r="E166" s="496"/>
      <c r="F166" s="496"/>
      <c r="G166" s="496"/>
    </row>
    <row r="167" spans="1:8" x14ac:dyDescent="0.2">
      <c r="A167" s="496"/>
      <c r="B167" s="496"/>
      <c r="C167" s="496"/>
      <c r="D167" s="496"/>
      <c r="E167" s="496"/>
      <c r="F167" s="496"/>
      <c r="G167" s="496"/>
    </row>
    <row r="168" spans="1:8" ht="15" x14ac:dyDescent="0.25">
      <c r="A168" s="25"/>
      <c r="B168" s="29"/>
      <c r="C168" s="29"/>
      <c r="D168" s="29"/>
      <c r="E168" s="29"/>
      <c r="F168" s="29"/>
      <c r="G168" s="29"/>
    </row>
    <row r="169" spans="1:8" ht="21.75" customHeight="1" thickBot="1" x14ac:dyDescent="0.3">
      <c r="A169" s="35" t="s">
        <v>27</v>
      </c>
      <c r="B169" s="55"/>
      <c r="C169" s="55"/>
      <c r="D169" s="55"/>
      <c r="E169" s="55"/>
      <c r="F169" s="507">
        <f>SUM(F170)</f>
        <v>50</v>
      </c>
      <c r="G169" s="507"/>
      <c r="H169" s="50">
        <v>50</v>
      </c>
    </row>
    <row r="170" spans="1:8" ht="15.75" thickTop="1" x14ac:dyDescent="0.25">
      <c r="A170" s="54" t="s">
        <v>52</v>
      </c>
      <c r="B170" s="29"/>
      <c r="C170" s="29"/>
      <c r="D170" s="29"/>
      <c r="E170" s="29"/>
      <c r="F170" s="498">
        <v>50</v>
      </c>
      <c r="G170" s="499"/>
    </row>
    <row r="171" spans="1:8" ht="15" x14ac:dyDescent="0.25">
      <c r="A171" s="25" t="s">
        <v>28</v>
      </c>
      <c r="B171" s="29"/>
      <c r="C171" s="29"/>
      <c r="D171" s="29"/>
      <c r="E171" s="29"/>
      <c r="F171" s="29"/>
      <c r="G171" s="29"/>
    </row>
    <row r="172" spans="1:8" s="157" customFormat="1" ht="15" x14ac:dyDescent="0.25">
      <c r="A172" s="371"/>
      <c r="B172" s="370"/>
      <c r="C172" s="370"/>
      <c r="D172" s="370"/>
      <c r="E172" s="370"/>
      <c r="F172" s="370"/>
      <c r="G172" s="370"/>
    </row>
    <row r="173" spans="1:8" s="157" customFormat="1" ht="21.75" customHeight="1" thickBot="1" x14ac:dyDescent="0.3">
      <c r="A173" s="170" t="s">
        <v>27</v>
      </c>
      <c r="B173" s="55"/>
      <c r="C173" s="55"/>
      <c r="D173" s="55"/>
      <c r="E173" s="55"/>
      <c r="F173" s="507">
        <f>SUM(F175)</f>
        <v>15</v>
      </c>
      <c r="G173" s="507"/>
      <c r="H173" s="50">
        <v>50</v>
      </c>
    </row>
    <row r="174" spans="1:8" s="220" customFormat="1" ht="15.75" thickTop="1" x14ac:dyDescent="0.25">
      <c r="A174" s="380" t="s">
        <v>999</v>
      </c>
      <c r="B174" s="392"/>
      <c r="C174" s="392"/>
      <c r="D174" s="392"/>
      <c r="E174" s="392"/>
      <c r="F174" s="392"/>
      <c r="G174" s="392"/>
    </row>
    <row r="175" spans="1:8" s="157" customFormat="1" ht="15" x14ac:dyDescent="0.25">
      <c r="A175" s="54" t="s">
        <v>322</v>
      </c>
      <c r="B175" s="259"/>
      <c r="C175" s="259"/>
      <c r="D175" s="259"/>
      <c r="E175" s="259"/>
      <c r="F175" s="498">
        <v>15</v>
      </c>
      <c r="G175" s="499"/>
    </row>
    <row r="176" spans="1:8" s="157" customFormat="1" ht="15" x14ac:dyDescent="0.25">
      <c r="A176" s="262" t="s">
        <v>323</v>
      </c>
      <c r="B176" s="259"/>
      <c r="C176" s="259"/>
      <c r="D176" s="259"/>
      <c r="E176" s="259"/>
      <c r="F176" s="259"/>
      <c r="G176" s="259"/>
    </row>
    <row r="177" spans="1:8" s="157" customFormat="1" ht="15" x14ac:dyDescent="0.25">
      <c r="A177" s="262"/>
      <c r="B177" s="259"/>
      <c r="C177" s="259"/>
      <c r="D177" s="259"/>
      <c r="E177" s="259"/>
      <c r="F177" s="259"/>
      <c r="G177" s="259"/>
    </row>
    <row r="178" spans="1:8" ht="33" customHeight="1" thickBot="1" x14ac:dyDescent="0.3">
      <c r="A178" s="520" t="s">
        <v>29</v>
      </c>
      <c r="B178" s="521"/>
      <c r="C178" s="521"/>
      <c r="D178" s="521"/>
      <c r="E178" s="521"/>
      <c r="F178" s="507">
        <f>SUM(F179)</f>
        <v>283</v>
      </c>
      <c r="G178" s="507"/>
      <c r="H178" s="50">
        <f>SUM(F179)</f>
        <v>283</v>
      </c>
    </row>
    <row r="179" spans="1:8" ht="15.75" thickTop="1" x14ac:dyDescent="0.25">
      <c r="A179" s="54" t="s">
        <v>53</v>
      </c>
      <c r="B179" s="29"/>
      <c r="C179" s="29"/>
      <c r="D179" s="29"/>
      <c r="E179" s="29"/>
      <c r="F179" s="522">
        <v>283</v>
      </c>
      <c r="G179" s="523"/>
    </row>
    <row r="180" spans="1:8" x14ac:dyDescent="0.2">
      <c r="A180" s="495" t="s">
        <v>983</v>
      </c>
      <c r="B180" s="496"/>
      <c r="C180" s="496"/>
      <c r="D180" s="496"/>
      <c r="E180" s="496"/>
      <c r="F180" s="496"/>
      <c r="G180" s="496"/>
    </row>
    <row r="181" spans="1:8" ht="27" customHeight="1" x14ac:dyDescent="0.2">
      <c r="A181" s="496"/>
      <c r="B181" s="496"/>
      <c r="C181" s="496"/>
      <c r="D181" s="496"/>
      <c r="E181" s="496"/>
      <c r="F181" s="496"/>
      <c r="G181" s="496"/>
    </row>
  </sheetData>
  <mergeCells count="2422">
    <mergeCell ref="A19:C19"/>
    <mergeCell ref="F173:G173"/>
    <mergeCell ref="A180:G181"/>
    <mergeCell ref="F160:G160"/>
    <mergeCell ref="F161:G161"/>
    <mergeCell ref="A160:E160"/>
    <mergeCell ref="A162:G163"/>
    <mergeCell ref="F165:G165"/>
    <mergeCell ref="A166:G167"/>
    <mergeCell ref="F169:G169"/>
    <mergeCell ref="F170:G170"/>
    <mergeCell ref="A178:E178"/>
    <mergeCell ref="F178:G178"/>
    <mergeCell ref="F179:G179"/>
    <mergeCell ref="F155:G155"/>
    <mergeCell ref="A102:G103"/>
    <mergeCell ref="A88:G89"/>
    <mergeCell ref="F91:G91"/>
    <mergeCell ref="A92:G92"/>
    <mergeCell ref="F94:G94"/>
    <mergeCell ref="A156:G158"/>
    <mergeCell ref="F118:G118"/>
    <mergeCell ref="A119:G128"/>
    <mergeCell ref="F130:G130"/>
    <mergeCell ref="A109:G110"/>
    <mergeCell ref="F112:G112"/>
    <mergeCell ref="A113:G113"/>
    <mergeCell ref="A153:G153"/>
    <mergeCell ref="A148:G150"/>
    <mergeCell ref="A134:G135"/>
    <mergeCell ref="F137:G137"/>
    <mergeCell ref="F115:G115"/>
    <mergeCell ref="A116:G116"/>
    <mergeCell ref="F175:G175"/>
    <mergeCell ref="F1:G1"/>
    <mergeCell ref="F152:G152"/>
    <mergeCell ref="A32:G32"/>
    <mergeCell ref="F31:G31"/>
    <mergeCell ref="A138:G141"/>
    <mergeCell ref="F143:G143"/>
    <mergeCell ref="A144:G145"/>
    <mergeCell ref="A84:G85"/>
    <mergeCell ref="F87:G87"/>
    <mergeCell ref="F108:G108"/>
    <mergeCell ref="A95:G95"/>
    <mergeCell ref="F69:G69"/>
    <mergeCell ref="A70:G74"/>
    <mergeCell ref="F76:G76"/>
    <mergeCell ref="A77:G77"/>
    <mergeCell ref="A29:G29"/>
    <mergeCell ref="F28:G28"/>
    <mergeCell ref="F62:G62"/>
    <mergeCell ref="F34:G34"/>
    <mergeCell ref="F49:G49"/>
    <mergeCell ref="F79:G79"/>
    <mergeCell ref="A80:G81"/>
    <mergeCell ref="F83:G83"/>
    <mergeCell ref="A131:G131"/>
    <mergeCell ref="F133:G133"/>
    <mergeCell ref="F147:G147"/>
    <mergeCell ref="A15:C15"/>
    <mergeCell ref="F27:G27"/>
    <mergeCell ref="A23:G23"/>
    <mergeCell ref="F97:G97"/>
    <mergeCell ref="A98:G99"/>
    <mergeCell ref="F101:G101"/>
    <mergeCell ref="F105:G105"/>
    <mergeCell ref="A106:G106"/>
    <mergeCell ref="A35:G36"/>
    <mergeCell ref="F46:G46"/>
    <mergeCell ref="A47:G47"/>
    <mergeCell ref="F54:G54"/>
    <mergeCell ref="F58:G58"/>
    <mergeCell ref="F38:G38"/>
    <mergeCell ref="A39:G39"/>
    <mergeCell ref="F41:G41"/>
    <mergeCell ref="A42:G44"/>
    <mergeCell ref="A50:G51"/>
    <mergeCell ref="F55:G55"/>
    <mergeCell ref="A56:G56"/>
    <mergeCell ref="A59:G60"/>
    <mergeCell ref="A63:G65"/>
    <mergeCell ref="EK95:EQ95"/>
    <mergeCell ref="BZ95:CF95"/>
    <mergeCell ref="CG95:CM95"/>
    <mergeCell ref="CN95:CT95"/>
    <mergeCell ref="CU95:DA95"/>
    <mergeCell ref="DB95:DH95"/>
    <mergeCell ref="AQ95:AW95"/>
    <mergeCell ref="AX95:BD95"/>
    <mergeCell ref="BE95:BK95"/>
    <mergeCell ref="BL95:BR95"/>
    <mergeCell ref="BS95:BY95"/>
    <mergeCell ref="H95:N95"/>
    <mergeCell ref="O95:U95"/>
    <mergeCell ref="V95:AB95"/>
    <mergeCell ref="AC95:AI95"/>
    <mergeCell ref="AJ95:AP95"/>
    <mergeCell ref="IS95:IY95"/>
    <mergeCell ref="DI95:DO95"/>
    <mergeCell ref="DP95:DV95"/>
    <mergeCell ref="DW95:EC95"/>
    <mergeCell ref="ED95:EJ95"/>
    <mergeCell ref="IZ95:JF95"/>
    <mergeCell ref="JG95:JM95"/>
    <mergeCell ref="JN95:JT95"/>
    <mergeCell ref="JU95:KA95"/>
    <mergeCell ref="HJ95:HP95"/>
    <mergeCell ref="HQ95:HW95"/>
    <mergeCell ref="HX95:ID95"/>
    <mergeCell ref="IE95:IK95"/>
    <mergeCell ref="IL95:IR95"/>
    <mergeCell ref="GA95:GG95"/>
    <mergeCell ref="GH95:GN95"/>
    <mergeCell ref="GO95:GU95"/>
    <mergeCell ref="GV95:HB95"/>
    <mergeCell ref="HC95:HI95"/>
    <mergeCell ref="ER95:EX95"/>
    <mergeCell ref="EY95:FE95"/>
    <mergeCell ref="FF95:FL95"/>
    <mergeCell ref="FM95:FS95"/>
    <mergeCell ref="FT95:FZ95"/>
    <mergeCell ref="OC95:OI95"/>
    <mergeCell ref="OJ95:OP95"/>
    <mergeCell ref="OQ95:OW95"/>
    <mergeCell ref="OX95:PD95"/>
    <mergeCell ref="PE95:PK95"/>
    <mergeCell ref="MT95:MZ95"/>
    <mergeCell ref="NA95:NG95"/>
    <mergeCell ref="NH95:NN95"/>
    <mergeCell ref="NO95:NU95"/>
    <mergeCell ref="NV95:OB95"/>
    <mergeCell ref="LK95:LQ95"/>
    <mergeCell ref="LR95:LX95"/>
    <mergeCell ref="LY95:ME95"/>
    <mergeCell ref="MF95:ML95"/>
    <mergeCell ref="MM95:MS95"/>
    <mergeCell ref="KB95:KH95"/>
    <mergeCell ref="KI95:KO95"/>
    <mergeCell ref="KP95:KV95"/>
    <mergeCell ref="KW95:LC95"/>
    <mergeCell ref="LD95:LJ95"/>
    <mergeCell ref="TM95:TS95"/>
    <mergeCell ref="TT95:TZ95"/>
    <mergeCell ref="UA95:UG95"/>
    <mergeCell ref="UH95:UN95"/>
    <mergeCell ref="UO95:UU95"/>
    <mergeCell ref="SD95:SJ95"/>
    <mergeCell ref="SK95:SQ95"/>
    <mergeCell ref="SR95:SX95"/>
    <mergeCell ref="SY95:TE95"/>
    <mergeCell ref="TF95:TL95"/>
    <mergeCell ref="QU95:RA95"/>
    <mergeCell ref="RB95:RH95"/>
    <mergeCell ref="RI95:RO95"/>
    <mergeCell ref="RP95:RV95"/>
    <mergeCell ref="RW95:SC95"/>
    <mergeCell ref="PL95:PR95"/>
    <mergeCell ref="PS95:PY95"/>
    <mergeCell ref="PZ95:QF95"/>
    <mergeCell ref="QG95:QM95"/>
    <mergeCell ref="QN95:QT95"/>
    <mergeCell ref="YW95:ZC95"/>
    <mergeCell ref="ZD95:ZJ95"/>
    <mergeCell ref="ZK95:ZQ95"/>
    <mergeCell ref="ZR95:ZX95"/>
    <mergeCell ref="ZY95:AAE95"/>
    <mergeCell ref="XN95:XT95"/>
    <mergeCell ref="XU95:YA95"/>
    <mergeCell ref="YB95:YH95"/>
    <mergeCell ref="YI95:YO95"/>
    <mergeCell ref="YP95:YV95"/>
    <mergeCell ref="WE95:WK95"/>
    <mergeCell ref="WL95:WR95"/>
    <mergeCell ref="WS95:WY95"/>
    <mergeCell ref="WZ95:XF95"/>
    <mergeCell ref="XG95:XM95"/>
    <mergeCell ref="UV95:VB95"/>
    <mergeCell ref="VC95:VI95"/>
    <mergeCell ref="VJ95:VP95"/>
    <mergeCell ref="VQ95:VW95"/>
    <mergeCell ref="VX95:WD95"/>
    <mergeCell ref="AEG95:AEM95"/>
    <mergeCell ref="AEN95:AET95"/>
    <mergeCell ref="AEU95:AFA95"/>
    <mergeCell ref="AFB95:AFH95"/>
    <mergeCell ref="AFI95:AFO95"/>
    <mergeCell ref="ACX95:ADD95"/>
    <mergeCell ref="ADE95:ADK95"/>
    <mergeCell ref="ADL95:ADR95"/>
    <mergeCell ref="ADS95:ADY95"/>
    <mergeCell ref="ADZ95:AEF95"/>
    <mergeCell ref="ABO95:ABU95"/>
    <mergeCell ref="ABV95:ACB95"/>
    <mergeCell ref="ACC95:ACI95"/>
    <mergeCell ref="ACJ95:ACP95"/>
    <mergeCell ref="ACQ95:ACW95"/>
    <mergeCell ref="AAF95:AAL95"/>
    <mergeCell ref="AAM95:AAS95"/>
    <mergeCell ref="AAT95:AAZ95"/>
    <mergeCell ref="ABA95:ABG95"/>
    <mergeCell ref="ABH95:ABN95"/>
    <mergeCell ref="AJQ95:AJW95"/>
    <mergeCell ref="AJX95:AKD95"/>
    <mergeCell ref="AKE95:AKK95"/>
    <mergeCell ref="AKL95:AKR95"/>
    <mergeCell ref="AKS95:AKY95"/>
    <mergeCell ref="AIH95:AIN95"/>
    <mergeCell ref="AIO95:AIU95"/>
    <mergeCell ref="AIV95:AJB95"/>
    <mergeCell ref="AJC95:AJI95"/>
    <mergeCell ref="AJJ95:AJP95"/>
    <mergeCell ref="AGY95:AHE95"/>
    <mergeCell ref="AHF95:AHL95"/>
    <mergeCell ref="AHM95:AHS95"/>
    <mergeCell ref="AHT95:AHZ95"/>
    <mergeCell ref="AIA95:AIG95"/>
    <mergeCell ref="AFP95:AFV95"/>
    <mergeCell ref="AFW95:AGC95"/>
    <mergeCell ref="AGD95:AGJ95"/>
    <mergeCell ref="AGK95:AGQ95"/>
    <mergeCell ref="AGR95:AGX95"/>
    <mergeCell ref="APA95:APG95"/>
    <mergeCell ref="APH95:APN95"/>
    <mergeCell ref="APO95:APU95"/>
    <mergeCell ref="APV95:AQB95"/>
    <mergeCell ref="AQC95:AQI95"/>
    <mergeCell ref="ANR95:ANX95"/>
    <mergeCell ref="ANY95:AOE95"/>
    <mergeCell ref="AOF95:AOL95"/>
    <mergeCell ref="AOM95:AOS95"/>
    <mergeCell ref="AOT95:AOZ95"/>
    <mergeCell ref="AMI95:AMO95"/>
    <mergeCell ref="AMP95:AMV95"/>
    <mergeCell ref="AMW95:ANC95"/>
    <mergeCell ref="AND95:ANJ95"/>
    <mergeCell ref="ANK95:ANQ95"/>
    <mergeCell ref="AKZ95:ALF95"/>
    <mergeCell ref="ALG95:ALM95"/>
    <mergeCell ref="ALN95:ALT95"/>
    <mergeCell ref="ALU95:AMA95"/>
    <mergeCell ref="AMB95:AMH95"/>
    <mergeCell ref="AUK95:AUQ95"/>
    <mergeCell ref="AUR95:AUX95"/>
    <mergeCell ref="AUY95:AVE95"/>
    <mergeCell ref="AVF95:AVL95"/>
    <mergeCell ref="AVM95:AVS95"/>
    <mergeCell ref="ATB95:ATH95"/>
    <mergeCell ref="ATI95:ATO95"/>
    <mergeCell ref="ATP95:ATV95"/>
    <mergeCell ref="ATW95:AUC95"/>
    <mergeCell ref="AUD95:AUJ95"/>
    <mergeCell ref="ARS95:ARY95"/>
    <mergeCell ref="ARZ95:ASF95"/>
    <mergeCell ref="ASG95:ASM95"/>
    <mergeCell ref="ASN95:AST95"/>
    <mergeCell ref="ASU95:ATA95"/>
    <mergeCell ref="AQJ95:AQP95"/>
    <mergeCell ref="AQQ95:AQW95"/>
    <mergeCell ref="AQX95:ARD95"/>
    <mergeCell ref="ARE95:ARK95"/>
    <mergeCell ref="ARL95:ARR95"/>
    <mergeCell ref="AZU95:BAA95"/>
    <mergeCell ref="BAB95:BAH95"/>
    <mergeCell ref="BAI95:BAO95"/>
    <mergeCell ref="BAP95:BAV95"/>
    <mergeCell ref="BAW95:BBC95"/>
    <mergeCell ref="AYL95:AYR95"/>
    <mergeCell ref="AYS95:AYY95"/>
    <mergeCell ref="AYZ95:AZF95"/>
    <mergeCell ref="AZG95:AZM95"/>
    <mergeCell ref="AZN95:AZT95"/>
    <mergeCell ref="AXC95:AXI95"/>
    <mergeCell ref="AXJ95:AXP95"/>
    <mergeCell ref="AXQ95:AXW95"/>
    <mergeCell ref="AXX95:AYD95"/>
    <mergeCell ref="AYE95:AYK95"/>
    <mergeCell ref="AVT95:AVZ95"/>
    <mergeCell ref="AWA95:AWG95"/>
    <mergeCell ref="AWH95:AWN95"/>
    <mergeCell ref="AWO95:AWU95"/>
    <mergeCell ref="AWV95:AXB95"/>
    <mergeCell ref="BFE95:BFK95"/>
    <mergeCell ref="BFL95:BFR95"/>
    <mergeCell ref="BFS95:BFY95"/>
    <mergeCell ref="BFZ95:BGF95"/>
    <mergeCell ref="BGG95:BGM95"/>
    <mergeCell ref="BDV95:BEB95"/>
    <mergeCell ref="BEC95:BEI95"/>
    <mergeCell ref="BEJ95:BEP95"/>
    <mergeCell ref="BEQ95:BEW95"/>
    <mergeCell ref="BEX95:BFD95"/>
    <mergeCell ref="BCM95:BCS95"/>
    <mergeCell ref="BCT95:BCZ95"/>
    <mergeCell ref="BDA95:BDG95"/>
    <mergeCell ref="BDH95:BDN95"/>
    <mergeCell ref="BDO95:BDU95"/>
    <mergeCell ref="BBD95:BBJ95"/>
    <mergeCell ref="BBK95:BBQ95"/>
    <mergeCell ref="BBR95:BBX95"/>
    <mergeCell ref="BBY95:BCE95"/>
    <mergeCell ref="BCF95:BCL95"/>
    <mergeCell ref="BKO95:BKU95"/>
    <mergeCell ref="BKV95:BLB95"/>
    <mergeCell ref="BLC95:BLI95"/>
    <mergeCell ref="BLJ95:BLP95"/>
    <mergeCell ref="BLQ95:BLW95"/>
    <mergeCell ref="BJF95:BJL95"/>
    <mergeCell ref="BJM95:BJS95"/>
    <mergeCell ref="BJT95:BJZ95"/>
    <mergeCell ref="BKA95:BKG95"/>
    <mergeCell ref="BKH95:BKN95"/>
    <mergeCell ref="BHW95:BIC95"/>
    <mergeCell ref="BID95:BIJ95"/>
    <mergeCell ref="BIK95:BIQ95"/>
    <mergeCell ref="BIR95:BIX95"/>
    <mergeCell ref="BIY95:BJE95"/>
    <mergeCell ref="BGN95:BGT95"/>
    <mergeCell ref="BGU95:BHA95"/>
    <mergeCell ref="BHB95:BHH95"/>
    <mergeCell ref="BHI95:BHO95"/>
    <mergeCell ref="BHP95:BHV95"/>
    <mergeCell ref="BPY95:BQE95"/>
    <mergeCell ref="BQF95:BQL95"/>
    <mergeCell ref="BQM95:BQS95"/>
    <mergeCell ref="BQT95:BQZ95"/>
    <mergeCell ref="BRA95:BRG95"/>
    <mergeCell ref="BOP95:BOV95"/>
    <mergeCell ref="BOW95:BPC95"/>
    <mergeCell ref="BPD95:BPJ95"/>
    <mergeCell ref="BPK95:BPQ95"/>
    <mergeCell ref="BPR95:BPX95"/>
    <mergeCell ref="BNG95:BNM95"/>
    <mergeCell ref="BNN95:BNT95"/>
    <mergeCell ref="BNU95:BOA95"/>
    <mergeCell ref="BOB95:BOH95"/>
    <mergeCell ref="BOI95:BOO95"/>
    <mergeCell ref="BLX95:BMD95"/>
    <mergeCell ref="BME95:BMK95"/>
    <mergeCell ref="BML95:BMR95"/>
    <mergeCell ref="BMS95:BMY95"/>
    <mergeCell ref="BMZ95:BNF95"/>
    <mergeCell ref="BVI95:BVO95"/>
    <mergeCell ref="BVP95:BVV95"/>
    <mergeCell ref="BVW95:BWC95"/>
    <mergeCell ref="BWD95:BWJ95"/>
    <mergeCell ref="BWK95:BWQ95"/>
    <mergeCell ref="BTZ95:BUF95"/>
    <mergeCell ref="BUG95:BUM95"/>
    <mergeCell ref="BUN95:BUT95"/>
    <mergeCell ref="BUU95:BVA95"/>
    <mergeCell ref="BVB95:BVH95"/>
    <mergeCell ref="BSQ95:BSW95"/>
    <mergeCell ref="BSX95:BTD95"/>
    <mergeCell ref="BTE95:BTK95"/>
    <mergeCell ref="BTL95:BTR95"/>
    <mergeCell ref="BTS95:BTY95"/>
    <mergeCell ref="BRH95:BRN95"/>
    <mergeCell ref="BRO95:BRU95"/>
    <mergeCell ref="BRV95:BSB95"/>
    <mergeCell ref="BSC95:BSI95"/>
    <mergeCell ref="BSJ95:BSP95"/>
    <mergeCell ref="CAS95:CAY95"/>
    <mergeCell ref="CAZ95:CBF95"/>
    <mergeCell ref="CBG95:CBM95"/>
    <mergeCell ref="CBN95:CBT95"/>
    <mergeCell ref="CBU95:CCA95"/>
    <mergeCell ref="BZJ95:BZP95"/>
    <mergeCell ref="BZQ95:BZW95"/>
    <mergeCell ref="BZX95:CAD95"/>
    <mergeCell ref="CAE95:CAK95"/>
    <mergeCell ref="CAL95:CAR95"/>
    <mergeCell ref="BYA95:BYG95"/>
    <mergeCell ref="BYH95:BYN95"/>
    <mergeCell ref="BYO95:BYU95"/>
    <mergeCell ref="BYV95:BZB95"/>
    <mergeCell ref="BZC95:BZI95"/>
    <mergeCell ref="BWR95:BWX95"/>
    <mergeCell ref="BWY95:BXE95"/>
    <mergeCell ref="BXF95:BXL95"/>
    <mergeCell ref="BXM95:BXS95"/>
    <mergeCell ref="BXT95:BXZ95"/>
    <mergeCell ref="CGC95:CGI95"/>
    <mergeCell ref="CGJ95:CGP95"/>
    <mergeCell ref="CGQ95:CGW95"/>
    <mergeCell ref="CGX95:CHD95"/>
    <mergeCell ref="CHE95:CHK95"/>
    <mergeCell ref="CET95:CEZ95"/>
    <mergeCell ref="CFA95:CFG95"/>
    <mergeCell ref="CFH95:CFN95"/>
    <mergeCell ref="CFO95:CFU95"/>
    <mergeCell ref="CFV95:CGB95"/>
    <mergeCell ref="CDK95:CDQ95"/>
    <mergeCell ref="CDR95:CDX95"/>
    <mergeCell ref="CDY95:CEE95"/>
    <mergeCell ref="CEF95:CEL95"/>
    <mergeCell ref="CEM95:CES95"/>
    <mergeCell ref="CCB95:CCH95"/>
    <mergeCell ref="CCI95:CCO95"/>
    <mergeCell ref="CCP95:CCV95"/>
    <mergeCell ref="CCW95:CDC95"/>
    <mergeCell ref="CDD95:CDJ95"/>
    <mergeCell ref="CLM95:CLS95"/>
    <mergeCell ref="CLT95:CLZ95"/>
    <mergeCell ref="CMA95:CMG95"/>
    <mergeCell ref="CMH95:CMN95"/>
    <mergeCell ref="CMO95:CMU95"/>
    <mergeCell ref="CKD95:CKJ95"/>
    <mergeCell ref="CKK95:CKQ95"/>
    <mergeCell ref="CKR95:CKX95"/>
    <mergeCell ref="CKY95:CLE95"/>
    <mergeCell ref="CLF95:CLL95"/>
    <mergeCell ref="CIU95:CJA95"/>
    <mergeCell ref="CJB95:CJH95"/>
    <mergeCell ref="CJI95:CJO95"/>
    <mergeCell ref="CJP95:CJV95"/>
    <mergeCell ref="CJW95:CKC95"/>
    <mergeCell ref="CHL95:CHR95"/>
    <mergeCell ref="CHS95:CHY95"/>
    <mergeCell ref="CHZ95:CIF95"/>
    <mergeCell ref="CIG95:CIM95"/>
    <mergeCell ref="CIN95:CIT95"/>
    <mergeCell ref="CQW95:CRC95"/>
    <mergeCell ref="CRD95:CRJ95"/>
    <mergeCell ref="CRK95:CRQ95"/>
    <mergeCell ref="CRR95:CRX95"/>
    <mergeCell ref="CRY95:CSE95"/>
    <mergeCell ref="CPN95:CPT95"/>
    <mergeCell ref="CPU95:CQA95"/>
    <mergeCell ref="CQB95:CQH95"/>
    <mergeCell ref="CQI95:CQO95"/>
    <mergeCell ref="CQP95:CQV95"/>
    <mergeCell ref="COE95:COK95"/>
    <mergeCell ref="COL95:COR95"/>
    <mergeCell ref="COS95:COY95"/>
    <mergeCell ref="COZ95:CPF95"/>
    <mergeCell ref="CPG95:CPM95"/>
    <mergeCell ref="CMV95:CNB95"/>
    <mergeCell ref="CNC95:CNI95"/>
    <mergeCell ref="CNJ95:CNP95"/>
    <mergeCell ref="CNQ95:CNW95"/>
    <mergeCell ref="CNX95:COD95"/>
    <mergeCell ref="CWG95:CWM95"/>
    <mergeCell ref="CWN95:CWT95"/>
    <mergeCell ref="CWU95:CXA95"/>
    <mergeCell ref="CXB95:CXH95"/>
    <mergeCell ref="CXI95:CXO95"/>
    <mergeCell ref="CUX95:CVD95"/>
    <mergeCell ref="CVE95:CVK95"/>
    <mergeCell ref="CVL95:CVR95"/>
    <mergeCell ref="CVS95:CVY95"/>
    <mergeCell ref="CVZ95:CWF95"/>
    <mergeCell ref="CTO95:CTU95"/>
    <mergeCell ref="CTV95:CUB95"/>
    <mergeCell ref="CUC95:CUI95"/>
    <mergeCell ref="CUJ95:CUP95"/>
    <mergeCell ref="CUQ95:CUW95"/>
    <mergeCell ref="CSF95:CSL95"/>
    <mergeCell ref="CSM95:CSS95"/>
    <mergeCell ref="CST95:CSZ95"/>
    <mergeCell ref="CTA95:CTG95"/>
    <mergeCell ref="CTH95:CTN95"/>
    <mergeCell ref="DBQ95:DBW95"/>
    <mergeCell ref="DBX95:DCD95"/>
    <mergeCell ref="DCE95:DCK95"/>
    <mergeCell ref="DCL95:DCR95"/>
    <mergeCell ref="DCS95:DCY95"/>
    <mergeCell ref="DAH95:DAN95"/>
    <mergeCell ref="DAO95:DAU95"/>
    <mergeCell ref="DAV95:DBB95"/>
    <mergeCell ref="DBC95:DBI95"/>
    <mergeCell ref="DBJ95:DBP95"/>
    <mergeCell ref="CYY95:CZE95"/>
    <mergeCell ref="CZF95:CZL95"/>
    <mergeCell ref="CZM95:CZS95"/>
    <mergeCell ref="CZT95:CZZ95"/>
    <mergeCell ref="DAA95:DAG95"/>
    <mergeCell ref="CXP95:CXV95"/>
    <mergeCell ref="CXW95:CYC95"/>
    <mergeCell ref="CYD95:CYJ95"/>
    <mergeCell ref="CYK95:CYQ95"/>
    <mergeCell ref="CYR95:CYX95"/>
    <mergeCell ref="DHA95:DHG95"/>
    <mergeCell ref="DHH95:DHN95"/>
    <mergeCell ref="DHO95:DHU95"/>
    <mergeCell ref="DHV95:DIB95"/>
    <mergeCell ref="DIC95:DII95"/>
    <mergeCell ref="DFR95:DFX95"/>
    <mergeCell ref="DFY95:DGE95"/>
    <mergeCell ref="DGF95:DGL95"/>
    <mergeCell ref="DGM95:DGS95"/>
    <mergeCell ref="DGT95:DGZ95"/>
    <mergeCell ref="DEI95:DEO95"/>
    <mergeCell ref="DEP95:DEV95"/>
    <mergeCell ref="DEW95:DFC95"/>
    <mergeCell ref="DFD95:DFJ95"/>
    <mergeCell ref="DFK95:DFQ95"/>
    <mergeCell ref="DCZ95:DDF95"/>
    <mergeCell ref="DDG95:DDM95"/>
    <mergeCell ref="DDN95:DDT95"/>
    <mergeCell ref="DDU95:DEA95"/>
    <mergeCell ref="DEB95:DEH95"/>
    <mergeCell ref="DMK95:DMQ95"/>
    <mergeCell ref="DMR95:DMX95"/>
    <mergeCell ref="DMY95:DNE95"/>
    <mergeCell ref="DNF95:DNL95"/>
    <mergeCell ref="DNM95:DNS95"/>
    <mergeCell ref="DLB95:DLH95"/>
    <mergeCell ref="DLI95:DLO95"/>
    <mergeCell ref="DLP95:DLV95"/>
    <mergeCell ref="DLW95:DMC95"/>
    <mergeCell ref="DMD95:DMJ95"/>
    <mergeCell ref="DJS95:DJY95"/>
    <mergeCell ref="DJZ95:DKF95"/>
    <mergeCell ref="DKG95:DKM95"/>
    <mergeCell ref="DKN95:DKT95"/>
    <mergeCell ref="DKU95:DLA95"/>
    <mergeCell ref="DIJ95:DIP95"/>
    <mergeCell ref="DIQ95:DIW95"/>
    <mergeCell ref="DIX95:DJD95"/>
    <mergeCell ref="DJE95:DJK95"/>
    <mergeCell ref="DJL95:DJR95"/>
    <mergeCell ref="DRU95:DSA95"/>
    <mergeCell ref="DSB95:DSH95"/>
    <mergeCell ref="DSI95:DSO95"/>
    <mergeCell ref="DSP95:DSV95"/>
    <mergeCell ref="DSW95:DTC95"/>
    <mergeCell ref="DQL95:DQR95"/>
    <mergeCell ref="DQS95:DQY95"/>
    <mergeCell ref="DQZ95:DRF95"/>
    <mergeCell ref="DRG95:DRM95"/>
    <mergeCell ref="DRN95:DRT95"/>
    <mergeCell ref="DPC95:DPI95"/>
    <mergeCell ref="DPJ95:DPP95"/>
    <mergeCell ref="DPQ95:DPW95"/>
    <mergeCell ref="DPX95:DQD95"/>
    <mergeCell ref="DQE95:DQK95"/>
    <mergeCell ref="DNT95:DNZ95"/>
    <mergeCell ref="DOA95:DOG95"/>
    <mergeCell ref="DOH95:DON95"/>
    <mergeCell ref="DOO95:DOU95"/>
    <mergeCell ref="DOV95:DPB95"/>
    <mergeCell ref="DXE95:DXK95"/>
    <mergeCell ref="DXL95:DXR95"/>
    <mergeCell ref="DXS95:DXY95"/>
    <mergeCell ref="DXZ95:DYF95"/>
    <mergeCell ref="DYG95:DYM95"/>
    <mergeCell ref="DVV95:DWB95"/>
    <mergeCell ref="DWC95:DWI95"/>
    <mergeCell ref="DWJ95:DWP95"/>
    <mergeCell ref="DWQ95:DWW95"/>
    <mergeCell ref="DWX95:DXD95"/>
    <mergeCell ref="DUM95:DUS95"/>
    <mergeCell ref="DUT95:DUZ95"/>
    <mergeCell ref="DVA95:DVG95"/>
    <mergeCell ref="DVH95:DVN95"/>
    <mergeCell ref="DVO95:DVU95"/>
    <mergeCell ref="DTD95:DTJ95"/>
    <mergeCell ref="DTK95:DTQ95"/>
    <mergeCell ref="DTR95:DTX95"/>
    <mergeCell ref="DTY95:DUE95"/>
    <mergeCell ref="DUF95:DUL95"/>
    <mergeCell ref="ECO95:ECU95"/>
    <mergeCell ref="ECV95:EDB95"/>
    <mergeCell ref="EDC95:EDI95"/>
    <mergeCell ref="EDJ95:EDP95"/>
    <mergeCell ref="EDQ95:EDW95"/>
    <mergeCell ref="EBF95:EBL95"/>
    <mergeCell ref="EBM95:EBS95"/>
    <mergeCell ref="EBT95:EBZ95"/>
    <mergeCell ref="ECA95:ECG95"/>
    <mergeCell ref="ECH95:ECN95"/>
    <mergeCell ref="DZW95:EAC95"/>
    <mergeCell ref="EAD95:EAJ95"/>
    <mergeCell ref="EAK95:EAQ95"/>
    <mergeCell ref="EAR95:EAX95"/>
    <mergeCell ref="EAY95:EBE95"/>
    <mergeCell ref="DYN95:DYT95"/>
    <mergeCell ref="DYU95:DZA95"/>
    <mergeCell ref="DZB95:DZH95"/>
    <mergeCell ref="DZI95:DZO95"/>
    <mergeCell ref="DZP95:DZV95"/>
    <mergeCell ref="EHY95:EIE95"/>
    <mergeCell ref="EIF95:EIL95"/>
    <mergeCell ref="EIM95:EIS95"/>
    <mergeCell ref="EIT95:EIZ95"/>
    <mergeCell ref="EJA95:EJG95"/>
    <mergeCell ref="EGP95:EGV95"/>
    <mergeCell ref="EGW95:EHC95"/>
    <mergeCell ref="EHD95:EHJ95"/>
    <mergeCell ref="EHK95:EHQ95"/>
    <mergeCell ref="EHR95:EHX95"/>
    <mergeCell ref="EFG95:EFM95"/>
    <mergeCell ref="EFN95:EFT95"/>
    <mergeCell ref="EFU95:EGA95"/>
    <mergeCell ref="EGB95:EGH95"/>
    <mergeCell ref="EGI95:EGO95"/>
    <mergeCell ref="EDX95:EED95"/>
    <mergeCell ref="EEE95:EEK95"/>
    <mergeCell ref="EEL95:EER95"/>
    <mergeCell ref="EES95:EEY95"/>
    <mergeCell ref="EEZ95:EFF95"/>
    <mergeCell ref="ENI95:ENO95"/>
    <mergeCell ref="ENP95:ENV95"/>
    <mergeCell ref="ENW95:EOC95"/>
    <mergeCell ref="EOD95:EOJ95"/>
    <mergeCell ref="EOK95:EOQ95"/>
    <mergeCell ref="ELZ95:EMF95"/>
    <mergeCell ref="EMG95:EMM95"/>
    <mergeCell ref="EMN95:EMT95"/>
    <mergeCell ref="EMU95:ENA95"/>
    <mergeCell ref="ENB95:ENH95"/>
    <mergeCell ref="EKQ95:EKW95"/>
    <mergeCell ref="EKX95:ELD95"/>
    <mergeCell ref="ELE95:ELK95"/>
    <mergeCell ref="ELL95:ELR95"/>
    <mergeCell ref="ELS95:ELY95"/>
    <mergeCell ref="EJH95:EJN95"/>
    <mergeCell ref="EJO95:EJU95"/>
    <mergeCell ref="EJV95:EKB95"/>
    <mergeCell ref="EKC95:EKI95"/>
    <mergeCell ref="EKJ95:EKP95"/>
    <mergeCell ref="ESS95:ESY95"/>
    <mergeCell ref="ESZ95:ETF95"/>
    <mergeCell ref="ETG95:ETM95"/>
    <mergeCell ref="ETN95:ETT95"/>
    <mergeCell ref="ETU95:EUA95"/>
    <mergeCell ref="ERJ95:ERP95"/>
    <mergeCell ref="ERQ95:ERW95"/>
    <mergeCell ref="ERX95:ESD95"/>
    <mergeCell ref="ESE95:ESK95"/>
    <mergeCell ref="ESL95:ESR95"/>
    <mergeCell ref="EQA95:EQG95"/>
    <mergeCell ref="EQH95:EQN95"/>
    <mergeCell ref="EQO95:EQU95"/>
    <mergeCell ref="EQV95:ERB95"/>
    <mergeCell ref="ERC95:ERI95"/>
    <mergeCell ref="EOR95:EOX95"/>
    <mergeCell ref="EOY95:EPE95"/>
    <mergeCell ref="EPF95:EPL95"/>
    <mergeCell ref="EPM95:EPS95"/>
    <mergeCell ref="EPT95:EPZ95"/>
    <mergeCell ref="EYC95:EYI95"/>
    <mergeCell ref="EYJ95:EYP95"/>
    <mergeCell ref="EYQ95:EYW95"/>
    <mergeCell ref="EYX95:EZD95"/>
    <mergeCell ref="EZE95:EZK95"/>
    <mergeCell ref="EWT95:EWZ95"/>
    <mergeCell ref="EXA95:EXG95"/>
    <mergeCell ref="EXH95:EXN95"/>
    <mergeCell ref="EXO95:EXU95"/>
    <mergeCell ref="EXV95:EYB95"/>
    <mergeCell ref="EVK95:EVQ95"/>
    <mergeCell ref="EVR95:EVX95"/>
    <mergeCell ref="EVY95:EWE95"/>
    <mergeCell ref="EWF95:EWL95"/>
    <mergeCell ref="EWM95:EWS95"/>
    <mergeCell ref="EUB95:EUH95"/>
    <mergeCell ref="EUI95:EUO95"/>
    <mergeCell ref="EUP95:EUV95"/>
    <mergeCell ref="EUW95:EVC95"/>
    <mergeCell ref="EVD95:EVJ95"/>
    <mergeCell ref="FDM95:FDS95"/>
    <mergeCell ref="FDT95:FDZ95"/>
    <mergeCell ref="FEA95:FEG95"/>
    <mergeCell ref="FEH95:FEN95"/>
    <mergeCell ref="FEO95:FEU95"/>
    <mergeCell ref="FCD95:FCJ95"/>
    <mergeCell ref="FCK95:FCQ95"/>
    <mergeCell ref="FCR95:FCX95"/>
    <mergeCell ref="FCY95:FDE95"/>
    <mergeCell ref="FDF95:FDL95"/>
    <mergeCell ref="FAU95:FBA95"/>
    <mergeCell ref="FBB95:FBH95"/>
    <mergeCell ref="FBI95:FBO95"/>
    <mergeCell ref="FBP95:FBV95"/>
    <mergeCell ref="FBW95:FCC95"/>
    <mergeCell ref="EZL95:EZR95"/>
    <mergeCell ref="EZS95:EZY95"/>
    <mergeCell ref="EZZ95:FAF95"/>
    <mergeCell ref="FAG95:FAM95"/>
    <mergeCell ref="FAN95:FAT95"/>
    <mergeCell ref="FIW95:FJC95"/>
    <mergeCell ref="FJD95:FJJ95"/>
    <mergeCell ref="FJK95:FJQ95"/>
    <mergeCell ref="FJR95:FJX95"/>
    <mergeCell ref="FJY95:FKE95"/>
    <mergeCell ref="FHN95:FHT95"/>
    <mergeCell ref="FHU95:FIA95"/>
    <mergeCell ref="FIB95:FIH95"/>
    <mergeCell ref="FII95:FIO95"/>
    <mergeCell ref="FIP95:FIV95"/>
    <mergeCell ref="FGE95:FGK95"/>
    <mergeCell ref="FGL95:FGR95"/>
    <mergeCell ref="FGS95:FGY95"/>
    <mergeCell ref="FGZ95:FHF95"/>
    <mergeCell ref="FHG95:FHM95"/>
    <mergeCell ref="FEV95:FFB95"/>
    <mergeCell ref="FFC95:FFI95"/>
    <mergeCell ref="FFJ95:FFP95"/>
    <mergeCell ref="FFQ95:FFW95"/>
    <mergeCell ref="FFX95:FGD95"/>
    <mergeCell ref="FOG95:FOM95"/>
    <mergeCell ref="FON95:FOT95"/>
    <mergeCell ref="FOU95:FPA95"/>
    <mergeCell ref="FPB95:FPH95"/>
    <mergeCell ref="FPI95:FPO95"/>
    <mergeCell ref="FMX95:FND95"/>
    <mergeCell ref="FNE95:FNK95"/>
    <mergeCell ref="FNL95:FNR95"/>
    <mergeCell ref="FNS95:FNY95"/>
    <mergeCell ref="FNZ95:FOF95"/>
    <mergeCell ref="FLO95:FLU95"/>
    <mergeCell ref="FLV95:FMB95"/>
    <mergeCell ref="FMC95:FMI95"/>
    <mergeCell ref="FMJ95:FMP95"/>
    <mergeCell ref="FMQ95:FMW95"/>
    <mergeCell ref="FKF95:FKL95"/>
    <mergeCell ref="FKM95:FKS95"/>
    <mergeCell ref="FKT95:FKZ95"/>
    <mergeCell ref="FLA95:FLG95"/>
    <mergeCell ref="FLH95:FLN95"/>
    <mergeCell ref="FTQ95:FTW95"/>
    <mergeCell ref="FTX95:FUD95"/>
    <mergeCell ref="FUE95:FUK95"/>
    <mergeCell ref="FUL95:FUR95"/>
    <mergeCell ref="FUS95:FUY95"/>
    <mergeCell ref="FSH95:FSN95"/>
    <mergeCell ref="FSO95:FSU95"/>
    <mergeCell ref="FSV95:FTB95"/>
    <mergeCell ref="FTC95:FTI95"/>
    <mergeCell ref="FTJ95:FTP95"/>
    <mergeCell ref="FQY95:FRE95"/>
    <mergeCell ref="FRF95:FRL95"/>
    <mergeCell ref="FRM95:FRS95"/>
    <mergeCell ref="FRT95:FRZ95"/>
    <mergeCell ref="FSA95:FSG95"/>
    <mergeCell ref="FPP95:FPV95"/>
    <mergeCell ref="FPW95:FQC95"/>
    <mergeCell ref="FQD95:FQJ95"/>
    <mergeCell ref="FQK95:FQQ95"/>
    <mergeCell ref="FQR95:FQX95"/>
    <mergeCell ref="FZA95:FZG95"/>
    <mergeCell ref="FZH95:FZN95"/>
    <mergeCell ref="FZO95:FZU95"/>
    <mergeCell ref="FZV95:GAB95"/>
    <mergeCell ref="GAC95:GAI95"/>
    <mergeCell ref="FXR95:FXX95"/>
    <mergeCell ref="FXY95:FYE95"/>
    <mergeCell ref="FYF95:FYL95"/>
    <mergeCell ref="FYM95:FYS95"/>
    <mergeCell ref="FYT95:FYZ95"/>
    <mergeCell ref="FWI95:FWO95"/>
    <mergeCell ref="FWP95:FWV95"/>
    <mergeCell ref="FWW95:FXC95"/>
    <mergeCell ref="FXD95:FXJ95"/>
    <mergeCell ref="FXK95:FXQ95"/>
    <mergeCell ref="FUZ95:FVF95"/>
    <mergeCell ref="FVG95:FVM95"/>
    <mergeCell ref="FVN95:FVT95"/>
    <mergeCell ref="FVU95:FWA95"/>
    <mergeCell ref="FWB95:FWH95"/>
    <mergeCell ref="GEK95:GEQ95"/>
    <mergeCell ref="GER95:GEX95"/>
    <mergeCell ref="GEY95:GFE95"/>
    <mergeCell ref="GFF95:GFL95"/>
    <mergeCell ref="GFM95:GFS95"/>
    <mergeCell ref="GDB95:GDH95"/>
    <mergeCell ref="GDI95:GDO95"/>
    <mergeCell ref="GDP95:GDV95"/>
    <mergeCell ref="GDW95:GEC95"/>
    <mergeCell ref="GED95:GEJ95"/>
    <mergeCell ref="GBS95:GBY95"/>
    <mergeCell ref="GBZ95:GCF95"/>
    <mergeCell ref="GCG95:GCM95"/>
    <mergeCell ref="GCN95:GCT95"/>
    <mergeCell ref="GCU95:GDA95"/>
    <mergeCell ref="GAJ95:GAP95"/>
    <mergeCell ref="GAQ95:GAW95"/>
    <mergeCell ref="GAX95:GBD95"/>
    <mergeCell ref="GBE95:GBK95"/>
    <mergeCell ref="GBL95:GBR95"/>
    <mergeCell ref="GJU95:GKA95"/>
    <mergeCell ref="GKB95:GKH95"/>
    <mergeCell ref="GKI95:GKO95"/>
    <mergeCell ref="GKP95:GKV95"/>
    <mergeCell ref="GKW95:GLC95"/>
    <mergeCell ref="GIL95:GIR95"/>
    <mergeCell ref="GIS95:GIY95"/>
    <mergeCell ref="GIZ95:GJF95"/>
    <mergeCell ref="GJG95:GJM95"/>
    <mergeCell ref="GJN95:GJT95"/>
    <mergeCell ref="GHC95:GHI95"/>
    <mergeCell ref="GHJ95:GHP95"/>
    <mergeCell ref="GHQ95:GHW95"/>
    <mergeCell ref="GHX95:GID95"/>
    <mergeCell ref="GIE95:GIK95"/>
    <mergeCell ref="GFT95:GFZ95"/>
    <mergeCell ref="GGA95:GGG95"/>
    <mergeCell ref="GGH95:GGN95"/>
    <mergeCell ref="GGO95:GGU95"/>
    <mergeCell ref="GGV95:GHB95"/>
    <mergeCell ref="GPE95:GPK95"/>
    <mergeCell ref="GPL95:GPR95"/>
    <mergeCell ref="GPS95:GPY95"/>
    <mergeCell ref="GPZ95:GQF95"/>
    <mergeCell ref="GQG95:GQM95"/>
    <mergeCell ref="GNV95:GOB95"/>
    <mergeCell ref="GOC95:GOI95"/>
    <mergeCell ref="GOJ95:GOP95"/>
    <mergeCell ref="GOQ95:GOW95"/>
    <mergeCell ref="GOX95:GPD95"/>
    <mergeCell ref="GMM95:GMS95"/>
    <mergeCell ref="GMT95:GMZ95"/>
    <mergeCell ref="GNA95:GNG95"/>
    <mergeCell ref="GNH95:GNN95"/>
    <mergeCell ref="GNO95:GNU95"/>
    <mergeCell ref="GLD95:GLJ95"/>
    <mergeCell ref="GLK95:GLQ95"/>
    <mergeCell ref="GLR95:GLX95"/>
    <mergeCell ref="GLY95:GME95"/>
    <mergeCell ref="GMF95:GML95"/>
    <mergeCell ref="GUO95:GUU95"/>
    <mergeCell ref="GUV95:GVB95"/>
    <mergeCell ref="GVC95:GVI95"/>
    <mergeCell ref="GVJ95:GVP95"/>
    <mergeCell ref="GVQ95:GVW95"/>
    <mergeCell ref="GTF95:GTL95"/>
    <mergeCell ref="GTM95:GTS95"/>
    <mergeCell ref="GTT95:GTZ95"/>
    <mergeCell ref="GUA95:GUG95"/>
    <mergeCell ref="GUH95:GUN95"/>
    <mergeCell ref="GRW95:GSC95"/>
    <mergeCell ref="GSD95:GSJ95"/>
    <mergeCell ref="GSK95:GSQ95"/>
    <mergeCell ref="GSR95:GSX95"/>
    <mergeCell ref="GSY95:GTE95"/>
    <mergeCell ref="GQN95:GQT95"/>
    <mergeCell ref="GQU95:GRA95"/>
    <mergeCell ref="GRB95:GRH95"/>
    <mergeCell ref="GRI95:GRO95"/>
    <mergeCell ref="GRP95:GRV95"/>
    <mergeCell ref="GZY95:HAE95"/>
    <mergeCell ref="HAF95:HAL95"/>
    <mergeCell ref="HAM95:HAS95"/>
    <mergeCell ref="HAT95:HAZ95"/>
    <mergeCell ref="HBA95:HBG95"/>
    <mergeCell ref="GYP95:GYV95"/>
    <mergeCell ref="GYW95:GZC95"/>
    <mergeCell ref="GZD95:GZJ95"/>
    <mergeCell ref="GZK95:GZQ95"/>
    <mergeCell ref="GZR95:GZX95"/>
    <mergeCell ref="GXG95:GXM95"/>
    <mergeCell ref="GXN95:GXT95"/>
    <mergeCell ref="GXU95:GYA95"/>
    <mergeCell ref="GYB95:GYH95"/>
    <mergeCell ref="GYI95:GYO95"/>
    <mergeCell ref="GVX95:GWD95"/>
    <mergeCell ref="GWE95:GWK95"/>
    <mergeCell ref="GWL95:GWR95"/>
    <mergeCell ref="GWS95:GWY95"/>
    <mergeCell ref="GWZ95:GXF95"/>
    <mergeCell ref="HFI95:HFO95"/>
    <mergeCell ref="HFP95:HFV95"/>
    <mergeCell ref="HFW95:HGC95"/>
    <mergeCell ref="HGD95:HGJ95"/>
    <mergeCell ref="HGK95:HGQ95"/>
    <mergeCell ref="HDZ95:HEF95"/>
    <mergeCell ref="HEG95:HEM95"/>
    <mergeCell ref="HEN95:HET95"/>
    <mergeCell ref="HEU95:HFA95"/>
    <mergeCell ref="HFB95:HFH95"/>
    <mergeCell ref="HCQ95:HCW95"/>
    <mergeCell ref="HCX95:HDD95"/>
    <mergeCell ref="HDE95:HDK95"/>
    <mergeCell ref="HDL95:HDR95"/>
    <mergeCell ref="HDS95:HDY95"/>
    <mergeCell ref="HBH95:HBN95"/>
    <mergeCell ref="HBO95:HBU95"/>
    <mergeCell ref="HBV95:HCB95"/>
    <mergeCell ref="HCC95:HCI95"/>
    <mergeCell ref="HCJ95:HCP95"/>
    <mergeCell ref="HKS95:HKY95"/>
    <mergeCell ref="HKZ95:HLF95"/>
    <mergeCell ref="HLG95:HLM95"/>
    <mergeCell ref="HLN95:HLT95"/>
    <mergeCell ref="HLU95:HMA95"/>
    <mergeCell ref="HJJ95:HJP95"/>
    <mergeCell ref="HJQ95:HJW95"/>
    <mergeCell ref="HJX95:HKD95"/>
    <mergeCell ref="HKE95:HKK95"/>
    <mergeCell ref="HKL95:HKR95"/>
    <mergeCell ref="HIA95:HIG95"/>
    <mergeCell ref="HIH95:HIN95"/>
    <mergeCell ref="HIO95:HIU95"/>
    <mergeCell ref="HIV95:HJB95"/>
    <mergeCell ref="HJC95:HJI95"/>
    <mergeCell ref="HGR95:HGX95"/>
    <mergeCell ref="HGY95:HHE95"/>
    <mergeCell ref="HHF95:HHL95"/>
    <mergeCell ref="HHM95:HHS95"/>
    <mergeCell ref="HHT95:HHZ95"/>
    <mergeCell ref="HQC95:HQI95"/>
    <mergeCell ref="HQJ95:HQP95"/>
    <mergeCell ref="HQQ95:HQW95"/>
    <mergeCell ref="HQX95:HRD95"/>
    <mergeCell ref="HRE95:HRK95"/>
    <mergeCell ref="HOT95:HOZ95"/>
    <mergeCell ref="HPA95:HPG95"/>
    <mergeCell ref="HPH95:HPN95"/>
    <mergeCell ref="HPO95:HPU95"/>
    <mergeCell ref="HPV95:HQB95"/>
    <mergeCell ref="HNK95:HNQ95"/>
    <mergeCell ref="HNR95:HNX95"/>
    <mergeCell ref="HNY95:HOE95"/>
    <mergeCell ref="HOF95:HOL95"/>
    <mergeCell ref="HOM95:HOS95"/>
    <mergeCell ref="HMB95:HMH95"/>
    <mergeCell ref="HMI95:HMO95"/>
    <mergeCell ref="HMP95:HMV95"/>
    <mergeCell ref="HMW95:HNC95"/>
    <mergeCell ref="HND95:HNJ95"/>
    <mergeCell ref="HVM95:HVS95"/>
    <mergeCell ref="HVT95:HVZ95"/>
    <mergeCell ref="HWA95:HWG95"/>
    <mergeCell ref="HWH95:HWN95"/>
    <mergeCell ref="HWO95:HWU95"/>
    <mergeCell ref="HUD95:HUJ95"/>
    <mergeCell ref="HUK95:HUQ95"/>
    <mergeCell ref="HUR95:HUX95"/>
    <mergeCell ref="HUY95:HVE95"/>
    <mergeCell ref="HVF95:HVL95"/>
    <mergeCell ref="HSU95:HTA95"/>
    <mergeCell ref="HTB95:HTH95"/>
    <mergeCell ref="HTI95:HTO95"/>
    <mergeCell ref="HTP95:HTV95"/>
    <mergeCell ref="HTW95:HUC95"/>
    <mergeCell ref="HRL95:HRR95"/>
    <mergeCell ref="HRS95:HRY95"/>
    <mergeCell ref="HRZ95:HSF95"/>
    <mergeCell ref="HSG95:HSM95"/>
    <mergeCell ref="HSN95:HST95"/>
    <mergeCell ref="IAW95:IBC95"/>
    <mergeCell ref="IBD95:IBJ95"/>
    <mergeCell ref="IBK95:IBQ95"/>
    <mergeCell ref="IBR95:IBX95"/>
    <mergeCell ref="IBY95:ICE95"/>
    <mergeCell ref="HZN95:HZT95"/>
    <mergeCell ref="HZU95:IAA95"/>
    <mergeCell ref="IAB95:IAH95"/>
    <mergeCell ref="IAI95:IAO95"/>
    <mergeCell ref="IAP95:IAV95"/>
    <mergeCell ref="HYE95:HYK95"/>
    <mergeCell ref="HYL95:HYR95"/>
    <mergeCell ref="HYS95:HYY95"/>
    <mergeCell ref="HYZ95:HZF95"/>
    <mergeCell ref="HZG95:HZM95"/>
    <mergeCell ref="HWV95:HXB95"/>
    <mergeCell ref="HXC95:HXI95"/>
    <mergeCell ref="HXJ95:HXP95"/>
    <mergeCell ref="HXQ95:HXW95"/>
    <mergeCell ref="HXX95:HYD95"/>
    <mergeCell ref="IGG95:IGM95"/>
    <mergeCell ref="IGN95:IGT95"/>
    <mergeCell ref="IGU95:IHA95"/>
    <mergeCell ref="IHB95:IHH95"/>
    <mergeCell ref="IHI95:IHO95"/>
    <mergeCell ref="IEX95:IFD95"/>
    <mergeCell ref="IFE95:IFK95"/>
    <mergeCell ref="IFL95:IFR95"/>
    <mergeCell ref="IFS95:IFY95"/>
    <mergeCell ref="IFZ95:IGF95"/>
    <mergeCell ref="IDO95:IDU95"/>
    <mergeCell ref="IDV95:IEB95"/>
    <mergeCell ref="IEC95:IEI95"/>
    <mergeCell ref="IEJ95:IEP95"/>
    <mergeCell ref="IEQ95:IEW95"/>
    <mergeCell ref="ICF95:ICL95"/>
    <mergeCell ref="ICM95:ICS95"/>
    <mergeCell ref="ICT95:ICZ95"/>
    <mergeCell ref="IDA95:IDG95"/>
    <mergeCell ref="IDH95:IDN95"/>
    <mergeCell ref="ILQ95:ILW95"/>
    <mergeCell ref="ILX95:IMD95"/>
    <mergeCell ref="IME95:IMK95"/>
    <mergeCell ref="IML95:IMR95"/>
    <mergeCell ref="IMS95:IMY95"/>
    <mergeCell ref="IKH95:IKN95"/>
    <mergeCell ref="IKO95:IKU95"/>
    <mergeCell ref="IKV95:ILB95"/>
    <mergeCell ref="ILC95:ILI95"/>
    <mergeCell ref="ILJ95:ILP95"/>
    <mergeCell ref="IIY95:IJE95"/>
    <mergeCell ref="IJF95:IJL95"/>
    <mergeCell ref="IJM95:IJS95"/>
    <mergeCell ref="IJT95:IJZ95"/>
    <mergeCell ref="IKA95:IKG95"/>
    <mergeCell ref="IHP95:IHV95"/>
    <mergeCell ref="IHW95:IIC95"/>
    <mergeCell ref="IID95:IIJ95"/>
    <mergeCell ref="IIK95:IIQ95"/>
    <mergeCell ref="IIR95:IIX95"/>
    <mergeCell ref="IRA95:IRG95"/>
    <mergeCell ref="IRH95:IRN95"/>
    <mergeCell ref="IRO95:IRU95"/>
    <mergeCell ref="IRV95:ISB95"/>
    <mergeCell ref="ISC95:ISI95"/>
    <mergeCell ref="IPR95:IPX95"/>
    <mergeCell ref="IPY95:IQE95"/>
    <mergeCell ref="IQF95:IQL95"/>
    <mergeCell ref="IQM95:IQS95"/>
    <mergeCell ref="IQT95:IQZ95"/>
    <mergeCell ref="IOI95:IOO95"/>
    <mergeCell ref="IOP95:IOV95"/>
    <mergeCell ref="IOW95:IPC95"/>
    <mergeCell ref="IPD95:IPJ95"/>
    <mergeCell ref="IPK95:IPQ95"/>
    <mergeCell ref="IMZ95:INF95"/>
    <mergeCell ref="ING95:INM95"/>
    <mergeCell ref="INN95:INT95"/>
    <mergeCell ref="INU95:IOA95"/>
    <mergeCell ref="IOB95:IOH95"/>
    <mergeCell ref="IWK95:IWQ95"/>
    <mergeCell ref="IWR95:IWX95"/>
    <mergeCell ref="IWY95:IXE95"/>
    <mergeCell ref="IXF95:IXL95"/>
    <mergeCell ref="IXM95:IXS95"/>
    <mergeCell ref="IVB95:IVH95"/>
    <mergeCell ref="IVI95:IVO95"/>
    <mergeCell ref="IVP95:IVV95"/>
    <mergeCell ref="IVW95:IWC95"/>
    <mergeCell ref="IWD95:IWJ95"/>
    <mergeCell ref="ITS95:ITY95"/>
    <mergeCell ref="ITZ95:IUF95"/>
    <mergeCell ref="IUG95:IUM95"/>
    <mergeCell ref="IUN95:IUT95"/>
    <mergeCell ref="IUU95:IVA95"/>
    <mergeCell ref="ISJ95:ISP95"/>
    <mergeCell ref="ISQ95:ISW95"/>
    <mergeCell ref="ISX95:ITD95"/>
    <mergeCell ref="ITE95:ITK95"/>
    <mergeCell ref="ITL95:ITR95"/>
    <mergeCell ref="JBU95:JCA95"/>
    <mergeCell ref="JCB95:JCH95"/>
    <mergeCell ref="JCI95:JCO95"/>
    <mergeCell ref="JCP95:JCV95"/>
    <mergeCell ref="JCW95:JDC95"/>
    <mergeCell ref="JAL95:JAR95"/>
    <mergeCell ref="JAS95:JAY95"/>
    <mergeCell ref="JAZ95:JBF95"/>
    <mergeCell ref="JBG95:JBM95"/>
    <mergeCell ref="JBN95:JBT95"/>
    <mergeCell ref="IZC95:IZI95"/>
    <mergeCell ref="IZJ95:IZP95"/>
    <mergeCell ref="IZQ95:IZW95"/>
    <mergeCell ref="IZX95:JAD95"/>
    <mergeCell ref="JAE95:JAK95"/>
    <mergeCell ref="IXT95:IXZ95"/>
    <mergeCell ref="IYA95:IYG95"/>
    <mergeCell ref="IYH95:IYN95"/>
    <mergeCell ref="IYO95:IYU95"/>
    <mergeCell ref="IYV95:IZB95"/>
    <mergeCell ref="JHE95:JHK95"/>
    <mergeCell ref="JHL95:JHR95"/>
    <mergeCell ref="JHS95:JHY95"/>
    <mergeCell ref="JHZ95:JIF95"/>
    <mergeCell ref="JIG95:JIM95"/>
    <mergeCell ref="JFV95:JGB95"/>
    <mergeCell ref="JGC95:JGI95"/>
    <mergeCell ref="JGJ95:JGP95"/>
    <mergeCell ref="JGQ95:JGW95"/>
    <mergeCell ref="JGX95:JHD95"/>
    <mergeCell ref="JEM95:JES95"/>
    <mergeCell ref="JET95:JEZ95"/>
    <mergeCell ref="JFA95:JFG95"/>
    <mergeCell ref="JFH95:JFN95"/>
    <mergeCell ref="JFO95:JFU95"/>
    <mergeCell ref="JDD95:JDJ95"/>
    <mergeCell ref="JDK95:JDQ95"/>
    <mergeCell ref="JDR95:JDX95"/>
    <mergeCell ref="JDY95:JEE95"/>
    <mergeCell ref="JEF95:JEL95"/>
    <mergeCell ref="JMO95:JMU95"/>
    <mergeCell ref="JMV95:JNB95"/>
    <mergeCell ref="JNC95:JNI95"/>
    <mergeCell ref="JNJ95:JNP95"/>
    <mergeCell ref="JNQ95:JNW95"/>
    <mergeCell ref="JLF95:JLL95"/>
    <mergeCell ref="JLM95:JLS95"/>
    <mergeCell ref="JLT95:JLZ95"/>
    <mergeCell ref="JMA95:JMG95"/>
    <mergeCell ref="JMH95:JMN95"/>
    <mergeCell ref="JJW95:JKC95"/>
    <mergeCell ref="JKD95:JKJ95"/>
    <mergeCell ref="JKK95:JKQ95"/>
    <mergeCell ref="JKR95:JKX95"/>
    <mergeCell ref="JKY95:JLE95"/>
    <mergeCell ref="JIN95:JIT95"/>
    <mergeCell ref="JIU95:JJA95"/>
    <mergeCell ref="JJB95:JJH95"/>
    <mergeCell ref="JJI95:JJO95"/>
    <mergeCell ref="JJP95:JJV95"/>
    <mergeCell ref="JRY95:JSE95"/>
    <mergeCell ref="JSF95:JSL95"/>
    <mergeCell ref="JSM95:JSS95"/>
    <mergeCell ref="JST95:JSZ95"/>
    <mergeCell ref="JTA95:JTG95"/>
    <mergeCell ref="JQP95:JQV95"/>
    <mergeCell ref="JQW95:JRC95"/>
    <mergeCell ref="JRD95:JRJ95"/>
    <mergeCell ref="JRK95:JRQ95"/>
    <mergeCell ref="JRR95:JRX95"/>
    <mergeCell ref="JPG95:JPM95"/>
    <mergeCell ref="JPN95:JPT95"/>
    <mergeCell ref="JPU95:JQA95"/>
    <mergeCell ref="JQB95:JQH95"/>
    <mergeCell ref="JQI95:JQO95"/>
    <mergeCell ref="JNX95:JOD95"/>
    <mergeCell ref="JOE95:JOK95"/>
    <mergeCell ref="JOL95:JOR95"/>
    <mergeCell ref="JOS95:JOY95"/>
    <mergeCell ref="JOZ95:JPF95"/>
    <mergeCell ref="JXI95:JXO95"/>
    <mergeCell ref="JXP95:JXV95"/>
    <mergeCell ref="JXW95:JYC95"/>
    <mergeCell ref="JYD95:JYJ95"/>
    <mergeCell ref="JYK95:JYQ95"/>
    <mergeCell ref="JVZ95:JWF95"/>
    <mergeCell ref="JWG95:JWM95"/>
    <mergeCell ref="JWN95:JWT95"/>
    <mergeCell ref="JWU95:JXA95"/>
    <mergeCell ref="JXB95:JXH95"/>
    <mergeCell ref="JUQ95:JUW95"/>
    <mergeCell ref="JUX95:JVD95"/>
    <mergeCell ref="JVE95:JVK95"/>
    <mergeCell ref="JVL95:JVR95"/>
    <mergeCell ref="JVS95:JVY95"/>
    <mergeCell ref="JTH95:JTN95"/>
    <mergeCell ref="JTO95:JTU95"/>
    <mergeCell ref="JTV95:JUB95"/>
    <mergeCell ref="JUC95:JUI95"/>
    <mergeCell ref="JUJ95:JUP95"/>
    <mergeCell ref="KCS95:KCY95"/>
    <mergeCell ref="KCZ95:KDF95"/>
    <mergeCell ref="KDG95:KDM95"/>
    <mergeCell ref="KDN95:KDT95"/>
    <mergeCell ref="KDU95:KEA95"/>
    <mergeCell ref="KBJ95:KBP95"/>
    <mergeCell ref="KBQ95:KBW95"/>
    <mergeCell ref="KBX95:KCD95"/>
    <mergeCell ref="KCE95:KCK95"/>
    <mergeCell ref="KCL95:KCR95"/>
    <mergeCell ref="KAA95:KAG95"/>
    <mergeCell ref="KAH95:KAN95"/>
    <mergeCell ref="KAO95:KAU95"/>
    <mergeCell ref="KAV95:KBB95"/>
    <mergeCell ref="KBC95:KBI95"/>
    <mergeCell ref="JYR95:JYX95"/>
    <mergeCell ref="JYY95:JZE95"/>
    <mergeCell ref="JZF95:JZL95"/>
    <mergeCell ref="JZM95:JZS95"/>
    <mergeCell ref="JZT95:JZZ95"/>
    <mergeCell ref="KIC95:KII95"/>
    <mergeCell ref="KIJ95:KIP95"/>
    <mergeCell ref="KIQ95:KIW95"/>
    <mergeCell ref="KIX95:KJD95"/>
    <mergeCell ref="KJE95:KJK95"/>
    <mergeCell ref="KGT95:KGZ95"/>
    <mergeCell ref="KHA95:KHG95"/>
    <mergeCell ref="KHH95:KHN95"/>
    <mergeCell ref="KHO95:KHU95"/>
    <mergeCell ref="KHV95:KIB95"/>
    <mergeCell ref="KFK95:KFQ95"/>
    <mergeCell ref="KFR95:KFX95"/>
    <mergeCell ref="KFY95:KGE95"/>
    <mergeCell ref="KGF95:KGL95"/>
    <mergeCell ref="KGM95:KGS95"/>
    <mergeCell ref="KEB95:KEH95"/>
    <mergeCell ref="KEI95:KEO95"/>
    <mergeCell ref="KEP95:KEV95"/>
    <mergeCell ref="KEW95:KFC95"/>
    <mergeCell ref="KFD95:KFJ95"/>
    <mergeCell ref="KNM95:KNS95"/>
    <mergeCell ref="KNT95:KNZ95"/>
    <mergeCell ref="KOA95:KOG95"/>
    <mergeCell ref="KOH95:KON95"/>
    <mergeCell ref="KOO95:KOU95"/>
    <mergeCell ref="KMD95:KMJ95"/>
    <mergeCell ref="KMK95:KMQ95"/>
    <mergeCell ref="KMR95:KMX95"/>
    <mergeCell ref="KMY95:KNE95"/>
    <mergeCell ref="KNF95:KNL95"/>
    <mergeCell ref="KKU95:KLA95"/>
    <mergeCell ref="KLB95:KLH95"/>
    <mergeCell ref="KLI95:KLO95"/>
    <mergeCell ref="KLP95:KLV95"/>
    <mergeCell ref="KLW95:KMC95"/>
    <mergeCell ref="KJL95:KJR95"/>
    <mergeCell ref="KJS95:KJY95"/>
    <mergeCell ref="KJZ95:KKF95"/>
    <mergeCell ref="KKG95:KKM95"/>
    <mergeCell ref="KKN95:KKT95"/>
    <mergeCell ref="KSW95:KTC95"/>
    <mergeCell ref="KTD95:KTJ95"/>
    <mergeCell ref="KTK95:KTQ95"/>
    <mergeCell ref="KTR95:KTX95"/>
    <mergeCell ref="KTY95:KUE95"/>
    <mergeCell ref="KRN95:KRT95"/>
    <mergeCell ref="KRU95:KSA95"/>
    <mergeCell ref="KSB95:KSH95"/>
    <mergeCell ref="KSI95:KSO95"/>
    <mergeCell ref="KSP95:KSV95"/>
    <mergeCell ref="KQE95:KQK95"/>
    <mergeCell ref="KQL95:KQR95"/>
    <mergeCell ref="KQS95:KQY95"/>
    <mergeCell ref="KQZ95:KRF95"/>
    <mergeCell ref="KRG95:KRM95"/>
    <mergeCell ref="KOV95:KPB95"/>
    <mergeCell ref="KPC95:KPI95"/>
    <mergeCell ref="KPJ95:KPP95"/>
    <mergeCell ref="KPQ95:KPW95"/>
    <mergeCell ref="KPX95:KQD95"/>
    <mergeCell ref="KYG95:KYM95"/>
    <mergeCell ref="KYN95:KYT95"/>
    <mergeCell ref="KYU95:KZA95"/>
    <mergeCell ref="KZB95:KZH95"/>
    <mergeCell ref="KZI95:KZO95"/>
    <mergeCell ref="KWX95:KXD95"/>
    <mergeCell ref="KXE95:KXK95"/>
    <mergeCell ref="KXL95:KXR95"/>
    <mergeCell ref="KXS95:KXY95"/>
    <mergeCell ref="KXZ95:KYF95"/>
    <mergeCell ref="KVO95:KVU95"/>
    <mergeCell ref="KVV95:KWB95"/>
    <mergeCell ref="KWC95:KWI95"/>
    <mergeCell ref="KWJ95:KWP95"/>
    <mergeCell ref="KWQ95:KWW95"/>
    <mergeCell ref="KUF95:KUL95"/>
    <mergeCell ref="KUM95:KUS95"/>
    <mergeCell ref="KUT95:KUZ95"/>
    <mergeCell ref="KVA95:KVG95"/>
    <mergeCell ref="KVH95:KVN95"/>
    <mergeCell ref="LDQ95:LDW95"/>
    <mergeCell ref="LDX95:LED95"/>
    <mergeCell ref="LEE95:LEK95"/>
    <mergeCell ref="LEL95:LER95"/>
    <mergeCell ref="LES95:LEY95"/>
    <mergeCell ref="LCH95:LCN95"/>
    <mergeCell ref="LCO95:LCU95"/>
    <mergeCell ref="LCV95:LDB95"/>
    <mergeCell ref="LDC95:LDI95"/>
    <mergeCell ref="LDJ95:LDP95"/>
    <mergeCell ref="LAY95:LBE95"/>
    <mergeCell ref="LBF95:LBL95"/>
    <mergeCell ref="LBM95:LBS95"/>
    <mergeCell ref="LBT95:LBZ95"/>
    <mergeCell ref="LCA95:LCG95"/>
    <mergeCell ref="KZP95:KZV95"/>
    <mergeCell ref="KZW95:LAC95"/>
    <mergeCell ref="LAD95:LAJ95"/>
    <mergeCell ref="LAK95:LAQ95"/>
    <mergeCell ref="LAR95:LAX95"/>
    <mergeCell ref="LJA95:LJG95"/>
    <mergeCell ref="LJH95:LJN95"/>
    <mergeCell ref="LJO95:LJU95"/>
    <mergeCell ref="LJV95:LKB95"/>
    <mergeCell ref="LKC95:LKI95"/>
    <mergeCell ref="LHR95:LHX95"/>
    <mergeCell ref="LHY95:LIE95"/>
    <mergeCell ref="LIF95:LIL95"/>
    <mergeCell ref="LIM95:LIS95"/>
    <mergeCell ref="LIT95:LIZ95"/>
    <mergeCell ref="LGI95:LGO95"/>
    <mergeCell ref="LGP95:LGV95"/>
    <mergeCell ref="LGW95:LHC95"/>
    <mergeCell ref="LHD95:LHJ95"/>
    <mergeCell ref="LHK95:LHQ95"/>
    <mergeCell ref="LEZ95:LFF95"/>
    <mergeCell ref="LFG95:LFM95"/>
    <mergeCell ref="LFN95:LFT95"/>
    <mergeCell ref="LFU95:LGA95"/>
    <mergeCell ref="LGB95:LGH95"/>
    <mergeCell ref="LOK95:LOQ95"/>
    <mergeCell ref="LOR95:LOX95"/>
    <mergeCell ref="LOY95:LPE95"/>
    <mergeCell ref="LPF95:LPL95"/>
    <mergeCell ref="LPM95:LPS95"/>
    <mergeCell ref="LNB95:LNH95"/>
    <mergeCell ref="LNI95:LNO95"/>
    <mergeCell ref="LNP95:LNV95"/>
    <mergeCell ref="LNW95:LOC95"/>
    <mergeCell ref="LOD95:LOJ95"/>
    <mergeCell ref="LLS95:LLY95"/>
    <mergeCell ref="LLZ95:LMF95"/>
    <mergeCell ref="LMG95:LMM95"/>
    <mergeCell ref="LMN95:LMT95"/>
    <mergeCell ref="LMU95:LNA95"/>
    <mergeCell ref="LKJ95:LKP95"/>
    <mergeCell ref="LKQ95:LKW95"/>
    <mergeCell ref="LKX95:LLD95"/>
    <mergeCell ref="LLE95:LLK95"/>
    <mergeCell ref="LLL95:LLR95"/>
    <mergeCell ref="LTU95:LUA95"/>
    <mergeCell ref="LUB95:LUH95"/>
    <mergeCell ref="LUI95:LUO95"/>
    <mergeCell ref="LUP95:LUV95"/>
    <mergeCell ref="LUW95:LVC95"/>
    <mergeCell ref="LSL95:LSR95"/>
    <mergeCell ref="LSS95:LSY95"/>
    <mergeCell ref="LSZ95:LTF95"/>
    <mergeCell ref="LTG95:LTM95"/>
    <mergeCell ref="LTN95:LTT95"/>
    <mergeCell ref="LRC95:LRI95"/>
    <mergeCell ref="LRJ95:LRP95"/>
    <mergeCell ref="LRQ95:LRW95"/>
    <mergeCell ref="LRX95:LSD95"/>
    <mergeCell ref="LSE95:LSK95"/>
    <mergeCell ref="LPT95:LPZ95"/>
    <mergeCell ref="LQA95:LQG95"/>
    <mergeCell ref="LQH95:LQN95"/>
    <mergeCell ref="LQO95:LQU95"/>
    <mergeCell ref="LQV95:LRB95"/>
    <mergeCell ref="LZE95:LZK95"/>
    <mergeCell ref="LZL95:LZR95"/>
    <mergeCell ref="LZS95:LZY95"/>
    <mergeCell ref="LZZ95:MAF95"/>
    <mergeCell ref="MAG95:MAM95"/>
    <mergeCell ref="LXV95:LYB95"/>
    <mergeCell ref="LYC95:LYI95"/>
    <mergeCell ref="LYJ95:LYP95"/>
    <mergeCell ref="LYQ95:LYW95"/>
    <mergeCell ref="LYX95:LZD95"/>
    <mergeCell ref="LWM95:LWS95"/>
    <mergeCell ref="LWT95:LWZ95"/>
    <mergeCell ref="LXA95:LXG95"/>
    <mergeCell ref="LXH95:LXN95"/>
    <mergeCell ref="LXO95:LXU95"/>
    <mergeCell ref="LVD95:LVJ95"/>
    <mergeCell ref="LVK95:LVQ95"/>
    <mergeCell ref="LVR95:LVX95"/>
    <mergeCell ref="LVY95:LWE95"/>
    <mergeCell ref="LWF95:LWL95"/>
    <mergeCell ref="MEO95:MEU95"/>
    <mergeCell ref="MEV95:MFB95"/>
    <mergeCell ref="MFC95:MFI95"/>
    <mergeCell ref="MFJ95:MFP95"/>
    <mergeCell ref="MFQ95:MFW95"/>
    <mergeCell ref="MDF95:MDL95"/>
    <mergeCell ref="MDM95:MDS95"/>
    <mergeCell ref="MDT95:MDZ95"/>
    <mergeCell ref="MEA95:MEG95"/>
    <mergeCell ref="MEH95:MEN95"/>
    <mergeCell ref="MBW95:MCC95"/>
    <mergeCell ref="MCD95:MCJ95"/>
    <mergeCell ref="MCK95:MCQ95"/>
    <mergeCell ref="MCR95:MCX95"/>
    <mergeCell ref="MCY95:MDE95"/>
    <mergeCell ref="MAN95:MAT95"/>
    <mergeCell ref="MAU95:MBA95"/>
    <mergeCell ref="MBB95:MBH95"/>
    <mergeCell ref="MBI95:MBO95"/>
    <mergeCell ref="MBP95:MBV95"/>
    <mergeCell ref="MJY95:MKE95"/>
    <mergeCell ref="MKF95:MKL95"/>
    <mergeCell ref="MKM95:MKS95"/>
    <mergeCell ref="MKT95:MKZ95"/>
    <mergeCell ref="MLA95:MLG95"/>
    <mergeCell ref="MIP95:MIV95"/>
    <mergeCell ref="MIW95:MJC95"/>
    <mergeCell ref="MJD95:MJJ95"/>
    <mergeCell ref="MJK95:MJQ95"/>
    <mergeCell ref="MJR95:MJX95"/>
    <mergeCell ref="MHG95:MHM95"/>
    <mergeCell ref="MHN95:MHT95"/>
    <mergeCell ref="MHU95:MIA95"/>
    <mergeCell ref="MIB95:MIH95"/>
    <mergeCell ref="MII95:MIO95"/>
    <mergeCell ref="MFX95:MGD95"/>
    <mergeCell ref="MGE95:MGK95"/>
    <mergeCell ref="MGL95:MGR95"/>
    <mergeCell ref="MGS95:MGY95"/>
    <mergeCell ref="MGZ95:MHF95"/>
    <mergeCell ref="MPI95:MPO95"/>
    <mergeCell ref="MPP95:MPV95"/>
    <mergeCell ref="MPW95:MQC95"/>
    <mergeCell ref="MQD95:MQJ95"/>
    <mergeCell ref="MQK95:MQQ95"/>
    <mergeCell ref="MNZ95:MOF95"/>
    <mergeCell ref="MOG95:MOM95"/>
    <mergeCell ref="MON95:MOT95"/>
    <mergeCell ref="MOU95:MPA95"/>
    <mergeCell ref="MPB95:MPH95"/>
    <mergeCell ref="MMQ95:MMW95"/>
    <mergeCell ref="MMX95:MND95"/>
    <mergeCell ref="MNE95:MNK95"/>
    <mergeCell ref="MNL95:MNR95"/>
    <mergeCell ref="MNS95:MNY95"/>
    <mergeCell ref="MLH95:MLN95"/>
    <mergeCell ref="MLO95:MLU95"/>
    <mergeCell ref="MLV95:MMB95"/>
    <mergeCell ref="MMC95:MMI95"/>
    <mergeCell ref="MMJ95:MMP95"/>
    <mergeCell ref="MUS95:MUY95"/>
    <mergeCell ref="MUZ95:MVF95"/>
    <mergeCell ref="MVG95:MVM95"/>
    <mergeCell ref="MVN95:MVT95"/>
    <mergeCell ref="MVU95:MWA95"/>
    <mergeCell ref="MTJ95:MTP95"/>
    <mergeCell ref="MTQ95:MTW95"/>
    <mergeCell ref="MTX95:MUD95"/>
    <mergeCell ref="MUE95:MUK95"/>
    <mergeCell ref="MUL95:MUR95"/>
    <mergeCell ref="MSA95:MSG95"/>
    <mergeCell ref="MSH95:MSN95"/>
    <mergeCell ref="MSO95:MSU95"/>
    <mergeCell ref="MSV95:MTB95"/>
    <mergeCell ref="MTC95:MTI95"/>
    <mergeCell ref="MQR95:MQX95"/>
    <mergeCell ref="MQY95:MRE95"/>
    <mergeCell ref="MRF95:MRL95"/>
    <mergeCell ref="MRM95:MRS95"/>
    <mergeCell ref="MRT95:MRZ95"/>
    <mergeCell ref="NAC95:NAI95"/>
    <mergeCell ref="NAJ95:NAP95"/>
    <mergeCell ref="NAQ95:NAW95"/>
    <mergeCell ref="NAX95:NBD95"/>
    <mergeCell ref="NBE95:NBK95"/>
    <mergeCell ref="MYT95:MYZ95"/>
    <mergeCell ref="MZA95:MZG95"/>
    <mergeCell ref="MZH95:MZN95"/>
    <mergeCell ref="MZO95:MZU95"/>
    <mergeCell ref="MZV95:NAB95"/>
    <mergeCell ref="MXK95:MXQ95"/>
    <mergeCell ref="MXR95:MXX95"/>
    <mergeCell ref="MXY95:MYE95"/>
    <mergeCell ref="MYF95:MYL95"/>
    <mergeCell ref="MYM95:MYS95"/>
    <mergeCell ref="MWB95:MWH95"/>
    <mergeCell ref="MWI95:MWO95"/>
    <mergeCell ref="MWP95:MWV95"/>
    <mergeCell ref="MWW95:MXC95"/>
    <mergeCell ref="MXD95:MXJ95"/>
    <mergeCell ref="NFM95:NFS95"/>
    <mergeCell ref="NFT95:NFZ95"/>
    <mergeCell ref="NGA95:NGG95"/>
    <mergeCell ref="NGH95:NGN95"/>
    <mergeCell ref="NGO95:NGU95"/>
    <mergeCell ref="NED95:NEJ95"/>
    <mergeCell ref="NEK95:NEQ95"/>
    <mergeCell ref="NER95:NEX95"/>
    <mergeCell ref="NEY95:NFE95"/>
    <mergeCell ref="NFF95:NFL95"/>
    <mergeCell ref="NCU95:NDA95"/>
    <mergeCell ref="NDB95:NDH95"/>
    <mergeCell ref="NDI95:NDO95"/>
    <mergeCell ref="NDP95:NDV95"/>
    <mergeCell ref="NDW95:NEC95"/>
    <mergeCell ref="NBL95:NBR95"/>
    <mergeCell ref="NBS95:NBY95"/>
    <mergeCell ref="NBZ95:NCF95"/>
    <mergeCell ref="NCG95:NCM95"/>
    <mergeCell ref="NCN95:NCT95"/>
    <mergeCell ref="NKW95:NLC95"/>
    <mergeCell ref="NLD95:NLJ95"/>
    <mergeCell ref="NLK95:NLQ95"/>
    <mergeCell ref="NLR95:NLX95"/>
    <mergeCell ref="NLY95:NME95"/>
    <mergeCell ref="NJN95:NJT95"/>
    <mergeCell ref="NJU95:NKA95"/>
    <mergeCell ref="NKB95:NKH95"/>
    <mergeCell ref="NKI95:NKO95"/>
    <mergeCell ref="NKP95:NKV95"/>
    <mergeCell ref="NIE95:NIK95"/>
    <mergeCell ref="NIL95:NIR95"/>
    <mergeCell ref="NIS95:NIY95"/>
    <mergeCell ref="NIZ95:NJF95"/>
    <mergeCell ref="NJG95:NJM95"/>
    <mergeCell ref="NGV95:NHB95"/>
    <mergeCell ref="NHC95:NHI95"/>
    <mergeCell ref="NHJ95:NHP95"/>
    <mergeCell ref="NHQ95:NHW95"/>
    <mergeCell ref="NHX95:NID95"/>
    <mergeCell ref="NQG95:NQM95"/>
    <mergeCell ref="NQN95:NQT95"/>
    <mergeCell ref="NQU95:NRA95"/>
    <mergeCell ref="NRB95:NRH95"/>
    <mergeCell ref="NRI95:NRO95"/>
    <mergeCell ref="NOX95:NPD95"/>
    <mergeCell ref="NPE95:NPK95"/>
    <mergeCell ref="NPL95:NPR95"/>
    <mergeCell ref="NPS95:NPY95"/>
    <mergeCell ref="NPZ95:NQF95"/>
    <mergeCell ref="NNO95:NNU95"/>
    <mergeCell ref="NNV95:NOB95"/>
    <mergeCell ref="NOC95:NOI95"/>
    <mergeCell ref="NOJ95:NOP95"/>
    <mergeCell ref="NOQ95:NOW95"/>
    <mergeCell ref="NMF95:NML95"/>
    <mergeCell ref="NMM95:NMS95"/>
    <mergeCell ref="NMT95:NMZ95"/>
    <mergeCell ref="NNA95:NNG95"/>
    <mergeCell ref="NNH95:NNN95"/>
    <mergeCell ref="NVQ95:NVW95"/>
    <mergeCell ref="NVX95:NWD95"/>
    <mergeCell ref="NWE95:NWK95"/>
    <mergeCell ref="NWL95:NWR95"/>
    <mergeCell ref="NWS95:NWY95"/>
    <mergeCell ref="NUH95:NUN95"/>
    <mergeCell ref="NUO95:NUU95"/>
    <mergeCell ref="NUV95:NVB95"/>
    <mergeCell ref="NVC95:NVI95"/>
    <mergeCell ref="NVJ95:NVP95"/>
    <mergeCell ref="NSY95:NTE95"/>
    <mergeCell ref="NTF95:NTL95"/>
    <mergeCell ref="NTM95:NTS95"/>
    <mergeCell ref="NTT95:NTZ95"/>
    <mergeCell ref="NUA95:NUG95"/>
    <mergeCell ref="NRP95:NRV95"/>
    <mergeCell ref="NRW95:NSC95"/>
    <mergeCell ref="NSD95:NSJ95"/>
    <mergeCell ref="NSK95:NSQ95"/>
    <mergeCell ref="NSR95:NSX95"/>
    <mergeCell ref="OBA95:OBG95"/>
    <mergeCell ref="OBH95:OBN95"/>
    <mergeCell ref="OBO95:OBU95"/>
    <mergeCell ref="OBV95:OCB95"/>
    <mergeCell ref="OCC95:OCI95"/>
    <mergeCell ref="NZR95:NZX95"/>
    <mergeCell ref="NZY95:OAE95"/>
    <mergeCell ref="OAF95:OAL95"/>
    <mergeCell ref="OAM95:OAS95"/>
    <mergeCell ref="OAT95:OAZ95"/>
    <mergeCell ref="NYI95:NYO95"/>
    <mergeCell ref="NYP95:NYV95"/>
    <mergeCell ref="NYW95:NZC95"/>
    <mergeCell ref="NZD95:NZJ95"/>
    <mergeCell ref="NZK95:NZQ95"/>
    <mergeCell ref="NWZ95:NXF95"/>
    <mergeCell ref="NXG95:NXM95"/>
    <mergeCell ref="NXN95:NXT95"/>
    <mergeCell ref="NXU95:NYA95"/>
    <mergeCell ref="NYB95:NYH95"/>
    <mergeCell ref="OGK95:OGQ95"/>
    <mergeCell ref="OGR95:OGX95"/>
    <mergeCell ref="OGY95:OHE95"/>
    <mergeCell ref="OHF95:OHL95"/>
    <mergeCell ref="OHM95:OHS95"/>
    <mergeCell ref="OFB95:OFH95"/>
    <mergeCell ref="OFI95:OFO95"/>
    <mergeCell ref="OFP95:OFV95"/>
    <mergeCell ref="OFW95:OGC95"/>
    <mergeCell ref="OGD95:OGJ95"/>
    <mergeCell ref="ODS95:ODY95"/>
    <mergeCell ref="ODZ95:OEF95"/>
    <mergeCell ref="OEG95:OEM95"/>
    <mergeCell ref="OEN95:OET95"/>
    <mergeCell ref="OEU95:OFA95"/>
    <mergeCell ref="OCJ95:OCP95"/>
    <mergeCell ref="OCQ95:OCW95"/>
    <mergeCell ref="OCX95:ODD95"/>
    <mergeCell ref="ODE95:ODK95"/>
    <mergeCell ref="ODL95:ODR95"/>
    <mergeCell ref="OLU95:OMA95"/>
    <mergeCell ref="OMB95:OMH95"/>
    <mergeCell ref="OMI95:OMO95"/>
    <mergeCell ref="OMP95:OMV95"/>
    <mergeCell ref="OMW95:ONC95"/>
    <mergeCell ref="OKL95:OKR95"/>
    <mergeCell ref="OKS95:OKY95"/>
    <mergeCell ref="OKZ95:OLF95"/>
    <mergeCell ref="OLG95:OLM95"/>
    <mergeCell ref="OLN95:OLT95"/>
    <mergeCell ref="OJC95:OJI95"/>
    <mergeCell ref="OJJ95:OJP95"/>
    <mergeCell ref="OJQ95:OJW95"/>
    <mergeCell ref="OJX95:OKD95"/>
    <mergeCell ref="OKE95:OKK95"/>
    <mergeCell ref="OHT95:OHZ95"/>
    <mergeCell ref="OIA95:OIG95"/>
    <mergeCell ref="OIH95:OIN95"/>
    <mergeCell ref="OIO95:OIU95"/>
    <mergeCell ref="OIV95:OJB95"/>
    <mergeCell ref="ORE95:ORK95"/>
    <mergeCell ref="ORL95:ORR95"/>
    <mergeCell ref="ORS95:ORY95"/>
    <mergeCell ref="ORZ95:OSF95"/>
    <mergeCell ref="OSG95:OSM95"/>
    <mergeCell ref="OPV95:OQB95"/>
    <mergeCell ref="OQC95:OQI95"/>
    <mergeCell ref="OQJ95:OQP95"/>
    <mergeCell ref="OQQ95:OQW95"/>
    <mergeCell ref="OQX95:ORD95"/>
    <mergeCell ref="OOM95:OOS95"/>
    <mergeCell ref="OOT95:OOZ95"/>
    <mergeCell ref="OPA95:OPG95"/>
    <mergeCell ref="OPH95:OPN95"/>
    <mergeCell ref="OPO95:OPU95"/>
    <mergeCell ref="OND95:ONJ95"/>
    <mergeCell ref="ONK95:ONQ95"/>
    <mergeCell ref="ONR95:ONX95"/>
    <mergeCell ref="ONY95:OOE95"/>
    <mergeCell ref="OOF95:OOL95"/>
    <mergeCell ref="OWO95:OWU95"/>
    <mergeCell ref="OWV95:OXB95"/>
    <mergeCell ref="OXC95:OXI95"/>
    <mergeCell ref="OXJ95:OXP95"/>
    <mergeCell ref="OXQ95:OXW95"/>
    <mergeCell ref="OVF95:OVL95"/>
    <mergeCell ref="OVM95:OVS95"/>
    <mergeCell ref="OVT95:OVZ95"/>
    <mergeCell ref="OWA95:OWG95"/>
    <mergeCell ref="OWH95:OWN95"/>
    <mergeCell ref="OTW95:OUC95"/>
    <mergeCell ref="OUD95:OUJ95"/>
    <mergeCell ref="OUK95:OUQ95"/>
    <mergeCell ref="OUR95:OUX95"/>
    <mergeCell ref="OUY95:OVE95"/>
    <mergeCell ref="OSN95:OST95"/>
    <mergeCell ref="OSU95:OTA95"/>
    <mergeCell ref="OTB95:OTH95"/>
    <mergeCell ref="OTI95:OTO95"/>
    <mergeCell ref="OTP95:OTV95"/>
    <mergeCell ref="PBY95:PCE95"/>
    <mergeCell ref="PCF95:PCL95"/>
    <mergeCell ref="PCM95:PCS95"/>
    <mergeCell ref="PCT95:PCZ95"/>
    <mergeCell ref="PDA95:PDG95"/>
    <mergeCell ref="PAP95:PAV95"/>
    <mergeCell ref="PAW95:PBC95"/>
    <mergeCell ref="PBD95:PBJ95"/>
    <mergeCell ref="PBK95:PBQ95"/>
    <mergeCell ref="PBR95:PBX95"/>
    <mergeCell ref="OZG95:OZM95"/>
    <mergeCell ref="OZN95:OZT95"/>
    <mergeCell ref="OZU95:PAA95"/>
    <mergeCell ref="PAB95:PAH95"/>
    <mergeCell ref="PAI95:PAO95"/>
    <mergeCell ref="OXX95:OYD95"/>
    <mergeCell ref="OYE95:OYK95"/>
    <mergeCell ref="OYL95:OYR95"/>
    <mergeCell ref="OYS95:OYY95"/>
    <mergeCell ref="OYZ95:OZF95"/>
    <mergeCell ref="PHI95:PHO95"/>
    <mergeCell ref="PHP95:PHV95"/>
    <mergeCell ref="PHW95:PIC95"/>
    <mergeCell ref="PID95:PIJ95"/>
    <mergeCell ref="PIK95:PIQ95"/>
    <mergeCell ref="PFZ95:PGF95"/>
    <mergeCell ref="PGG95:PGM95"/>
    <mergeCell ref="PGN95:PGT95"/>
    <mergeCell ref="PGU95:PHA95"/>
    <mergeCell ref="PHB95:PHH95"/>
    <mergeCell ref="PEQ95:PEW95"/>
    <mergeCell ref="PEX95:PFD95"/>
    <mergeCell ref="PFE95:PFK95"/>
    <mergeCell ref="PFL95:PFR95"/>
    <mergeCell ref="PFS95:PFY95"/>
    <mergeCell ref="PDH95:PDN95"/>
    <mergeCell ref="PDO95:PDU95"/>
    <mergeCell ref="PDV95:PEB95"/>
    <mergeCell ref="PEC95:PEI95"/>
    <mergeCell ref="PEJ95:PEP95"/>
    <mergeCell ref="PMS95:PMY95"/>
    <mergeCell ref="PMZ95:PNF95"/>
    <mergeCell ref="PNG95:PNM95"/>
    <mergeCell ref="PNN95:PNT95"/>
    <mergeCell ref="PNU95:POA95"/>
    <mergeCell ref="PLJ95:PLP95"/>
    <mergeCell ref="PLQ95:PLW95"/>
    <mergeCell ref="PLX95:PMD95"/>
    <mergeCell ref="PME95:PMK95"/>
    <mergeCell ref="PML95:PMR95"/>
    <mergeCell ref="PKA95:PKG95"/>
    <mergeCell ref="PKH95:PKN95"/>
    <mergeCell ref="PKO95:PKU95"/>
    <mergeCell ref="PKV95:PLB95"/>
    <mergeCell ref="PLC95:PLI95"/>
    <mergeCell ref="PIR95:PIX95"/>
    <mergeCell ref="PIY95:PJE95"/>
    <mergeCell ref="PJF95:PJL95"/>
    <mergeCell ref="PJM95:PJS95"/>
    <mergeCell ref="PJT95:PJZ95"/>
    <mergeCell ref="PSC95:PSI95"/>
    <mergeCell ref="PSJ95:PSP95"/>
    <mergeCell ref="PSQ95:PSW95"/>
    <mergeCell ref="PSX95:PTD95"/>
    <mergeCell ref="PTE95:PTK95"/>
    <mergeCell ref="PQT95:PQZ95"/>
    <mergeCell ref="PRA95:PRG95"/>
    <mergeCell ref="PRH95:PRN95"/>
    <mergeCell ref="PRO95:PRU95"/>
    <mergeCell ref="PRV95:PSB95"/>
    <mergeCell ref="PPK95:PPQ95"/>
    <mergeCell ref="PPR95:PPX95"/>
    <mergeCell ref="PPY95:PQE95"/>
    <mergeCell ref="PQF95:PQL95"/>
    <mergeCell ref="PQM95:PQS95"/>
    <mergeCell ref="POB95:POH95"/>
    <mergeCell ref="POI95:POO95"/>
    <mergeCell ref="POP95:POV95"/>
    <mergeCell ref="POW95:PPC95"/>
    <mergeCell ref="PPD95:PPJ95"/>
    <mergeCell ref="PXM95:PXS95"/>
    <mergeCell ref="PXT95:PXZ95"/>
    <mergeCell ref="PYA95:PYG95"/>
    <mergeCell ref="PYH95:PYN95"/>
    <mergeCell ref="PYO95:PYU95"/>
    <mergeCell ref="PWD95:PWJ95"/>
    <mergeCell ref="PWK95:PWQ95"/>
    <mergeCell ref="PWR95:PWX95"/>
    <mergeCell ref="PWY95:PXE95"/>
    <mergeCell ref="PXF95:PXL95"/>
    <mergeCell ref="PUU95:PVA95"/>
    <mergeCell ref="PVB95:PVH95"/>
    <mergeCell ref="PVI95:PVO95"/>
    <mergeCell ref="PVP95:PVV95"/>
    <mergeCell ref="PVW95:PWC95"/>
    <mergeCell ref="PTL95:PTR95"/>
    <mergeCell ref="PTS95:PTY95"/>
    <mergeCell ref="PTZ95:PUF95"/>
    <mergeCell ref="PUG95:PUM95"/>
    <mergeCell ref="PUN95:PUT95"/>
    <mergeCell ref="QCW95:QDC95"/>
    <mergeCell ref="QDD95:QDJ95"/>
    <mergeCell ref="QDK95:QDQ95"/>
    <mergeCell ref="QDR95:QDX95"/>
    <mergeCell ref="QDY95:QEE95"/>
    <mergeCell ref="QBN95:QBT95"/>
    <mergeCell ref="QBU95:QCA95"/>
    <mergeCell ref="QCB95:QCH95"/>
    <mergeCell ref="QCI95:QCO95"/>
    <mergeCell ref="QCP95:QCV95"/>
    <mergeCell ref="QAE95:QAK95"/>
    <mergeCell ref="QAL95:QAR95"/>
    <mergeCell ref="QAS95:QAY95"/>
    <mergeCell ref="QAZ95:QBF95"/>
    <mergeCell ref="QBG95:QBM95"/>
    <mergeCell ref="PYV95:PZB95"/>
    <mergeCell ref="PZC95:PZI95"/>
    <mergeCell ref="PZJ95:PZP95"/>
    <mergeCell ref="PZQ95:PZW95"/>
    <mergeCell ref="PZX95:QAD95"/>
    <mergeCell ref="QIG95:QIM95"/>
    <mergeCell ref="QIN95:QIT95"/>
    <mergeCell ref="QIU95:QJA95"/>
    <mergeCell ref="QJB95:QJH95"/>
    <mergeCell ref="QJI95:QJO95"/>
    <mergeCell ref="QGX95:QHD95"/>
    <mergeCell ref="QHE95:QHK95"/>
    <mergeCell ref="QHL95:QHR95"/>
    <mergeCell ref="QHS95:QHY95"/>
    <mergeCell ref="QHZ95:QIF95"/>
    <mergeCell ref="QFO95:QFU95"/>
    <mergeCell ref="QFV95:QGB95"/>
    <mergeCell ref="QGC95:QGI95"/>
    <mergeCell ref="QGJ95:QGP95"/>
    <mergeCell ref="QGQ95:QGW95"/>
    <mergeCell ref="QEF95:QEL95"/>
    <mergeCell ref="QEM95:QES95"/>
    <mergeCell ref="QET95:QEZ95"/>
    <mergeCell ref="QFA95:QFG95"/>
    <mergeCell ref="QFH95:QFN95"/>
    <mergeCell ref="QNQ95:QNW95"/>
    <mergeCell ref="QNX95:QOD95"/>
    <mergeCell ref="QOE95:QOK95"/>
    <mergeCell ref="QOL95:QOR95"/>
    <mergeCell ref="QOS95:QOY95"/>
    <mergeCell ref="QMH95:QMN95"/>
    <mergeCell ref="QMO95:QMU95"/>
    <mergeCell ref="QMV95:QNB95"/>
    <mergeCell ref="QNC95:QNI95"/>
    <mergeCell ref="QNJ95:QNP95"/>
    <mergeCell ref="QKY95:QLE95"/>
    <mergeCell ref="QLF95:QLL95"/>
    <mergeCell ref="QLM95:QLS95"/>
    <mergeCell ref="QLT95:QLZ95"/>
    <mergeCell ref="QMA95:QMG95"/>
    <mergeCell ref="QJP95:QJV95"/>
    <mergeCell ref="QJW95:QKC95"/>
    <mergeCell ref="QKD95:QKJ95"/>
    <mergeCell ref="QKK95:QKQ95"/>
    <mergeCell ref="QKR95:QKX95"/>
    <mergeCell ref="QTA95:QTG95"/>
    <mergeCell ref="QTH95:QTN95"/>
    <mergeCell ref="QTO95:QTU95"/>
    <mergeCell ref="QTV95:QUB95"/>
    <mergeCell ref="QUC95:QUI95"/>
    <mergeCell ref="QRR95:QRX95"/>
    <mergeCell ref="QRY95:QSE95"/>
    <mergeCell ref="QSF95:QSL95"/>
    <mergeCell ref="QSM95:QSS95"/>
    <mergeCell ref="QST95:QSZ95"/>
    <mergeCell ref="QQI95:QQO95"/>
    <mergeCell ref="QQP95:QQV95"/>
    <mergeCell ref="QQW95:QRC95"/>
    <mergeCell ref="QRD95:QRJ95"/>
    <mergeCell ref="QRK95:QRQ95"/>
    <mergeCell ref="QOZ95:QPF95"/>
    <mergeCell ref="QPG95:QPM95"/>
    <mergeCell ref="QPN95:QPT95"/>
    <mergeCell ref="QPU95:QQA95"/>
    <mergeCell ref="QQB95:QQH95"/>
    <mergeCell ref="QYK95:QYQ95"/>
    <mergeCell ref="QYR95:QYX95"/>
    <mergeCell ref="QYY95:QZE95"/>
    <mergeCell ref="QZF95:QZL95"/>
    <mergeCell ref="QZM95:QZS95"/>
    <mergeCell ref="QXB95:QXH95"/>
    <mergeCell ref="QXI95:QXO95"/>
    <mergeCell ref="QXP95:QXV95"/>
    <mergeCell ref="QXW95:QYC95"/>
    <mergeCell ref="QYD95:QYJ95"/>
    <mergeCell ref="QVS95:QVY95"/>
    <mergeCell ref="QVZ95:QWF95"/>
    <mergeCell ref="QWG95:QWM95"/>
    <mergeCell ref="QWN95:QWT95"/>
    <mergeCell ref="QWU95:QXA95"/>
    <mergeCell ref="QUJ95:QUP95"/>
    <mergeCell ref="QUQ95:QUW95"/>
    <mergeCell ref="QUX95:QVD95"/>
    <mergeCell ref="QVE95:QVK95"/>
    <mergeCell ref="QVL95:QVR95"/>
    <mergeCell ref="RDU95:REA95"/>
    <mergeCell ref="REB95:REH95"/>
    <mergeCell ref="REI95:REO95"/>
    <mergeCell ref="REP95:REV95"/>
    <mergeCell ref="REW95:RFC95"/>
    <mergeCell ref="RCL95:RCR95"/>
    <mergeCell ref="RCS95:RCY95"/>
    <mergeCell ref="RCZ95:RDF95"/>
    <mergeCell ref="RDG95:RDM95"/>
    <mergeCell ref="RDN95:RDT95"/>
    <mergeCell ref="RBC95:RBI95"/>
    <mergeCell ref="RBJ95:RBP95"/>
    <mergeCell ref="RBQ95:RBW95"/>
    <mergeCell ref="RBX95:RCD95"/>
    <mergeCell ref="RCE95:RCK95"/>
    <mergeCell ref="QZT95:QZZ95"/>
    <mergeCell ref="RAA95:RAG95"/>
    <mergeCell ref="RAH95:RAN95"/>
    <mergeCell ref="RAO95:RAU95"/>
    <mergeCell ref="RAV95:RBB95"/>
    <mergeCell ref="RJE95:RJK95"/>
    <mergeCell ref="RJL95:RJR95"/>
    <mergeCell ref="RJS95:RJY95"/>
    <mergeCell ref="RJZ95:RKF95"/>
    <mergeCell ref="RKG95:RKM95"/>
    <mergeCell ref="RHV95:RIB95"/>
    <mergeCell ref="RIC95:RII95"/>
    <mergeCell ref="RIJ95:RIP95"/>
    <mergeCell ref="RIQ95:RIW95"/>
    <mergeCell ref="RIX95:RJD95"/>
    <mergeCell ref="RGM95:RGS95"/>
    <mergeCell ref="RGT95:RGZ95"/>
    <mergeCell ref="RHA95:RHG95"/>
    <mergeCell ref="RHH95:RHN95"/>
    <mergeCell ref="RHO95:RHU95"/>
    <mergeCell ref="RFD95:RFJ95"/>
    <mergeCell ref="RFK95:RFQ95"/>
    <mergeCell ref="RFR95:RFX95"/>
    <mergeCell ref="RFY95:RGE95"/>
    <mergeCell ref="RGF95:RGL95"/>
    <mergeCell ref="ROO95:ROU95"/>
    <mergeCell ref="ROV95:RPB95"/>
    <mergeCell ref="RPC95:RPI95"/>
    <mergeCell ref="RPJ95:RPP95"/>
    <mergeCell ref="RPQ95:RPW95"/>
    <mergeCell ref="RNF95:RNL95"/>
    <mergeCell ref="RNM95:RNS95"/>
    <mergeCell ref="RNT95:RNZ95"/>
    <mergeCell ref="ROA95:ROG95"/>
    <mergeCell ref="ROH95:RON95"/>
    <mergeCell ref="RLW95:RMC95"/>
    <mergeCell ref="RMD95:RMJ95"/>
    <mergeCell ref="RMK95:RMQ95"/>
    <mergeCell ref="RMR95:RMX95"/>
    <mergeCell ref="RMY95:RNE95"/>
    <mergeCell ref="RKN95:RKT95"/>
    <mergeCell ref="RKU95:RLA95"/>
    <mergeCell ref="RLB95:RLH95"/>
    <mergeCell ref="RLI95:RLO95"/>
    <mergeCell ref="RLP95:RLV95"/>
    <mergeCell ref="RTY95:RUE95"/>
    <mergeCell ref="RUF95:RUL95"/>
    <mergeCell ref="RUM95:RUS95"/>
    <mergeCell ref="RUT95:RUZ95"/>
    <mergeCell ref="RVA95:RVG95"/>
    <mergeCell ref="RSP95:RSV95"/>
    <mergeCell ref="RSW95:RTC95"/>
    <mergeCell ref="RTD95:RTJ95"/>
    <mergeCell ref="RTK95:RTQ95"/>
    <mergeCell ref="RTR95:RTX95"/>
    <mergeCell ref="RRG95:RRM95"/>
    <mergeCell ref="RRN95:RRT95"/>
    <mergeCell ref="RRU95:RSA95"/>
    <mergeCell ref="RSB95:RSH95"/>
    <mergeCell ref="RSI95:RSO95"/>
    <mergeCell ref="RPX95:RQD95"/>
    <mergeCell ref="RQE95:RQK95"/>
    <mergeCell ref="RQL95:RQR95"/>
    <mergeCell ref="RQS95:RQY95"/>
    <mergeCell ref="RQZ95:RRF95"/>
    <mergeCell ref="RZI95:RZO95"/>
    <mergeCell ref="RZP95:RZV95"/>
    <mergeCell ref="RZW95:SAC95"/>
    <mergeCell ref="SAD95:SAJ95"/>
    <mergeCell ref="SAK95:SAQ95"/>
    <mergeCell ref="RXZ95:RYF95"/>
    <mergeCell ref="RYG95:RYM95"/>
    <mergeCell ref="RYN95:RYT95"/>
    <mergeCell ref="RYU95:RZA95"/>
    <mergeCell ref="RZB95:RZH95"/>
    <mergeCell ref="RWQ95:RWW95"/>
    <mergeCell ref="RWX95:RXD95"/>
    <mergeCell ref="RXE95:RXK95"/>
    <mergeCell ref="RXL95:RXR95"/>
    <mergeCell ref="RXS95:RXY95"/>
    <mergeCell ref="RVH95:RVN95"/>
    <mergeCell ref="RVO95:RVU95"/>
    <mergeCell ref="RVV95:RWB95"/>
    <mergeCell ref="RWC95:RWI95"/>
    <mergeCell ref="RWJ95:RWP95"/>
    <mergeCell ref="SES95:SEY95"/>
    <mergeCell ref="SEZ95:SFF95"/>
    <mergeCell ref="SFG95:SFM95"/>
    <mergeCell ref="SFN95:SFT95"/>
    <mergeCell ref="SFU95:SGA95"/>
    <mergeCell ref="SDJ95:SDP95"/>
    <mergeCell ref="SDQ95:SDW95"/>
    <mergeCell ref="SDX95:SED95"/>
    <mergeCell ref="SEE95:SEK95"/>
    <mergeCell ref="SEL95:SER95"/>
    <mergeCell ref="SCA95:SCG95"/>
    <mergeCell ref="SCH95:SCN95"/>
    <mergeCell ref="SCO95:SCU95"/>
    <mergeCell ref="SCV95:SDB95"/>
    <mergeCell ref="SDC95:SDI95"/>
    <mergeCell ref="SAR95:SAX95"/>
    <mergeCell ref="SAY95:SBE95"/>
    <mergeCell ref="SBF95:SBL95"/>
    <mergeCell ref="SBM95:SBS95"/>
    <mergeCell ref="SBT95:SBZ95"/>
    <mergeCell ref="SKC95:SKI95"/>
    <mergeCell ref="SKJ95:SKP95"/>
    <mergeCell ref="SKQ95:SKW95"/>
    <mergeCell ref="SKX95:SLD95"/>
    <mergeCell ref="SLE95:SLK95"/>
    <mergeCell ref="SIT95:SIZ95"/>
    <mergeCell ref="SJA95:SJG95"/>
    <mergeCell ref="SJH95:SJN95"/>
    <mergeCell ref="SJO95:SJU95"/>
    <mergeCell ref="SJV95:SKB95"/>
    <mergeCell ref="SHK95:SHQ95"/>
    <mergeCell ref="SHR95:SHX95"/>
    <mergeCell ref="SHY95:SIE95"/>
    <mergeCell ref="SIF95:SIL95"/>
    <mergeCell ref="SIM95:SIS95"/>
    <mergeCell ref="SGB95:SGH95"/>
    <mergeCell ref="SGI95:SGO95"/>
    <mergeCell ref="SGP95:SGV95"/>
    <mergeCell ref="SGW95:SHC95"/>
    <mergeCell ref="SHD95:SHJ95"/>
    <mergeCell ref="SPM95:SPS95"/>
    <mergeCell ref="SPT95:SPZ95"/>
    <mergeCell ref="SQA95:SQG95"/>
    <mergeCell ref="SQH95:SQN95"/>
    <mergeCell ref="SQO95:SQU95"/>
    <mergeCell ref="SOD95:SOJ95"/>
    <mergeCell ref="SOK95:SOQ95"/>
    <mergeCell ref="SOR95:SOX95"/>
    <mergeCell ref="SOY95:SPE95"/>
    <mergeCell ref="SPF95:SPL95"/>
    <mergeCell ref="SMU95:SNA95"/>
    <mergeCell ref="SNB95:SNH95"/>
    <mergeCell ref="SNI95:SNO95"/>
    <mergeCell ref="SNP95:SNV95"/>
    <mergeCell ref="SNW95:SOC95"/>
    <mergeCell ref="SLL95:SLR95"/>
    <mergeCell ref="SLS95:SLY95"/>
    <mergeCell ref="SLZ95:SMF95"/>
    <mergeCell ref="SMG95:SMM95"/>
    <mergeCell ref="SMN95:SMT95"/>
    <mergeCell ref="SUW95:SVC95"/>
    <mergeCell ref="SVD95:SVJ95"/>
    <mergeCell ref="SVK95:SVQ95"/>
    <mergeCell ref="SVR95:SVX95"/>
    <mergeCell ref="SVY95:SWE95"/>
    <mergeCell ref="STN95:STT95"/>
    <mergeCell ref="STU95:SUA95"/>
    <mergeCell ref="SUB95:SUH95"/>
    <mergeCell ref="SUI95:SUO95"/>
    <mergeCell ref="SUP95:SUV95"/>
    <mergeCell ref="SSE95:SSK95"/>
    <mergeCell ref="SSL95:SSR95"/>
    <mergeCell ref="SSS95:SSY95"/>
    <mergeCell ref="SSZ95:STF95"/>
    <mergeCell ref="STG95:STM95"/>
    <mergeCell ref="SQV95:SRB95"/>
    <mergeCell ref="SRC95:SRI95"/>
    <mergeCell ref="SRJ95:SRP95"/>
    <mergeCell ref="SRQ95:SRW95"/>
    <mergeCell ref="SRX95:SSD95"/>
    <mergeCell ref="TAG95:TAM95"/>
    <mergeCell ref="TAN95:TAT95"/>
    <mergeCell ref="TAU95:TBA95"/>
    <mergeCell ref="TBB95:TBH95"/>
    <mergeCell ref="TBI95:TBO95"/>
    <mergeCell ref="SYX95:SZD95"/>
    <mergeCell ref="SZE95:SZK95"/>
    <mergeCell ref="SZL95:SZR95"/>
    <mergeCell ref="SZS95:SZY95"/>
    <mergeCell ref="SZZ95:TAF95"/>
    <mergeCell ref="SXO95:SXU95"/>
    <mergeCell ref="SXV95:SYB95"/>
    <mergeCell ref="SYC95:SYI95"/>
    <mergeCell ref="SYJ95:SYP95"/>
    <mergeCell ref="SYQ95:SYW95"/>
    <mergeCell ref="SWF95:SWL95"/>
    <mergeCell ref="SWM95:SWS95"/>
    <mergeCell ref="SWT95:SWZ95"/>
    <mergeCell ref="SXA95:SXG95"/>
    <mergeCell ref="SXH95:SXN95"/>
    <mergeCell ref="TFQ95:TFW95"/>
    <mergeCell ref="TFX95:TGD95"/>
    <mergeCell ref="TGE95:TGK95"/>
    <mergeCell ref="TGL95:TGR95"/>
    <mergeCell ref="TGS95:TGY95"/>
    <mergeCell ref="TEH95:TEN95"/>
    <mergeCell ref="TEO95:TEU95"/>
    <mergeCell ref="TEV95:TFB95"/>
    <mergeCell ref="TFC95:TFI95"/>
    <mergeCell ref="TFJ95:TFP95"/>
    <mergeCell ref="TCY95:TDE95"/>
    <mergeCell ref="TDF95:TDL95"/>
    <mergeCell ref="TDM95:TDS95"/>
    <mergeCell ref="TDT95:TDZ95"/>
    <mergeCell ref="TEA95:TEG95"/>
    <mergeCell ref="TBP95:TBV95"/>
    <mergeCell ref="TBW95:TCC95"/>
    <mergeCell ref="TCD95:TCJ95"/>
    <mergeCell ref="TCK95:TCQ95"/>
    <mergeCell ref="TCR95:TCX95"/>
    <mergeCell ref="TLA95:TLG95"/>
    <mergeCell ref="TLH95:TLN95"/>
    <mergeCell ref="TLO95:TLU95"/>
    <mergeCell ref="TLV95:TMB95"/>
    <mergeCell ref="TMC95:TMI95"/>
    <mergeCell ref="TJR95:TJX95"/>
    <mergeCell ref="TJY95:TKE95"/>
    <mergeCell ref="TKF95:TKL95"/>
    <mergeCell ref="TKM95:TKS95"/>
    <mergeCell ref="TKT95:TKZ95"/>
    <mergeCell ref="TII95:TIO95"/>
    <mergeCell ref="TIP95:TIV95"/>
    <mergeCell ref="TIW95:TJC95"/>
    <mergeCell ref="TJD95:TJJ95"/>
    <mergeCell ref="TJK95:TJQ95"/>
    <mergeCell ref="TGZ95:THF95"/>
    <mergeCell ref="THG95:THM95"/>
    <mergeCell ref="THN95:THT95"/>
    <mergeCell ref="THU95:TIA95"/>
    <mergeCell ref="TIB95:TIH95"/>
    <mergeCell ref="TQK95:TQQ95"/>
    <mergeCell ref="TQR95:TQX95"/>
    <mergeCell ref="TQY95:TRE95"/>
    <mergeCell ref="TRF95:TRL95"/>
    <mergeCell ref="TRM95:TRS95"/>
    <mergeCell ref="TPB95:TPH95"/>
    <mergeCell ref="TPI95:TPO95"/>
    <mergeCell ref="TPP95:TPV95"/>
    <mergeCell ref="TPW95:TQC95"/>
    <mergeCell ref="TQD95:TQJ95"/>
    <mergeCell ref="TNS95:TNY95"/>
    <mergeCell ref="TNZ95:TOF95"/>
    <mergeCell ref="TOG95:TOM95"/>
    <mergeCell ref="TON95:TOT95"/>
    <mergeCell ref="TOU95:TPA95"/>
    <mergeCell ref="TMJ95:TMP95"/>
    <mergeCell ref="TMQ95:TMW95"/>
    <mergeCell ref="TMX95:TND95"/>
    <mergeCell ref="TNE95:TNK95"/>
    <mergeCell ref="TNL95:TNR95"/>
    <mergeCell ref="TVU95:TWA95"/>
    <mergeCell ref="TWB95:TWH95"/>
    <mergeCell ref="TWI95:TWO95"/>
    <mergeCell ref="TWP95:TWV95"/>
    <mergeCell ref="TWW95:TXC95"/>
    <mergeCell ref="TUL95:TUR95"/>
    <mergeCell ref="TUS95:TUY95"/>
    <mergeCell ref="TUZ95:TVF95"/>
    <mergeCell ref="TVG95:TVM95"/>
    <mergeCell ref="TVN95:TVT95"/>
    <mergeCell ref="TTC95:TTI95"/>
    <mergeCell ref="TTJ95:TTP95"/>
    <mergeCell ref="TTQ95:TTW95"/>
    <mergeCell ref="TTX95:TUD95"/>
    <mergeCell ref="TUE95:TUK95"/>
    <mergeCell ref="TRT95:TRZ95"/>
    <mergeCell ref="TSA95:TSG95"/>
    <mergeCell ref="TSH95:TSN95"/>
    <mergeCell ref="TSO95:TSU95"/>
    <mergeCell ref="TSV95:TTB95"/>
    <mergeCell ref="UBE95:UBK95"/>
    <mergeCell ref="UBL95:UBR95"/>
    <mergeCell ref="UBS95:UBY95"/>
    <mergeCell ref="UBZ95:UCF95"/>
    <mergeCell ref="UCG95:UCM95"/>
    <mergeCell ref="TZV95:UAB95"/>
    <mergeCell ref="UAC95:UAI95"/>
    <mergeCell ref="UAJ95:UAP95"/>
    <mergeCell ref="UAQ95:UAW95"/>
    <mergeCell ref="UAX95:UBD95"/>
    <mergeCell ref="TYM95:TYS95"/>
    <mergeCell ref="TYT95:TYZ95"/>
    <mergeCell ref="TZA95:TZG95"/>
    <mergeCell ref="TZH95:TZN95"/>
    <mergeCell ref="TZO95:TZU95"/>
    <mergeCell ref="TXD95:TXJ95"/>
    <mergeCell ref="TXK95:TXQ95"/>
    <mergeCell ref="TXR95:TXX95"/>
    <mergeCell ref="TXY95:TYE95"/>
    <mergeCell ref="TYF95:TYL95"/>
    <mergeCell ref="UGO95:UGU95"/>
    <mergeCell ref="UGV95:UHB95"/>
    <mergeCell ref="UHC95:UHI95"/>
    <mergeCell ref="UHJ95:UHP95"/>
    <mergeCell ref="UHQ95:UHW95"/>
    <mergeCell ref="UFF95:UFL95"/>
    <mergeCell ref="UFM95:UFS95"/>
    <mergeCell ref="UFT95:UFZ95"/>
    <mergeCell ref="UGA95:UGG95"/>
    <mergeCell ref="UGH95:UGN95"/>
    <mergeCell ref="UDW95:UEC95"/>
    <mergeCell ref="UED95:UEJ95"/>
    <mergeCell ref="UEK95:UEQ95"/>
    <mergeCell ref="UER95:UEX95"/>
    <mergeCell ref="UEY95:UFE95"/>
    <mergeCell ref="UCN95:UCT95"/>
    <mergeCell ref="UCU95:UDA95"/>
    <mergeCell ref="UDB95:UDH95"/>
    <mergeCell ref="UDI95:UDO95"/>
    <mergeCell ref="UDP95:UDV95"/>
    <mergeCell ref="ULY95:UME95"/>
    <mergeCell ref="UMF95:UML95"/>
    <mergeCell ref="UMM95:UMS95"/>
    <mergeCell ref="UMT95:UMZ95"/>
    <mergeCell ref="UNA95:UNG95"/>
    <mergeCell ref="UKP95:UKV95"/>
    <mergeCell ref="UKW95:ULC95"/>
    <mergeCell ref="ULD95:ULJ95"/>
    <mergeCell ref="ULK95:ULQ95"/>
    <mergeCell ref="ULR95:ULX95"/>
    <mergeCell ref="UJG95:UJM95"/>
    <mergeCell ref="UJN95:UJT95"/>
    <mergeCell ref="UJU95:UKA95"/>
    <mergeCell ref="UKB95:UKH95"/>
    <mergeCell ref="UKI95:UKO95"/>
    <mergeCell ref="UHX95:UID95"/>
    <mergeCell ref="UIE95:UIK95"/>
    <mergeCell ref="UIL95:UIR95"/>
    <mergeCell ref="UIS95:UIY95"/>
    <mergeCell ref="UIZ95:UJF95"/>
    <mergeCell ref="URI95:URO95"/>
    <mergeCell ref="URP95:URV95"/>
    <mergeCell ref="URW95:USC95"/>
    <mergeCell ref="USD95:USJ95"/>
    <mergeCell ref="USK95:USQ95"/>
    <mergeCell ref="UPZ95:UQF95"/>
    <mergeCell ref="UQG95:UQM95"/>
    <mergeCell ref="UQN95:UQT95"/>
    <mergeCell ref="UQU95:URA95"/>
    <mergeCell ref="URB95:URH95"/>
    <mergeCell ref="UOQ95:UOW95"/>
    <mergeCell ref="UOX95:UPD95"/>
    <mergeCell ref="UPE95:UPK95"/>
    <mergeCell ref="UPL95:UPR95"/>
    <mergeCell ref="UPS95:UPY95"/>
    <mergeCell ref="UNH95:UNN95"/>
    <mergeCell ref="UNO95:UNU95"/>
    <mergeCell ref="UNV95:UOB95"/>
    <mergeCell ref="UOC95:UOI95"/>
    <mergeCell ref="UOJ95:UOP95"/>
    <mergeCell ref="UWS95:UWY95"/>
    <mergeCell ref="UWZ95:UXF95"/>
    <mergeCell ref="UXG95:UXM95"/>
    <mergeCell ref="UXN95:UXT95"/>
    <mergeCell ref="UXU95:UYA95"/>
    <mergeCell ref="UVJ95:UVP95"/>
    <mergeCell ref="UVQ95:UVW95"/>
    <mergeCell ref="UVX95:UWD95"/>
    <mergeCell ref="UWE95:UWK95"/>
    <mergeCell ref="UWL95:UWR95"/>
    <mergeCell ref="UUA95:UUG95"/>
    <mergeCell ref="UUH95:UUN95"/>
    <mergeCell ref="UUO95:UUU95"/>
    <mergeCell ref="UUV95:UVB95"/>
    <mergeCell ref="UVC95:UVI95"/>
    <mergeCell ref="USR95:USX95"/>
    <mergeCell ref="USY95:UTE95"/>
    <mergeCell ref="UTF95:UTL95"/>
    <mergeCell ref="UTM95:UTS95"/>
    <mergeCell ref="UTT95:UTZ95"/>
    <mergeCell ref="VCC95:VCI95"/>
    <mergeCell ref="VCJ95:VCP95"/>
    <mergeCell ref="VCQ95:VCW95"/>
    <mergeCell ref="VCX95:VDD95"/>
    <mergeCell ref="VDE95:VDK95"/>
    <mergeCell ref="VAT95:VAZ95"/>
    <mergeCell ref="VBA95:VBG95"/>
    <mergeCell ref="VBH95:VBN95"/>
    <mergeCell ref="VBO95:VBU95"/>
    <mergeCell ref="VBV95:VCB95"/>
    <mergeCell ref="UZK95:UZQ95"/>
    <mergeCell ref="UZR95:UZX95"/>
    <mergeCell ref="UZY95:VAE95"/>
    <mergeCell ref="VAF95:VAL95"/>
    <mergeCell ref="VAM95:VAS95"/>
    <mergeCell ref="UYB95:UYH95"/>
    <mergeCell ref="UYI95:UYO95"/>
    <mergeCell ref="UYP95:UYV95"/>
    <mergeCell ref="UYW95:UZC95"/>
    <mergeCell ref="UZD95:UZJ95"/>
    <mergeCell ref="VHM95:VHS95"/>
    <mergeCell ref="VHT95:VHZ95"/>
    <mergeCell ref="VIA95:VIG95"/>
    <mergeCell ref="VIH95:VIN95"/>
    <mergeCell ref="VIO95:VIU95"/>
    <mergeCell ref="VGD95:VGJ95"/>
    <mergeCell ref="VGK95:VGQ95"/>
    <mergeCell ref="VGR95:VGX95"/>
    <mergeCell ref="VGY95:VHE95"/>
    <mergeCell ref="VHF95:VHL95"/>
    <mergeCell ref="VEU95:VFA95"/>
    <mergeCell ref="VFB95:VFH95"/>
    <mergeCell ref="VFI95:VFO95"/>
    <mergeCell ref="VFP95:VFV95"/>
    <mergeCell ref="VFW95:VGC95"/>
    <mergeCell ref="VDL95:VDR95"/>
    <mergeCell ref="VDS95:VDY95"/>
    <mergeCell ref="VDZ95:VEF95"/>
    <mergeCell ref="VEG95:VEM95"/>
    <mergeCell ref="VEN95:VET95"/>
    <mergeCell ref="VMW95:VNC95"/>
    <mergeCell ref="VND95:VNJ95"/>
    <mergeCell ref="VNK95:VNQ95"/>
    <mergeCell ref="VNR95:VNX95"/>
    <mergeCell ref="VNY95:VOE95"/>
    <mergeCell ref="VLN95:VLT95"/>
    <mergeCell ref="VLU95:VMA95"/>
    <mergeCell ref="VMB95:VMH95"/>
    <mergeCell ref="VMI95:VMO95"/>
    <mergeCell ref="VMP95:VMV95"/>
    <mergeCell ref="VKE95:VKK95"/>
    <mergeCell ref="VKL95:VKR95"/>
    <mergeCell ref="VKS95:VKY95"/>
    <mergeCell ref="VKZ95:VLF95"/>
    <mergeCell ref="VLG95:VLM95"/>
    <mergeCell ref="VIV95:VJB95"/>
    <mergeCell ref="VJC95:VJI95"/>
    <mergeCell ref="VJJ95:VJP95"/>
    <mergeCell ref="VJQ95:VJW95"/>
    <mergeCell ref="VJX95:VKD95"/>
    <mergeCell ref="VSG95:VSM95"/>
    <mergeCell ref="VSN95:VST95"/>
    <mergeCell ref="VSU95:VTA95"/>
    <mergeCell ref="VTB95:VTH95"/>
    <mergeCell ref="VTI95:VTO95"/>
    <mergeCell ref="VQX95:VRD95"/>
    <mergeCell ref="VRE95:VRK95"/>
    <mergeCell ref="VRL95:VRR95"/>
    <mergeCell ref="VRS95:VRY95"/>
    <mergeCell ref="VRZ95:VSF95"/>
    <mergeCell ref="VPO95:VPU95"/>
    <mergeCell ref="VPV95:VQB95"/>
    <mergeCell ref="VQC95:VQI95"/>
    <mergeCell ref="VQJ95:VQP95"/>
    <mergeCell ref="VQQ95:VQW95"/>
    <mergeCell ref="VOF95:VOL95"/>
    <mergeCell ref="VOM95:VOS95"/>
    <mergeCell ref="VOT95:VOZ95"/>
    <mergeCell ref="VPA95:VPG95"/>
    <mergeCell ref="VPH95:VPN95"/>
    <mergeCell ref="VXQ95:VXW95"/>
    <mergeCell ref="VXX95:VYD95"/>
    <mergeCell ref="VYE95:VYK95"/>
    <mergeCell ref="VYL95:VYR95"/>
    <mergeCell ref="VYS95:VYY95"/>
    <mergeCell ref="VWH95:VWN95"/>
    <mergeCell ref="VWO95:VWU95"/>
    <mergeCell ref="VWV95:VXB95"/>
    <mergeCell ref="VXC95:VXI95"/>
    <mergeCell ref="VXJ95:VXP95"/>
    <mergeCell ref="VUY95:VVE95"/>
    <mergeCell ref="VVF95:VVL95"/>
    <mergeCell ref="VVM95:VVS95"/>
    <mergeCell ref="VVT95:VVZ95"/>
    <mergeCell ref="VWA95:VWG95"/>
    <mergeCell ref="VTP95:VTV95"/>
    <mergeCell ref="VTW95:VUC95"/>
    <mergeCell ref="VUD95:VUJ95"/>
    <mergeCell ref="VUK95:VUQ95"/>
    <mergeCell ref="VUR95:VUX95"/>
    <mergeCell ref="WDA95:WDG95"/>
    <mergeCell ref="WDH95:WDN95"/>
    <mergeCell ref="WDO95:WDU95"/>
    <mergeCell ref="WDV95:WEB95"/>
    <mergeCell ref="WEC95:WEI95"/>
    <mergeCell ref="WBR95:WBX95"/>
    <mergeCell ref="WBY95:WCE95"/>
    <mergeCell ref="WCF95:WCL95"/>
    <mergeCell ref="WCM95:WCS95"/>
    <mergeCell ref="WCT95:WCZ95"/>
    <mergeCell ref="WAI95:WAO95"/>
    <mergeCell ref="WAP95:WAV95"/>
    <mergeCell ref="WAW95:WBC95"/>
    <mergeCell ref="WBD95:WBJ95"/>
    <mergeCell ref="WBK95:WBQ95"/>
    <mergeCell ref="VYZ95:VZF95"/>
    <mergeCell ref="VZG95:VZM95"/>
    <mergeCell ref="VZN95:VZT95"/>
    <mergeCell ref="VZU95:WAA95"/>
    <mergeCell ref="WAB95:WAH95"/>
    <mergeCell ref="WIK95:WIQ95"/>
    <mergeCell ref="WIR95:WIX95"/>
    <mergeCell ref="WIY95:WJE95"/>
    <mergeCell ref="WJF95:WJL95"/>
    <mergeCell ref="WJM95:WJS95"/>
    <mergeCell ref="WHB95:WHH95"/>
    <mergeCell ref="WHI95:WHO95"/>
    <mergeCell ref="WHP95:WHV95"/>
    <mergeCell ref="WHW95:WIC95"/>
    <mergeCell ref="WID95:WIJ95"/>
    <mergeCell ref="WFS95:WFY95"/>
    <mergeCell ref="WFZ95:WGF95"/>
    <mergeCell ref="WGG95:WGM95"/>
    <mergeCell ref="WGN95:WGT95"/>
    <mergeCell ref="WGU95:WHA95"/>
    <mergeCell ref="WEJ95:WEP95"/>
    <mergeCell ref="WEQ95:WEW95"/>
    <mergeCell ref="WEX95:WFD95"/>
    <mergeCell ref="WFE95:WFK95"/>
    <mergeCell ref="WFL95:WFR95"/>
    <mergeCell ref="WNU95:WOA95"/>
    <mergeCell ref="WOB95:WOH95"/>
    <mergeCell ref="WOI95:WOO95"/>
    <mergeCell ref="WOP95:WOV95"/>
    <mergeCell ref="WOW95:WPC95"/>
    <mergeCell ref="WML95:WMR95"/>
    <mergeCell ref="WMS95:WMY95"/>
    <mergeCell ref="WMZ95:WNF95"/>
    <mergeCell ref="WNG95:WNM95"/>
    <mergeCell ref="WNN95:WNT95"/>
    <mergeCell ref="WLC95:WLI95"/>
    <mergeCell ref="WLJ95:WLP95"/>
    <mergeCell ref="WLQ95:WLW95"/>
    <mergeCell ref="WLX95:WMD95"/>
    <mergeCell ref="WME95:WMK95"/>
    <mergeCell ref="WJT95:WJZ95"/>
    <mergeCell ref="WKA95:WKG95"/>
    <mergeCell ref="WKH95:WKN95"/>
    <mergeCell ref="WKO95:WKU95"/>
    <mergeCell ref="WKV95:WLB95"/>
    <mergeCell ref="WTE95:WTK95"/>
    <mergeCell ref="WTL95:WTR95"/>
    <mergeCell ref="WTS95:WTY95"/>
    <mergeCell ref="WTZ95:WUF95"/>
    <mergeCell ref="WUG95:WUM95"/>
    <mergeCell ref="WRV95:WSB95"/>
    <mergeCell ref="WSC95:WSI95"/>
    <mergeCell ref="WSJ95:WSP95"/>
    <mergeCell ref="WSQ95:WSW95"/>
    <mergeCell ref="WSX95:WTD95"/>
    <mergeCell ref="WQM95:WQS95"/>
    <mergeCell ref="WQT95:WQZ95"/>
    <mergeCell ref="WRA95:WRG95"/>
    <mergeCell ref="WRH95:WRN95"/>
    <mergeCell ref="WRO95:WRU95"/>
    <mergeCell ref="WPD95:WPJ95"/>
    <mergeCell ref="WPK95:WPQ95"/>
    <mergeCell ref="WPR95:WPX95"/>
    <mergeCell ref="WPY95:WQE95"/>
    <mergeCell ref="WQF95:WQL95"/>
    <mergeCell ref="WYO95:WYU95"/>
    <mergeCell ref="WYV95:WZB95"/>
    <mergeCell ref="WZC95:WZI95"/>
    <mergeCell ref="WZJ95:WZP95"/>
    <mergeCell ref="WZQ95:WZW95"/>
    <mergeCell ref="WXF95:WXL95"/>
    <mergeCell ref="WXM95:WXS95"/>
    <mergeCell ref="WXT95:WXZ95"/>
    <mergeCell ref="WYA95:WYG95"/>
    <mergeCell ref="WYH95:WYN95"/>
    <mergeCell ref="WVW95:WWC95"/>
    <mergeCell ref="WWD95:WWJ95"/>
    <mergeCell ref="WWK95:WWQ95"/>
    <mergeCell ref="WWR95:WWX95"/>
    <mergeCell ref="WWY95:WXE95"/>
    <mergeCell ref="WUN95:WUT95"/>
    <mergeCell ref="WUU95:WVA95"/>
    <mergeCell ref="WVB95:WVH95"/>
    <mergeCell ref="WVI95:WVO95"/>
    <mergeCell ref="WVP95:WVV95"/>
    <mergeCell ref="XDY95:XEE95"/>
    <mergeCell ref="XEF95:XEL95"/>
    <mergeCell ref="XEM95:XES95"/>
    <mergeCell ref="XET95:XEZ95"/>
    <mergeCell ref="XFA95:XFD95"/>
    <mergeCell ref="XCP95:XCV95"/>
    <mergeCell ref="XCW95:XDC95"/>
    <mergeCell ref="XDD95:XDJ95"/>
    <mergeCell ref="XDK95:XDQ95"/>
    <mergeCell ref="XDR95:XDX95"/>
    <mergeCell ref="XBG95:XBM95"/>
    <mergeCell ref="XBN95:XBT95"/>
    <mergeCell ref="XBU95:XCA95"/>
    <mergeCell ref="XCB95:XCH95"/>
    <mergeCell ref="XCI95:XCO95"/>
    <mergeCell ref="WZX95:XAD95"/>
    <mergeCell ref="XAE95:XAK95"/>
    <mergeCell ref="XAL95:XAR95"/>
    <mergeCell ref="XAS95:XAY95"/>
    <mergeCell ref="XAZ95:XBF95"/>
  </mergeCells>
  <pageMargins left="0.70866141732283472" right="0.70866141732283472" top="0.78740157480314965" bottom="0.78740157480314965" header="0.31496062992125984" footer="0.31496062992125984"/>
  <pageSetup paperSize="9" scale="67" firstPageNumber="23"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17"/>
  <sheetViews>
    <sheetView showGridLines="0" view="pageBreakPreview" zoomScaleNormal="100" zoomScaleSheetLayoutView="100" workbookViewId="0">
      <selection activeCell="L82" sqref="L82"/>
    </sheetView>
  </sheetViews>
  <sheetFormatPr defaultRowHeight="14.25" x14ac:dyDescent="0.2"/>
  <cols>
    <col min="1" max="1" width="8.5703125" style="17" customWidth="1"/>
    <col min="2" max="2" width="9.140625" style="17"/>
    <col min="3" max="3" width="58.7109375" style="1" customWidth="1"/>
    <col min="4" max="4" width="14.140625" style="3" customWidth="1"/>
    <col min="5" max="5" width="15" style="3" customWidth="1"/>
    <col min="6" max="6" width="14.140625" style="3" customWidth="1"/>
    <col min="7" max="7" width="8.28515625" style="1" customWidth="1"/>
    <col min="8" max="8" width="21" style="1" customWidth="1"/>
    <col min="9" max="11" width="9.140625" style="1"/>
    <col min="12" max="12" width="13.28515625" style="1" customWidth="1"/>
    <col min="13" max="16384" width="9.140625" style="1"/>
  </cols>
  <sheetData>
    <row r="1" spans="1:7" ht="23.25" x14ac:dyDescent="0.35">
      <c r="A1" s="56" t="s">
        <v>356</v>
      </c>
      <c r="F1" s="510" t="s">
        <v>59</v>
      </c>
      <c r="G1" s="510"/>
    </row>
    <row r="3" spans="1:7" x14ac:dyDescent="0.2">
      <c r="A3" s="25" t="s">
        <v>1</v>
      </c>
      <c r="B3" s="25" t="s">
        <v>355</v>
      </c>
    </row>
    <row r="4" spans="1:7" x14ac:dyDescent="0.2">
      <c r="B4" s="25" t="s">
        <v>80</v>
      </c>
    </row>
    <row r="6" spans="1:7" s="2" customFormat="1" ht="13.5" thickBot="1" x14ac:dyDescent="0.25">
      <c r="A6" s="18"/>
      <c r="B6" s="18"/>
      <c r="D6" s="4"/>
      <c r="E6" s="4"/>
      <c r="F6" s="4"/>
      <c r="G6" s="2" t="s">
        <v>6</v>
      </c>
    </row>
    <row r="7" spans="1:7" s="2" customFormat="1" ht="39.75" thickTop="1" thickBot="1" x14ac:dyDescent="0.25">
      <c r="A7" s="39" t="s">
        <v>2</v>
      </c>
      <c r="B7" s="40" t="s">
        <v>3</v>
      </c>
      <c r="C7" s="41" t="s">
        <v>4</v>
      </c>
      <c r="D7" s="42" t="s">
        <v>289</v>
      </c>
      <c r="E7" s="42" t="s">
        <v>290</v>
      </c>
      <c r="F7" s="42" t="s">
        <v>291</v>
      </c>
      <c r="G7" s="43" t="s">
        <v>5</v>
      </c>
    </row>
    <row r="8" spans="1:7" s="5" customFormat="1" ht="12.75" thickTop="1" thickBot="1" x14ac:dyDescent="0.25">
      <c r="A8" s="44">
        <v>1</v>
      </c>
      <c r="B8" s="45">
        <v>2</v>
      </c>
      <c r="C8" s="45">
        <v>3</v>
      </c>
      <c r="D8" s="46">
        <v>4</v>
      </c>
      <c r="E8" s="46">
        <v>5</v>
      </c>
      <c r="F8" s="46">
        <v>6</v>
      </c>
      <c r="G8" s="47" t="s">
        <v>12</v>
      </c>
    </row>
    <row r="9" spans="1:7" ht="15" thickTop="1" x14ac:dyDescent="0.2">
      <c r="A9" s="341">
        <v>5272</v>
      </c>
      <c r="B9" s="342">
        <v>51</v>
      </c>
      <c r="C9" s="343" t="s">
        <v>8</v>
      </c>
      <c r="D9" s="344">
        <v>50</v>
      </c>
      <c r="E9" s="344">
        <v>50</v>
      </c>
      <c r="F9" s="344">
        <f>SUM(F39)</f>
        <v>30</v>
      </c>
      <c r="G9" s="7">
        <f>F9/D9*100</f>
        <v>60</v>
      </c>
    </row>
    <row r="10" spans="1:7" s="157" customFormat="1" x14ac:dyDescent="0.2">
      <c r="A10" s="154">
        <v>5273</v>
      </c>
      <c r="B10" s="155">
        <v>51</v>
      </c>
      <c r="C10" s="156" t="s">
        <v>8</v>
      </c>
      <c r="D10" s="287">
        <v>321</v>
      </c>
      <c r="E10" s="287">
        <v>546</v>
      </c>
      <c r="F10" s="287">
        <f>SUM(F42)</f>
        <v>391</v>
      </c>
      <c r="G10" s="160">
        <f>F10/D10*100</f>
        <v>121.80685358255452</v>
      </c>
    </row>
    <row r="11" spans="1:7" s="157" customFormat="1" x14ac:dyDescent="0.2">
      <c r="A11" s="154">
        <v>5273</v>
      </c>
      <c r="B11" s="155">
        <v>52</v>
      </c>
      <c r="C11" s="8" t="s">
        <v>466</v>
      </c>
      <c r="D11" s="287">
        <v>300</v>
      </c>
      <c r="E11" s="287">
        <v>300</v>
      </c>
      <c r="F11" s="287">
        <v>0</v>
      </c>
      <c r="G11" s="160">
        <f>F11/D11*100</f>
        <v>0</v>
      </c>
    </row>
    <row r="12" spans="1:7" s="157" customFormat="1" x14ac:dyDescent="0.2">
      <c r="A12" s="154">
        <v>5273</v>
      </c>
      <c r="B12" s="155">
        <v>59</v>
      </c>
      <c r="C12" s="156" t="s">
        <v>54</v>
      </c>
      <c r="D12" s="287">
        <v>6000</v>
      </c>
      <c r="E12" s="287">
        <v>3990</v>
      </c>
      <c r="F12" s="287">
        <f>SUM(F77)</f>
        <v>6000</v>
      </c>
      <c r="G12" s="160">
        <f>F12/D12*100</f>
        <v>100</v>
      </c>
    </row>
    <row r="13" spans="1:7" s="157" customFormat="1" ht="28.5" x14ac:dyDescent="0.2">
      <c r="A13" s="154">
        <v>5511</v>
      </c>
      <c r="B13" s="155">
        <v>53</v>
      </c>
      <c r="C13" s="161" t="s">
        <v>10</v>
      </c>
      <c r="D13" s="287"/>
      <c r="E13" s="287">
        <v>1305</v>
      </c>
      <c r="F13" s="287"/>
      <c r="G13" s="160"/>
    </row>
    <row r="14" spans="1:7" s="157" customFormat="1" x14ac:dyDescent="0.2">
      <c r="A14" s="154">
        <v>5511</v>
      </c>
      <c r="B14" s="155">
        <v>63</v>
      </c>
      <c r="C14" s="8" t="s">
        <v>627</v>
      </c>
      <c r="D14" s="287"/>
      <c r="E14" s="287">
        <v>130</v>
      </c>
      <c r="F14" s="287"/>
      <c r="G14" s="160"/>
    </row>
    <row r="15" spans="1:7" s="157" customFormat="1" x14ac:dyDescent="0.2">
      <c r="A15" s="154">
        <v>5512</v>
      </c>
      <c r="B15" s="155">
        <v>52</v>
      </c>
      <c r="C15" s="8" t="s">
        <v>466</v>
      </c>
      <c r="D15" s="287">
        <v>2000</v>
      </c>
      <c r="E15" s="287">
        <v>2045</v>
      </c>
      <c r="F15" s="287">
        <f>SUM(F86)</f>
        <v>2000</v>
      </c>
      <c r="G15" s="160">
        <f>F15/D15*100</f>
        <v>100</v>
      </c>
    </row>
    <row r="16" spans="1:7" s="157" customFormat="1" ht="28.5" x14ac:dyDescent="0.2">
      <c r="A16" s="154">
        <v>5512</v>
      </c>
      <c r="B16" s="155">
        <v>53</v>
      </c>
      <c r="C16" s="161" t="s">
        <v>10</v>
      </c>
      <c r="D16" s="287">
        <v>5000</v>
      </c>
      <c r="E16" s="287">
        <v>1917</v>
      </c>
      <c r="F16" s="287">
        <f>SUM(F93)</f>
        <v>5000</v>
      </c>
      <c r="G16" s="160">
        <f>F16/D16*100</f>
        <v>100</v>
      </c>
    </row>
    <row r="17" spans="1:7" x14ac:dyDescent="0.2">
      <c r="A17" s="163">
        <v>5512</v>
      </c>
      <c r="B17" s="164">
        <v>54</v>
      </c>
      <c r="C17" s="8" t="s">
        <v>11</v>
      </c>
      <c r="D17" s="207"/>
      <c r="E17" s="207">
        <v>10</v>
      </c>
      <c r="F17" s="207"/>
      <c r="G17" s="345"/>
    </row>
    <row r="18" spans="1:7" s="157" customFormat="1" x14ac:dyDescent="0.2">
      <c r="A18" s="163">
        <v>5512</v>
      </c>
      <c r="B18" s="164">
        <v>63</v>
      </c>
      <c r="C18" s="8" t="s">
        <v>627</v>
      </c>
      <c r="D18" s="207"/>
      <c r="E18" s="207">
        <v>3083</v>
      </c>
      <c r="F18" s="207">
        <f>SUM(F102)</f>
        <v>2000</v>
      </c>
      <c r="G18" s="345"/>
    </row>
    <row r="19" spans="1:7" s="157" customFormat="1" x14ac:dyDescent="0.2">
      <c r="A19" s="154">
        <v>5529</v>
      </c>
      <c r="B19" s="155">
        <v>51</v>
      </c>
      <c r="C19" s="156" t="s">
        <v>8</v>
      </c>
      <c r="D19" s="287">
        <v>20</v>
      </c>
      <c r="E19" s="287">
        <v>20</v>
      </c>
      <c r="F19" s="287">
        <f>SUM(F105)</f>
        <v>40</v>
      </c>
      <c r="G19" s="160">
        <f>F19/D19*100</f>
        <v>200</v>
      </c>
    </row>
    <row r="20" spans="1:7" s="157" customFormat="1" x14ac:dyDescent="0.2">
      <c r="A20" s="154">
        <v>5599</v>
      </c>
      <c r="B20" s="155">
        <v>52</v>
      </c>
      <c r="C20" s="8" t="s">
        <v>466</v>
      </c>
      <c r="D20" s="287"/>
      <c r="E20" s="287">
        <v>135</v>
      </c>
      <c r="F20" s="287"/>
      <c r="G20" s="160"/>
    </row>
    <row r="21" spans="1:7" s="157" customFormat="1" x14ac:dyDescent="0.2">
      <c r="A21" s="154">
        <v>5599</v>
      </c>
      <c r="B21" s="155">
        <v>63</v>
      </c>
      <c r="C21" s="8" t="s">
        <v>627</v>
      </c>
      <c r="D21" s="287"/>
      <c r="E21" s="287">
        <v>65</v>
      </c>
      <c r="F21" s="287"/>
      <c r="G21" s="160"/>
    </row>
    <row r="22" spans="1:7" x14ac:dyDescent="0.2">
      <c r="A22" s="163">
        <v>6172</v>
      </c>
      <c r="B22" s="164">
        <v>50</v>
      </c>
      <c r="C22" s="161" t="s">
        <v>7</v>
      </c>
      <c r="D22" s="337">
        <v>243650</v>
      </c>
      <c r="E22" s="337">
        <v>249009</v>
      </c>
      <c r="F22" s="337">
        <f>SUM(F110)</f>
        <v>253501</v>
      </c>
      <c r="G22" s="160">
        <f>F22/D22*100</f>
        <v>104.04309460291401</v>
      </c>
    </row>
    <row r="23" spans="1:7" x14ac:dyDescent="0.2">
      <c r="A23" s="163">
        <v>6172</v>
      </c>
      <c r="B23" s="164">
        <v>51</v>
      </c>
      <c r="C23" s="8" t="s">
        <v>8</v>
      </c>
      <c r="D23" s="337">
        <v>54003</v>
      </c>
      <c r="E23" s="337">
        <v>55683</v>
      </c>
      <c r="F23" s="337">
        <f>SUM(F143)</f>
        <v>56760</v>
      </c>
      <c r="G23" s="160">
        <f>F23/D23*100</f>
        <v>105.10527192933725</v>
      </c>
    </row>
    <row r="24" spans="1:7" s="157" customFormat="1" x14ac:dyDescent="0.2">
      <c r="A24" s="163">
        <v>6172</v>
      </c>
      <c r="B24" s="164">
        <v>52</v>
      </c>
      <c r="C24" s="8" t="s">
        <v>466</v>
      </c>
      <c r="D24" s="337"/>
      <c r="E24" s="337">
        <v>260</v>
      </c>
      <c r="F24" s="337"/>
      <c r="G24" s="160"/>
    </row>
    <row r="25" spans="1:7" ht="28.5" x14ac:dyDescent="0.2">
      <c r="A25" s="163">
        <v>6172</v>
      </c>
      <c r="B25" s="164">
        <v>53</v>
      </c>
      <c r="C25" s="161" t="s">
        <v>10</v>
      </c>
      <c r="D25" s="337">
        <v>190</v>
      </c>
      <c r="E25" s="337">
        <v>190</v>
      </c>
      <c r="F25" s="337">
        <f>SUM(F303)</f>
        <v>150</v>
      </c>
      <c r="G25" s="160">
        <f>F25/D25*100</f>
        <v>78.94736842105263</v>
      </c>
    </row>
    <row r="26" spans="1:7" x14ac:dyDescent="0.2">
      <c r="A26" s="163">
        <v>6172</v>
      </c>
      <c r="B26" s="164">
        <v>54</v>
      </c>
      <c r="C26" s="8" t="s">
        <v>11</v>
      </c>
      <c r="D26" s="93">
        <v>1000</v>
      </c>
      <c r="E26" s="93">
        <v>1000</v>
      </c>
      <c r="F26" s="93">
        <f>SUM(F310)</f>
        <v>1000</v>
      </c>
      <c r="G26" s="160">
        <f>F26/D26*100</f>
        <v>100</v>
      </c>
    </row>
    <row r="27" spans="1:7" ht="29.25" thickBot="1" x14ac:dyDescent="0.25">
      <c r="A27" s="23">
        <v>6330</v>
      </c>
      <c r="B27" s="24">
        <v>53</v>
      </c>
      <c r="C27" s="15" t="s">
        <v>10</v>
      </c>
      <c r="D27" s="99">
        <v>6493</v>
      </c>
      <c r="E27" s="99">
        <v>6493</v>
      </c>
      <c r="F27" s="99">
        <f>SUM(F315)</f>
        <v>7800</v>
      </c>
      <c r="G27" s="12">
        <f>F27/D27*100</f>
        <v>120.12937009086708</v>
      </c>
    </row>
    <row r="28" spans="1:7" s="16" customFormat="1" ht="16.5" thickTop="1" thickBot="1" x14ac:dyDescent="0.3">
      <c r="A28" s="513" t="s">
        <v>9</v>
      </c>
      <c r="B28" s="514"/>
      <c r="C28" s="515"/>
      <c r="D28" s="48">
        <f>SUM(D9:D27)</f>
        <v>319027</v>
      </c>
      <c r="E28" s="48">
        <f>SUM(E9:E27)</f>
        <v>326231</v>
      </c>
      <c r="F28" s="48">
        <f>SUM(F9:F27)</f>
        <v>334672</v>
      </c>
      <c r="G28" s="49">
        <f>F28/D28*100</f>
        <v>104.90397364486392</v>
      </c>
    </row>
    <row r="29" spans="1:7" ht="15" thickTop="1" x14ac:dyDescent="0.2"/>
    <row r="30" spans="1:7" s="398" customFormat="1" ht="14.25" customHeight="1" thickBot="1" x14ac:dyDescent="0.3">
      <c r="A30" s="62" t="s">
        <v>852</v>
      </c>
      <c r="B30" s="62"/>
      <c r="C30" s="62"/>
      <c r="D30" s="389"/>
      <c r="E30" s="389"/>
      <c r="F30" s="389"/>
      <c r="G30" s="157" t="s">
        <v>6</v>
      </c>
    </row>
    <row r="31" spans="1:7" s="388" customFormat="1" ht="41.25" customHeight="1" thickTop="1" thickBot="1" x14ac:dyDescent="0.3">
      <c r="A31" s="440"/>
      <c r="B31" s="441"/>
      <c r="C31" s="442"/>
      <c r="D31" s="42" t="s">
        <v>289</v>
      </c>
      <c r="E31" s="42" t="s">
        <v>290</v>
      </c>
      <c r="F31" s="42" t="s">
        <v>291</v>
      </c>
      <c r="G31" s="43" t="s">
        <v>5</v>
      </c>
    </row>
    <row r="32" spans="1:7" s="388" customFormat="1" ht="12" customHeight="1" thickTop="1" thickBot="1" x14ac:dyDescent="0.3">
      <c r="A32" s="517">
        <v>1</v>
      </c>
      <c r="B32" s="518"/>
      <c r="C32" s="519"/>
      <c r="D32" s="390">
        <v>2</v>
      </c>
      <c r="E32" s="390">
        <v>3</v>
      </c>
      <c r="F32" s="390">
        <v>4</v>
      </c>
      <c r="G32" s="391" t="s">
        <v>855</v>
      </c>
    </row>
    <row r="33" spans="1:15" s="388" customFormat="1" ht="17.100000000000001" customHeight="1" thickTop="1" x14ac:dyDescent="0.25">
      <c r="A33" s="438" t="s">
        <v>853</v>
      </c>
      <c r="B33" s="385"/>
      <c r="C33" s="396"/>
      <c r="D33" s="397">
        <f>SUM(D9,D10,D19,D22,D23,D25,D26,D27)</f>
        <v>305727</v>
      </c>
      <c r="E33" s="397">
        <f t="shared" ref="E33:F33" si="0">SUM(E9,E10,E19,E22,E23,E25,E26,E27)</f>
        <v>312991</v>
      </c>
      <c r="F33" s="397">
        <f t="shared" si="0"/>
        <v>319672</v>
      </c>
      <c r="G33" s="7">
        <f>F33/D33*100</f>
        <v>104.56125890091488</v>
      </c>
    </row>
    <row r="34" spans="1:15" s="388" customFormat="1" ht="17.100000000000001" customHeight="1" thickBot="1" x14ac:dyDescent="0.3">
      <c r="A34" s="439" t="s">
        <v>854</v>
      </c>
      <c r="B34" s="62"/>
      <c r="C34" s="394"/>
      <c r="D34" s="93">
        <f>SUM(D11,D12,D13,D14,D15,D16,D17,D18,D20,D21,D24)</f>
        <v>13300</v>
      </c>
      <c r="E34" s="93">
        <f t="shared" ref="E34" si="1">SUM(E11,E12,E13,E14,E15,E16,E17,E18,E20,E21,E24)</f>
        <v>13240</v>
      </c>
      <c r="F34" s="93">
        <f>SUM(F11,F12,F13,F14,F15,F16,F17,F18,F20,F21,F24)</f>
        <v>15000</v>
      </c>
      <c r="G34" s="160">
        <f>F34/D34*100</f>
        <v>112.78195488721805</v>
      </c>
    </row>
    <row r="35" spans="1:15" s="388" customFormat="1" ht="22.5" customHeight="1" thickTop="1" thickBot="1" x14ac:dyDescent="0.3">
      <c r="A35" s="440" t="s">
        <v>120</v>
      </c>
      <c r="B35" s="441"/>
      <c r="C35" s="442"/>
      <c r="D35" s="48">
        <f>SUM(D33:D34)</f>
        <v>319027</v>
      </c>
      <c r="E35" s="48">
        <f t="shared" ref="E35:F35" si="2">SUM(E33:E34)</f>
        <v>326231</v>
      </c>
      <c r="F35" s="48">
        <f t="shared" si="2"/>
        <v>334672</v>
      </c>
      <c r="G35" s="49">
        <f>F35/D35*100</f>
        <v>104.90397364486392</v>
      </c>
    </row>
    <row r="36" spans="1:15" s="157" customFormat="1" ht="15" thickTop="1" x14ac:dyDescent="0.2">
      <c r="A36" s="531"/>
      <c r="B36" s="531"/>
      <c r="C36" s="531"/>
      <c r="D36" s="531"/>
      <c r="E36" s="531"/>
      <c r="F36" s="531"/>
      <c r="G36" s="531"/>
      <c r="I36" s="375"/>
      <c r="J36" s="375"/>
      <c r="K36" s="375"/>
      <c r="L36" s="375"/>
      <c r="M36" s="375"/>
      <c r="N36" s="375"/>
      <c r="O36" s="375"/>
    </row>
    <row r="37" spans="1:15" s="157" customFormat="1" x14ac:dyDescent="0.2">
      <c r="A37" s="375"/>
      <c r="B37" s="375"/>
      <c r="C37" s="375"/>
      <c r="D37" s="375"/>
      <c r="E37" s="375"/>
      <c r="F37" s="375"/>
      <c r="G37" s="375"/>
      <c r="I37" s="375"/>
      <c r="J37" s="375"/>
      <c r="K37" s="375"/>
      <c r="L37" s="375"/>
      <c r="M37" s="375"/>
      <c r="N37" s="375"/>
      <c r="O37" s="375"/>
    </row>
    <row r="38" spans="1:15" ht="15" x14ac:dyDescent="0.25">
      <c r="A38" s="166" t="s">
        <v>13</v>
      </c>
      <c r="B38" s="162"/>
      <c r="C38" s="157"/>
      <c r="D38" s="158"/>
      <c r="E38" s="158"/>
      <c r="F38" s="158"/>
      <c r="G38" s="157"/>
    </row>
    <row r="39" spans="1:15" ht="15.75" thickBot="1" x14ac:dyDescent="0.3">
      <c r="A39" s="170" t="s">
        <v>151</v>
      </c>
      <c r="B39" s="171"/>
      <c r="C39" s="172"/>
      <c r="D39" s="173"/>
      <c r="E39" s="173"/>
      <c r="F39" s="507">
        <f>SUM(F40)</f>
        <v>30</v>
      </c>
      <c r="G39" s="507"/>
    </row>
    <row r="40" spans="1:15" ht="15.75" thickTop="1" x14ac:dyDescent="0.25">
      <c r="A40" s="175" t="s">
        <v>149</v>
      </c>
      <c r="B40" s="176"/>
      <c r="C40" s="174"/>
      <c r="D40" s="177"/>
      <c r="E40" s="177"/>
      <c r="F40" s="522">
        <v>30</v>
      </c>
      <c r="G40" s="523"/>
    </row>
    <row r="41" spans="1:15" ht="15" x14ac:dyDescent="0.25">
      <c r="A41" s="165"/>
      <c r="B41" s="162"/>
      <c r="C41" s="157"/>
      <c r="D41" s="158"/>
      <c r="E41" s="158"/>
      <c r="F41" s="168"/>
      <c r="G41" s="169"/>
    </row>
    <row r="42" spans="1:15" ht="15.75" thickBot="1" x14ac:dyDescent="0.3">
      <c r="A42" s="170" t="s">
        <v>152</v>
      </c>
      <c r="B42" s="171"/>
      <c r="C42" s="172"/>
      <c r="D42" s="173"/>
      <c r="E42" s="173"/>
      <c r="F42" s="507">
        <f>SUM(F43,F47,F51,F54,F59,F65,F71)</f>
        <v>391</v>
      </c>
      <c r="G42" s="507"/>
    </row>
    <row r="43" spans="1:15" ht="15.75" thickTop="1" x14ac:dyDescent="0.25">
      <c r="A43" s="175" t="s">
        <v>153</v>
      </c>
      <c r="B43" s="176"/>
      <c r="C43" s="174"/>
      <c r="D43" s="177"/>
      <c r="E43" s="177"/>
      <c r="F43" s="522">
        <v>5</v>
      </c>
      <c r="G43" s="523"/>
    </row>
    <row r="44" spans="1:15" x14ac:dyDescent="0.2">
      <c r="A44" s="534" t="s">
        <v>357</v>
      </c>
      <c r="B44" s="535"/>
      <c r="C44" s="535"/>
      <c r="D44" s="535"/>
      <c r="E44" s="535"/>
      <c r="F44" s="535"/>
      <c r="G44" s="535"/>
    </row>
    <row r="45" spans="1:15" x14ac:dyDescent="0.2">
      <c r="A45" s="536"/>
      <c r="B45" s="536"/>
      <c r="C45" s="536"/>
      <c r="D45" s="536"/>
      <c r="E45" s="536"/>
      <c r="F45" s="536"/>
      <c r="G45" s="536"/>
    </row>
    <row r="46" spans="1:15" ht="15" x14ac:dyDescent="0.25">
      <c r="A46" s="165"/>
      <c r="B46" s="162"/>
      <c r="C46" s="157"/>
      <c r="D46" s="158"/>
      <c r="E46" s="158"/>
      <c r="F46" s="168"/>
      <c r="G46" s="169"/>
    </row>
    <row r="47" spans="1:15" ht="15" x14ac:dyDescent="0.25">
      <c r="A47" s="175" t="s">
        <v>16</v>
      </c>
      <c r="B47" s="176"/>
      <c r="C47" s="174"/>
      <c r="D47" s="177"/>
      <c r="E47" s="177"/>
      <c r="F47" s="522">
        <v>1</v>
      </c>
      <c r="G47" s="523"/>
    </row>
    <row r="48" spans="1:15" x14ac:dyDescent="0.2">
      <c r="A48" s="534" t="s">
        <v>154</v>
      </c>
      <c r="B48" s="535"/>
      <c r="C48" s="535"/>
      <c r="D48" s="535"/>
      <c r="E48" s="535"/>
      <c r="F48" s="535"/>
      <c r="G48" s="535"/>
    </row>
    <row r="49" spans="1:7" x14ac:dyDescent="0.2">
      <c r="A49" s="535"/>
      <c r="B49" s="535"/>
      <c r="C49" s="535"/>
      <c r="D49" s="535"/>
      <c r="E49" s="535"/>
      <c r="F49" s="535"/>
      <c r="G49" s="535"/>
    </row>
    <row r="50" spans="1:7" ht="15" x14ac:dyDescent="0.25">
      <c r="A50" s="175"/>
      <c r="B50" s="176"/>
      <c r="C50" s="174"/>
      <c r="D50" s="177"/>
      <c r="E50" s="177"/>
      <c r="F50" s="179"/>
      <c r="G50" s="180"/>
    </row>
    <row r="51" spans="1:7" ht="15" x14ac:dyDescent="0.25">
      <c r="A51" s="175" t="s">
        <v>17</v>
      </c>
      <c r="B51" s="176"/>
      <c r="C51" s="174"/>
      <c r="D51" s="177"/>
      <c r="E51" s="177"/>
      <c r="F51" s="522">
        <v>5</v>
      </c>
      <c r="G51" s="523"/>
    </row>
    <row r="52" spans="1:7" ht="15" x14ac:dyDescent="0.25">
      <c r="A52" s="148" t="s">
        <v>863</v>
      </c>
      <c r="B52" s="176"/>
      <c r="D52" s="177"/>
      <c r="E52" s="177"/>
      <c r="F52" s="179"/>
      <c r="G52" s="180"/>
    </row>
    <row r="53" spans="1:7" ht="10.5" customHeight="1" x14ac:dyDescent="0.25">
      <c r="A53" s="175"/>
      <c r="B53" s="176"/>
      <c r="C53" s="174"/>
      <c r="D53" s="177"/>
      <c r="E53" s="177"/>
      <c r="F53" s="179"/>
      <c r="G53" s="180"/>
    </row>
    <row r="54" spans="1:7" ht="15" x14ac:dyDescent="0.25">
      <c r="A54" s="175" t="s">
        <v>18</v>
      </c>
      <c r="B54" s="176"/>
      <c r="C54" s="174"/>
      <c r="D54" s="177"/>
      <c r="E54" s="177"/>
      <c r="F54" s="522">
        <v>70</v>
      </c>
      <c r="G54" s="523"/>
    </row>
    <row r="55" spans="1:7" x14ac:dyDescent="0.2">
      <c r="A55" s="534" t="s">
        <v>358</v>
      </c>
      <c r="B55" s="535"/>
      <c r="C55" s="535"/>
      <c r="D55" s="535"/>
      <c r="E55" s="535"/>
      <c r="F55" s="535"/>
      <c r="G55" s="535"/>
    </row>
    <row r="56" spans="1:7" x14ac:dyDescent="0.2">
      <c r="A56" s="535"/>
      <c r="B56" s="535"/>
      <c r="C56" s="535"/>
      <c r="D56" s="535"/>
      <c r="E56" s="535"/>
      <c r="F56" s="535"/>
      <c r="G56" s="535"/>
    </row>
    <row r="57" spans="1:7" x14ac:dyDescent="0.2">
      <c r="A57" s="535"/>
      <c r="B57" s="535"/>
      <c r="C57" s="535"/>
      <c r="D57" s="535"/>
      <c r="E57" s="535"/>
      <c r="F57" s="535"/>
      <c r="G57" s="535"/>
    </row>
    <row r="58" spans="1:7" ht="10.5" customHeight="1" x14ac:dyDescent="0.25">
      <c r="A58" s="175"/>
      <c r="B58" s="176"/>
      <c r="C58" s="174"/>
      <c r="D58" s="177"/>
      <c r="E58" s="177"/>
      <c r="F58" s="179"/>
      <c r="G58" s="180"/>
    </row>
    <row r="59" spans="1:7" ht="15" x14ac:dyDescent="0.25">
      <c r="A59" s="175" t="s">
        <v>56</v>
      </c>
      <c r="B59" s="176"/>
      <c r="C59" s="174"/>
      <c r="D59" s="177"/>
      <c r="E59" s="177"/>
      <c r="F59" s="522">
        <v>10</v>
      </c>
      <c r="G59" s="523"/>
    </row>
    <row r="60" spans="1:7" x14ac:dyDescent="0.2">
      <c r="A60" s="534" t="s">
        <v>155</v>
      </c>
      <c r="B60" s="535"/>
      <c r="C60" s="535"/>
      <c r="D60" s="535"/>
      <c r="E60" s="535"/>
      <c r="F60" s="535"/>
      <c r="G60" s="535"/>
    </row>
    <row r="61" spans="1:7" x14ac:dyDescent="0.2">
      <c r="A61" s="535"/>
      <c r="B61" s="535"/>
      <c r="C61" s="535"/>
      <c r="D61" s="535"/>
      <c r="E61" s="535"/>
      <c r="F61" s="535"/>
      <c r="G61" s="535"/>
    </row>
    <row r="62" spans="1:7" x14ac:dyDescent="0.2">
      <c r="A62" s="535"/>
      <c r="B62" s="535"/>
      <c r="C62" s="535"/>
      <c r="D62" s="535"/>
      <c r="E62" s="535"/>
      <c r="F62" s="535"/>
      <c r="G62" s="535"/>
    </row>
    <row r="63" spans="1:7" x14ac:dyDescent="0.2">
      <c r="A63" s="535"/>
      <c r="B63" s="535"/>
      <c r="C63" s="535"/>
      <c r="D63" s="535"/>
      <c r="E63" s="535"/>
      <c r="F63" s="535"/>
      <c r="G63" s="535"/>
    </row>
    <row r="64" spans="1:7" ht="12.75" customHeight="1" x14ac:dyDescent="0.25">
      <c r="A64" s="175"/>
      <c r="B64" s="176"/>
      <c r="C64" s="174"/>
      <c r="D64" s="177"/>
      <c r="E64" s="177"/>
      <c r="F64" s="179"/>
      <c r="G64" s="180"/>
    </row>
    <row r="65" spans="1:8" ht="15" x14ac:dyDescent="0.25">
      <c r="A65" s="175" t="s">
        <v>21</v>
      </c>
      <c r="B65" s="176"/>
      <c r="C65" s="174"/>
      <c r="D65" s="177"/>
      <c r="E65" s="177"/>
      <c r="F65" s="522">
        <v>150</v>
      </c>
      <c r="G65" s="523"/>
    </row>
    <row r="66" spans="1:8" x14ac:dyDescent="0.2">
      <c r="A66" s="534" t="s">
        <v>156</v>
      </c>
      <c r="B66" s="535"/>
      <c r="C66" s="535"/>
      <c r="D66" s="535"/>
      <c r="E66" s="535"/>
      <c r="F66" s="535"/>
      <c r="G66" s="535"/>
    </row>
    <row r="67" spans="1:8" x14ac:dyDescent="0.2">
      <c r="A67" s="535"/>
      <c r="B67" s="535"/>
      <c r="C67" s="535"/>
      <c r="D67" s="535"/>
      <c r="E67" s="535"/>
      <c r="F67" s="535"/>
      <c r="G67" s="535"/>
    </row>
    <row r="68" spans="1:8" x14ac:dyDescent="0.2">
      <c r="A68" s="535"/>
      <c r="B68" s="535"/>
      <c r="C68" s="535"/>
      <c r="D68" s="535"/>
      <c r="E68" s="535"/>
      <c r="F68" s="535"/>
      <c r="G68" s="535"/>
    </row>
    <row r="69" spans="1:8" x14ac:dyDescent="0.2">
      <c r="A69" s="535"/>
      <c r="B69" s="535"/>
      <c r="C69" s="535"/>
      <c r="D69" s="535"/>
      <c r="E69" s="535"/>
      <c r="F69" s="535"/>
      <c r="G69" s="535"/>
    </row>
    <row r="70" spans="1:8" ht="15" x14ac:dyDescent="0.25">
      <c r="A70" s="149"/>
      <c r="B70" s="178"/>
      <c r="C70" s="178"/>
      <c r="D70" s="178"/>
      <c r="E70" s="178"/>
      <c r="F70" s="178"/>
      <c r="G70" s="178"/>
    </row>
    <row r="71" spans="1:8" ht="15" x14ac:dyDescent="0.25">
      <c r="A71" s="175" t="s">
        <v>46</v>
      </c>
      <c r="B71" s="181"/>
      <c r="C71" s="181"/>
      <c r="D71" s="181"/>
      <c r="E71" s="181"/>
      <c r="F71" s="522">
        <v>150</v>
      </c>
      <c r="G71" s="523"/>
    </row>
    <row r="72" spans="1:8" x14ac:dyDescent="0.2">
      <c r="A72" s="534" t="s">
        <v>157</v>
      </c>
      <c r="B72" s="535"/>
      <c r="C72" s="535"/>
      <c r="D72" s="535"/>
      <c r="E72" s="535"/>
      <c r="F72" s="535"/>
      <c r="G72" s="535"/>
    </row>
    <row r="73" spans="1:8" x14ac:dyDescent="0.2">
      <c r="A73" s="535"/>
      <c r="B73" s="535"/>
      <c r="C73" s="535"/>
      <c r="D73" s="535"/>
      <c r="E73" s="535"/>
      <c r="F73" s="535"/>
      <c r="G73" s="535"/>
    </row>
    <row r="74" spans="1:8" x14ac:dyDescent="0.2">
      <c r="A74" s="535"/>
      <c r="B74" s="535"/>
      <c r="C74" s="535"/>
      <c r="D74" s="535"/>
      <c r="E74" s="535"/>
      <c r="F74" s="535"/>
      <c r="G74" s="535"/>
    </row>
    <row r="75" spans="1:8" x14ac:dyDescent="0.2">
      <c r="A75" s="535"/>
      <c r="B75" s="535"/>
      <c r="C75" s="535"/>
      <c r="D75" s="535"/>
      <c r="E75" s="535"/>
      <c r="F75" s="535"/>
      <c r="G75" s="535"/>
    </row>
    <row r="76" spans="1:8" s="157" customFormat="1" ht="15" x14ac:dyDescent="0.25">
      <c r="A76" s="411"/>
      <c r="B76" s="411"/>
      <c r="C76" s="411"/>
      <c r="D76" s="411"/>
      <c r="E76" s="411"/>
      <c r="F76" s="411"/>
      <c r="G76" s="411"/>
    </row>
    <row r="77" spans="1:8" s="157" customFormat="1" ht="17.25" customHeight="1" thickBot="1" x14ac:dyDescent="0.3">
      <c r="A77" s="170" t="s">
        <v>591</v>
      </c>
      <c r="B77" s="171"/>
      <c r="C77" s="172"/>
      <c r="D77" s="173"/>
      <c r="E77" s="173"/>
      <c r="F77" s="507">
        <f>SUM(F78)</f>
        <v>6000</v>
      </c>
      <c r="G77" s="507"/>
      <c r="H77" s="50"/>
    </row>
    <row r="78" spans="1:8" s="157" customFormat="1" ht="15" customHeight="1" thickTop="1" x14ac:dyDescent="0.25">
      <c r="A78" s="533" t="s">
        <v>57</v>
      </c>
      <c r="B78" s="533"/>
      <c r="C78" s="533"/>
      <c r="D78" s="533"/>
      <c r="E78" s="533"/>
      <c r="F78" s="522">
        <v>6000</v>
      </c>
      <c r="G78" s="523"/>
    </row>
    <row r="79" spans="1:8" s="157" customFormat="1" ht="15" customHeight="1" x14ac:dyDescent="0.2">
      <c r="A79" s="541" t="s">
        <v>977</v>
      </c>
      <c r="B79" s="541"/>
      <c r="C79" s="541"/>
      <c r="D79" s="541"/>
      <c r="E79" s="541"/>
      <c r="F79" s="541"/>
      <c r="G79" s="541"/>
    </row>
    <row r="80" spans="1:8" s="157" customFormat="1" ht="14.25" customHeight="1" x14ac:dyDescent="0.2">
      <c r="A80" s="534" t="s">
        <v>592</v>
      </c>
      <c r="B80" s="534"/>
      <c r="C80" s="534"/>
      <c r="D80" s="534"/>
      <c r="E80" s="534"/>
      <c r="F80" s="534"/>
      <c r="G80" s="534"/>
    </row>
    <row r="81" spans="1:8" s="157" customFormat="1" ht="14.25" customHeight="1" x14ac:dyDescent="0.2">
      <c r="A81" s="534"/>
      <c r="B81" s="534"/>
      <c r="C81" s="534"/>
      <c r="D81" s="534"/>
      <c r="E81" s="534"/>
      <c r="F81" s="534"/>
      <c r="G81" s="534"/>
    </row>
    <row r="82" spans="1:8" s="157" customFormat="1" ht="14.25" customHeight="1" x14ac:dyDescent="0.2">
      <c r="A82" s="534"/>
      <c r="B82" s="534"/>
      <c r="C82" s="534"/>
      <c r="D82" s="534"/>
      <c r="E82" s="534"/>
      <c r="F82" s="534"/>
      <c r="G82" s="534"/>
    </row>
    <row r="83" spans="1:8" s="157" customFormat="1" ht="15" customHeight="1" x14ac:dyDescent="0.2">
      <c r="A83" s="534"/>
      <c r="B83" s="534"/>
      <c r="C83" s="534"/>
      <c r="D83" s="534"/>
      <c r="E83" s="534"/>
      <c r="F83" s="534"/>
      <c r="G83" s="534"/>
    </row>
    <row r="84" spans="1:8" s="157" customFormat="1" ht="15" customHeight="1" x14ac:dyDescent="0.2">
      <c r="A84" s="534"/>
      <c r="B84" s="534"/>
      <c r="C84" s="534"/>
      <c r="D84" s="534"/>
      <c r="E84" s="534"/>
      <c r="F84" s="534"/>
      <c r="G84" s="534"/>
    </row>
    <row r="85" spans="1:8" s="157" customFormat="1" ht="15" x14ac:dyDescent="0.25">
      <c r="A85" s="310"/>
      <c r="B85" s="311"/>
      <c r="C85" s="311"/>
      <c r="D85" s="311"/>
      <c r="E85" s="311"/>
      <c r="F85" s="311"/>
      <c r="G85" s="311"/>
    </row>
    <row r="86" spans="1:8" s="157" customFormat="1" ht="17.25" customHeight="1" thickBot="1" x14ac:dyDescent="0.3">
      <c r="A86" s="170" t="s">
        <v>595</v>
      </c>
      <c r="B86" s="171"/>
      <c r="C86" s="172"/>
      <c r="D86" s="173"/>
      <c r="E86" s="173"/>
      <c r="F86" s="507">
        <f>SUM(F88)</f>
        <v>2000</v>
      </c>
      <c r="G86" s="507"/>
      <c r="H86" s="50"/>
    </row>
    <row r="87" spans="1:8" s="174" customFormat="1" ht="17.25" customHeight="1" thickTop="1" x14ac:dyDescent="0.25">
      <c r="A87" s="412" t="s">
        <v>906</v>
      </c>
      <c r="B87" s="63"/>
      <c r="C87" s="64"/>
      <c r="D87" s="65"/>
      <c r="E87" s="65"/>
      <c r="F87" s="269"/>
      <c r="G87" s="269"/>
      <c r="H87" s="270"/>
    </row>
    <row r="88" spans="1:8" s="157" customFormat="1" ht="15" x14ac:dyDescent="0.25">
      <c r="A88" s="165" t="s">
        <v>596</v>
      </c>
      <c r="B88" s="162"/>
      <c r="D88" s="158"/>
      <c r="E88" s="158"/>
      <c r="F88" s="498">
        <v>2000</v>
      </c>
      <c r="G88" s="499"/>
    </row>
    <row r="89" spans="1:8" s="157" customFormat="1" ht="14.25" customHeight="1" x14ac:dyDescent="0.2">
      <c r="A89" s="534" t="s">
        <v>912</v>
      </c>
      <c r="B89" s="534"/>
      <c r="C89" s="534"/>
      <c r="D89" s="534"/>
      <c r="E89" s="534"/>
      <c r="F89" s="534"/>
      <c r="G89" s="534"/>
    </row>
    <row r="90" spans="1:8" s="157" customFormat="1" ht="14.25" customHeight="1" x14ac:dyDescent="0.2">
      <c r="A90" s="534"/>
      <c r="B90" s="534"/>
      <c r="C90" s="534"/>
      <c r="D90" s="534"/>
      <c r="E90" s="534"/>
      <c r="F90" s="534"/>
      <c r="G90" s="534"/>
    </row>
    <row r="91" spans="1:8" s="157" customFormat="1" ht="15" customHeight="1" x14ac:dyDescent="0.2">
      <c r="A91" s="534"/>
      <c r="B91" s="534"/>
      <c r="C91" s="534"/>
      <c r="D91" s="534"/>
      <c r="E91" s="534"/>
      <c r="F91" s="534"/>
      <c r="G91" s="534"/>
    </row>
    <row r="92" spans="1:8" s="157" customFormat="1" ht="15" x14ac:dyDescent="0.25">
      <c r="A92" s="376"/>
      <c r="B92" s="377"/>
      <c r="C92" s="377"/>
      <c r="D92" s="377"/>
      <c r="E92" s="377"/>
      <c r="F92" s="377"/>
      <c r="G92" s="377"/>
    </row>
    <row r="93" spans="1:8" s="157" customFormat="1" ht="31.5" customHeight="1" thickBot="1" x14ac:dyDescent="0.3">
      <c r="A93" s="520" t="s">
        <v>593</v>
      </c>
      <c r="B93" s="521"/>
      <c r="C93" s="521"/>
      <c r="D93" s="521"/>
      <c r="E93" s="521"/>
      <c r="F93" s="507">
        <f>SUM(F95)</f>
        <v>5000</v>
      </c>
      <c r="G93" s="507"/>
      <c r="H93" s="50"/>
    </row>
    <row r="94" spans="1:8" s="174" customFormat="1" ht="15.75" customHeight="1" thickTop="1" x14ac:dyDescent="0.2">
      <c r="A94" s="540" t="s">
        <v>907</v>
      </c>
      <c r="B94" s="540"/>
      <c r="C94" s="540"/>
      <c r="D94" s="540"/>
      <c r="E94" s="540"/>
      <c r="F94" s="540"/>
      <c r="G94" s="540"/>
      <c r="H94" s="270"/>
    </row>
    <row r="95" spans="1:8" s="157" customFormat="1" ht="15.75" customHeight="1" x14ac:dyDescent="0.25">
      <c r="A95" s="165" t="s">
        <v>508</v>
      </c>
      <c r="B95" s="162"/>
      <c r="D95" s="158"/>
      <c r="E95" s="158"/>
      <c r="F95" s="498">
        <v>5000</v>
      </c>
      <c r="G95" s="499"/>
    </row>
    <row r="96" spans="1:8" s="157" customFormat="1" x14ac:dyDescent="0.2">
      <c r="A96" s="495" t="s">
        <v>594</v>
      </c>
      <c r="B96" s="496"/>
      <c r="C96" s="496"/>
      <c r="D96" s="496"/>
      <c r="E96" s="496"/>
      <c r="F96" s="496"/>
      <c r="G96" s="496"/>
    </row>
    <row r="97" spans="1:8" s="157" customFormat="1" x14ac:dyDescent="0.2">
      <c r="A97" s="496"/>
      <c r="B97" s="496"/>
      <c r="C97" s="496"/>
      <c r="D97" s="496"/>
      <c r="E97" s="496"/>
      <c r="F97" s="496"/>
      <c r="G97" s="496"/>
    </row>
    <row r="98" spans="1:8" s="157" customFormat="1" x14ac:dyDescent="0.2">
      <c r="A98" s="496"/>
      <c r="B98" s="496"/>
      <c r="C98" s="496"/>
      <c r="D98" s="496"/>
      <c r="E98" s="496"/>
      <c r="F98" s="496"/>
      <c r="G98" s="496"/>
    </row>
    <row r="99" spans="1:8" s="157" customFormat="1" x14ac:dyDescent="0.2">
      <c r="A99" s="496"/>
      <c r="B99" s="496"/>
      <c r="C99" s="496"/>
      <c r="D99" s="496"/>
      <c r="E99" s="496"/>
      <c r="F99" s="496"/>
      <c r="G99" s="496"/>
    </row>
    <row r="100" spans="1:8" s="157" customFormat="1" x14ac:dyDescent="0.2">
      <c r="A100" s="496"/>
      <c r="B100" s="496"/>
      <c r="C100" s="496"/>
      <c r="D100" s="496"/>
      <c r="E100" s="496"/>
      <c r="F100" s="496"/>
      <c r="G100" s="496"/>
    </row>
    <row r="101" spans="1:8" s="157" customFormat="1" ht="15" x14ac:dyDescent="0.25">
      <c r="A101" s="165"/>
      <c r="B101" s="162"/>
      <c r="D101" s="158"/>
      <c r="E101" s="158"/>
      <c r="F101" s="225"/>
      <c r="G101" s="226"/>
    </row>
    <row r="102" spans="1:8" s="157" customFormat="1" ht="15.75" customHeight="1" thickBot="1" x14ac:dyDescent="0.3">
      <c r="A102" s="520" t="s">
        <v>986</v>
      </c>
      <c r="B102" s="521"/>
      <c r="C102" s="521"/>
      <c r="D102" s="521"/>
      <c r="E102" s="521"/>
      <c r="F102" s="507">
        <v>2000</v>
      </c>
      <c r="G102" s="507"/>
      <c r="H102" s="50"/>
    </row>
    <row r="103" spans="1:8" s="157" customFormat="1" ht="15.75" customHeight="1" thickTop="1" x14ac:dyDescent="0.2">
      <c r="A103" s="531" t="s">
        <v>987</v>
      </c>
      <c r="B103" s="531"/>
      <c r="C103" s="531"/>
      <c r="D103" s="531"/>
      <c r="E103" s="531"/>
      <c r="F103" s="531"/>
      <c r="G103" s="531"/>
    </row>
    <row r="104" spans="1:8" s="157" customFormat="1" ht="15" x14ac:dyDescent="0.25">
      <c r="A104" s="333"/>
      <c r="B104" s="162"/>
      <c r="D104" s="158"/>
      <c r="E104" s="158"/>
      <c r="F104" s="466"/>
      <c r="G104" s="467"/>
    </row>
    <row r="105" spans="1:8" ht="15.75" thickBot="1" x14ac:dyDescent="0.3">
      <c r="A105" s="170" t="s">
        <v>158</v>
      </c>
      <c r="B105" s="171"/>
      <c r="C105" s="172"/>
      <c r="D105" s="173"/>
      <c r="E105" s="173"/>
      <c r="F105" s="507">
        <f>SUM(F106)</f>
        <v>40</v>
      </c>
      <c r="G105" s="507"/>
    </row>
    <row r="106" spans="1:8" ht="15.75" thickTop="1" x14ac:dyDescent="0.25">
      <c r="A106" s="150" t="s">
        <v>21</v>
      </c>
      <c r="B106" s="151"/>
      <c r="C106" s="152"/>
      <c r="D106" s="153"/>
      <c r="E106" s="153"/>
      <c r="F106" s="537">
        <v>40</v>
      </c>
      <c r="G106" s="538"/>
    </row>
    <row r="107" spans="1:8" x14ac:dyDescent="0.2">
      <c r="A107" s="539" t="s">
        <v>159</v>
      </c>
      <c r="B107" s="539"/>
      <c r="C107" s="539"/>
      <c r="D107" s="539"/>
      <c r="E107" s="539"/>
      <c r="F107" s="539"/>
      <c r="G107" s="539"/>
    </row>
    <row r="108" spans="1:8" x14ac:dyDescent="0.2">
      <c r="A108" s="539"/>
      <c r="B108" s="539"/>
      <c r="C108" s="539"/>
      <c r="D108" s="539"/>
      <c r="E108" s="539"/>
      <c r="F108" s="539"/>
      <c r="G108" s="539"/>
    </row>
    <row r="109" spans="1:8" ht="15" x14ac:dyDescent="0.25">
      <c r="A109" s="165"/>
      <c r="B109" s="162"/>
      <c r="C109" s="157"/>
      <c r="D109" s="158"/>
      <c r="E109" s="158"/>
      <c r="F109" s="168"/>
      <c r="G109" s="169"/>
    </row>
    <row r="110" spans="1:8" ht="17.25" customHeight="1" thickBot="1" x14ac:dyDescent="0.3">
      <c r="A110" s="170" t="s">
        <v>61</v>
      </c>
      <c r="B110" s="171"/>
      <c r="C110" s="172"/>
      <c r="D110" s="173"/>
      <c r="E110" s="173"/>
      <c r="F110" s="507">
        <f>SUM(F111,F116,F122,F124,F129,F134,P140,F139)</f>
        <v>253501</v>
      </c>
      <c r="G110" s="507"/>
      <c r="H110" s="50"/>
    </row>
    <row r="111" spans="1:8" ht="15.75" thickTop="1" x14ac:dyDescent="0.25">
      <c r="A111" s="26" t="s">
        <v>62</v>
      </c>
      <c r="F111" s="498">
        <f>182320+4000+1000</f>
        <v>187320</v>
      </c>
      <c r="G111" s="499"/>
    </row>
    <row r="112" spans="1:8" ht="16.5" customHeight="1" x14ac:dyDescent="0.2">
      <c r="A112" s="532" t="s">
        <v>908</v>
      </c>
      <c r="B112" s="532"/>
      <c r="C112" s="532"/>
      <c r="D112" s="532"/>
      <c r="E112" s="532"/>
      <c r="F112" s="532"/>
      <c r="G112" s="532"/>
    </row>
    <row r="113" spans="1:7" ht="24.75" customHeight="1" x14ac:dyDescent="0.2">
      <c r="A113" s="532"/>
      <c r="B113" s="532"/>
      <c r="C113" s="532"/>
      <c r="D113" s="532"/>
      <c r="E113" s="532"/>
      <c r="F113" s="532"/>
      <c r="G113" s="532"/>
    </row>
    <row r="114" spans="1:7" s="157" customFormat="1" ht="15" customHeight="1" x14ac:dyDescent="0.2">
      <c r="A114" s="532"/>
      <c r="B114" s="532"/>
      <c r="C114" s="532"/>
      <c r="D114" s="532"/>
      <c r="E114" s="532"/>
      <c r="F114" s="532"/>
      <c r="G114" s="532"/>
    </row>
    <row r="115" spans="1:7" s="157" customFormat="1" ht="15" x14ac:dyDescent="0.25">
      <c r="A115" s="165"/>
      <c r="B115" s="162"/>
      <c r="D115" s="158"/>
      <c r="E115" s="158"/>
      <c r="F115" s="158"/>
    </row>
    <row r="116" spans="1:7" ht="15" x14ac:dyDescent="0.25">
      <c r="A116" s="26" t="s">
        <v>32</v>
      </c>
      <c r="F116" s="498">
        <v>1500</v>
      </c>
      <c r="G116" s="499"/>
    </row>
    <row r="117" spans="1:7" x14ac:dyDescent="0.2">
      <c r="A117" s="495" t="s">
        <v>63</v>
      </c>
      <c r="B117" s="496"/>
      <c r="C117" s="496"/>
      <c r="D117" s="496"/>
      <c r="E117" s="496"/>
      <c r="F117" s="496"/>
      <c r="G117" s="496"/>
    </row>
    <row r="118" spans="1:7" x14ac:dyDescent="0.2">
      <c r="A118" s="496"/>
      <c r="B118" s="496"/>
      <c r="C118" s="496"/>
      <c r="D118" s="496"/>
      <c r="E118" s="496"/>
      <c r="F118" s="496"/>
      <c r="G118" s="496"/>
    </row>
    <row r="119" spans="1:7" x14ac:dyDescent="0.2">
      <c r="A119" s="496"/>
      <c r="B119" s="496"/>
      <c r="C119" s="496"/>
      <c r="D119" s="496"/>
      <c r="E119" s="496"/>
      <c r="F119" s="496"/>
      <c r="G119" s="496"/>
    </row>
    <row r="120" spans="1:7" ht="13.5" customHeight="1" x14ac:dyDescent="0.2">
      <c r="A120" s="497"/>
      <c r="B120" s="497"/>
      <c r="C120" s="497"/>
      <c r="D120" s="497"/>
      <c r="E120" s="497"/>
      <c r="F120" s="497"/>
      <c r="G120" s="497"/>
    </row>
    <row r="121" spans="1:7" ht="15" x14ac:dyDescent="0.25">
      <c r="A121" s="26"/>
    </row>
    <row r="122" spans="1:7" ht="15" x14ac:dyDescent="0.25">
      <c r="A122" s="26" t="s">
        <v>64</v>
      </c>
      <c r="F122" s="498">
        <v>100</v>
      </c>
      <c r="G122" s="499"/>
    </row>
    <row r="123" spans="1:7" ht="15" x14ac:dyDescent="0.25">
      <c r="A123" s="26"/>
    </row>
    <row r="124" spans="1:7" ht="15" x14ac:dyDescent="0.25">
      <c r="A124" s="26" t="s">
        <v>34</v>
      </c>
      <c r="F124" s="498">
        <f>45600+1000+250</f>
        <v>46850</v>
      </c>
      <c r="G124" s="499"/>
    </row>
    <row r="125" spans="1:7" ht="14.25" customHeight="1" x14ac:dyDescent="0.2">
      <c r="A125" s="495" t="s">
        <v>909</v>
      </c>
      <c r="B125" s="495"/>
      <c r="C125" s="495"/>
      <c r="D125" s="495"/>
      <c r="E125" s="495"/>
      <c r="F125" s="495"/>
      <c r="G125" s="495"/>
    </row>
    <row r="126" spans="1:7" ht="14.25" customHeight="1" x14ac:dyDescent="0.2">
      <c r="A126" s="495"/>
      <c r="B126" s="495"/>
      <c r="C126" s="495"/>
      <c r="D126" s="495"/>
      <c r="E126" s="495"/>
      <c r="F126" s="495"/>
      <c r="G126" s="495"/>
    </row>
    <row r="127" spans="1:7" s="157" customFormat="1" ht="15" customHeight="1" x14ac:dyDescent="0.2">
      <c r="A127" s="495"/>
      <c r="B127" s="495"/>
      <c r="C127" s="495"/>
      <c r="D127" s="495"/>
      <c r="E127" s="495"/>
      <c r="F127" s="495"/>
      <c r="G127" s="495"/>
    </row>
    <row r="128" spans="1:7" ht="15" x14ac:dyDescent="0.25">
      <c r="A128" s="26"/>
    </row>
    <row r="129" spans="1:8" ht="15" x14ac:dyDescent="0.25">
      <c r="A129" s="26" t="s">
        <v>65</v>
      </c>
      <c r="F129" s="498">
        <f>16410+360+90</f>
        <v>16860</v>
      </c>
      <c r="G129" s="499"/>
    </row>
    <row r="130" spans="1:8" ht="14.25" customHeight="1" x14ac:dyDescent="0.2">
      <c r="A130" s="495" t="s">
        <v>910</v>
      </c>
      <c r="B130" s="495"/>
      <c r="C130" s="495"/>
      <c r="D130" s="495"/>
      <c r="E130" s="495"/>
      <c r="F130" s="495"/>
      <c r="G130" s="495"/>
    </row>
    <row r="131" spans="1:8" ht="14.25" customHeight="1" x14ac:dyDescent="0.2">
      <c r="A131" s="495"/>
      <c r="B131" s="495"/>
      <c r="C131" s="495"/>
      <c r="D131" s="495"/>
      <c r="E131" s="495"/>
      <c r="F131" s="495"/>
      <c r="G131" s="495"/>
    </row>
    <row r="132" spans="1:8" s="157" customFormat="1" ht="15" customHeight="1" x14ac:dyDescent="0.2">
      <c r="A132" s="495"/>
      <c r="B132" s="495"/>
      <c r="C132" s="495"/>
      <c r="D132" s="495"/>
      <c r="E132" s="495"/>
      <c r="F132" s="495"/>
      <c r="G132" s="495"/>
    </row>
    <row r="133" spans="1:8" ht="15" x14ac:dyDescent="0.25">
      <c r="A133" s="26"/>
    </row>
    <row r="134" spans="1:8" ht="15" x14ac:dyDescent="0.25">
      <c r="A134" s="26" t="s">
        <v>66</v>
      </c>
      <c r="F134" s="498">
        <f>800+17+4</f>
        <v>821</v>
      </c>
      <c r="G134" s="499"/>
    </row>
    <row r="135" spans="1:8" x14ac:dyDescent="0.2">
      <c r="A135" s="495" t="s">
        <v>911</v>
      </c>
      <c r="B135" s="496"/>
      <c r="C135" s="496"/>
      <c r="D135" s="496"/>
      <c r="E135" s="496"/>
      <c r="F135" s="496"/>
      <c r="G135" s="496"/>
    </row>
    <row r="136" spans="1:8" x14ac:dyDescent="0.2">
      <c r="A136" s="496"/>
      <c r="B136" s="496"/>
      <c r="C136" s="496"/>
      <c r="D136" s="496"/>
      <c r="E136" s="496"/>
      <c r="F136" s="496"/>
      <c r="G136" s="496"/>
    </row>
    <row r="137" spans="1:8" x14ac:dyDescent="0.2">
      <c r="A137" s="496"/>
      <c r="B137" s="496"/>
      <c r="C137" s="496"/>
      <c r="D137" s="496"/>
      <c r="E137" s="496"/>
      <c r="F137" s="496"/>
      <c r="G137" s="496"/>
    </row>
    <row r="138" spans="1:8" ht="15" x14ac:dyDescent="0.25">
      <c r="A138" s="26"/>
    </row>
    <row r="139" spans="1:8" ht="15" x14ac:dyDescent="0.25">
      <c r="A139" s="26" t="s">
        <v>35</v>
      </c>
      <c r="F139" s="498">
        <v>50</v>
      </c>
      <c r="G139" s="499"/>
    </row>
    <row r="140" spans="1:8" ht="15" x14ac:dyDescent="0.25">
      <c r="A140" s="26"/>
    </row>
    <row r="141" spans="1:8" s="157" customFormat="1" ht="15" x14ac:dyDescent="0.25">
      <c r="A141" s="333"/>
      <c r="B141" s="162"/>
      <c r="D141" s="158"/>
      <c r="E141" s="158"/>
      <c r="F141" s="158"/>
    </row>
    <row r="142" spans="1:8" s="157" customFormat="1" ht="15" x14ac:dyDescent="0.25">
      <c r="A142" s="333"/>
      <c r="B142" s="162"/>
      <c r="D142" s="158"/>
      <c r="E142" s="158"/>
      <c r="F142" s="158"/>
    </row>
    <row r="143" spans="1:8" ht="15.75" thickBot="1" x14ac:dyDescent="0.3">
      <c r="A143" s="35" t="s">
        <v>58</v>
      </c>
      <c r="B143" s="36"/>
      <c r="C143" s="37"/>
      <c r="D143" s="38"/>
      <c r="E143" s="38"/>
      <c r="F143" s="507">
        <f>SUM(F144,F148,F151,F155,F159,F166,F172,F178,F181,F189,F192,F196,F199,F202,F212,F215,F224,F228,F234,F237,F269,F289,F294,F297,F300)</f>
        <v>56760</v>
      </c>
      <c r="G143" s="507"/>
      <c r="H143" s="50"/>
    </row>
    <row r="144" spans="1:8" ht="15.75" thickTop="1" x14ac:dyDescent="0.25">
      <c r="A144" s="26" t="s">
        <v>122</v>
      </c>
      <c r="F144" s="498">
        <v>40</v>
      </c>
      <c r="G144" s="499"/>
    </row>
    <row r="145" spans="1:7" x14ac:dyDescent="0.2">
      <c r="A145" s="495" t="s">
        <v>123</v>
      </c>
      <c r="B145" s="496"/>
      <c r="C145" s="496"/>
      <c r="D145" s="496"/>
      <c r="E145" s="496"/>
      <c r="F145" s="496"/>
      <c r="G145" s="496"/>
    </row>
    <row r="146" spans="1:7" x14ac:dyDescent="0.2">
      <c r="A146" s="496"/>
      <c r="B146" s="496"/>
      <c r="C146" s="496"/>
      <c r="D146" s="496"/>
      <c r="E146" s="496"/>
      <c r="F146" s="496"/>
      <c r="G146" s="496"/>
    </row>
    <row r="147" spans="1:7" s="157" customFormat="1" ht="15" x14ac:dyDescent="0.25">
      <c r="A147" s="167"/>
      <c r="B147" s="167"/>
      <c r="C147" s="167"/>
      <c r="D147" s="167"/>
      <c r="E147" s="167"/>
      <c r="F147" s="167"/>
      <c r="G147" s="167"/>
    </row>
    <row r="148" spans="1:7" s="157" customFormat="1" ht="15" x14ac:dyDescent="0.25">
      <c r="A148" s="165" t="s">
        <v>147</v>
      </c>
      <c r="B148" s="167"/>
      <c r="C148" s="167"/>
      <c r="D148" s="167"/>
      <c r="E148" s="167"/>
      <c r="F148" s="498">
        <v>20</v>
      </c>
      <c r="G148" s="499"/>
    </row>
    <row r="149" spans="1:7" s="157" customFormat="1" ht="14.25" customHeight="1" x14ac:dyDescent="0.2">
      <c r="A149" s="542" t="s">
        <v>148</v>
      </c>
      <c r="B149" s="542"/>
      <c r="C149" s="542"/>
      <c r="D149" s="542"/>
      <c r="E149" s="542"/>
      <c r="F149" s="542"/>
      <c r="G149" s="542"/>
    </row>
    <row r="150" spans="1:7" ht="15" x14ac:dyDescent="0.25">
      <c r="A150" s="26"/>
    </row>
    <row r="151" spans="1:7" ht="15" x14ac:dyDescent="0.25">
      <c r="A151" s="26" t="s">
        <v>16</v>
      </c>
      <c r="F151" s="498">
        <f>SUM(F152:G153)</f>
        <v>500</v>
      </c>
      <c r="G151" s="499"/>
    </row>
    <row r="152" spans="1:7" ht="15" x14ac:dyDescent="0.25">
      <c r="A152" s="25" t="s">
        <v>360</v>
      </c>
      <c r="F152" s="525">
        <v>350</v>
      </c>
      <c r="G152" s="526"/>
    </row>
    <row r="153" spans="1:7" ht="15" x14ac:dyDescent="0.25">
      <c r="A153" s="25" t="s">
        <v>361</v>
      </c>
      <c r="F153" s="525">
        <v>150</v>
      </c>
      <c r="G153" s="526"/>
    </row>
    <row r="154" spans="1:7" ht="15" x14ac:dyDescent="0.25">
      <c r="A154" s="26"/>
    </row>
    <row r="155" spans="1:7" ht="15" x14ac:dyDescent="0.25">
      <c r="A155" s="26" t="s">
        <v>17</v>
      </c>
      <c r="F155" s="498">
        <v>500</v>
      </c>
      <c r="G155" s="499"/>
    </row>
    <row r="156" spans="1:7" x14ac:dyDescent="0.2">
      <c r="A156" s="495" t="s">
        <v>359</v>
      </c>
      <c r="B156" s="496"/>
      <c r="C156" s="496"/>
      <c r="D156" s="496"/>
      <c r="E156" s="496"/>
      <c r="F156" s="496"/>
      <c r="G156" s="496"/>
    </row>
    <row r="157" spans="1:7" x14ac:dyDescent="0.2">
      <c r="A157" s="496"/>
      <c r="B157" s="496"/>
      <c r="C157" s="496"/>
      <c r="D157" s="496"/>
      <c r="E157" s="496"/>
      <c r="F157" s="496"/>
      <c r="G157" s="496"/>
    </row>
    <row r="158" spans="1:7" s="157" customFormat="1" ht="14.25" customHeight="1" x14ac:dyDescent="0.25">
      <c r="A158" s="228"/>
      <c r="B158" s="228"/>
      <c r="C158" s="228"/>
      <c r="D158" s="228"/>
      <c r="E158" s="228"/>
      <c r="F158" s="228"/>
      <c r="G158" s="224"/>
    </row>
    <row r="159" spans="1:7" ht="15" x14ac:dyDescent="0.25">
      <c r="A159" s="26" t="s">
        <v>18</v>
      </c>
      <c r="F159" s="498">
        <f>SUM(F160:G164)</f>
        <v>2169</v>
      </c>
      <c r="G159" s="499"/>
    </row>
    <row r="160" spans="1:7" ht="15" customHeight="1" x14ac:dyDescent="0.25">
      <c r="A160" s="528" t="s">
        <v>362</v>
      </c>
      <c r="B160" s="528"/>
      <c r="C160" s="528"/>
      <c r="D160" s="528"/>
      <c r="E160" s="528"/>
      <c r="F160" s="525">
        <v>1000</v>
      </c>
      <c r="G160" s="526"/>
    </row>
    <row r="161" spans="1:7" ht="15" x14ac:dyDescent="0.25">
      <c r="A161" s="286" t="s">
        <v>363</v>
      </c>
      <c r="B161" s="286"/>
      <c r="C161" s="286"/>
      <c r="D161" s="286"/>
      <c r="E161" s="286"/>
      <c r="F161" s="525">
        <v>200</v>
      </c>
      <c r="G161" s="526"/>
    </row>
    <row r="162" spans="1:7" ht="15" x14ac:dyDescent="0.25">
      <c r="A162" s="286" t="s">
        <v>364</v>
      </c>
      <c r="B162" s="286"/>
      <c r="C162" s="286"/>
      <c r="D162" s="286"/>
      <c r="E162" s="286"/>
      <c r="F162" s="525">
        <v>300</v>
      </c>
      <c r="G162" s="526"/>
    </row>
    <row r="163" spans="1:7" ht="15" x14ac:dyDescent="0.25">
      <c r="A163" s="286" t="s">
        <v>365</v>
      </c>
      <c r="B163" s="286"/>
      <c r="C163" s="286"/>
      <c r="D163" s="286"/>
      <c r="E163" s="286"/>
      <c r="F163" s="525">
        <v>469</v>
      </c>
      <c r="G163" s="526"/>
    </row>
    <row r="164" spans="1:7" ht="15" x14ac:dyDescent="0.25">
      <c r="A164" s="286" t="s">
        <v>366</v>
      </c>
      <c r="B164" s="286"/>
      <c r="C164" s="286"/>
      <c r="D164" s="286"/>
      <c r="E164" s="286"/>
      <c r="F164" s="525">
        <v>200</v>
      </c>
      <c r="G164" s="526"/>
    </row>
    <row r="165" spans="1:7" x14ac:dyDescent="0.2">
      <c r="A165" s="543"/>
      <c r="B165" s="543"/>
      <c r="C165" s="543"/>
      <c r="D165" s="543"/>
      <c r="E165" s="543"/>
      <c r="F165" s="543"/>
      <c r="G165" s="543"/>
    </row>
    <row r="166" spans="1:7" ht="15" x14ac:dyDescent="0.25">
      <c r="A166" s="26" t="s">
        <v>37</v>
      </c>
      <c r="F166" s="498">
        <f>SUM(F168,F170)</f>
        <v>440</v>
      </c>
      <c r="G166" s="499"/>
    </row>
    <row r="167" spans="1:7" ht="14.25" customHeight="1" x14ac:dyDescent="0.25">
      <c r="A167" s="495" t="s">
        <v>367</v>
      </c>
      <c r="B167" s="495"/>
      <c r="C167" s="495"/>
      <c r="D167" s="495"/>
      <c r="E167" s="495"/>
      <c r="F167" s="275"/>
      <c r="G167" s="275"/>
    </row>
    <row r="168" spans="1:7" ht="14.25" customHeight="1" x14ac:dyDescent="0.25">
      <c r="A168" s="495"/>
      <c r="B168" s="495"/>
      <c r="C168" s="495"/>
      <c r="D168" s="495"/>
      <c r="E168" s="495"/>
      <c r="F168" s="525">
        <v>250</v>
      </c>
      <c r="G168" s="526"/>
    </row>
    <row r="169" spans="1:7" ht="14.25" customHeight="1" x14ac:dyDescent="0.25">
      <c r="A169" s="495" t="s">
        <v>368</v>
      </c>
      <c r="B169" s="495"/>
      <c r="C169" s="495"/>
      <c r="D169" s="495"/>
      <c r="E169" s="495"/>
      <c r="F169" s="275"/>
      <c r="G169" s="275"/>
    </row>
    <row r="170" spans="1:7" ht="14.25" customHeight="1" x14ac:dyDescent="0.25">
      <c r="A170" s="495"/>
      <c r="B170" s="495"/>
      <c r="C170" s="495"/>
      <c r="D170" s="495"/>
      <c r="E170" s="495"/>
      <c r="F170" s="525">
        <v>190</v>
      </c>
      <c r="G170" s="526"/>
    </row>
    <row r="171" spans="1:7" ht="15" x14ac:dyDescent="0.25">
      <c r="A171" s="26"/>
    </row>
    <row r="172" spans="1:7" ht="15" x14ac:dyDescent="0.25">
      <c r="A172" s="26" t="s">
        <v>38</v>
      </c>
      <c r="F172" s="498">
        <f>SUM(F173,F175,F176)</f>
        <v>2603</v>
      </c>
      <c r="G172" s="499"/>
    </row>
    <row r="173" spans="1:7" ht="15" x14ac:dyDescent="0.25">
      <c r="A173" s="527" t="s">
        <v>369</v>
      </c>
      <c r="B173" s="527"/>
      <c r="C173" s="527"/>
      <c r="D173" s="527"/>
      <c r="E173" s="527"/>
      <c r="F173" s="525">
        <v>1300</v>
      </c>
      <c r="G173" s="526"/>
    </row>
    <row r="174" spans="1:7" ht="14.25" customHeight="1" x14ac:dyDescent="0.25">
      <c r="A174" s="528" t="s">
        <v>370</v>
      </c>
      <c r="B174" s="528"/>
      <c r="C174" s="528"/>
      <c r="D174" s="528"/>
      <c r="E174" s="528"/>
      <c r="F174" s="275"/>
      <c r="G174" s="275"/>
    </row>
    <row r="175" spans="1:7" ht="14.25" customHeight="1" x14ac:dyDescent="0.25">
      <c r="A175" s="528"/>
      <c r="B175" s="528"/>
      <c r="C175" s="528"/>
      <c r="D175" s="528"/>
      <c r="E175" s="528"/>
      <c r="F175" s="525">
        <v>1300</v>
      </c>
      <c r="G175" s="526"/>
    </row>
    <row r="176" spans="1:7" ht="15" x14ac:dyDescent="0.25">
      <c r="A176" s="524" t="s">
        <v>371</v>
      </c>
      <c r="B176" s="524"/>
      <c r="C176" s="524"/>
      <c r="D176" s="524"/>
      <c r="E176" s="524"/>
      <c r="F176" s="525">
        <v>3</v>
      </c>
      <c r="G176" s="526"/>
    </row>
    <row r="177" spans="1:7" ht="15" x14ac:dyDescent="0.25">
      <c r="A177" s="26"/>
    </row>
    <row r="178" spans="1:7" ht="15" x14ac:dyDescent="0.25">
      <c r="A178" s="26" t="s">
        <v>67</v>
      </c>
      <c r="F178" s="498">
        <v>100</v>
      </c>
      <c r="G178" s="499"/>
    </row>
    <row r="179" spans="1:7" ht="14.25" customHeight="1" x14ac:dyDescent="0.2">
      <c r="A179" s="530" t="s">
        <v>864</v>
      </c>
      <c r="B179" s="530"/>
      <c r="C179" s="530"/>
      <c r="D179" s="530"/>
      <c r="E179" s="530"/>
      <c r="F179" s="530"/>
      <c r="G179" s="530"/>
    </row>
    <row r="180" spans="1:7" ht="15" x14ac:dyDescent="0.25">
      <c r="A180" s="26"/>
    </row>
    <row r="181" spans="1:7" ht="15" x14ac:dyDescent="0.25">
      <c r="A181" s="26" t="s">
        <v>39</v>
      </c>
      <c r="F181" s="498">
        <f>SUM(F182:G187)</f>
        <v>3351</v>
      </c>
      <c r="G181" s="499"/>
    </row>
    <row r="182" spans="1:7" s="157" customFormat="1" ht="15" x14ac:dyDescent="0.25">
      <c r="A182" s="524" t="s">
        <v>372</v>
      </c>
      <c r="B182" s="524"/>
      <c r="C182" s="524"/>
      <c r="D182" s="524"/>
      <c r="E182" s="524"/>
      <c r="F182" s="525">
        <v>1900</v>
      </c>
      <c r="G182" s="526"/>
    </row>
    <row r="183" spans="1:7" s="157" customFormat="1" ht="15" x14ac:dyDescent="0.25">
      <c r="A183" s="529" t="s">
        <v>373</v>
      </c>
      <c r="B183" s="529"/>
      <c r="C183" s="529"/>
      <c r="D183" s="529"/>
      <c r="E183" s="529"/>
      <c r="F183" s="525">
        <v>1388</v>
      </c>
      <c r="G183" s="526"/>
    </row>
    <row r="184" spans="1:7" s="157" customFormat="1" ht="15" x14ac:dyDescent="0.25">
      <c r="A184" s="524" t="s">
        <v>374</v>
      </c>
      <c r="B184" s="524"/>
      <c r="C184" s="524"/>
      <c r="D184" s="524"/>
      <c r="E184" s="524"/>
      <c r="F184" s="525">
        <v>12</v>
      </c>
      <c r="G184" s="526"/>
    </row>
    <row r="185" spans="1:7" s="157" customFormat="1" ht="15" x14ac:dyDescent="0.25">
      <c r="A185" s="529" t="s">
        <v>375</v>
      </c>
      <c r="B185" s="529"/>
      <c r="C185" s="529"/>
      <c r="D185" s="529"/>
      <c r="E185" s="529"/>
      <c r="F185" s="525">
        <v>1</v>
      </c>
      <c r="G185" s="526"/>
    </row>
    <row r="186" spans="1:7" s="157" customFormat="1" x14ac:dyDescent="0.2">
      <c r="A186" s="528" t="s">
        <v>376</v>
      </c>
      <c r="B186" s="528"/>
      <c r="C186" s="528"/>
      <c r="D186" s="528"/>
      <c r="E186" s="528"/>
    </row>
    <row r="187" spans="1:7" s="157" customFormat="1" ht="15" x14ac:dyDescent="0.25">
      <c r="A187" s="497"/>
      <c r="B187" s="497"/>
      <c r="C187" s="497"/>
      <c r="D187" s="497"/>
      <c r="E187" s="497"/>
      <c r="F187" s="525">
        <v>50</v>
      </c>
      <c r="G187" s="526"/>
    </row>
    <row r="188" spans="1:7" s="157" customFormat="1" ht="15" x14ac:dyDescent="0.25">
      <c r="A188" s="165"/>
      <c r="B188" s="162"/>
      <c r="D188" s="158"/>
      <c r="E188" s="158"/>
      <c r="F188" s="273"/>
      <c r="G188" s="274"/>
    </row>
    <row r="189" spans="1:7" ht="15" x14ac:dyDescent="0.25">
      <c r="A189" s="26" t="s">
        <v>40</v>
      </c>
      <c r="F189" s="498">
        <v>1200</v>
      </c>
      <c r="G189" s="499"/>
    </row>
    <row r="190" spans="1:7" x14ac:dyDescent="0.2">
      <c r="A190" s="524" t="s">
        <v>377</v>
      </c>
      <c r="B190" s="524"/>
      <c r="C190" s="524"/>
      <c r="D190" s="524"/>
      <c r="E190" s="524"/>
      <c r="F190" s="524"/>
      <c r="G190" s="524"/>
    </row>
    <row r="191" spans="1:7" ht="15" x14ac:dyDescent="0.25">
      <c r="A191" s="26"/>
    </row>
    <row r="192" spans="1:7" ht="15" x14ac:dyDescent="0.25">
      <c r="A192" s="26" t="s">
        <v>68</v>
      </c>
      <c r="F192" s="498">
        <v>150</v>
      </c>
      <c r="G192" s="499"/>
    </row>
    <row r="193" spans="1:7" x14ac:dyDescent="0.2">
      <c r="A193" s="495" t="s">
        <v>69</v>
      </c>
      <c r="B193" s="496"/>
      <c r="C193" s="496"/>
      <c r="D193" s="496"/>
      <c r="E193" s="496"/>
      <c r="F193" s="496"/>
      <c r="G193" s="496"/>
    </row>
    <row r="194" spans="1:7" x14ac:dyDescent="0.2">
      <c r="A194" s="496"/>
      <c r="B194" s="496"/>
      <c r="C194" s="496"/>
      <c r="D194" s="496"/>
      <c r="E194" s="496"/>
      <c r="F194" s="496"/>
      <c r="G194" s="496"/>
    </row>
    <row r="195" spans="1:7" s="157" customFormat="1" ht="15" x14ac:dyDescent="0.25">
      <c r="A195" s="405"/>
      <c r="B195" s="405"/>
      <c r="C195" s="405"/>
      <c r="D195" s="405"/>
      <c r="E195" s="405"/>
      <c r="F195" s="405"/>
      <c r="G195" s="405"/>
    </row>
    <row r="196" spans="1:7" ht="15" x14ac:dyDescent="0.25">
      <c r="A196" s="26" t="s">
        <v>70</v>
      </c>
      <c r="F196" s="498">
        <v>25</v>
      </c>
      <c r="G196" s="499"/>
    </row>
    <row r="197" spans="1:7" x14ac:dyDescent="0.2">
      <c r="A197" s="25" t="s">
        <v>71</v>
      </c>
    </row>
    <row r="198" spans="1:7" ht="10.5" customHeight="1" x14ac:dyDescent="0.25">
      <c r="A198" s="26"/>
    </row>
    <row r="199" spans="1:7" ht="15" x14ac:dyDescent="0.25">
      <c r="A199" s="26" t="s">
        <v>41</v>
      </c>
      <c r="F199" s="498">
        <v>1090</v>
      </c>
      <c r="G199" s="499"/>
    </row>
    <row r="200" spans="1:7" x14ac:dyDescent="0.2">
      <c r="A200" s="25" t="s">
        <v>72</v>
      </c>
    </row>
    <row r="201" spans="1:7" ht="9.75" customHeight="1" x14ac:dyDescent="0.25">
      <c r="A201" s="26"/>
    </row>
    <row r="202" spans="1:7" ht="15" x14ac:dyDescent="0.25">
      <c r="A202" s="26" t="s">
        <v>42</v>
      </c>
      <c r="F202" s="498">
        <f>SUM(F210,F208,F207,F204)</f>
        <v>1613</v>
      </c>
      <c r="G202" s="499"/>
    </row>
    <row r="203" spans="1:7" s="157" customFormat="1" ht="15" x14ac:dyDescent="0.25">
      <c r="A203" s="528" t="s">
        <v>378</v>
      </c>
      <c r="B203" s="528"/>
      <c r="C203" s="528"/>
      <c r="D203" s="528"/>
      <c r="E203" s="528"/>
      <c r="F203" s="273"/>
      <c r="G203" s="274"/>
    </row>
    <row r="204" spans="1:7" s="157" customFormat="1" ht="15" x14ac:dyDescent="0.25">
      <c r="A204" s="528"/>
      <c r="B204" s="528"/>
      <c r="C204" s="528"/>
      <c r="D204" s="528"/>
      <c r="E204" s="528"/>
      <c r="F204" s="525">
        <v>650</v>
      </c>
      <c r="G204" s="526"/>
    </row>
    <row r="205" spans="1:7" s="157" customFormat="1" ht="15" customHeight="1" x14ac:dyDescent="0.25">
      <c r="A205" s="528" t="s">
        <v>379</v>
      </c>
      <c r="B205" s="528"/>
      <c r="C205" s="528"/>
      <c r="D205" s="528"/>
      <c r="E205" s="528"/>
      <c r="F205" s="273"/>
      <c r="G205" s="274"/>
    </row>
    <row r="206" spans="1:7" s="157" customFormat="1" ht="15" x14ac:dyDescent="0.25">
      <c r="A206" s="528"/>
      <c r="B206" s="528"/>
      <c r="C206" s="528"/>
      <c r="D206" s="528"/>
      <c r="E206" s="528"/>
      <c r="F206" s="273"/>
      <c r="G206" s="274"/>
    </row>
    <row r="207" spans="1:7" s="157" customFormat="1" ht="15" x14ac:dyDescent="0.25">
      <c r="A207" s="528"/>
      <c r="B207" s="528"/>
      <c r="C207" s="528"/>
      <c r="D207" s="528"/>
      <c r="E207" s="528"/>
      <c r="F207" s="525">
        <v>668</v>
      </c>
      <c r="G207" s="526"/>
    </row>
    <row r="208" spans="1:7" s="157" customFormat="1" ht="15" x14ac:dyDescent="0.25">
      <c r="A208" s="524" t="s">
        <v>380</v>
      </c>
      <c r="B208" s="524"/>
      <c r="C208" s="524"/>
      <c r="D208" s="524"/>
      <c r="E208" s="524"/>
      <c r="F208" s="525">
        <v>45</v>
      </c>
      <c r="G208" s="526"/>
    </row>
    <row r="209" spans="1:7" s="157" customFormat="1" ht="15" x14ac:dyDescent="0.25">
      <c r="A209" s="528" t="s">
        <v>381</v>
      </c>
      <c r="B209" s="545"/>
      <c r="C209" s="545"/>
      <c r="D209" s="545"/>
      <c r="E209" s="545"/>
      <c r="F209" s="273"/>
      <c r="G209" s="274"/>
    </row>
    <row r="210" spans="1:7" s="157" customFormat="1" ht="15" x14ac:dyDescent="0.25">
      <c r="A210" s="545"/>
      <c r="B210" s="545"/>
      <c r="C210" s="545"/>
      <c r="D210" s="545"/>
      <c r="E210" s="545"/>
      <c r="F210" s="525">
        <v>250</v>
      </c>
      <c r="G210" s="526"/>
    </row>
    <row r="211" spans="1:7" s="157" customFormat="1" ht="9.75" customHeight="1" x14ac:dyDescent="0.25">
      <c r="A211" s="165"/>
      <c r="B211" s="162"/>
      <c r="D211" s="158"/>
      <c r="E211" s="158"/>
      <c r="F211" s="273"/>
      <c r="G211" s="274"/>
    </row>
    <row r="212" spans="1:7" ht="15" x14ac:dyDescent="0.25">
      <c r="A212" s="26" t="s">
        <v>43</v>
      </c>
      <c r="B212" s="53"/>
      <c r="C212" s="53"/>
      <c r="D212" s="53"/>
      <c r="E212" s="53"/>
      <c r="F212" s="498">
        <v>20</v>
      </c>
      <c r="G212" s="499"/>
    </row>
    <row r="213" spans="1:7" ht="15" x14ac:dyDescent="0.25">
      <c r="A213" s="495" t="s">
        <v>275</v>
      </c>
      <c r="B213" s="496"/>
      <c r="C213" s="496"/>
      <c r="D213" s="496"/>
      <c r="E213" s="496"/>
      <c r="F213" s="496"/>
      <c r="G213" s="496"/>
    </row>
    <row r="214" spans="1:7" ht="12.75" customHeight="1" x14ac:dyDescent="0.25">
      <c r="A214" s="26"/>
      <c r="B214" s="53"/>
      <c r="C214" s="53"/>
      <c r="D214" s="53"/>
      <c r="E214" s="53"/>
      <c r="F214" s="53"/>
      <c r="G214" s="53"/>
    </row>
    <row r="215" spans="1:7" ht="15" x14ac:dyDescent="0.25">
      <c r="A215" s="26" t="s">
        <v>56</v>
      </c>
      <c r="B215" s="53"/>
      <c r="C215" s="53"/>
      <c r="D215" s="53"/>
      <c r="E215" s="53"/>
      <c r="F215" s="498">
        <f>SUM(F216:G222)</f>
        <v>17556</v>
      </c>
      <c r="G215" s="499"/>
    </row>
    <row r="216" spans="1:7" ht="15" customHeight="1" x14ac:dyDescent="0.2">
      <c r="A216" s="546" t="s">
        <v>382</v>
      </c>
      <c r="B216" s="497"/>
      <c r="C216" s="497"/>
      <c r="D216" s="497"/>
      <c r="E216" s="497"/>
      <c r="F216" s="286"/>
      <c r="G216" s="286"/>
    </row>
    <row r="217" spans="1:7" ht="13.5" customHeight="1" x14ac:dyDescent="0.25">
      <c r="A217" s="497"/>
      <c r="B217" s="497"/>
      <c r="C217" s="497"/>
      <c r="D217" s="497"/>
      <c r="E217" s="497"/>
      <c r="F217" s="525">
        <v>16185</v>
      </c>
      <c r="G217" s="526"/>
    </row>
    <row r="218" spans="1:7" ht="30" customHeight="1" x14ac:dyDescent="0.25">
      <c r="A218" s="495" t="s">
        <v>383</v>
      </c>
      <c r="B218" s="496"/>
      <c r="C218" s="496"/>
      <c r="D218" s="496"/>
      <c r="E218" s="496"/>
      <c r="F218" s="525">
        <v>120</v>
      </c>
      <c r="G218" s="526"/>
    </row>
    <row r="219" spans="1:7" ht="15" x14ac:dyDescent="0.25">
      <c r="A219" s="286" t="s">
        <v>384</v>
      </c>
      <c r="B219" s="286"/>
      <c r="C219" s="286"/>
      <c r="D219" s="286"/>
      <c r="E219" s="286"/>
      <c r="F219" s="525">
        <v>480</v>
      </c>
      <c r="G219" s="526"/>
    </row>
    <row r="220" spans="1:7" ht="15" x14ac:dyDescent="0.25">
      <c r="A220" s="286" t="s">
        <v>385</v>
      </c>
      <c r="B220" s="286"/>
      <c r="C220" s="286"/>
      <c r="D220" s="286"/>
      <c r="E220" s="286"/>
      <c r="F220" s="525">
        <v>390</v>
      </c>
      <c r="G220" s="526"/>
    </row>
    <row r="221" spans="1:7" ht="14.25" customHeight="1" x14ac:dyDescent="0.2">
      <c r="A221" s="546" t="s">
        <v>865</v>
      </c>
      <c r="B221" s="497"/>
      <c r="C221" s="497"/>
      <c r="D221" s="497"/>
      <c r="E221" s="497"/>
      <c r="F221" s="283"/>
      <c r="G221" s="283"/>
    </row>
    <row r="222" spans="1:7" ht="14.25" customHeight="1" x14ac:dyDescent="0.25">
      <c r="A222" s="497"/>
      <c r="B222" s="497"/>
      <c r="C222" s="497"/>
      <c r="D222" s="497"/>
      <c r="E222" s="497"/>
      <c r="F222" s="525">
        <v>381</v>
      </c>
      <c r="G222" s="526"/>
    </row>
    <row r="223" spans="1:7" ht="15" customHeight="1" x14ac:dyDescent="0.2">
      <c r="A223" s="286"/>
      <c r="B223" s="286"/>
      <c r="C223" s="286"/>
      <c r="D223" s="286"/>
      <c r="E223" s="286"/>
      <c r="F223" s="286"/>
      <c r="G223" s="286"/>
    </row>
    <row r="224" spans="1:7" ht="15" x14ac:dyDescent="0.25">
      <c r="A224" s="26" t="s">
        <v>19</v>
      </c>
      <c r="B224" s="53"/>
      <c r="C224" s="53"/>
      <c r="D224" s="53"/>
      <c r="E224" s="53"/>
      <c r="F224" s="498">
        <v>40</v>
      </c>
      <c r="G224" s="499"/>
    </row>
    <row r="225" spans="1:7" x14ac:dyDescent="0.2">
      <c r="A225" s="495" t="s">
        <v>386</v>
      </c>
      <c r="B225" s="496"/>
      <c r="C225" s="496"/>
      <c r="D225" s="496"/>
      <c r="E225" s="496"/>
      <c r="F225" s="496"/>
      <c r="G225" s="496"/>
    </row>
    <row r="226" spans="1:7" x14ac:dyDescent="0.2">
      <c r="A226" s="496"/>
      <c r="B226" s="496"/>
      <c r="C226" s="496"/>
      <c r="D226" s="496"/>
      <c r="E226" s="496"/>
      <c r="F226" s="496"/>
      <c r="G226" s="496"/>
    </row>
    <row r="227" spans="1:7" ht="15" x14ac:dyDescent="0.25">
      <c r="A227" s="26"/>
      <c r="B227" s="53"/>
      <c r="C227" s="53"/>
      <c r="D227" s="53"/>
      <c r="E227" s="53"/>
      <c r="F227" s="53"/>
      <c r="G227" s="53"/>
    </row>
    <row r="228" spans="1:7" ht="15" x14ac:dyDescent="0.25">
      <c r="A228" s="26" t="s">
        <v>20</v>
      </c>
      <c r="B228" s="53"/>
      <c r="C228" s="53"/>
      <c r="D228" s="53"/>
      <c r="E228" s="53"/>
      <c r="F228" s="498">
        <v>2000</v>
      </c>
      <c r="G228" s="499"/>
    </row>
    <row r="229" spans="1:7" ht="14.25" customHeight="1" x14ac:dyDescent="0.2">
      <c r="A229" s="495" t="s">
        <v>387</v>
      </c>
      <c r="B229" s="495"/>
      <c r="C229" s="495"/>
      <c r="D229" s="495"/>
      <c r="E229" s="495"/>
      <c r="F229" s="495"/>
      <c r="G229" s="495"/>
    </row>
    <row r="230" spans="1:7" ht="14.25" customHeight="1" x14ac:dyDescent="0.2">
      <c r="A230" s="495"/>
      <c r="B230" s="495"/>
      <c r="C230" s="495"/>
      <c r="D230" s="495"/>
      <c r="E230" s="495"/>
      <c r="F230" s="495"/>
      <c r="G230" s="495"/>
    </row>
    <row r="231" spans="1:7" s="157" customFormat="1" ht="15" customHeight="1" x14ac:dyDescent="0.2">
      <c r="A231" s="495"/>
      <c r="B231" s="495"/>
      <c r="C231" s="495"/>
      <c r="D231" s="495"/>
      <c r="E231" s="495"/>
      <c r="F231" s="495"/>
      <c r="G231" s="495"/>
    </row>
    <row r="232" spans="1:7" s="157" customFormat="1" ht="15" customHeight="1" x14ac:dyDescent="0.2">
      <c r="A232" s="495"/>
      <c r="B232" s="495"/>
      <c r="C232" s="495"/>
      <c r="D232" s="495"/>
      <c r="E232" s="495"/>
      <c r="F232" s="495"/>
      <c r="G232" s="495"/>
    </row>
    <row r="233" spans="1:7" ht="15" x14ac:dyDescent="0.25">
      <c r="A233" s="26"/>
      <c r="B233" s="53"/>
      <c r="C233" s="53"/>
      <c r="D233" s="53"/>
      <c r="E233" s="53"/>
      <c r="F233" s="53"/>
      <c r="G233" s="53"/>
    </row>
    <row r="234" spans="1:7" s="157" customFormat="1" ht="15" x14ac:dyDescent="0.25">
      <c r="A234" s="165" t="s">
        <v>149</v>
      </c>
      <c r="B234" s="167"/>
      <c r="C234" s="167"/>
      <c r="D234" s="167"/>
      <c r="E234" s="167"/>
      <c r="F234" s="498">
        <v>20</v>
      </c>
      <c r="G234" s="499"/>
    </row>
    <row r="235" spans="1:7" s="157" customFormat="1" ht="15" x14ac:dyDescent="0.25">
      <c r="A235" s="495" t="s">
        <v>276</v>
      </c>
      <c r="B235" s="496"/>
      <c r="C235" s="496"/>
      <c r="D235" s="496"/>
      <c r="E235" s="496"/>
      <c r="F235" s="496"/>
      <c r="G235" s="496"/>
    </row>
    <row r="236" spans="1:7" s="157" customFormat="1" ht="15" x14ac:dyDescent="0.25">
      <c r="A236" s="165"/>
      <c r="B236" s="167"/>
      <c r="C236" s="167"/>
      <c r="D236" s="167"/>
      <c r="E236" s="167"/>
      <c r="F236" s="167"/>
      <c r="G236" s="167"/>
    </row>
    <row r="237" spans="1:7" ht="15" x14ac:dyDescent="0.25">
      <c r="A237" s="26" t="s">
        <v>21</v>
      </c>
      <c r="B237" s="53"/>
      <c r="C237" s="53"/>
      <c r="D237" s="53"/>
      <c r="E237" s="53"/>
      <c r="F237" s="498">
        <f>SUM(F238:G267)</f>
        <v>14400</v>
      </c>
      <c r="G237" s="499"/>
    </row>
    <row r="238" spans="1:7" ht="15" customHeight="1" x14ac:dyDescent="0.25">
      <c r="A238" s="524" t="s">
        <v>388</v>
      </c>
      <c r="B238" s="524"/>
      <c r="C238" s="524"/>
      <c r="D238" s="524"/>
      <c r="E238" s="524"/>
      <c r="F238" s="525">
        <v>2890</v>
      </c>
      <c r="G238" s="526"/>
    </row>
    <row r="239" spans="1:7" x14ac:dyDescent="0.2">
      <c r="A239" s="528" t="s">
        <v>389</v>
      </c>
      <c r="B239" s="528"/>
      <c r="C239" s="528"/>
      <c r="D239" s="528"/>
      <c r="E239" s="528"/>
      <c r="F239" s="277"/>
      <c r="G239" s="277"/>
    </row>
    <row r="240" spans="1:7" ht="15" x14ac:dyDescent="0.25">
      <c r="A240" s="528"/>
      <c r="B240" s="528"/>
      <c r="C240" s="528"/>
      <c r="D240" s="528"/>
      <c r="E240" s="528"/>
      <c r="F240" s="525">
        <v>1809</v>
      </c>
      <c r="G240" s="526"/>
    </row>
    <row r="241" spans="1:7" x14ac:dyDescent="0.2">
      <c r="A241" s="495" t="s">
        <v>390</v>
      </c>
      <c r="B241" s="496"/>
      <c r="C241" s="496"/>
      <c r="D241" s="496"/>
      <c r="E241" s="496"/>
      <c r="F241" s="277"/>
      <c r="G241" s="277"/>
    </row>
    <row r="242" spans="1:7" ht="15" x14ac:dyDescent="0.25">
      <c r="A242" s="496"/>
      <c r="B242" s="496"/>
      <c r="C242" s="496"/>
      <c r="D242" s="496"/>
      <c r="E242" s="496"/>
      <c r="F242" s="525">
        <v>1476</v>
      </c>
      <c r="G242" s="526"/>
    </row>
    <row r="243" spans="1:7" ht="15" x14ac:dyDescent="0.25">
      <c r="A243" s="524" t="s">
        <v>391</v>
      </c>
      <c r="B243" s="524"/>
      <c r="C243" s="524"/>
      <c r="D243" s="524"/>
      <c r="E243" s="524"/>
      <c r="F243" s="525">
        <v>1300</v>
      </c>
      <c r="G243" s="526"/>
    </row>
    <row r="244" spans="1:7" ht="15" x14ac:dyDescent="0.25">
      <c r="A244" s="524" t="s">
        <v>392</v>
      </c>
      <c r="B244" s="524"/>
      <c r="C244" s="524"/>
      <c r="D244" s="524"/>
      <c r="E244" s="524"/>
      <c r="F244" s="525">
        <v>900</v>
      </c>
      <c r="G244" s="526"/>
    </row>
    <row r="245" spans="1:7" ht="15" x14ac:dyDescent="0.25">
      <c r="A245" s="524" t="s">
        <v>393</v>
      </c>
      <c r="B245" s="524"/>
      <c r="C245" s="524"/>
      <c r="D245" s="524"/>
      <c r="E245" s="524"/>
      <c r="F245" s="525">
        <v>720</v>
      </c>
      <c r="G245" s="526"/>
    </row>
    <row r="246" spans="1:7" ht="14.25" customHeight="1" x14ac:dyDescent="0.25">
      <c r="A246" s="544" t="s">
        <v>394</v>
      </c>
      <c r="B246" s="544"/>
      <c r="C246" s="544"/>
      <c r="D246" s="544"/>
      <c r="E246" s="544"/>
      <c r="F246" s="525">
        <v>90</v>
      </c>
      <c r="G246" s="526"/>
    </row>
    <row r="247" spans="1:7" x14ac:dyDescent="0.2">
      <c r="A247" s="495" t="s">
        <v>395</v>
      </c>
      <c r="B247" s="496"/>
      <c r="C247" s="496"/>
      <c r="D247" s="496"/>
      <c r="E247" s="496"/>
      <c r="F247" s="277"/>
      <c r="G247" s="277"/>
    </row>
    <row r="248" spans="1:7" x14ac:dyDescent="0.2">
      <c r="A248" s="496"/>
      <c r="B248" s="496"/>
      <c r="C248" s="496"/>
      <c r="D248" s="496"/>
      <c r="E248" s="496"/>
      <c r="F248" s="277"/>
      <c r="G248" s="277"/>
    </row>
    <row r="249" spans="1:7" ht="15" x14ac:dyDescent="0.25">
      <c r="A249" s="496"/>
      <c r="B249" s="496"/>
      <c r="C249" s="496"/>
      <c r="D249" s="496"/>
      <c r="E249" s="496"/>
      <c r="F249" s="525">
        <v>487</v>
      </c>
      <c r="G249" s="526"/>
    </row>
    <row r="250" spans="1:7" ht="15" x14ac:dyDescent="0.25">
      <c r="A250" s="524" t="s">
        <v>396</v>
      </c>
      <c r="B250" s="524"/>
      <c r="C250" s="524"/>
      <c r="D250" s="524"/>
      <c r="E250" s="524"/>
      <c r="F250" s="525">
        <v>217</v>
      </c>
      <c r="G250" s="526"/>
    </row>
    <row r="251" spans="1:7" ht="14.25" customHeight="1" x14ac:dyDescent="0.2">
      <c r="A251" s="495" t="s">
        <v>397</v>
      </c>
      <c r="B251" s="496"/>
      <c r="C251" s="496"/>
      <c r="D251" s="496"/>
      <c r="E251" s="496"/>
    </row>
    <row r="252" spans="1:7" ht="15" x14ac:dyDescent="0.25">
      <c r="A252" s="496"/>
      <c r="B252" s="496"/>
      <c r="C252" s="496"/>
      <c r="D252" s="496"/>
      <c r="E252" s="496"/>
      <c r="F252" s="525">
        <v>172</v>
      </c>
      <c r="G252" s="526"/>
    </row>
    <row r="253" spans="1:7" ht="15" x14ac:dyDescent="0.25">
      <c r="A253" s="524" t="s">
        <v>398</v>
      </c>
      <c r="B253" s="524"/>
      <c r="C253" s="524"/>
      <c r="D253" s="524"/>
      <c r="E253" s="524"/>
      <c r="F253" s="525">
        <v>156</v>
      </c>
      <c r="G253" s="526"/>
    </row>
    <row r="254" spans="1:7" x14ac:dyDescent="0.2">
      <c r="A254" s="495" t="s">
        <v>399</v>
      </c>
      <c r="B254" s="496"/>
      <c r="C254" s="496"/>
      <c r="D254" s="496"/>
      <c r="E254" s="496"/>
      <c r="F254" s="277"/>
      <c r="G254" s="277"/>
    </row>
    <row r="255" spans="1:7" ht="15" x14ac:dyDescent="0.25">
      <c r="A255" s="496"/>
      <c r="B255" s="496"/>
      <c r="C255" s="496"/>
      <c r="D255" s="496"/>
      <c r="E255" s="496"/>
      <c r="F255" s="525">
        <v>150</v>
      </c>
      <c r="G255" s="526"/>
    </row>
    <row r="256" spans="1:7" ht="15" x14ac:dyDescent="0.25">
      <c r="A256" s="524" t="s">
        <v>400</v>
      </c>
      <c r="B256" s="524"/>
      <c r="C256" s="524"/>
      <c r="D256" s="524"/>
      <c r="E256" s="524"/>
      <c r="F256" s="525">
        <v>150</v>
      </c>
      <c r="G256" s="526"/>
    </row>
    <row r="257" spans="1:7" ht="15" x14ac:dyDescent="0.25">
      <c r="A257" s="524" t="s">
        <v>401</v>
      </c>
      <c r="B257" s="524"/>
      <c r="C257" s="524"/>
      <c r="D257" s="524"/>
      <c r="E257" s="524"/>
      <c r="F257" s="525">
        <v>91</v>
      </c>
      <c r="G257" s="526"/>
    </row>
    <row r="258" spans="1:7" ht="15" x14ac:dyDescent="0.25">
      <c r="A258" s="524" t="s">
        <v>402</v>
      </c>
      <c r="B258" s="524"/>
      <c r="C258" s="524"/>
      <c r="D258" s="524"/>
      <c r="E258" s="524"/>
      <c r="F258" s="525">
        <v>100</v>
      </c>
      <c r="G258" s="526"/>
    </row>
    <row r="259" spans="1:7" x14ac:dyDescent="0.2">
      <c r="A259" s="495" t="s">
        <v>403</v>
      </c>
      <c r="B259" s="496"/>
      <c r="C259" s="496"/>
      <c r="D259" s="496"/>
      <c r="E259" s="496"/>
      <c r="F259" s="277"/>
      <c r="G259" s="277"/>
    </row>
    <row r="260" spans="1:7" x14ac:dyDescent="0.2">
      <c r="A260" s="496"/>
      <c r="B260" s="496"/>
      <c r="C260" s="496"/>
      <c r="D260" s="496"/>
      <c r="E260" s="496"/>
      <c r="F260" s="277"/>
      <c r="G260" s="277"/>
    </row>
    <row r="261" spans="1:7" ht="15" x14ac:dyDescent="0.25">
      <c r="A261" s="496"/>
      <c r="B261" s="496"/>
      <c r="C261" s="496"/>
      <c r="D261" s="496"/>
      <c r="E261" s="496"/>
      <c r="F261" s="525">
        <v>1518</v>
      </c>
      <c r="G261" s="526"/>
    </row>
    <row r="262" spans="1:7" ht="15" x14ac:dyDescent="0.25">
      <c r="A262" s="524" t="s">
        <v>404</v>
      </c>
      <c r="B262" s="524"/>
      <c r="C262" s="524"/>
      <c r="D262" s="524"/>
      <c r="E262" s="524"/>
      <c r="F262" s="525">
        <v>1630</v>
      </c>
      <c r="G262" s="526"/>
    </row>
    <row r="263" spans="1:7" ht="15" x14ac:dyDescent="0.25">
      <c r="A263" s="524" t="s">
        <v>405</v>
      </c>
      <c r="B263" s="524"/>
      <c r="C263" s="524"/>
      <c r="D263" s="524"/>
      <c r="E263" s="524"/>
      <c r="F263" s="525">
        <v>228</v>
      </c>
      <c r="G263" s="526"/>
    </row>
    <row r="264" spans="1:7" s="157" customFormat="1" x14ac:dyDescent="0.2">
      <c r="A264" s="528" t="s">
        <v>406</v>
      </c>
      <c r="B264" s="528"/>
      <c r="C264" s="528"/>
      <c r="D264" s="528"/>
      <c r="E264" s="528"/>
    </row>
    <row r="265" spans="1:7" s="157" customFormat="1" ht="15" x14ac:dyDescent="0.25">
      <c r="A265" s="547"/>
      <c r="B265" s="547"/>
      <c r="C265" s="547"/>
      <c r="D265" s="547"/>
      <c r="E265" s="547"/>
      <c r="F265" s="525">
        <v>276</v>
      </c>
      <c r="G265" s="526"/>
    </row>
    <row r="266" spans="1:7" s="157" customFormat="1" ht="15" x14ac:dyDescent="0.25">
      <c r="A266" s="528" t="s">
        <v>407</v>
      </c>
      <c r="B266" s="545"/>
      <c r="C266" s="545"/>
      <c r="D266" s="545"/>
      <c r="E266" s="545"/>
      <c r="F266" s="167"/>
      <c r="G266" s="167"/>
    </row>
    <row r="267" spans="1:7" s="157" customFormat="1" ht="15" x14ac:dyDescent="0.25">
      <c r="A267" s="545"/>
      <c r="B267" s="545"/>
      <c r="C267" s="545"/>
      <c r="D267" s="545"/>
      <c r="E267" s="545"/>
      <c r="F267" s="525">
        <v>40</v>
      </c>
      <c r="G267" s="526"/>
    </row>
    <row r="268" spans="1:7" s="157" customFormat="1" ht="15" x14ac:dyDescent="0.25">
      <c r="A268" s="165"/>
      <c r="B268" s="272"/>
      <c r="C268" s="272"/>
      <c r="D268" s="272"/>
      <c r="E268" s="272"/>
      <c r="F268" s="272"/>
      <c r="G268" s="272"/>
    </row>
    <row r="269" spans="1:7" ht="15" x14ac:dyDescent="0.25">
      <c r="A269" s="26" t="s">
        <v>22</v>
      </c>
      <c r="B269" s="53"/>
      <c r="C269" s="53"/>
      <c r="D269" s="53"/>
      <c r="E269" s="53"/>
      <c r="F269" s="498">
        <f>SUM(F270:G287)</f>
        <v>5123</v>
      </c>
      <c r="G269" s="499"/>
    </row>
    <row r="270" spans="1:7" s="157" customFormat="1" ht="15" x14ac:dyDescent="0.25">
      <c r="A270" s="528" t="s">
        <v>408</v>
      </c>
      <c r="B270" s="528"/>
      <c r="C270" s="528"/>
      <c r="D270" s="528"/>
      <c r="E270" s="528"/>
      <c r="F270" s="525"/>
      <c r="G270" s="526"/>
    </row>
    <row r="271" spans="1:7" s="157" customFormat="1" ht="15" x14ac:dyDescent="0.25">
      <c r="A271" s="547"/>
      <c r="B271" s="547"/>
      <c r="C271" s="547"/>
      <c r="D271" s="547"/>
      <c r="E271" s="547"/>
      <c r="F271" s="525">
        <v>100</v>
      </c>
      <c r="G271" s="526"/>
    </row>
    <row r="272" spans="1:7" s="157" customFormat="1" ht="15" x14ac:dyDescent="0.25">
      <c r="A272" s="528" t="s">
        <v>409</v>
      </c>
      <c r="B272" s="528"/>
      <c r="C272" s="528"/>
      <c r="D272" s="528"/>
      <c r="E272" s="528"/>
      <c r="F272" s="525"/>
      <c r="G272" s="526"/>
    </row>
    <row r="273" spans="1:7" s="157" customFormat="1" ht="15" x14ac:dyDescent="0.25">
      <c r="A273" s="547"/>
      <c r="B273" s="547"/>
      <c r="C273" s="547"/>
      <c r="D273" s="547"/>
      <c r="E273" s="547"/>
      <c r="F273" s="525">
        <v>120</v>
      </c>
      <c r="G273" s="526"/>
    </row>
    <row r="274" spans="1:7" s="157" customFormat="1" ht="15" x14ac:dyDescent="0.25">
      <c r="A274" s="528" t="s">
        <v>410</v>
      </c>
      <c r="B274" s="528"/>
      <c r="C274" s="528"/>
      <c r="D274" s="528"/>
      <c r="E274" s="528"/>
      <c r="F274" s="525"/>
      <c r="G274" s="526"/>
    </row>
    <row r="275" spans="1:7" s="157" customFormat="1" ht="15" x14ac:dyDescent="0.25">
      <c r="A275" s="547"/>
      <c r="B275" s="547"/>
      <c r="C275" s="547"/>
      <c r="D275" s="547"/>
      <c r="E275" s="547"/>
      <c r="F275" s="525">
        <v>107</v>
      </c>
      <c r="G275" s="526"/>
    </row>
    <row r="276" spans="1:7" s="157" customFormat="1" ht="15" x14ac:dyDescent="0.25">
      <c r="A276" s="524" t="s">
        <v>411</v>
      </c>
      <c r="B276" s="524"/>
      <c r="C276" s="524"/>
      <c r="D276" s="524"/>
      <c r="E276" s="524"/>
      <c r="F276" s="525">
        <v>440</v>
      </c>
      <c r="G276" s="526"/>
    </row>
    <row r="277" spans="1:7" s="157" customFormat="1" ht="15" x14ac:dyDescent="0.25">
      <c r="A277" s="524" t="s">
        <v>412</v>
      </c>
      <c r="B277" s="524"/>
      <c r="C277" s="524"/>
      <c r="D277" s="524"/>
      <c r="E277" s="524"/>
      <c r="F277" s="525">
        <v>400</v>
      </c>
      <c r="G277" s="526"/>
    </row>
    <row r="278" spans="1:7" s="157" customFormat="1" ht="15" x14ac:dyDescent="0.25">
      <c r="A278" s="524" t="s">
        <v>413</v>
      </c>
      <c r="B278" s="524"/>
      <c r="C278" s="524"/>
      <c r="D278" s="524"/>
      <c r="E278" s="524"/>
      <c r="F278" s="525">
        <v>500</v>
      </c>
      <c r="G278" s="526"/>
    </row>
    <row r="279" spans="1:7" s="157" customFormat="1" ht="15" x14ac:dyDescent="0.25">
      <c r="A279" s="528" t="s">
        <v>414</v>
      </c>
      <c r="B279" s="528"/>
      <c r="C279" s="528"/>
      <c r="D279" s="528"/>
      <c r="E279" s="528"/>
      <c r="F279" s="525"/>
      <c r="G279" s="526"/>
    </row>
    <row r="280" spans="1:7" s="157" customFormat="1" ht="15" x14ac:dyDescent="0.25">
      <c r="A280" s="547"/>
      <c r="B280" s="547"/>
      <c r="C280" s="547"/>
      <c r="D280" s="547"/>
      <c r="E280" s="547"/>
      <c r="F280" s="525">
        <v>656</v>
      </c>
      <c r="G280" s="526"/>
    </row>
    <row r="281" spans="1:7" s="157" customFormat="1" ht="15" x14ac:dyDescent="0.25">
      <c r="A281" s="524" t="s">
        <v>415</v>
      </c>
      <c r="B281" s="524"/>
      <c r="C281" s="524"/>
      <c r="D281" s="524"/>
      <c r="E281" s="524"/>
      <c r="F281" s="525">
        <v>1000</v>
      </c>
      <c r="G281" s="526"/>
    </row>
    <row r="282" spans="1:7" s="157" customFormat="1" ht="15" x14ac:dyDescent="0.25">
      <c r="A282" s="528" t="s">
        <v>416</v>
      </c>
      <c r="B282" s="528"/>
      <c r="C282" s="528"/>
      <c r="D282" s="528"/>
      <c r="E282" s="528"/>
      <c r="F282" s="525"/>
      <c r="G282" s="526"/>
    </row>
    <row r="283" spans="1:7" s="157" customFormat="1" ht="15" x14ac:dyDescent="0.25">
      <c r="A283" s="547"/>
      <c r="B283" s="547"/>
      <c r="C283" s="547"/>
      <c r="D283" s="547"/>
      <c r="E283" s="547"/>
      <c r="F283" s="525">
        <v>500</v>
      </c>
      <c r="G283" s="526"/>
    </row>
    <row r="284" spans="1:7" s="157" customFormat="1" ht="15" x14ac:dyDescent="0.25">
      <c r="A284" s="528" t="s">
        <v>417</v>
      </c>
      <c r="B284" s="528"/>
      <c r="C284" s="528"/>
      <c r="D284" s="528"/>
      <c r="E284" s="528"/>
      <c r="F284" s="525"/>
      <c r="G284" s="526"/>
    </row>
    <row r="285" spans="1:7" s="157" customFormat="1" ht="15" x14ac:dyDescent="0.25">
      <c r="A285" s="497"/>
      <c r="B285" s="497"/>
      <c r="C285" s="497"/>
      <c r="D285" s="497"/>
      <c r="E285" s="497"/>
      <c r="F285" s="525">
        <v>300</v>
      </c>
      <c r="G285" s="526"/>
    </row>
    <row r="286" spans="1:7" s="157" customFormat="1" ht="15" x14ac:dyDescent="0.25">
      <c r="A286" s="528" t="s">
        <v>418</v>
      </c>
      <c r="B286" s="545"/>
      <c r="C286" s="545"/>
      <c r="D286" s="545"/>
      <c r="E286" s="545"/>
      <c r="F286" s="525"/>
      <c r="G286" s="526"/>
    </row>
    <row r="287" spans="1:7" s="157" customFormat="1" ht="15" x14ac:dyDescent="0.25">
      <c r="A287" s="545"/>
      <c r="B287" s="545"/>
      <c r="C287" s="545"/>
      <c r="D287" s="545"/>
      <c r="E287" s="545"/>
      <c r="F287" s="525">
        <v>1000</v>
      </c>
      <c r="G287" s="526"/>
    </row>
    <row r="288" spans="1:7" s="157" customFormat="1" ht="15" x14ac:dyDescent="0.25">
      <c r="A288" s="165"/>
      <c r="B288" s="272"/>
      <c r="C288" s="272"/>
      <c r="D288" s="272"/>
      <c r="E288" s="272"/>
      <c r="F288" s="273"/>
      <c r="G288" s="274"/>
    </row>
    <row r="289" spans="1:8" ht="15" x14ac:dyDescent="0.25">
      <c r="A289" s="26" t="s">
        <v>45</v>
      </c>
      <c r="B289" s="53"/>
      <c r="C289" s="53"/>
      <c r="D289" s="53"/>
      <c r="E289" s="53"/>
      <c r="F289" s="498">
        <v>3000</v>
      </c>
      <c r="G289" s="499"/>
    </row>
    <row r="290" spans="1:8" x14ac:dyDescent="0.2">
      <c r="A290" s="495" t="s">
        <v>419</v>
      </c>
      <c r="B290" s="496"/>
      <c r="C290" s="496"/>
      <c r="D290" s="496"/>
      <c r="E290" s="496"/>
      <c r="F290" s="496"/>
      <c r="G290" s="496"/>
    </row>
    <row r="291" spans="1:8" x14ac:dyDescent="0.2">
      <c r="A291" s="496"/>
      <c r="B291" s="496"/>
      <c r="C291" s="496"/>
      <c r="D291" s="496"/>
      <c r="E291" s="496"/>
      <c r="F291" s="496"/>
      <c r="G291" s="496"/>
    </row>
    <row r="292" spans="1:8" ht="15" x14ac:dyDescent="0.25">
      <c r="A292" s="26"/>
      <c r="B292" s="53"/>
      <c r="C292" s="53"/>
      <c r="D292" s="53"/>
      <c r="E292" s="53"/>
      <c r="F292" s="53"/>
      <c r="G292" s="53"/>
    </row>
    <row r="293" spans="1:8" s="157" customFormat="1" ht="15" x14ac:dyDescent="0.25">
      <c r="A293" s="333"/>
      <c r="B293" s="468"/>
      <c r="C293" s="468"/>
      <c r="D293" s="468"/>
      <c r="E293" s="468"/>
      <c r="F293" s="468"/>
      <c r="G293" s="468"/>
    </row>
    <row r="294" spans="1:8" ht="15" x14ac:dyDescent="0.25">
      <c r="A294" s="26" t="s">
        <v>46</v>
      </c>
      <c r="B294" s="53"/>
      <c r="C294" s="53"/>
      <c r="D294" s="53"/>
      <c r="E294" s="53"/>
      <c r="F294" s="498">
        <v>500</v>
      </c>
      <c r="G294" s="499"/>
    </row>
    <row r="295" spans="1:8" ht="15" x14ac:dyDescent="0.25">
      <c r="A295" s="25" t="s">
        <v>73</v>
      </c>
      <c r="B295" s="53"/>
      <c r="C295" s="53"/>
      <c r="D295" s="53"/>
      <c r="E295" s="53"/>
      <c r="F295" s="53"/>
      <c r="G295" s="53"/>
    </row>
    <row r="296" spans="1:8" ht="15" x14ac:dyDescent="0.25">
      <c r="A296" s="26"/>
      <c r="B296" s="53"/>
      <c r="C296" s="53"/>
      <c r="D296" s="53"/>
      <c r="E296" s="53"/>
      <c r="F296" s="53"/>
      <c r="G296" s="53"/>
    </row>
    <row r="297" spans="1:8" ht="15" x14ac:dyDescent="0.25">
      <c r="A297" s="26" t="s">
        <v>47</v>
      </c>
      <c r="B297" s="53"/>
      <c r="C297" s="53"/>
      <c r="D297" s="53"/>
      <c r="E297" s="53"/>
      <c r="F297" s="498">
        <v>200</v>
      </c>
      <c r="G297" s="499"/>
    </row>
    <row r="298" spans="1:8" ht="15" x14ac:dyDescent="0.25">
      <c r="A298" s="25" t="s">
        <v>420</v>
      </c>
      <c r="B298" s="53"/>
      <c r="C298" s="53"/>
      <c r="D298" s="53"/>
      <c r="E298" s="53"/>
      <c r="F298" s="53"/>
      <c r="G298" s="53"/>
    </row>
    <row r="299" spans="1:8" ht="15" x14ac:dyDescent="0.25">
      <c r="A299" s="26"/>
      <c r="B299" s="53"/>
      <c r="C299" s="53"/>
      <c r="D299" s="53"/>
      <c r="E299" s="53"/>
      <c r="F299" s="53"/>
      <c r="G299" s="53"/>
    </row>
    <row r="300" spans="1:8" ht="15" x14ac:dyDescent="0.25">
      <c r="A300" s="26" t="s">
        <v>74</v>
      </c>
      <c r="B300" s="53"/>
      <c r="C300" s="53"/>
      <c r="D300" s="53"/>
      <c r="E300" s="53"/>
      <c r="F300" s="498">
        <v>100</v>
      </c>
      <c r="G300" s="499"/>
    </row>
    <row r="301" spans="1:8" ht="15" x14ac:dyDescent="0.25">
      <c r="A301" s="25" t="s">
        <v>144</v>
      </c>
      <c r="B301" s="53"/>
      <c r="C301" s="53"/>
      <c r="D301" s="53"/>
      <c r="E301" s="53"/>
      <c r="F301" s="53"/>
      <c r="G301" s="53"/>
    </row>
    <row r="302" spans="1:8" ht="15" x14ac:dyDescent="0.25">
      <c r="A302" s="26"/>
      <c r="B302" s="53"/>
      <c r="C302" s="53"/>
      <c r="D302" s="53"/>
      <c r="E302" s="53"/>
      <c r="F302" s="53"/>
      <c r="G302" s="53"/>
    </row>
    <row r="303" spans="1:8" ht="31.5" customHeight="1" thickBot="1" x14ac:dyDescent="0.3">
      <c r="A303" s="520" t="s">
        <v>150</v>
      </c>
      <c r="B303" s="521"/>
      <c r="C303" s="521"/>
      <c r="D303" s="521"/>
      <c r="E303" s="521"/>
      <c r="F303" s="507">
        <f>SUM(F304,F307)</f>
        <v>150</v>
      </c>
      <c r="G303" s="507"/>
      <c r="H303" s="50"/>
    </row>
    <row r="304" spans="1:8" ht="15.75" thickTop="1" x14ac:dyDescent="0.25">
      <c r="A304" s="26" t="s">
        <v>50</v>
      </c>
      <c r="F304" s="498">
        <v>100</v>
      </c>
      <c r="G304" s="499"/>
    </row>
    <row r="305" spans="1:8" ht="15" x14ac:dyDescent="0.25">
      <c r="A305" s="25" t="s">
        <v>60</v>
      </c>
      <c r="F305" s="51"/>
      <c r="G305" s="52"/>
    </row>
    <row r="306" spans="1:8" ht="15" x14ac:dyDescent="0.25">
      <c r="A306" s="26"/>
      <c r="F306" s="51"/>
      <c r="G306" s="52"/>
    </row>
    <row r="307" spans="1:8" ht="15" x14ac:dyDescent="0.25">
      <c r="A307" s="26" t="s">
        <v>51</v>
      </c>
      <c r="F307" s="498">
        <v>50</v>
      </c>
      <c r="G307" s="499"/>
    </row>
    <row r="308" spans="1:8" ht="15" x14ac:dyDescent="0.25">
      <c r="A308" s="25" t="s">
        <v>124</v>
      </c>
      <c r="F308" s="51"/>
      <c r="G308" s="52"/>
    </row>
    <row r="309" spans="1:8" ht="15" x14ac:dyDescent="0.25">
      <c r="A309" s="26"/>
      <c r="F309" s="51"/>
      <c r="G309" s="52"/>
    </row>
    <row r="310" spans="1:8" ht="15.75" thickBot="1" x14ac:dyDescent="0.3">
      <c r="A310" s="35" t="s">
        <v>76</v>
      </c>
      <c r="B310" s="36"/>
      <c r="C310" s="37"/>
      <c r="D310" s="38"/>
      <c r="E310" s="38"/>
      <c r="F310" s="507">
        <v>1000</v>
      </c>
      <c r="G310" s="507"/>
      <c r="H310" s="50"/>
    </row>
    <row r="311" spans="1:8" ht="15.75" thickTop="1" x14ac:dyDescent="0.25">
      <c r="A311" s="26" t="s">
        <v>52</v>
      </c>
      <c r="F311" s="498">
        <v>1000</v>
      </c>
      <c r="G311" s="499"/>
    </row>
    <row r="312" spans="1:8" ht="15" x14ac:dyDescent="0.25">
      <c r="A312" s="25" t="s">
        <v>421</v>
      </c>
      <c r="F312" s="51"/>
      <c r="G312" s="52"/>
    </row>
    <row r="313" spans="1:8" s="157" customFormat="1" ht="15" x14ac:dyDescent="0.25">
      <c r="A313" s="227"/>
      <c r="B313" s="162"/>
      <c r="D313" s="158"/>
      <c r="E313" s="158"/>
      <c r="F313" s="225"/>
      <c r="G313" s="226"/>
    </row>
    <row r="314" spans="1:8" ht="33" customHeight="1" thickBot="1" x14ac:dyDescent="0.3">
      <c r="A314" s="520" t="s">
        <v>29</v>
      </c>
      <c r="B314" s="521"/>
      <c r="C314" s="521"/>
      <c r="D314" s="521"/>
      <c r="E314" s="521"/>
      <c r="F314" s="507">
        <f>SUM(F315)</f>
        <v>7800</v>
      </c>
      <c r="G314" s="507"/>
      <c r="H314" s="50"/>
    </row>
    <row r="315" spans="1:8" ht="15.75" thickTop="1" x14ac:dyDescent="0.25">
      <c r="A315" s="54" t="s">
        <v>53</v>
      </c>
      <c r="B315" s="53"/>
      <c r="C315" s="53"/>
      <c r="D315" s="53"/>
      <c r="E315" s="53"/>
      <c r="F315" s="498">
        <f>6576+214+1010</f>
        <v>7800</v>
      </c>
      <c r="G315" s="499"/>
    </row>
    <row r="316" spans="1:8" ht="15" x14ac:dyDescent="0.25">
      <c r="A316" s="25" t="s">
        <v>984</v>
      </c>
      <c r="B316" s="53"/>
      <c r="C316" s="53"/>
      <c r="D316" s="53"/>
      <c r="E316" s="53"/>
      <c r="F316" s="53"/>
      <c r="G316" s="53"/>
    </row>
    <row r="317" spans="1:8" ht="15" x14ac:dyDescent="0.25">
      <c r="A317" s="26"/>
    </row>
  </sheetData>
  <mergeCells count="212">
    <mergeCell ref="A32:C32"/>
    <mergeCell ref="A258:E258"/>
    <mergeCell ref="F256:G256"/>
    <mergeCell ref="F257:G257"/>
    <mergeCell ref="F258:G258"/>
    <mergeCell ref="F265:G265"/>
    <mergeCell ref="A264:E265"/>
    <mergeCell ref="A259:E261"/>
    <mergeCell ref="F261:G261"/>
    <mergeCell ref="A262:E262"/>
    <mergeCell ref="F262:G262"/>
    <mergeCell ref="F263:G263"/>
    <mergeCell ref="A263:E263"/>
    <mergeCell ref="F250:G250"/>
    <mergeCell ref="A229:G232"/>
    <mergeCell ref="F252:G252"/>
    <mergeCell ref="A251:E252"/>
    <mergeCell ref="A253:E253"/>
    <mergeCell ref="F253:G253"/>
    <mergeCell ref="A254:E255"/>
    <mergeCell ref="F255:G255"/>
    <mergeCell ref="A256:E256"/>
    <mergeCell ref="A257:E257"/>
    <mergeCell ref="A239:E240"/>
    <mergeCell ref="A286:E287"/>
    <mergeCell ref="F287:G287"/>
    <mergeCell ref="F283:G283"/>
    <mergeCell ref="F284:G284"/>
    <mergeCell ref="A266:E267"/>
    <mergeCell ref="F267:G267"/>
    <mergeCell ref="A270:E271"/>
    <mergeCell ref="A272:E273"/>
    <mergeCell ref="A274:E275"/>
    <mergeCell ref="A279:E280"/>
    <mergeCell ref="A282:E283"/>
    <mergeCell ref="A284:E285"/>
    <mergeCell ref="F285:G285"/>
    <mergeCell ref="A278:E278"/>
    <mergeCell ref="F278:G278"/>
    <mergeCell ref="A281:E281"/>
    <mergeCell ref="F281:G281"/>
    <mergeCell ref="F279:G279"/>
    <mergeCell ref="F280:G280"/>
    <mergeCell ref="F282:G282"/>
    <mergeCell ref="F273:G273"/>
    <mergeCell ref="F274:G274"/>
    <mergeCell ref="A247:E249"/>
    <mergeCell ref="F249:G249"/>
    <mergeCell ref="A250:E250"/>
    <mergeCell ref="F210:G210"/>
    <mergeCell ref="A216:E217"/>
    <mergeCell ref="F217:G217"/>
    <mergeCell ref="A218:E218"/>
    <mergeCell ref="F218:G218"/>
    <mergeCell ref="F219:G219"/>
    <mergeCell ref="F220:G220"/>
    <mergeCell ref="A221:E222"/>
    <mergeCell ref="F222:G222"/>
    <mergeCell ref="A238:E238"/>
    <mergeCell ref="F238:G238"/>
    <mergeCell ref="F224:G224"/>
    <mergeCell ref="F215:G215"/>
    <mergeCell ref="A235:G235"/>
    <mergeCell ref="F234:G234"/>
    <mergeCell ref="A225:G226"/>
    <mergeCell ref="F228:G228"/>
    <mergeCell ref="F237:G237"/>
    <mergeCell ref="A213:G213"/>
    <mergeCell ref="F240:G240"/>
    <mergeCell ref="A241:E242"/>
    <mergeCell ref="A203:E204"/>
    <mergeCell ref="F204:G204"/>
    <mergeCell ref="F189:G189"/>
    <mergeCell ref="F192:G192"/>
    <mergeCell ref="F202:G202"/>
    <mergeCell ref="A246:E246"/>
    <mergeCell ref="F246:G246"/>
    <mergeCell ref="F242:G242"/>
    <mergeCell ref="A243:E243"/>
    <mergeCell ref="F243:G243"/>
    <mergeCell ref="A244:E244"/>
    <mergeCell ref="F244:G244"/>
    <mergeCell ref="A245:E245"/>
    <mergeCell ref="F245:G245"/>
    <mergeCell ref="F212:G212"/>
    <mergeCell ref="A205:E207"/>
    <mergeCell ref="F207:G207"/>
    <mergeCell ref="A208:E208"/>
    <mergeCell ref="F208:G208"/>
    <mergeCell ref="A209:E210"/>
    <mergeCell ref="F172:G172"/>
    <mergeCell ref="F162:G162"/>
    <mergeCell ref="F163:G163"/>
    <mergeCell ref="F164:G164"/>
    <mergeCell ref="A167:E168"/>
    <mergeCell ref="F168:G168"/>
    <mergeCell ref="F170:G170"/>
    <mergeCell ref="A169:E170"/>
    <mergeCell ref="A165:G165"/>
    <mergeCell ref="F166:G166"/>
    <mergeCell ref="A130:G132"/>
    <mergeCell ref="F152:G152"/>
    <mergeCell ref="F153:G153"/>
    <mergeCell ref="A160:E160"/>
    <mergeCell ref="F160:G160"/>
    <mergeCell ref="A156:G157"/>
    <mergeCell ref="F151:G151"/>
    <mergeCell ref="F159:G159"/>
    <mergeCell ref="F161:G161"/>
    <mergeCell ref="A135:G137"/>
    <mergeCell ref="F139:G139"/>
    <mergeCell ref="F134:G134"/>
    <mergeCell ref="F148:G148"/>
    <mergeCell ref="A149:G149"/>
    <mergeCell ref="F143:G143"/>
    <mergeCell ref="F144:G144"/>
    <mergeCell ref="A145:G146"/>
    <mergeCell ref="F155:G155"/>
    <mergeCell ref="F51:G51"/>
    <mergeCell ref="F54:G54"/>
    <mergeCell ref="A55:G57"/>
    <mergeCell ref="F129:G129"/>
    <mergeCell ref="A125:G127"/>
    <mergeCell ref="F105:G105"/>
    <mergeCell ref="F106:G106"/>
    <mergeCell ref="A107:G108"/>
    <mergeCell ref="F59:G59"/>
    <mergeCell ref="A60:G63"/>
    <mergeCell ref="F65:G65"/>
    <mergeCell ref="A66:G69"/>
    <mergeCell ref="F71:G71"/>
    <mergeCell ref="F93:G93"/>
    <mergeCell ref="F95:G95"/>
    <mergeCell ref="A96:G100"/>
    <mergeCell ref="F86:G86"/>
    <mergeCell ref="A89:G91"/>
    <mergeCell ref="A94:G94"/>
    <mergeCell ref="A79:G79"/>
    <mergeCell ref="A102:E102"/>
    <mergeCell ref="F102:G102"/>
    <mergeCell ref="A103:G103"/>
    <mergeCell ref="A36:G36"/>
    <mergeCell ref="F1:G1"/>
    <mergeCell ref="A28:C28"/>
    <mergeCell ref="F124:G124"/>
    <mergeCell ref="F110:G110"/>
    <mergeCell ref="F111:G111"/>
    <mergeCell ref="F116:G116"/>
    <mergeCell ref="A117:G120"/>
    <mergeCell ref="F122:G122"/>
    <mergeCell ref="F39:G39"/>
    <mergeCell ref="F40:G40"/>
    <mergeCell ref="A112:G114"/>
    <mergeCell ref="F77:G77"/>
    <mergeCell ref="A78:E78"/>
    <mergeCell ref="F78:G78"/>
    <mergeCell ref="A80:G84"/>
    <mergeCell ref="A93:E93"/>
    <mergeCell ref="F88:G88"/>
    <mergeCell ref="A72:G75"/>
    <mergeCell ref="F42:G42"/>
    <mergeCell ref="F43:G43"/>
    <mergeCell ref="A44:G45"/>
    <mergeCell ref="F47:G47"/>
    <mergeCell ref="A48:G49"/>
    <mergeCell ref="F181:G181"/>
    <mergeCell ref="A193:G194"/>
    <mergeCell ref="F196:G196"/>
    <mergeCell ref="F199:G199"/>
    <mergeCell ref="F173:G173"/>
    <mergeCell ref="A173:E173"/>
    <mergeCell ref="A174:E175"/>
    <mergeCell ref="F175:G175"/>
    <mergeCell ref="F176:G176"/>
    <mergeCell ref="A182:E182"/>
    <mergeCell ref="F182:G182"/>
    <mergeCell ref="F183:G183"/>
    <mergeCell ref="F184:G184"/>
    <mergeCell ref="F185:G185"/>
    <mergeCell ref="F187:G187"/>
    <mergeCell ref="A183:E183"/>
    <mergeCell ref="A184:E184"/>
    <mergeCell ref="A179:G179"/>
    <mergeCell ref="A176:E176"/>
    <mergeCell ref="F178:G178"/>
    <mergeCell ref="A185:E185"/>
    <mergeCell ref="A186:E187"/>
    <mergeCell ref="A190:G190"/>
    <mergeCell ref="F315:G315"/>
    <mergeCell ref="F269:G269"/>
    <mergeCell ref="F314:G314"/>
    <mergeCell ref="A303:E303"/>
    <mergeCell ref="F303:G303"/>
    <mergeCell ref="F297:G297"/>
    <mergeCell ref="F289:G289"/>
    <mergeCell ref="A290:G291"/>
    <mergeCell ref="F294:G294"/>
    <mergeCell ref="F310:G310"/>
    <mergeCell ref="F300:G300"/>
    <mergeCell ref="F304:G304"/>
    <mergeCell ref="A314:E314"/>
    <mergeCell ref="F311:G311"/>
    <mergeCell ref="F307:G307"/>
    <mergeCell ref="F270:G270"/>
    <mergeCell ref="F271:G271"/>
    <mergeCell ref="F272:G272"/>
    <mergeCell ref="A276:E276"/>
    <mergeCell ref="F276:G276"/>
    <mergeCell ref="A277:E277"/>
    <mergeCell ref="F277:G277"/>
    <mergeCell ref="F275:G275"/>
    <mergeCell ref="F286:G286"/>
  </mergeCells>
  <pageMargins left="0.70866141732283472" right="0.70866141732283472" top="0.78740157480314965" bottom="0.78740157480314965" header="0.31496062992125984" footer="0.31496062992125984"/>
  <pageSetup paperSize="9" scale="67" firstPageNumber="26"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colBreaks count="1" manualBreakCount="1">
    <brk id="11" max="10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9"/>
  <sheetViews>
    <sheetView showGridLines="0" view="pageBreakPreview" zoomScaleNormal="100" zoomScaleSheetLayoutView="100" workbookViewId="0">
      <selection activeCell="L82" sqref="L82"/>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7" ht="23.25" x14ac:dyDescent="0.35">
      <c r="A1" s="56" t="s">
        <v>78</v>
      </c>
      <c r="F1" s="510" t="s">
        <v>77</v>
      </c>
      <c r="G1" s="510"/>
    </row>
    <row r="3" spans="1:7" x14ac:dyDescent="0.2">
      <c r="A3" s="25" t="s">
        <v>1</v>
      </c>
      <c r="B3" s="25" t="s">
        <v>79</v>
      </c>
    </row>
    <row r="4" spans="1:7" x14ac:dyDescent="0.2">
      <c r="B4" s="25" t="s">
        <v>80</v>
      </c>
    </row>
    <row r="6" spans="1:7" s="2" customFormat="1" ht="13.5" thickBot="1" x14ac:dyDescent="0.25">
      <c r="A6" s="18"/>
      <c r="B6" s="18"/>
      <c r="D6" s="4"/>
      <c r="E6" s="4"/>
      <c r="F6" s="4"/>
      <c r="G6" s="2" t="s">
        <v>6</v>
      </c>
    </row>
    <row r="7" spans="1:7" s="2" customFormat="1" ht="39.75" thickTop="1" thickBot="1" x14ac:dyDescent="0.25">
      <c r="A7" s="39" t="s">
        <v>2</v>
      </c>
      <c r="B7" s="40" t="s">
        <v>3</v>
      </c>
      <c r="C7" s="41" t="s">
        <v>4</v>
      </c>
      <c r="D7" s="42" t="s">
        <v>289</v>
      </c>
      <c r="E7" s="42" t="s">
        <v>290</v>
      </c>
      <c r="F7" s="42" t="s">
        <v>291</v>
      </c>
      <c r="G7" s="43" t="s">
        <v>5</v>
      </c>
    </row>
    <row r="8" spans="1:7" s="5" customFormat="1" ht="12.75" thickTop="1" thickBot="1" x14ac:dyDescent="0.25">
      <c r="A8" s="44">
        <v>1</v>
      </c>
      <c r="B8" s="45">
        <v>2</v>
      </c>
      <c r="C8" s="45">
        <v>3</v>
      </c>
      <c r="D8" s="46">
        <v>4</v>
      </c>
      <c r="E8" s="46">
        <v>5</v>
      </c>
      <c r="F8" s="46">
        <v>6</v>
      </c>
      <c r="G8" s="47" t="s">
        <v>12</v>
      </c>
    </row>
    <row r="9" spans="1:7" ht="15" thickTop="1" x14ac:dyDescent="0.2">
      <c r="A9" s="21">
        <v>6172</v>
      </c>
      <c r="B9" s="22">
        <v>51</v>
      </c>
      <c r="C9" s="8" t="s">
        <v>8</v>
      </c>
      <c r="D9" s="9">
        <v>34541</v>
      </c>
      <c r="E9" s="9">
        <v>35459</v>
      </c>
      <c r="F9" s="9">
        <f>SUM(F17)</f>
        <v>35141</v>
      </c>
      <c r="G9" s="10">
        <f>F9/D9*100</f>
        <v>101.73706609536492</v>
      </c>
    </row>
    <row r="10" spans="1:7" ht="28.5" x14ac:dyDescent="0.2">
      <c r="A10" s="21">
        <v>6172</v>
      </c>
      <c r="B10" s="22">
        <v>53</v>
      </c>
      <c r="C10" s="14" t="s">
        <v>10</v>
      </c>
      <c r="D10" s="9">
        <v>10</v>
      </c>
      <c r="E10" s="9">
        <v>460</v>
      </c>
      <c r="F10" s="9">
        <f>F42</f>
        <v>2800</v>
      </c>
      <c r="G10" s="266">
        <f>F10/D10*100</f>
        <v>28000</v>
      </c>
    </row>
    <row r="11" spans="1:7" x14ac:dyDescent="0.2">
      <c r="A11" s="21">
        <v>6172</v>
      </c>
      <c r="B11" s="22">
        <v>54</v>
      </c>
      <c r="C11" s="8" t="s">
        <v>11</v>
      </c>
      <c r="D11" s="9">
        <v>2</v>
      </c>
      <c r="E11" s="9">
        <v>2</v>
      </c>
      <c r="F11" s="9">
        <f>F49</f>
        <v>2</v>
      </c>
      <c r="G11" s="10">
        <f>F11/D11*100</f>
        <v>100</v>
      </c>
    </row>
    <row r="12" spans="1:7" ht="15" thickBot="1" x14ac:dyDescent="0.25">
      <c r="A12" s="23">
        <v>6172</v>
      </c>
      <c r="B12" s="24">
        <v>61</v>
      </c>
      <c r="C12" s="15" t="s">
        <v>81</v>
      </c>
      <c r="D12" s="11">
        <v>583</v>
      </c>
      <c r="E12" s="11">
        <v>3872</v>
      </c>
      <c r="F12" s="11">
        <f>SUM(F55)</f>
        <v>583</v>
      </c>
      <c r="G12" s="12">
        <f>F12/D12*100</f>
        <v>100</v>
      </c>
    </row>
    <row r="13" spans="1:7" s="16" customFormat="1" ht="16.5" thickTop="1" thickBot="1" x14ac:dyDescent="0.3">
      <c r="A13" s="513" t="s">
        <v>9</v>
      </c>
      <c r="B13" s="514"/>
      <c r="C13" s="515"/>
      <c r="D13" s="48">
        <f>SUM(D9:D12)</f>
        <v>35136</v>
      </c>
      <c r="E13" s="48">
        <f>SUM(E9:E12)</f>
        <v>39793</v>
      </c>
      <c r="F13" s="48">
        <f>SUM(F9:F12)</f>
        <v>38526</v>
      </c>
      <c r="G13" s="49">
        <f>F13/D13*100</f>
        <v>109.64822404371584</v>
      </c>
    </row>
    <row r="14" spans="1:7" ht="15" thickTop="1" x14ac:dyDescent="0.2">
      <c r="A14" s="531"/>
      <c r="B14" s="531"/>
      <c r="C14" s="531"/>
      <c r="D14" s="531"/>
      <c r="E14" s="531"/>
      <c r="F14" s="531"/>
      <c r="G14" s="531"/>
    </row>
    <row r="15" spans="1:7" x14ac:dyDescent="0.2">
      <c r="A15" s="105"/>
      <c r="B15" s="105"/>
      <c r="C15" s="105"/>
      <c r="D15" s="105"/>
      <c r="E15" s="105"/>
      <c r="F15" s="105"/>
      <c r="G15" s="105"/>
    </row>
    <row r="16" spans="1:7" ht="15" x14ac:dyDescent="0.25">
      <c r="A16" s="27" t="s">
        <v>13</v>
      </c>
    </row>
    <row r="17" spans="1:8" ht="17.25" customHeight="1" thickBot="1" x14ac:dyDescent="0.3">
      <c r="A17" s="35" t="s">
        <v>58</v>
      </c>
      <c r="B17" s="36"/>
      <c r="C17" s="37"/>
      <c r="D17" s="38"/>
      <c r="E17" s="38"/>
      <c r="F17" s="507">
        <f>SUM(F18,F24,F28,F33,F38)</f>
        <v>35141</v>
      </c>
      <c r="G17" s="507"/>
      <c r="H17" s="50"/>
    </row>
    <row r="18" spans="1:8" ht="15.75" thickTop="1" x14ac:dyDescent="0.25">
      <c r="A18" s="26" t="s">
        <v>43</v>
      </c>
      <c r="F18" s="498">
        <v>33600</v>
      </c>
      <c r="G18" s="499"/>
    </row>
    <row r="19" spans="1:8" ht="14.25" customHeight="1" x14ac:dyDescent="0.2">
      <c r="A19" s="550" t="s">
        <v>292</v>
      </c>
      <c r="B19" s="550"/>
      <c r="C19" s="550"/>
      <c r="D19" s="550"/>
      <c r="E19" s="550"/>
      <c r="F19" s="550"/>
      <c r="G19" s="550"/>
    </row>
    <row r="20" spans="1:8" s="157" customFormat="1" ht="14.25" customHeight="1" x14ac:dyDescent="0.2">
      <c r="A20" s="550"/>
      <c r="B20" s="550"/>
      <c r="C20" s="550"/>
      <c r="D20" s="550"/>
      <c r="E20" s="550"/>
      <c r="F20" s="550"/>
      <c r="G20" s="550"/>
    </row>
    <row r="21" spans="1:8" s="157" customFormat="1" ht="14.25" customHeight="1" x14ac:dyDescent="0.2">
      <c r="A21" s="550"/>
      <c r="B21" s="550"/>
      <c r="C21" s="550"/>
      <c r="D21" s="550"/>
      <c r="E21" s="550"/>
      <c r="F21" s="550"/>
      <c r="G21" s="550"/>
    </row>
    <row r="22" spans="1:8" s="157" customFormat="1" ht="15" customHeight="1" x14ac:dyDescent="0.2">
      <c r="A22" s="550"/>
      <c r="B22" s="550"/>
      <c r="C22" s="550"/>
      <c r="D22" s="550"/>
      <c r="E22" s="550"/>
      <c r="F22" s="550"/>
      <c r="G22" s="550"/>
    </row>
    <row r="23" spans="1:8" ht="15" x14ac:dyDescent="0.25">
      <c r="A23" s="26"/>
      <c r="F23" s="58"/>
      <c r="G23" s="59"/>
    </row>
    <row r="24" spans="1:8" ht="15" x14ac:dyDescent="0.25">
      <c r="A24" s="26" t="s">
        <v>56</v>
      </c>
      <c r="F24" s="498">
        <v>10</v>
      </c>
      <c r="G24" s="499"/>
    </row>
    <row r="25" spans="1:8" x14ac:dyDescent="0.2">
      <c r="A25" s="495" t="s">
        <v>293</v>
      </c>
      <c r="B25" s="496"/>
      <c r="C25" s="496"/>
      <c r="D25" s="496"/>
      <c r="E25" s="496"/>
      <c r="F25" s="496"/>
      <c r="G25" s="496"/>
    </row>
    <row r="26" spans="1:8" x14ac:dyDescent="0.2">
      <c r="A26" s="496"/>
      <c r="B26" s="496"/>
      <c r="C26" s="496"/>
      <c r="D26" s="496"/>
      <c r="E26" s="496"/>
      <c r="F26" s="496"/>
      <c r="G26" s="496"/>
    </row>
    <row r="27" spans="1:8" ht="15" x14ac:dyDescent="0.25">
      <c r="A27" s="26"/>
      <c r="F27" s="58"/>
      <c r="G27" s="59"/>
    </row>
    <row r="28" spans="1:8" ht="15" x14ac:dyDescent="0.25">
      <c r="A28" s="26" t="s">
        <v>19</v>
      </c>
      <c r="F28" s="498">
        <v>1370</v>
      </c>
      <c r="G28" s="499"/>
    </row>
    <row r="29" spans="1:8" ht="14.25" customHeight="1" x14ac:dyDescent="0.2">
      <c r="A29" s="495" t="s">
        <v>294</v>
      </c>
      <c r="B29" s="495"/>
      <c r="C29" s="495"/>
      <c r="D29" s="495"/>
      <c r="E29" s="495"/>
      <c r="F29" s="495"/>
      <c r="G29" s="495"/>
    </row>
    <row r="30" spans="1:8" ht="14.25" customHeight="1" x14ac:dyDescent="0.2">
      <c r="A30" s="495"/>
      <c r="B30" s="495"/>
      <c r="C30" s="495"/>
      <c r="D30" s="495"/>
      <c r="E30" s="495"/>
      <c r="F30" s="495"/>
      <c r="G30" s="495"/>
    </row>
    <row r="31" spans="1:8" s="157" customFormat="1" ht="15" customHeight="1" x14ac:dyDescent="0.2">
      <c r="A31" s="495"/>
      <c r="B31" s="495"/>
      <c r="C31" s="495"/>
      <c r="D31" s="495"/>
      <c r="E31" s="495"/>
      <c r="F31" s="495"/>
      <c r="G31" s="495"/>
    </row>
    <row r="32" spans="1:8" ht="15" x14ac:dyDescent="0.25">
      <c r="A32" s="26"/>
      <c r="F32" s="58"/>
      <c r="G32" s="59"/>
    </row>
    <row r="33" spans="1:8" ht="15" x14ac:dyDescent="0.25">
      <c r="A33" s="26" t="s">
        <v>21</v>
      </c>
      <c r="F33" s="498">
        <v>160</v>
      </c>
      <c r="G33" s="499"/>
    </row>
    <row r="34" spans="1:8" ht="13.5" customHeight="1" x14ac:dyDescent="0.2">
      <c r="A34" s="495" t="s">
        <v>866</v>
      </c>
      <c r="B34" s="496"/>
      <c r="C34" s="496"/>
      <c r="D34" s="496"/>
      <c r="E34" s="496"/>
      <c r="F34" s="496"/>
      <c r="G34" s="496"/>
    </row>
    <row r="35" spans="1:8" x14ac:dyDescent="0.2">
      <c r="A35" s="496"/>
      <c r="B35" s="496"/>
      <c r="C35" s="496"/>
      <c r="D35" s="496"/>
      <c r="E35" s="496"/>
      <c r="F35" s="496"/>
      <c r="G35" s="496"/>
    </row>
    <row r="36" spans="1:8" x14ac:dyDescent="0.2">
      <c r="A36" s="496"/>
      <c r="B36" s="496"/>
      <c r="C36" s="496"/>
      <c r="D36" s="496"/>
      <c r="E36" s="496"/>
      <c r="F36" s="496"/>
      <c r="G36" s="496"/>
    </row>
    <row r="37" spans="1:8" ht="15" x14ac:dyDescent="0.25">
      <c r="A37" s="26"/>
      <c r="F37" s="58"/>
      <c r="G37" s="59"/>
    </row>
    <row r="38" spans="1:8" ht="15" x14ac:dyDescent="0.25">
      <c r="A38" s="26" t="s">
        <v>74</v>
      </c>
      <c r="F38" s="498">
        <v>1</v>
      </c>
      <c r="G38" s="499"/>
    </row>
    <row r="39" spans="1:8" ht="15" x14ac:dyDescent="0.25">
      <c r="A39" s="495" t="s">
        <v>295</v>
      </c>
      <c r="B39" s="496"/>
      <c r="C39" s="496"/>
      <c r="D39" s="496"/>
      <c r="E39" s="496"/>
      <c r="F39" s="496"/>
      <c r="G39" s="496"/>
    </row>
    <row r="40" spans="1:8" ht="15" x14ac:dyDescent="0.25">
      <c r="A40" s="26"/>
      <c r="F40" s="58"/>
      <c r="G40" s="59"/>
    </row>
    <row r="41" spans="1:8" ht="15" x14ac:dyDescent="0.25">
      <c r="A41" s="26"/>
      <c r="F41" s="58"/>
      <c r="G41" s="59"/>
    </row>
    <row r="42" spans="1:8" ht="31.5" customHeight="1" thickBot="1" x14ac:dyDescent="0.3">
      <c r="A42" s="520" t="s">
        <v>150</v>
      </c>
      <c r="B42" s="521"/>
      <c r="C42" s="521"/>
      <c r="D42" s="521"/>
      <c r="E42" s="521"/>
      <c r="F42" s="507">
        <f>SUM(F43)</f>
        <v>2800</v>
      </c>
      <c r="G42" s="507"/>
      <c r="H42" s="50"/>
    </row>
    <row r="43" spans="1:8" ht="15.75" thickTop="1" x14ac:dyDescent="0.25">
      <c r="A43" s="26" t="s">
        <v>51</v>
      </c>
      <c r="F43" s="498">
        <v>2800</v>
      </c>
      <c r="G43" s="499"/>
    </row>
    <row r="44" spans="1:8" x14ac:dyDescent="0.2">
      <c r="A44" s="495" t="s">
        <v>867</v>
      </c>
      <c r="B44" s="496"/>
      <c r="C44" s="496"/>
      <c r="D44" s="496"/>
      <c r="E44" s="496"/>
      <c r="F44" s="496"/>
      <c r="G44" s="496"/>
    </row>
    <row r="45" spans="1:8" s="157" customFormat="1" x14ac:dyDescent="0.2">
      <c r="A45" s="497"/>
      <c r="B45" s="497"/>
      <c r="C45" s="497"/>
      <c r="D45" s="497"/>
      <c r="E45" s="497"/>
      <c r="F45" s="497"/>
      <c r="G45" s="497"/>
    </row>
    <row r="46" spans="1:8" s="157" customFormat="1" x14ac:dyDescent="0.2">
      <c r="A46" s="497"/>
      <c r="B46" s="497"/>
      <c r="C46" s="497"/>
      <c r="D46" s="497"/>
      <c r="E46" s="497"/>
      <c r="F46" s="497"/>
      <c r="G46" s="497"/>
    </row>
    <row r="47" spans="1:8" x14ac:dyDescent="0.2">
      <c r="A47" s="497"/>
      <c r="B47" s="497"/>
      <c r="C47" s="497"/>
      <c r="D47" s="497"/>
      <c r="E47" s="497"/>
      <c r="F47" s="497"/>
      <c r="G47" s="497"/>
    </row>
    <row r="48" spans="1:8" ht="15" x14ac:dyDescent="0.25">
      <c r="A48" s="26"/>
      <c r="F48" s="58"/>
      <c r="G48" s="59"/>
    </row>
    <row r="49" spans="1:8" ht="15.75" thickBot="1" x14ac:dyDescent="0.3">
      <c r="A49" s="35" t="s">
        <v>76</v>
      </c>
      <c r="B49" s="36"/>
      <c r="C49" s="37"/>
      <c r="D49" s="38"/>
      <c r="E49" s="38"/>
      <c r="F49" s="507">
        <v>2</v>
      </c>
      <c r="G49" s="507"/>
      <c r="H49" s="50"/>
    </row>
    <row r="50" spans="1:8" ht="15.75" thickTop="1" x14ac:dyDescent="0.25">
      <c r="A50" s="26" t="s">
        <v>55</v>
      </c>
      <c r="F50" s="498">
        <v>2</v>
      </c>
      <c r="G50" s="499"/>
    </row>
    <row r="51" spans="1:8" x14ac:dyDescent="0.2">
      <c r="A51" s="495" t="s">
        <v>296</v>
      </c>
      <c r="B51" s="496"/>
      <c r="C51" s="496"/>
      <c r="D51" s="496"/>
      <c r="E51" s="496"/>
      <c r="F51" s="496"/>
      <c r="G51" s="496"/>
    </row>
    <row r="52" spans="1:8" x14ac:dyDescent="0.2">
      <c r="A52" s="496"/>
      <c r="B52" s="496"/>
      <c r="C52" s="496"/>
      <c r="D52" s="496"/>
      <c r="E52" s="496"/>
      <c r="F52" s="496"/>
      <c r="G52" s="496"/>
    </row>
    <row r="53" spans="1:8" ht="15" x14ac:dyDescent="0.25">
      <c r="A53" s="26"/>
      <c r="F53" s="58"/>
      <c r="G53" s="59"/>
    </row>
    <row r="54" spans="1:8" ht="15" x14ac:dyDescent="0.25">
      <c r="A54" s="26"/>
      <c r="F54" s="58"/>
      <c r="G54" s="59"/>
    </row>
    <row r="55" spans="1:8" ht="17.25" customHeight="1" thickBot="1" x14ac:dyDescent="0.3">
      <c r="A55" s="35" t="s">
        <v>82</v>
      </c>
      <c r="B55" s="36"/>
      <c r="C55" s="37"/>
      <c r="D55" s="38"/>
      <c r="E55" s="38"/>
      <c r="F55" s="507">
        <f>SUM(F56)</f>
        <v>583</v>
      </c>
      <c r="G55" s="507"/>
      <c r="H55" s="50"/>
    </row>
    <row r="56" spans="1:8" s="64" customFormat="1" ht="17.25" customHeight="1" thickTop="1" x14ac:dyDescent="0.25">
      <c r="A56" s="62" t="s">
        <v>83</v>
      </c>
      <c r="B56" s="63"/>
      <c r="D56" s="65"/>
      <c r="E56" s="65"/>
      <c r="F56" s="498">
        <v>583</v>
      </c>
      <c r="G56" s="499"/>
      <c r="H56" s="67"/>
    </row>
    <row r="57" spans="1:8" ht="15" customHeight="1" x14ac:dyDescent="0.2">
      <c r="A57" s="548" t="s">
        <v>297</v>
      </c>
      <c r="B57" s="549"/>
      <c r="C57" s="549"/>
      <c r="D57" s="549"/>
      <c r="E57" s="549"/>
      <c r="F57" s="549"/>
      <c r="G57" s="549"/>
    </row>
    <row r="58" spans="1:8" ht="14.25" customHeight="1" x14ac:dyDescent="0.2">
      <c r="A58" s="549"/>
      <c r="B58" s="549"/>
      <c r="C58" s="549"/>
      <c r="D58" s="549"/>
      <c r="E58" s="549"/>
      <c r="F58" s="549"/>
      <c r="G58" s="549"/>
    </row>
    <row r="59" spans="1:8" ht="14.25" customHeight="1" x14ac:dyDescent="0.2">
      <c r="A59" s="549"/>
      <c r="B59" s="549"/>
      <c r="C59" s="549"/>
      <c r="D59" s="549"/>
      <c r="E59" s="549"/>
      <c r="F59" s="549"/>
      <c r="G59" s="549"/>
    </row>
  </sheetData>
  <mergeCells count="24">
    <mergeCell ref="A19:G22"/>
    <mergeCell ref="F24:G24"/>
    <mergeCell ref="A25:G26"/>
    <mergeCell ref="F1:G1"/>
    <mergeCell ref="A13:C13"/>
    <mergeCell ref="F17:G17"/>
    <mergeCell ref="F18:G18"/>
    <mergeCell ref="A14:G14"/>
    <mergeCell ref="F55:G55"/>
    <mergeCell ref="A57:G59"/>
    <mergeCell ref="F56:G56"/>
    <mergeCell ref="F28:G28"/>
    <mergeCell ref="F33:G33"/>
    <mergeCell ref="A34:G36"/>
    <mergeCell ref="F38:G38"/>
    <mergeCell ref="F43:G43"/>
    <mergeCell ref="F49:G49"/>
    <mergeCell ref="F50:G50"/>
    <mergeCell ref="A51:G52"/>
    <mergeCell ref="A44:G47"/>
    <mergeCell ref="A39:G39"/>
    <mergeCell ref="A42:E42"/>
    <mergeCell ref="F42:G42"/>
    <mergeCell ref="A29:G31"/>
  </mergeCells>
  <pageMargins left="0.70866141732283472" right="0.70866141732283472" top="0.78740157480314965" bottom="0.78740157480314965" header="0.31496062992125984" footer="0.31496062992125984"/>
  <pageSetup paperSize="9" scale="67" firstPageNumber="31"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colBreaks count="1" manualBreakCount="1">
    <brk id="11" max="10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1"/>
  <sheetViews>
    <sheetView showGridLines="0" view="pageBreakPreview" zoomScaleNormal="100" zoomScaleSheetLayoutView="100" workbookViewId="0">
      <selection activeCell="L82" sqref="L82"/>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56" t="s">
        <v>422</v>
      </c>
      <c r="F1" s="510" t="s">
        <v>84</v>
      </c>
      <c r="G1" s="510"/>
    </row>
    <row r="3" spans="1:8" x14ac:dyDescent="0.2">
      <c r="A3" s="25" t="s">
        <v>1</v>
      </c>
      <c r="B3" s="25" t="s">
        <v>85</v>
      </c>
    </row>
    <row r="4" spans="1:8" x14ac:dyDescent="0.2">
      <c r="B4" s="25" t="s">
        <v>80</v>
      </c>
    </row>
    <row r="6" spans="1:8" s="2" customFormat="1" ht="13.5" thickBot="1" x14ac:dyDescent="0.25">
      <c r="A6" s="18"/>
      <c r="B6" s="18"/>
      <c r="D6" s="4"/>
      <c r="E6" s="4"/>
      <c r="F6" s="4"/>
      <c r="G6" s="2" t="s">
        <v>6</v>
      </c>
    </row>
    <row r="7" spans="1:8" s="2" customFormat="1" ht="39.75" thickTop="1" thickBot="1" x14ac:dyDescent="0.25">
      <c r="A7" s="39" t="s">
        <v>2</v>
      </c>
      <c r="B7" s="40" t="s">
        <v>3</v>
      </c>
      <c r="C7" s="41" t="s">
        <v>4</v>
      </c>
      <c r="D7" s="42" t="s">
        <v>289</v>
      </c>
      <c r="E7" s="42" t="s">
        <v>290</v>
      </c>
      <c r="F7" s="42" t="s">
        <v>291</v>
      </c>
      <c r="G7" s="43" t="s">
        <v>5</v>
      </c>
    </row>
    <row r="8" spans="1:8" s="5" customFormat="1" ht="12.75" thickTop="1" thickBot="1" x14ac:dyDescent="0.25">
      <c r="A8" s="44">
        <v>1</v>
      </c>
      <c r="B8" s="45">
        <v>2</v>
      </c>
      <c r="C8" s="45">
        <v>3</v>
      </c>
      <c r="D8" s="46">
        <v>4</v>
      </c>
      <c r="E8" s="46">
        <v>5</v>
      </c>
      <c r="F8" s="46">
        <v>6</v>
      </c>
      <c r="G8" s="47" t="s">
        <v>12</v>
      </c>
    </row>
    <row r="9" spans="1:8" ht="15.75" thickTop="1" thickBot="1" x14ac:dyDescent="0.25">
      <c r="A9" s="21">
        <v>6172</v>
      </c>
      <c r="B9" s="22">
        <v>51</v>
      </c>
      <c r="C9" s="8" t="s">
        <v>8</v>
      </c>
      <c r="D9" s="9">
        <v>89</v>
      </c>
      <c r="E9" s="9">
        <v>89</v>
      </c>
      <c r="F9" s="9">
        <f>SUM(F15)</f>
        <v>89</v>
      </c>
      <c r="G9" s="10">
        <f>F9/D9*100</f>
        <v>100</v>
      </c>
    </row>
    <row r="10" spans="1:8" s="16" customFormat="1" ht="16.5" thickTop="1" thickBot="1" x14ac:dyDescent="0.3">
      <c r="A10" s="513" t="s">
        <v>9</v>
      </c>
      <c r="B10" s="514"/>
      <c r="C10" s="515"/>
      <c r="D10" s="48">
        <f>SUM(D9:D9)</f>
        <v>89</v>
      </c>
      <c r="E10" s="48">
        <f>SUM(E9:E9)</f>
        <v>89</v>
      </c>
      <c r="F10" s="48">
        <f>SUM(F9:F9)</f>
        <v>89</v>
      </c>
      <c r="G10" s="49">
        <f>F10/D10*100</f>
        <v>100</v>
      </c>
    </row>
    <row r="11" spans="1:8" ht="15" thickTop="1" x14ac:dyDescent="0.2">
      <c r="A11" s="531"/>
      <c r="B11" s="531"/>
      <c r="C11" s="531"/>
      <c r="D11" s="531"/>
      <c r="E11" s="531"/>
      <c r="F11" s="531"/>
      <c r="G11" s="531"/>
    </row>
    <row r="12" spans="1:8" s="157" customFormat="1" x14ac:dyDescent="0.2">
      <c r="A12" s="276"/>
      <c r="B12" s="276"/>
      <c r="C12" s="276"/>
      <c r="D12" s="276"/>
      <c r="E12" s="276"/>
      <c r="F12" s="276"/>
      <c r="G12" s="276"/>
    </row>
    <row r="13" spans="1:8" x14ac:dyDescent="0.2">
      <c r="A13" s="105"/>
      <c r="B13" s="105"/>
      <c r="C13" s="105"/>
      <c r="D13" s="105"/>
      <c r="E13" s="105"/>
      <c r="F13" s="105"/>
      <c r="G13" s="105"/>
    </row>
    <row r="14" spans="1:8" ht="15" x14ac:dyDescent="0.25">
      <c r="A14" s="27" t="s">
        <v>13</v>
      </c>
    </row>
    <row r="15" spans="1:8" ht="17.25" customHeight="1" thickBot="1" x14ac:dyDescent="0.3">
      <c r="A15" s="35" t="s">
        <v>58</v>
      </c>
      <c r="B15" s="36"/>
      <c r="C15" s="37"/>
      <c r="D15" s="38"/>
      <c r="E15" s="38"/>
      <c r="F15" s="507">
        <f>SUM(F16,F19)</f>
        <v>89</v>
      </c>
      <c r="G15" s="507"/>
      <c r="H15" s="50">
        <f>SUM(F16,F19)</f>
        <v>89</v>
      </c>
    </row>
    <row r="16" spans="1:8" ht="15.75" thickTop="1" x14ac:dyDescent="0.25">
      <c r="A16" s="26" t="s">
        <v>19</v>
      </c>
      <c r="F16" s="498">
        <v>4</v>
      </c>
      <c r="G16" s="499"/>
    </row>
    <row r="17" spans="1:7" ht="15" x14ac:dyDescent="0.25">
      <c r="A17" s="495" t="s">
        <v>423</v>
      </c>
      <c r="B17" s="496"/>
      <c r="C17" s="496"/>
      <c r="D17" s="496"/>
      <c r="E17" s="496"/>
      <c r="F17" s="496"/>
      <c r="G17" s="496"/>
    </row>
    <row r="18" spans="1:7" ht="15" x14ac:dyDescent="0.25">
      <c r="A18" s="26"/>
      <c r="F18" s="58"/>
      <c r="G18" s="59"/>
    </row>
    <row r="19" spans="1:7" ht="15" x14ac:dyDescent="0.25">
      <c r="A19" s="26" t="s">
        <v>74</v>
      </c>
      <c r="F19" s="498">
        <v>85</v>
      </c>
      <c r="G19" s="499"/>
    </row>
    <row r="20" spans="1:7" ht="15" x14ac:dyDescent="0.25">
      <c r="A20" s="495" t="s">
        <v>121</v>
      </c>
      <c r="B20" s="551"/>
      <c r="C20" s="551"/>
      <c r="D20" s="551"/>
      <c r="E20" s="551"/>
      <c r="F20" s="551"/>
      <c r="G20" s="551"/>
    </row>
    <row r="21" spans="1:7" ht="15" x14ac:dyDescent="0.25">
      <c r="A21" s="26"/>
      <c r="F21" s="58"/>
      <c r="G21" s="59"/>
    </row>
  </sheetData>
  <mergeCells count="8">
    <mergeCell ref="A20:G20"/>
    <mergeCell ref="F16:G16"/>
    <mergeCell ref="A17:G17"/>
    <mergeCell ref="F19:G19"/>
    <mergeCell ref="F1:G1"/>
    <mergeCell ref="A10:C10"/>
    <mergeCell ref="F15:G15"/>
    <mergeCell ref="A11:G11"/>
  </mergeCells>
  <pageMargins left="0.70866141732283472" right="0.70866141732283472" top="0.78740157480314965" bottom="0.78740157480314965" header="0.31496062992125984" footer="0.31496062992125984"/>
  <pageSetup paperSize="9" scale="67" firstPageNumber="32"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colBreaks count="1" manualBreakCount="1">
    <brk id="11" max="10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75"/>
  <sheetViews>
    <sheetView showGridLines="0" view="pageBreakPreview" zoomScaleNormal="100" zoomScaleSheetLayoutView="100" workbookViewId="0">
      <selection activeCell="L82" sqref="L82"/>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56" t="s">
        <v>86</v>
      </c>
      <c r="F1" s="510" t="s">
        <v>87</v>
      </c>
      <c r="G1" s="510"/>
    </row>
    <row r="3" spans="1:8" x14ac:dyDescent="0.2">
      <c r="A3" s="25" t="s">
        <v>1</v>
      </c>
      <c r="B3" s="25" t="s">
        <v>88</v>
      </c>
    </row>
    <row r="4" spans="1:8" x14ac:dyDescent="0.2">
      <c r="B4" s="25" t="s">
        <v>80</v>
      </c>
    </row>
    <row r="6" spans="1:8" s="2" customFormat="1" ht="13.5" thickBot="1" x14ac:dyDescent="0.25">
      <c r="A6" s="18"/>
      <c r="B6" s="18"/>
      <c r="D6" s="4"/>
      <c r="E6" s="4"/>
      <c r="F6" s="4"/>
      <c r="G6" s="2" t="s">
        <v>6</v>
      </c>
    </row>
    <row r="7" spans="1:8" s="2" customFormat="1" ht="39.75" thickTop="1" thickBot="1" x14ac:dyDescent="0.25">
      <c r="A7" s="39" t="s">
        <v>2</v>
      </c>
      <c r="B7" s="40" t="s">
        <v>3</v>
      </c>
      <c r="C7" s="41" t="s">
        <v>4</v>
      </c>
      <c r="D7" s="42" t="s">
        <v>289</v>
      </c>
      <c r="E7" s="42" t="s">
        <v>290</v>
      </c>
      <c r="F7" s="42" t="s">
        <v>291</v>
      </c>
      <c r="G7" s="43" t="s">
        <v>5</v>
      </c>
    </row>
    <row r="8" spans="1:8" s="5" customFormat="1" ht="12.75" thickTop="1" thickBot="1" x14ac:dyDescent="0.25">
      <c r="A8" s="44">
        <v>1</v>
      </c>
      <c r="B8" s="45">
        <v>2</v>
      </c>
      <c r="C8" s="45">
        <v>3</v>
      </c>
      <c r="D8" s="46">
        <v>4</v>
      </c>
      <c r="E8" s="46">
        <v>5</v>
      </c>
      <c r="F8" s="46">
        <v>6</v>
      </c>
      <c r="G8" s="47" t="s">
        <v>12</v>
      </c>
    </row>
    <row r="9" spans="1:8" ht="15.75" thickTop="1" thickBot="1" x14ac:dyDescent="0.25">
      <c r="A9" s="21">
        <v>6172</v>
      </c>
      <c r="B9" s="22">
        <v>51</v>
      </c>
      <c r="C9" s="8" t="s">
        <v>8</v>
      </c>
      <c r="D9" s="9">
        <v>27753</v>
      </c>
      <c r="E9" s="9">
        <v>26157</v>
      </c>
      <c r="F9" s="9">
        <f>SUM(F14)</f>
        <v>27175</v>
      </c>
      <c r="G9" s="10">
        <f>F9/D9*100</f>
        <v>97.917342269304214</v>
      </c>
    </row>
    <row r="10" spans="1:8" s="16" customFormat="1" ht="16.5" thickTop="1" thickBot="1" x14ac:dyDescent="0.3">
      <c r="A10" s="513" t="s">
        <v>9</v>
      </c>
      <c r="B10" s="514"/>
      <c r="C10" s="515"/>
      <c r="D10" s="48">
        <f>SUM(D9:D9)</f>
        <v>27753</v>
      </c>
      <c r="E10" s="48">
        <f>SUM(E9:E9)</f>
        <v>26157</v>
      </c>
      <c r="F10" s="48">
        <f>SUM(F9:F9)</f>
        <v>27175</v>
      </c>
      <c r="G10" s="49">
        <f>F10/D10*100</f>
        <v>97.917342269304214</v>
      </c>
    </row>
    <row r="11" spans="1:8" ht="15" thickTop="1" x14ac:dyDescent="0.2">
      <c r="A11" s="531"/>
      <c r="B11" s="531"/>
      <c r="C11" s="531"/>
      <c r="D11" s="531"/>
      <c r="E11" s="531"/>
      <c r="F11" s="531"/>
      <c r="G11" s="531"/>
    </row>
    <row r="12" spans="1:8" x14ac:dyDescent="0.2">
      <c r="A12" s="105"/>
      <c r="B12" s="105"/>
      <c r="C12" s="105"/>
      <c r="D12" s="105"/>
      <c r="E12" s="105"/>
      <c r="F12" s="105"/>
      <c r="G12" s="105"/>
    </row>
    <row r="13" spans="1:8" ht="15" x14ac:dyDescent="0.25">
      <c r="A13" s="27" t="s">
        <v>13</v>
      </c>
    </row>
    <row r="14" spans="1:8" ht="17.25" customHeight="1" thickBot="1" x14ac:dyDescent="0.3">
      <c r="A14" s="35" t="s">
        <v>58</v>
      </c>
      <c r="B14" s="36"/>
      <c r="C14" s="37"/>
      <c r="D14" s="38"/>
      <c r="E14" s="38"/>
      <c r="F14" s="507">
        <f>SUM(F15,F19,F25,F36,F45,F334,F337,F343)</f>
        <v>27175</v>
      </c>
      <c r="G14" s="507"/>
      <c r="H14" s="50">
        <f>SUM(F15,F19,F25,F36,F45,F334,F337,F343)</f>
        <v>27175</v>
      </c>
    </row>
    <row r="15" spans="1:8" ht="15.75" thickTop="1" x14ac:dyDescent="0.25">
      <c r="A15" s="26" t="s">
        <v>17</v>
      </c>
      <c r="F15" s="503">
        <v>1060</v>
      </c>
      <c r="G15" s="504"/>
    </row>
    <row r="16" spans="1:8" ht="29.25" customHeight="1" x14ac:dyDescent="0.2">
      <c r="A16" s="552" t="s">
        <v>720</v>
      </c>
      <c r="B16" s="552"/>
      <c r="C16" s="552"/>
      <c r="D16" s="552"/>
      <c r="E16" s="552"/>
      <c r="F16" s="552"/>
      <c r="G16" s="552"/>
    </row>
    <row r="17" spans="1:8" s="157" customFormat="1" ht="18" customHeight="1" x14ac:dyDescent="0.2">
      <c r="A17" s="552"/>
      <c r="B17" s="552"/>
      <c r="C17" s="552"/>
      <c r="D17" s="552"/>
      <c r="E17" s="552"/>
      <c r="F17" s="552"/>
      <c r="G17" s="552"/>
    </row>
    <row r="18" spans="1:8" ht="15" x14ac:dyDescent="0.25">
      <c r="A18" s="26"/>
      <c r="F18" s="58"/>
      <c r="G18" s="59"/>
    </row>
    <row r="19" spans="1:8" ht="15" x14ac:dyDescent="0.25">
      <c r="A19" s="26" t="s">
        <v>18</v>
      </c>
      <c r="F19" s="503">
        <v>200</v>
      </c>
      <c r="G19" s="504"/>
    </row>
    <row r="20" spans="1:8" ht="15" x14ac:dyDescent="0.25">
      <c r="A20" s="25" t="s">
        <v>225</v>
      </c>
      <c r="F20" s="58"/>
      <c r="G20" s="59"/>
    </row>
    <row r="21" spans="1:8" s="157" customFormat="1" ht="15" x14ac:dyDescent="0.25">
      <c r="A21" s="241" t="s">
        <v>226</v>
      </c>
      <c r="B21" s="162"/>
      <c r="D21" s="158"/>
      <c r="E21" s="158"/>
      <c r="F21" s="239"/>
      <c r="G21" s="240"/>
    </row>
    <row r="22" spans="1:8" s="157" customFormat="1" ht="3" hidden="1" customHeight="1" x14ac:dyDescent="0.2">
      <c r="A22" s="543" t="s">
        <v>721</v>
      </c>
      <c r="B22" s="543"/>
      <c r="C22" s="543"/>
      <c r="D22" s="543"/>
      <c r="E22" s="543"/>
      <c r="F22" s="543"/>
      <c r="G22" s="543"/>
    </row>
    <row r="23" spans="1:8" s="157" customFormat="1" ht="15" customHeight="1" x14ac:dyDescent="0.2">
      <c r="A23" s="543"/>
      <c r="B23" s="543"/>
      <c r="C23" s="543"/>
      <c r="D23" s="543"/>
      <c r="E23" s="543"/>
      <c r="F23" s="543"/>
      <c r="G23" s="543"/>
    </row>
    <row r="24" spans="1:8" s="157" customFormat="1" ht="15" x14ac:dyDescent="0.25">
      <c r="A24" s="241"/>
      <c r="B24" s="162"/>
      <c r="D24" s="158"/>
      <c r="E24" s="158"/>
      <c r="F24" s="239"/>
      <c r="G24" s="240"/>
    </row>
    <row r="25" spans="1:8" ht="15" x14ac:dyDescent="0.25">
      <c r="A25" s="26" t="s">
        <v>56</v>
      </c>
      <c r="F25" s="503">
        <v>1929</v>
      </c>
      <c r="G25" s="504"/>
      <c r="H25" s="1" t="e">
        <f>SUM(#REF!)</f>
        <v>#REF!</v>
      </c>
    </row>
    <row r="26" spans="1:8" s="157" customFormat="1" ht="15" x14ac:dyDescent="0.25">
      <c r="A26" s="219" t="s">
        <v>722</v>
      </c>
      <c r="B26" s="162"/>
      <c r="D26" s="158"/>
      <c r="E26" s="158"/>
      <c r="F26" s="239"/>
      <c r="G26" s="240"/>
    </row>
    <row r="27" spans="1:8" s="157" customFormat="1" ht="13.5" customHeight="1" x14ac:dyDescent="0.25">
      <c r="A27" s="241" t="s">
        <v>277</v>
      </c>
      <c r="B27" s="162"/>
      <c r="D27" s="158"/>
      <c r="E27" s="158"/>
      <c r="F27" s="239"/>
      <c r="G27" s="240"/>
    </row>
    <row r="28" spans="1:8" s="157" customFormat="1" ht="15" hidden="1" customHeight="1" x14ac:dyDescent="0.2">
      <c r="A28" s="543" t="s">
        <v>723</v>
      </c>
      <c r="B28" s="543"/>
      <c r="C28" s="543"/>
      <c r="D28" s="543"/>
      <c r="E28" s="543"/>
      <c r="F28" s="543"/>
      <c r="G28" s="543"/>
    </row>
    <row r="29" spans="1:8" s="157" customFormat="1" ht="15" customHeight="1" x14ac:dyDescent="0.2">
      <c r="A29" s="543"/>
      <c r="B29" s="543"/>
      <c r="C29" s="543"/>
      <c r="D29" s="543"/>
      <c r="E29" s="543"/>
      <c r="F29" s="543"/>
      <c r="G29" s="543"/>
    </row>
    <row r="30" spans="1:8" s="157" customFormat="1" ht="15" x14ac:dyDescent="0.25">
      <c r="A30" s="241"/>
      <c r="B30" s="162"/>
      <c r="D30" s="158"/>
      <c r="E30" s="158"/>
      <c r="F30" s="239"/>
      <c r="G30" s="240"/>
    </row>
    <row r="31" spans="1:8" s="157" customFormat="1" ht="15" x14ac:dyDescent="0.25">
      <c r="A31" s="219" t="s">
        <v>724</v>
      </c>
      <c r="B31" s="162"/>
      <c r="D31" s="158"/>
      <c r="E31" s="158"/>
      <c r="F31" s="239"/>
      <c r="G31" s="240"/>
    </row>
    <row r="32" spans="1:8" ht="15" x14ac:dyDescent="0.25">
      <c r="A32" s="241" t="s">
        <v>278</v>
      </c>
      <c r="F32" s="58"/>
      <c r="G32" s="59"/>
    </row>
    <row r="33" spans="1:10" x14ac:dyDescent="0.2">
      <c r="A33" s="543" t="s">
        <v>725</v>
      </c>
      <c r="B33" s="543"/>
      <c r="C33" s="543"/>
      <c r="D33" s="543"/>
      <c r="E33" s="543"/>
      <c r="F33" s="543"/>
      <c r="G33" s="543"/>
    </row>
    <row r="34" spans="1:10" s="157" customFormat="1" x14ac:dyDescent="0.2">
      <c r="A34" s="162"/>
      <c r="B34" s="162"/>
      <c r="D34" s="158"/>
      <c r="E34" s="158"/>
      <c r="F34" s="158"/>
    </row>
    <row r="35" spans="1:10" s="157" customFormat="1" x14ac:dyDescent="0.2">
      <c r="A35" s="241"/>
      <c r="B35" s="162"/>
      <c r="D35" s="158"/>
      <c r="E35" s="158"/>
      <c r="F35" s="158"/>
    </row>
    <row r="36" spans="1:10" ht="15" x14ac:dyDescent="0.25">
      <c r="A36" s="26" t="s">
        <v>19</v>
      </c>
      <c r="F36" s="503">
        <v>100</v>
      </c>
      <c r="G36" s="504"/>
    </row>
    <row r="37" spans="1:10" s="157" customFormat="1" x14ac:dyDescent="0.2">
      <c r="A37" s="241" t="s">
        <v>279</v>
      </c>
      <c r="B37" s="162"/>
      <c r="D37" s="158"/>
      <c r="E37" s="158"/>
      <c r="F37" s="158"/>
    </row>
    <row r="38" spans="1:10" s="157" customFormat="1" ht="14.25" customHeight="1" x14ac:dyDescent="0.2">
      <c r="A38" s="495" t="s">
        <v>280</v>
      </c>
      <c r="B38" s="495"/>
      <c r="C38" s="495"/>
      <c r="D38" s="495"/>
      <c r="E38" s="495"/>
      <c r="F38" s="495"/>
      <c r="G38" s="495"/>
    </row>
    <row r="39" spans="1:10" s="157" customFormat="1" x14ac:dyDescent="0.2">
      <c r="A39" s="495"/>
      <c r="B39" s="495"/>
      <c r="C39" s="495"/>
      <c r="D39" s="495"/>
      <c r="E39" s="495"/>
      <c r="F39" s="495"/>
      <c r="G39" s="495"/>
    </row>
    <row r="40" spans="1:10" s="157" customFormat="1" x14ac:dyDescent="0.2">
      <c r="A40" s="495"/>
      <c r="B40" s="495"/>
      <c r="C40" s="495"/>
      <c r="D40" s="495"/>
      <c r="E40" s="495"/>
      <c r="F40" s="495"/>
      <c r="G40" s="495"/>
    </row>
    <row r="41" spans="1:10" s="157" customFormat="1" x14ac:dyDescent="0.2">
      <c r="A41" s="495"/>
      <c r="B41" s="495"/>
      <c r="C41" s="495"/>
      <c r="D41" s="495"/>
      <c r="E41" s="495"/>
      <c r="F41" s="495"/>
      <c r="G41" s="495"/>
    </row>
    <row r="42" spans="1:10" s="157" customFormat="1" x14ac:dyDescent="0.2">
      <c r="A42" s="495"/>
      <c r="B42" s="495"/>
      <c r="C42" s="495"/>
      <c r="D42" s="495"/>
      <c r="E42" s="495"/>
      <c r="F42" s="495"/>
      <c r="G42" s="495"/>
    </row>
    <row r="43" spans="1:10" s="157" customFormat="1" x14ac:dyDescent="0.2">
      <c r="A43" s="495"/>
      <c r="B43" s="495"/>
      <c r="C43" s="495"/>
      <c r="D43" s="495"/>
      <c r="E43" s="495"/>
      <c r="F43" s="495"/>
      <c r="G43" s="495"/>
    </row>
    <row r="44" spans="1:10" s="157" customFormat="1" x14ac:dyDescent="0.2">
      <c r="A44" s="241"/>
      <c r="B44" s="162"/>
      <c r="D44" s="158"/>
      <c r="E44" s="158"/>
      <c r="F44" s="158"/>
    </row>
    <row r="45" spans="1:10" ht="15" x14ac:dyDescent="0.25">
      <c r="A45" s="26" t="s">
        <v>149</v>
      </c>
      <c r="F45" s="503">
        <v>22096</v>
      </c>
      <c r="G45" s="504"/>
      <c r="H45" s="158">
        <f>SUM(H46:H316)</f>
        <v>22096273</v>
      </c>
      <c r="J45" s="209"/>
    </row>
    <row r="46" spans="1:10" s="157" customFormat="1" x14ac:dyDescent="0.2">
      <c r="A46" s="219" t="s">
        <v>227</v>
      </c>
      <c r="B46" s="162"/>
      <c r="D46" s="158"/>
      <c r="E46" s="158"/>
      <c r="F46" s="158"/>
      <c r="H46" s="158">
        <v>38720</v>
      </c>
    </row>
    <row r="47" spans="1:10" s="157" customFormat="1" x14ac:dyDescent="0.2">
      <c r="A47" s="241" t="s">
        <v>228</v>
      </c>
      <c r="B47" s="162"/>
      <c r="D47" s="158"/>
      <c r="E47" s="158"/>
      <c r="F47" s="158"/>
    </row>
    <row r="48" spans="1:10" s="157" customFormat="1" x14ac:dyDescent="0.2">
      <c r="A48" s="241" t="s">
        <v>229</v>
      </c>
      <c r="B48" s="162"/>
      <c r="D48" s="158"/>
      <c r="E48" s="158"/>
      <c r="F48" s="158"/>
    </row>
    <row r="49" spans="1:8" s="157" customFormat="1" x14ac:dyDescent="0.2">
      <c r="A49" s="543" t="s">
        <v>230</v>
      </c>
      <c r="B49" s="543"/>
      <c r="C49" s="543"/>
      <c r="D49" s="543"/>
      <c r="E49" s="543"/>
      <c r="F49" s="543"/>
      <c r="G49" s="543"/>
    </row>
    <row r="50" spans="1:8" s="157" customFormat="1" x14ac:dyDescent="0.2">
      <c r="A50" s="543"/>
      <c r="B50" s="543"/>
      <c r="C50" s="543"/>
      <c r="D50" s="543"/>
      <c r="E50" s="543"/>
      <c r="F50" s="543"/>
      <c r="G50" s="543"/>
    </row>
    <row r="51" spans="1:8" s="157" customFormat="1" x14ac:dyDescent="0.2">
      <c r="A51" s="348" t="s">
        <v>726</v>
      </c>
      <c r="B51" s="349"/>
      <c r="C51" s="349"/>
      <c r="D51" s="349"/>
      <c r="E51" s="349"/>
      <c r="F51" s="349"/>
      <c r="G51" s="349"/>
    </row>
    <row r="52" spans="1:8" s="157" customFormat="1" x14ac:dyDescent="0.2">
      <c r="A52" s="543" t="s">
        <v>748</v>
      </c>
      <c r="B52" s="543"/>
      <c r="C52" s="543"/>
      <c r="D52" s="543"/>
      <c r="E52" s="543"/>
      <c r="F52" s="543"/>
      <c r="G52" s="543"/>
    </row>
    <row r="53" spans="1:8" s="157" customFormat="1" x14ac:dyDescent="0.2">
      <c r="A53" s="543"/>
      <c r="B53" s="543"/>
      <c r="C53" s="543"/>
      <c r="D53" s="543"/>
      <c r="E53" s="543"/>
      <c r="F53" s="543"/>
      <c r="G53" s="543"/>
    </row>
    <row r="54" spans="1:8" s="157" customFormat="1" x14ac:dyDescent="0.2">
      <c r="A54" s="241"/>
      <c r="B54" s="162"/>
      <c r="D54" s="158"/>
      <c r="E54" s="158"/>
      <c r="F54" s="158"/>
    </row>
    <row r="55" spans="1:8" s="157" customFormat="1" x14ac:dyDescent="0.2">
      <c r="A55" s="219" t="s">
        <v>231</v>
      </c>
      <c r="B55" s="162"/>
      <c r="D55" s="158"/>
      <c r="E55" s="158"/>
      <c r="F55" s="158"/>
      <c r="H55" s="158">
        <v>217800</v>
      </c>
    </row>
    <row r="56" spans="1:8" s="157" customFormat="1" x14ac:dyDescent="0.2">
      <c r="A56" s="241" t="s">
        <v>232</v>
      </c>
      <c r="B56" s="162"/>
      <c r="D56" s="158"/>
      <c r="E56" s="158"/>
      <c r="F56" s="158"/>
    </row>
    <row r="57" spans="1:8" s="157" customFormat="1" x14ac:dyDescent="0.2">
      <c r="A57" s="241" t="s">
        <v>229</v>
      </c>
      <c r="B57" s="162"/>
      <c r="D57" s="158"/>
      <c r="E57" s="158"/>
      <c r="F57" s="158"/>
    </row>
    <row r="58" spans="1:8" s="157" customFormat="1" x14ac:dyDescent="0.2">
      <c r="A58" s="543" t="s">
        <v>230</v>
      </c>
      <c r="B58" s="543"/>
      <c r="C58" s="543"/>
      <c r="D58" s="543"/>
      <c r="E58" s="543"/>
      <c r="F58" s="543"/>
      <c r="G58" s="543"/>
    </row>
    <row r="59" spans="1:8" s="157" customFormat="1" x14ac:dyDescent="0.2">
      <c r="A59" s="543"/>
      <c r="B59" s="543"/>
      <c r="C59" s="543"/>
      <c r="D59" s="543"/>
      <c r="E59" s="543"/>
      <c r="F59" s="543"/>
      <c r="G59" s="543"/>
    </row>
    <row r="60" spans="1:8" s="157" customFormat="1" x14ac:dyDescent="0.2">
      <c r="A60" s="241" t="s">
        <v>726</v>
      </c>
      <c r="B60" s="162"/>
      <c r="D60" s="158"/>
      <c r="E60" s="158"/>
      <c r="F60" s="158"/>
    </row>
    <row r="61" spans="1:8" s="157" customFormat="1" x14ac:dyDescent="0.2">
      <c r="A61" s="543" t="s">
        <v>747</v>
      </c>
      <c r="B61" s="543"/>
      <c r="C61" s="543"/>
      <c r="D61" s="543"/>
      <c r="E61" s="543"/>
      <c r="F61" s="543"/>
      <c r="G61" s="543"/>
    </row>
    <row r="62" spans="1:8" s="157" customFormat="1" x14ac:dyDescent="0.2">
      <c r="A62" s="543"/>
      <c r="B62" s="543"/>
      <c r="C62" s="543"/>
      <c r="D62" s="543"/>
      <c r="E62" s="543"/>
      <c r="F62" s="543"/>
      <c r="G62" s="543"/>
    </row>
    <row r="63" spans="1:8" s="157" customFormat="1" x14ac:dyDescent="0.2">
      <c r="A63" s="349"/>
      <c r="B63" s="349"/>
      <c r="C63" s="349"/>
      <c r="D63" s="349"/>
      <c r="E63" s="349"/>
      <c r="F63" s="349"/>
      <c r="G63" s="349"/>
    </row>
    <row r="64" spans="1:8" ht="15" x14ac:dyDescent="0.25">
      <c r="A64" s="219" t="s">
        <v>233</v>
      </c>
      <c r="F64" s="146"/>
      <c r="G64" s="147"/>
      <c r="H64" s="158">
        <v>8873980</v>
      </c>
    </row>
    <row r="65" spans="1:7" s="157" customFormat="1" ht="27" customHeight="1" x14ac:dyDescent="0.2">
      <c r="A65" s="546" t="s">
        <v>727</v>
      </c>
      <c r="B65" s="546"/>
      <c r="C65" s="546"/>
      <c r="D65" s="546"/>
      <c r="E65" s="546"/>
      <c r="F65" s="546"/>
      <c r="G65" s="546"/>
    </row>
    <row r="66" spans="1:7" s="157" customFormat="1" ht="15" x14ac:dyDescent="0.25">
      <c r="A66" s="241" t="s">
        <v>229</v>
      </c>
      <c r="B66" s="162"/>
      <c r="D66" s="158"/>
      <c r="E66" s="158"/>
      <c r="F66" s="239"/>
      <c r="G66" s="240"/>
    </row>
    <row r="67" spans="1:7" s="157" customFormat="1" ht="15" customHeight="1" x14ac:dyDescent="0.2">
      <c r="A67" s="543" t="s">
        <v>230</v>
      </c>
      <c r="B67" s="543"/>
      <c r="C67" s="543"/>
      <c r="D67" s="543"/>
      <c r="E67" s="543"/>
      <c r="F67" s="543"/>
      <c r="G67" s="543"/>
    </row>
    <row r="68" spans="1:7" s="157" customFormat="1" ht="15" customHeight="1" x14ac:dyDescent="0.2">
      <c r="A68" s="543"/>
      <c r="B68" s="543"/>
      <c r="C68" s="543"/>
      <c r="D68" s="543"/>
      <c r="E68" s="543"/>
      <c r="F68" s="543"/>
      <c r="G68" s="543"/>
    </row>
    <row r="69" spans="1:7" s="157" customFormat="1" ht="15" x14ac:dyDescent="0.25">
      <c r="A69" s="241" t="s">
        <v>726</v>
      </c>
      <c r="B69" s="162"/>
      <c r="D69" s="158"/>
      <c r="E69" s="158"/>
      <c r="F69" s="239"/>
      <c r="G69" s="240"/>
    </row>
    <row r="70" spans="1:7" s="157" customFormat="1" ht="15" x14ac:dyDescent="0.25">
      <c r="A70" s="430"/>
      <c r="B70" s="162"/>
      <c r="D70" s="158"/>
      <c r="E70" s="158"/>
      <c r="F70" s="428"/>
      <c r="G70" s="429"/>
    </row>
    <row r="71" spans="1:7" s="157" customFormat="1" ht="15" x14ac:dyDescent="0.25">
      <c r="A71" s="430"/>
      <c r="B71" s="162"/>
      <c r="D71" s="158"/>
      <c r="E71" s="158"/>
      <c r="F71" s="428"/>
      <c r="G71" s="429"/>
    </row>
    <row r="72" spans="1:7" s="157" customFormat="1" ht="15" x14ac:dyDescent="0.25">
      <c r="A72" s="430"/>
      <c r="B72" s="162"/>
      <c r="D72" s="158"/>
      <c r="E72" s="158"/>
      <c r="F72" s="428"/>
      <c r="G72" s="429"/>
    </row>
    <row r="73" spans="1:7" s="157" customFormat="1" ht="15" x14ac:dyDescent="0.25">
      <c r="A73" s="430"/>
      <c r="B73" s="162"/>
      <c r="D73" s="158"/>
      <c r="E73" s="158"/>
      <c r="F73" s="428"/>
      <c r="G73" s="429"/>
    </row>
    <row r="74" spans="1:7" s="157" customFormat="1" ht="15" x14ac:dyDescent="0.25">
      <c r="A74" s="430"/>
      <c r="B74" s="162"/>
      <c r="D74" s="158"/>
      <c r="E74" s="158"/>
      <c r="F74" s="428"/>
      <c r="G74" s="429"/>
    </row>
    <row r="75" spans="1:7" s="157" customFormat="1" ht="9" customHeight="1" x14ac:dyDescent="0.2">
      <c r="A75" s="546" t="s">
        <v>746</v>
      </c>
      <c r="B75" s="546"/>
      <c r="C75" s="546"/>
      <c r="D75" s="546"/>
      <c r="E75" s="546"/>
      <c r="F75" s="546"/>
      <c r="G75" s="546"/>
    </row>
    <row r="76" spans="1:7" s="157" customFormat="1" ht="15" customHeight="1" x14ac:dyDescent="0.2">
      <c r="A76" s="546"/>
      <c r="B76" s="546"/>
      <c r="C76" s="546"/>
      <c r="D76" s="546"/>
      <c r="E76" s="546"/>
      <c r="F76" s="546"/>
      <c r="G76" s="546"/>
    </row>
    <row r="77" spans="1:7" s="157" customFormat="1" ht="15" customHeight="1" x14ac:dyDescent="0.2">
      <c r="A77" s="546"/>
      <c r="B77" s="546"/>
      <c r="C77" s="546"/>
      <c r="D77" s="546"/>
      <c r="E77" s="546"/>
      <c r="F77" s="546"/>
      <c r="G77" s="546"/>
    </row>
    <row r="78" spans="1:7" s="157" customFormat="1" ht="15" customHeight="1" x14ac:dyDescent="0.2">
      <c r="A78" s="546"/>
      <c r="B78" s="546"/>
      <c r="C78" s="546"/>
      <c r="D78" s="546"/>
      <c r="E78" s="546"/>
      <c r="F78" s="546"/>
      <c r="G78" s="546"/>
    </row>
    <row r="79" spans="1:7" s="157" customFormat="1" ht="15" customHeight="1" x14ac:dyDescent="0.2">
      <c r="A79" s="546"/>
      <c r="B79" s="546"/>
      <c r="C79" s="546"/>
      <c r="D79" s="546"/>
      <c r="E79" s="546"/>
      <c r="F79" s="546"/>
      <c r="G79" s="546"/>
    </row>
    <row r="80" spans="1:7" s="157" customFormat="1" ht="15" customHeight="1" x14ac:dyDescent="0.2">
      <c r="A80" s="546"/>
      <c r="B80" s="546"/>
      <c r="C80" s="546"/>
      <c r="D80" s="546"/>
      <c r="E80" s="546"/>
      <c r="F80" s="546"/>
      <c r="G80" s="546"/>
    </row>
    <row r="81" spans="1:8" s="157" customFormat="1" ht="15" customHeight="1" x14ac:dyDescent="0.2">
      <c r="A81" s="546"/>
      <c r="B81" s="546"/>
      <c r="C81" s="546"/>
      <c r="D81" s="546"/>
      <c r="E81" s="546"/>
      <c r="F81" s="546"/>
      <c r="G81" s="546"/>
    </row>
    <row r="82" spans="1:8" s="157" customFormat="1" ht="15" customHeight="1" x14ac:dyDescent="0.2">
      <c r="A82" s="546"/>
      <c r="B82" s="546"/>
      <c r="C82" s="546"/>
      <c r="D82" s="546"/>
      <c r="E82" s="546"/>
      <c r="F82" s="546"/>
      <c r="G82" s="546"/>
    </row>
    <row r="83" spans="1:8" s="157" customFormat="1" ht="15" customHeight="1" x14ac:dyDescent="0.2">
      <c r="A83" s="546"/>
      <c r="B83" s="546"/>
      <c r="C83" s="546"/>
      <c r="D83" s="546"/>
      <c r="E83" s="546"/>
      <c r="F83" s="546"/>
      <c r="G83" s="546"/>
    </row>
    <row r="84" spans="1:8" s="157" customFormat="1" ht="15" x14ac:dyDescent="0.25">
      <c r="A84" s="241"/>
      <c r="B84" s="162"/>
      <c r="D84" s="158"/>
      <c r="E84" s="158"/>
      <c r="F84" s="239"/>
      <c r="G84" s="240"/>
    </row>
    <row r="85" spans="1:8" s="157" customFormat="1" ht="15" x14ac:dyDescent="0.25">
      <c r="A85" s="219" t="s">
        <v>234</v>
      </c>
      <c r="B85" s="162"/>
      <c r="D85" s="158"/>
      <c r="E85" s="158"/>
      <c r="F85" s="239"/>
      <c r="G85" s="240"/>
      <c r="H85" s="158">
        <v>134393</v>
      </c>
    </row>
    <row r="86" spans="1:8" s="157" customFormat="1" ht="15" x14ac:dyDescent="0.25">
      <c r="A86" s="241" t="s">
        <v>235</v>
      </c>
      <c r="B86" s="162"/>
      <c r="D86" s="158"/>
      <c r="E86" s="158"/>
      <c r="F86" s="239"/>
      <c r="G86" s="240"/>
      <c r="H86" s="158"/>
    </row>
    <row r="87" spans="1:8" s="157" customFormat="1" ht="15" x14ac:dyDescent="0.25">
      <c r="A87" s="241" t="s">
        <v>229</v>
      </c>
      <c r="B87" s="162"/>
      <c r="D87" s="158"/>
      <c r="E87" s="158"/>
      <c r="F87" s="239"/>
      <c r="G87" s="240"/>
      <c r="H87" s="158"/>
    </row>
    <row r="88" spans="1:8" s="157" customFormat="1" ht="15" customHeight="1" x14ac:dyDescent="0.2">
      <c r="A88" s="543" t="s">
        <v>230</v>
      </c>
      <c r="B88" s="543"/>
      <c r="C88" s="543"/>
      <c r="D88" s="543"/>
      <c r="E88" s="543"/>
      <c r="F88" s="543"/>
      <c r="G88" s="543"/>
      <c r="H88" s="158"/>
    </row>
    <row r="89" spans="1:8" s="157" customFormat="1" ht="15" customHeight="1" x14ac:dyDescent="0.2">
      <c r="A89" s="543"/>
      <c r="B89" s="543"/>
      <c r="C89" s="543"/>
      <c r="D89" s="543"/>
      <c r="E89" s="543"/>
      <c r="F89" s="543"/>
      <c r="G89" s="543"/>
      <c r="H89" s="158"/>
    </row>
    <row r="90" spans="1:8" s="157" customFormat="1" ht="15" x14ac:dyDescent="0.25">
      <c r="A90" s="241" t="s">
        <v>726</v>
      </c>
      <c r="B90" s="162"/>
      <c r="D90" s="158"/>
      <c r="E90" s="158"/>
      <c r="F90" s="239"/>
      <c r="G90" s="240"/>
      <c r="H90" s="158"/>
    </row>
    <row r="91" spans="1:8" ht="15" customHeight="1" x14ac:dyDescent="0.2">
      <c r="A91" s="543" t="s">
        <v>745</v>
      </c>
      <c r="B91" s="543"/>
      <c r="C91" s="543"/>
      <c r="D91" s="543"/>
      <c r="E91" s="543"/>
      <c r="F91" s="543"/>
      <c r="G91" s="543"/>
      <c r="H91" s="158"/>
    </row>
    <row r="92" spans="1:8" s="157" customFormat="1" ht="15" customHeight="1" x14ac:dyDescent="0.2">
      <c r="A92" s="543"/>
      <c r="B92" s="543"/>
      <c r="C92" s="543"/>
      <c r="D92" s="543"/>
      <c r="E92" s="543"/>
      <c r="F92" s="543"/>
      <c r="G92" s="543"/>
      <c r="H92" s="158"/>
    </row>
    <row r="93" spans="1:8" s="157" customFormat="1" ht="15" customHeight="1" x14ac:dyDescent="0.2">
      <c r="A93" s="543"/>
      <c r="B93" s="543"/>
      <c r="C93" s="543"/>
      <c r="D93" s="543"/>
      <c r="E93" s="543"/>
      <c r="F93" s="543"/>
      <c r="G93" s="543"/>
      <c r="H93" s="158"/>
    </row>
    <row r="94" spans="1:8" s="157" customFormat="1" ht="15" x14ac:dyDescent="0.25">
      <c r="A94" s="241"/>
      <c r="B94" s="162"/>
      <c r="D94" s="158"/>
      <c r="E94" s="158"/>
      <c r="F94" s="239"/>
      <c r="G94" s="240"/>
      <c r="H94" s="158"/>
    </row>
    <row r="95" spans="1:8" s="157" customFormat="1" ht="15" x14ac:dyDescent="0.25">
      <c r="A95" s="219" t="s">
        <v>972</v>
      </c>
      <c r="B95" s="162"/>
      <c r="D95" s="158"/>
      <c r="E95" s="158"/>
      <c r="F95" s="239"/>
      <c r="G95" s="240"/>
      <c r="H95" s="158">
        <f>1500000+2053365+434671+13068+200000+32000</f>
        <v>4233104</v>
      </c>
    </row>
    <row r="96" spans="1:8" s="157" customFormat="1" ht="15" x14ac:dyDescent="0.25">
      <c r="A96" s="219" t="s">
        <v>973</v>
      </c>
      <c r="B96" s="162"/>
      <c r="D96" s="158"/>
      <c r="E96" s="158"/>
      <c r="F96" s="239"/>
      <c r="G96" s="240"/>
      <c r="H96" s="158"/>
    </row>
    <row r="97" spans="1:8" s="157" customFormat="1" ht="15" x14ac:dyDescent="0.25">
      <c r="A97" s="219" t="s">
        <v>974</v>
      </c>
      <c r="B97" s="162"/>
      <c r="D97" s="158"/>
      <c r="E97" s="158"/>
      <c r="F97" s="239"/>
      <c r="G97" s="240"/>
      <c r="H97" s="158"/>
    </row>
    <row r="98" spans="1:8" s="157" customFormat="1" ht="15" x14ac:dyDescent="0.25">
      <c r="A98" s="219" t="s">
        <v>976</v>
      </c>
      <c r="B98" s="162"/>
      <c r="D98" s="158"/>
      <c r="E98" s="158"/>
      <c r="F98" s="239"/>
      <c r="G98" s="240"/>
      <c r="H98" s="158"/>
    </row>
    <row r="99" spans="1:8" s="157" customFormat="1" ht="15" x14ac:dyDescent="0.25">
      <c r="A99" s="435"/>
      <c r="B99" s="162"/>
      <c r="D99" s="158"/>
      <c r="E99" s="158"/>
      <c r="F99" s="428"/>
      <c r="G99" s="429"/>
      <c r="H99" s="158"/>
    </row>
    <row r="100" spans="1:8" s="157" customFormat="1" ht="15" x14ac:dyDescent="0.25">
      <c r="A100" s="241" t="s">
        <v>236</v>
      </c>
      <c r="B100" s="162"/>
      <c r="D100" s="158"/>
      <c r="E100" s="158"/>
      <c r="F100" s="239"/>
      <c r="G100" s="240"/>
      <c r="H100" s="158"/>
    </row>
    <row r="101" spans="1:8" s="157" customFormat="1" ht="15" x14ac:dyDescent="0.25">
      <c r="A101" s="241" t="s">
        <v>229</v>
      </c>
      <c r="B101" s="162"/>
      <c r="D101" s="158"/>
      <c r="E101" s="158"/>
      <c r="F101" s="239"/>
      <c r="G101" s="240"/>
      <c r="H101" s="158"/>
    </row>
    <row r="102" spans="1:8" s="157" customFormat="1" ht="15" customHeight="1" x14ac:dyDescent="0.2">
      <c r="A102" s="543" t="s">
        <v>230</v>
      </c>
      <c r="B102" s="543"/>
      <c r="C102" s="543"/>
      <c r="D102" s="543"/>
      <c r="E102" s="543"/>
      <c r="F102" s="543"/>
      <c r="G102" s="543"/>
      <c r="H102" s="158"/>
    </row>
    <row r="103" spans="1:8" s="157" customFormat="1" ht="15" customHeight="1" x14ac:dyDescent="0.2">
      <c r="A103" s="543"/>
      <c r="B103" s="543"/>
      <c r="C103" s="543"/>
      <c r="D103" s="543"/>
      <c r="E103" s="543"/>
      <c r="F103" s="543"/>
      <c r="G103" s="543"/>
      <c r="H103" s="158"/>
    </row>
    <row r="104" spans="1:8" s="157" customFormat="1" ht="15" x14ac:dyDescent="0.25">
      <c r="A104" s="241" t="s">
        <v>726</v>
      </c>
      <c r="B104" s="162"/>
      <c r="D104" s="158"/>
      <c r="E104" s="158"/>
      <c r="F104" s="239"/>
      <c r="G104" s="240"/>
      <c r="H104" s="158"/>
    </row>
    <row r="105" spans="1:8" s="157" customFormat="1" ht="15" customHeight="1" x14ac:dyDescent="0.2">
      <c r="A105" s="543" t="s">
        <v>744</v>
      </c>
      <c r="B105" s="543"/>
      <c r="C105" s="543"/>
      <c r="D105" s="543"/>
      <c r="E105" s="543"/>
      <c r="F105" s="543"/>
      <c r="G105" s="543"/>
      <c r="H105" s="158"/>
    </row>
    <row r="106" spans="1:8" s="157" customFormat="1" ht="15" customHeight="1" x14ac:dyDescent="0.2">
      <c r="A106" s="543"/>
      <c r="B106" s="543"/>
      <c r="C106" s="543"/>
      <c r="D106" s="543"/>
      <c r="E106" s="543"/>
      <c r="F106" s="543"/>
      <c r="G106" s="543"/>
      <c r="H106" s="158"/>
    </row>
    <row r="107" spans="1:8" s="157" customFormat="1" ht="15" customHeight="1" x14ac:dyDescent="0.2">
      <c r="A107" s="543"/>
      <c r="B107" s="543"/>
      <c r="C107" s="543"/>
      <c r="D107" s="543"/>
      <c r="E107" s="543"/>
      <c r="F107" s="543"/>
      <c r="G107" s="543"/>
      <c r="H107" s="158"/>
    </row>
    <row r="108" spans="1:8" s="157" customFormat="1" ht="15" x14ac:dyDescent="0.25">
      <c r="A108" s="241"/>
      <c r="B108" s="162"/>
      <c r="D108" s="158"/>
      <c r="E108" s="158"/>
      <c r="F108" s="239"/>
      <c r="G108" s="240"/>
      <c r="H108" s="158"/>
    </row>
    <row r="109" spans="1:8" s="157" customFormat="1" ht="15" x14ac:dyDescent="0.25">
      <c r="A109" s="219" t="s">
        <v>728</v>
      </c>
      <c r="B109" s="162"/>
      <c r="D109" s="158"/>
      <c r="E109" s="158"/>
      <c r="F109" s="239"/>
      <c r="G109" s="240"/>
      <c r="H109" s="158">
        <v>52112</v>
      </c>
    </row>
    <row r="110" spans="1:8" s="157" customFormat="1" ht="15" x14ac:dyDescent="0.25">
      <c r="A110" s="241" t="s">
        <v>237</v>
      </c>
      <c r="B110" s="162"/>
      <c r="D110" s="158"/>
      <c r="E110" s="158"/>
      <c r="F110" s="239"/>
      <c r="G110" s="240"/>
      <c r="H110" s="158"/>
    </row>
    <row r="111" spans="1:8" s="157" customFormat="1" ht="15" x14ac:dyDescent="0.25">
      <c r="A111" s="241" t="s">
        <v>229</v>
      </c>
      <c r="B111" s="162"/>
      <c r="D111" s="158"/>
      <c r="E111" s="158"/>
      <c r="F111" s="239"/>
      <c r="G111" s="240"/>
      <c r="H111" s="158"/>
    </row>
    <row r="112" spans="1:8" s="157" customFormat="1" ht="15" customHeight="1" x14ac:dyDescent="0.2">
      <c r="A112" s="543" t="s">
        <v>230</v>
      </c>
      <c r="B112" s="543"/>
      <c r="C112" s="543"/>
      <c r="D112" s="543"/>
      <c r="E112" s="543"/>
      <c r="F112" s="543"/>
      <c r="G112" s="543"/>
      <c r="H112" s="158"/>
    </row>
    <row r="113" spans="1:8" s="157" customFormat="1" ht="15" customHeight="1" x14ac:dyDescent="0.2">
      <c r="A113" s="543"/>
      <c r="B113" s="543"/>
      <c r="C113" s="543"/>
      <c r="D113" s="543"/>
      <c r="E113" s="543"/>
      <c r="F113" s="543"/>
      <c r="G113" s="543"/>
      <c r="H113" s="158"/>
    </row>
    <row r="114" spans="1:8" s="157" customFormat="1" ht="15" x14ac:dyDescent="0.25">
      <c r="A114" s="241" t="s">
        <v>726</v>
      </c>
      <c r="B114" s="162"/>
      <c r="D114" s="158"/>
      <c r="E114" s="158"/>
      <c r="F114" s="239"/>
      <c r="G114" s="240"/>
      <c r="H114" s="158"/>
    </row>
    <row r="115" spans="1:8" s="157" customFormat="1" ht="15" customHeight="1" x14ac:dyDescent="0.2">
      <c r="A115" s="543" t="s">
        <v>743</v>
      </c>
      <c r="B115" s="543"/>
      <c r="C115" s="543"/>
      <c r="D115" s="543"/>
      <c r="E115" s="543"/>
      <c r="F115" s="543"/>
      <c r="G115" s="543"/>
      <c r="H115" s="158"/>
    </row>
    <row r="116" spans="1:8" s="157" customFormat="1" ht="15" customHeight="1" x14ac:dyDescent="0.2">
      <c r="A116" s="543"/>
      <c r="B116" s="543"/>
      <c r="C116" s="543"/>
      <c r="D116" s="543"/>
      <c r="E116" s="543"/>
      <c r="F116" s="543"/>
      <c r="G116" s="543"/>
      <c r="H116" s="158"/>
    </row>
    <row r="117" spans="1:8" s="157" customFormat="1" ht="15" x14ac:dyDescent="0.25">
      <c r="A117" s="241"/>
      <c r="B117" s="162"/>
      <c r="D117" s="158"/>
      <c r="E117" s="158"/>
      <c r="F117" s="239"/>
      <c r="G117" s="240"/>
      <c r="H117" s="158"/>
    </row>
    <row r="118" spans="1:8" s="157" customFormat="1" ht="15" x14ac:dyDescent="0.25">
      <c r="A118" s="165" t="s">
        <v>729</v>
      </c>
      <c r="B118" s="162"/>
      <c r="D118" s="158"/>
      <c r="E118" s="158"/>
      <c r="F118" s="239"/>
      <c r="G118" s="240"/>
      <c r="H118" s="158">
        <f>76230+8228</f>
        <v>84458</v>
      </c>
    </row>
    <row r="119" spans="1:8" s="157" customFormat="1" ht="15" x14ac:dyDescent="0.25">
      <c r="A119" s="219" t="s">
        <v>238</v>
      </c>
      <c r="B119" s="162"/>
      <c r="D119" s="158"/>
      <c r="E119" s="158"/>
      <c r="F119" s="239"/>
      <c r="G119" s="240"/>
      <c r="H119" s="158"/>
    </row>
    <row r="120" spans="1:8" s="157" customFormat="1" ht="15" x14ac:dyDescent="0.25">
      <c r="A120" s="241" t="s">
        <v>239</v>
      </c>
      <c r="B120" s="162"/>
      <c r="D120" s="158"/>
      <c r="E120" s="158"/>
      <c r="F120" s="239"/>
      <c r="G120" s="240"/>
      <c r="H120" s="158"/>
    </row>
    <row r="121" spans="1:8" s="157" customFormat="1" ht="15" x14ac:dyDescent="0.25">
      <c r="A121" s="241" t="s">
        <v>229</v>
      </c>
      <c r="B121" s="162"/>
      <c r="D121" s="158"/>
      <c r="E121" s="158"/>
      <c r="F121" s="239"/>
      <c r="G121" s="240"/>
      <c r="H121" s="158"/>
    </row>
    <row r="122" spans="1:8" s="157" customFormat="1" ht="15" customHeight="1" x14ac:dyDescent="0.2">
      <c r="A122" s="543" t="s">
        <v>230</v>
      </c>
      <c r="B122" s="543"/>
      <c r="C122" s="543"/>
      <c r="D122" s="543"/>
      <c r="E122" s="543"/>
      <c r="F122" s="543"/>
      <c r="G122" s="543"/>
      <c r="H122" s="158"/>
    </row>
    <row r="123" spans="1:8" s="157" customFormat="1" ht="15" customHeight="1" x14ac:dyDescent="0.2">
      <c r="A123" s="543"/>
      <c r="B123" s="543"/>
      <c r="C123" s="543"/>
      <c r="D123" s="543"/>
      <c r="E123" s="543"/>
      <c r="F123" s="543"/>
      <c r="G123" s="543"/>
      <c r="H123" s="158"/>
    </row>
    <row r="124" spans="1:8" s="157" customFormat="1" ht="15" x14ac:dyDescent="0.25">
      <c r="A124" s="241" t="s">
        <v>726</v>
      </c>
      <c r="B124" s="162"/>
      <c r="D124" s="158"/>
      <c r="E124" s="158"/>
      <c r="F124" s="239"/>
      <c r="G124" s="240"/>
      <c r="H124" s="158"/>
    </row>
    <row r="125" spans="1:8" s="157" customFormat="1" ht="15" customHeight="1" x14ac:dyDescent="0.2">
      <c r="A125" s="543" t="s">
        <v>742</v>
      </c>
      <c r="B125" s="543"/>
      <c r="C125" s="543"/>
      <c r="D125" s="543"/>
      <c r="E125" s="543"/>
      <c r="F125" s="543"/>
      <c r="G125" s="543"/>
      <c r="H125" s="158"/>
    </row>
    <row r="126" spans="1:8" s="157" customFormat="1" ht="15" customHeight="1" x14ac:dyDescent="0.2">
      <c r="A126" s="543"/>
      <c r="B126" s="543"/>
      <c r="C126" s="543"/>
      <c r="D126" s="543"/>
      <c r="E126" s="543"/>
      <c r="F126" s="543"/>
      <c r="G126" s="543"/>
      <c r="H126" s="158"/>
    </row>
    <row r="127" spans="1:8" s="157" customFormat="1" ht="15" customHeight="1" x14ac:dyDescent="0.2">
      <c r="A127" s="543"/>
      <c r="B127" s="543"/>
      <c r="C127" s="543"/>
      <c r="D127" s="543"/>
      <c r="E127" s="543"/>
      <c r="F127" s="543"/>
      <c r="G127" s="543"/>
      <c r="H127" s="158"/>
    </row>
    <row r="128" spans="1:8" s="157" customFormat="1" ht="15" x14ac:dyDescent="0.25">
      <c r="A128" s="241"/>
      <c r="B128" s="162"/>
      <c r="D128" s="158"/>
      <c r="E128" s="158"/>
      <c r="F128" s="239"/>
      <c r="G128" s="240"/>
      <c r="H128" s="158"/>
    </row>
    <row r="129" spans="1:8" s="157" customFormat="1" ht="15" x14ac:dyDescent="0.25">
      <c r="A129" s="219" t="s">
        <v>240</v>
      </c>
      <c r="B129" s="162"/>
      <c r="D129" s="158"/>
      <c r="E129" s="158"/>
      <c r="F129" s="239"/>
      <c r="G129" s="240"/>
      <c r="H129" s="158">
        <v>16940</v>
      </c>
    </row>
    <row r="130" spans="1:8" s="157" customFormat="1" ht="15" x14ac:dyDescent="0.25">
      <c r="A130" s="241" t="s">
        <v>241</v>
      </c>
      <c r="B130" s="162"/>
      <c r="D130" s="158"/>
      <c r="E130" s="158"/>
      <c r="F130" s="239"/>
      <c r="G130" s="240"/>
      <c r="H130" s="158"/>
    </row>
    <row r="131" spans="1:8" s="157" customFormat="1" ht="15" x14ac:dyDescent="0.25">
      <c r="A131" s="241" t="s">
        <v>229</v>
      </c>
      <c r="B131" s="162"/>
      <c r="D131" s="158"/>
      <c r="E131" s="158"/>
      <c r="F131" s="239"/>
      <c r="G131" s="240"/>
      <c r="H131" s="158"/>
    </row>
    <row r="132" spans="1:8" s="157" customFormat="1" ht="15" customHeight="1" x14ac:dyDescent="0.2">
      <c r="A132" s="543" t="s">
        <v>230</v>
      </c>
      <c r="B132" s="543"/>
      <c r="C132" s="543"/>
      <c r="D132" s="543"/>
      <c r="E132" s="543"/>
      <c r="F132" s="543"/>
      <c r="G132" s="543"/>
      <c r="H132" s="158"/>
    </row>
    <row r="133" spans="1:8" s="157" customFormat="1" ht="15" customHeight="1" x14ac:dyDescent="0.2">
      <c r="A133" s="543"/>
      <c r="B133" s="543"/>
      <c r="C133" s="543"/>
      <c r="D133" s="543"/>
      <c r="E133" s="543"/>
      <c r="F133" s="543"/>
      <c r="G133" s="543"/>
      <c r="H133" s="158"/>
    </row>
    <row r="134" spans="1:8" s="157" customFormat="1" ht="15" x14ac:dyDescent="0.25">
      <c r="A134" s="241" t="s">
        <v>726</v>
      </c>
      <c r="B134" s="162"/>
      <c r="D134" s="158"/>
      <c r="E134" s="158"/>
      <c r="F134" s="239"/>
      <c r="G134" s="240"/>
      <c r="H134" s="158"/>
    </row>
    <row r="135" spans="1:8" s="157" customFormat="1" ht="15" customHeight="1" x14ac:dyDescent="0.2">
      <c r="A135" s="543" t="s">
        <v>741</v>
      </c>
      <c r="B135" s="543"/>
      <c r="C135" s="543"/>
      <c r="D135" s="543"/>
      <c r="E135" s="543"/>
      <c r="F135" s="543"/>
      <c r="G135" s="543"/>
      <c r="H135" s="158"/>
    </row>
    <row r="136" spans="1:8" s="157" customFormat="1" ht="29.25" customHeight="1" x14ac:dyDescent="0.2">
      <c r="A136" s="543"/>
      <c r="B136" s="543"/>
      <c r="C136" s="543"/>
      <c r="D136" s="543"/>
      <c r="E136" s="543"/>
      <c r="F136" s="543"/>
      <c r="G136" s="543"/>
      <c r="H136" s="158"/>
    </row>
    <row r="137" spans="1:8" s="157" customFormat="1" ht="15" x14ac:dyDescent="0.25">
      <c r="A137" s="241"/>
      <c r="B137" s="162"/>
      <c r="D137" s="158"/>
      <c r="E137" s="158"/>
      <c r="F137" s="239"/>
      <c r="G137" s="240"/>
      <c r="H137" s="158"/>
    </row>
    <row r="138" spans="1:8" s="157" customFormat="1" ht="15" x14ac:dyDescent="0.25">
      <c r="A138" s="219" t="s">
        <v>242</v>
      </c>
      <c r="B138" s="162"/>
      <c r="D138" s="158"/>
      <c r="E138" s="158"/>
      <c r="F138" s="239"/>
      <c r="G138" s="240"/>
      <c r="H138" s="158">
        <v>26620</v>
      </c>
    </row>
    <row r="139" spans="1:8" s="157" customFormat="1" ht="15" x14ac:dyDescent="0.25">
      <c r="A139" s="241" t="s">
        <v>243</v>
      </c>
      <c r="B139" s="162"/>
      <c r="D139" s="158"/>
      <c r="E139" s="158"/>
      <c r="F139" s="239"/>
      <c r="G139" s="240"/>
      <c r="H139" s="158"/>
    </row>
    <row r="140" spans="1:8" s="157" customFormat="1" ht="15" x14ac:dyDescent="0.25">
      <c r="A140" s="241" t="s">
        <v>229</v>
      </c>
      <c r="B140" s="162"/>
      <c r="D140" s="158"/>
      <c r="E140" s="158"/>
      <c r="F140" s="239"/>
      <c r="G140" s="240"/>
      <c r="H140" s="158"/>
    </row>
    <row r="141" spans="1:8" s="157" customFormat="1" ht="15" customHeight="1" x14ac:dyDescent="0.2">
      <c r="A141" s="543" t="s">
        <v>230</v>
      </c>
      <c r="B141" s="543"/>
      <c r="C141" s="543"/>
      <c r="D141" s="543"/>
      <c r="E141" s="543"/>
      <c r="F141" s="543"/>
      <c r="G141" s="543"/>
      <c r="H141" s="158"/>
    </row>
    <row r="142" spans="1:8" s="157" customFormat="1" ht="15" customHeight="1" x14ac:dyDescent="0.2">
      <c r="A142" s="543"/>
      <c r="B142" s="543"/>
      <c r="C142" s="543"/>
      <c r="D142" s="543"/>
      <c r="E142" s="543"/>
      <c r="F142" s="543"/>
      <c r="G142" s="543"/>
      <c r="H142" s="158"/>
    </row>
    <row r="143" spans="1:8" s="157" customFormat="1" ht="15" x14ac:dyDescent="0.25">
      <c r="A143" s="241" t="s">
        <v>726</v>
      </c>
      <c r="B143" s="162"/>
      <c r="D143" s="158"/>
      <c r="E143" s="158"/>
      <c r="F143" s="239"/>
      <c r="G143" s="240"/>
      <c r="H143" s="158"/>
    </row>
    <row r="144" spans="1:8" s="157" customFormat="1" ht="15" customHeight="1" x14ac:dyDescent="0.2">
      <c r="A144" s="543" t="s">
        <v>740</v>
      </c>
      <c r="B144" s="543"/>
      <c r="C144" s="543"/>
      <c r="D144" s="543"/>
      <c r="E144" s="543"/>
      <c r="F144" s="543"/>
      <c r="G144" s="543"/>
      <c r="H144" s="158"/>
    </row>
    <row r="145" spans="1:8" s="157" customFormat="1" ht="15" customHeight="1" x14ac:dyDescent="0.2">
      <c r="A145" s="543"/>
      <c r="B145" s="543"/>
      <c r="C145" s="543"/>
      <c r="D145" s="543"/>
      <c r="E145" s="543"/>
      <c r="F145" s="543"/>
      <c r="G145" s="543"/>
      <c r="H145" s="158"/>
    </row>
    <row r="146" spans="1:8" s="157" customFormat="1" ht="15" customHeight="1" x14ac:dyDescent="0.2">
      <c r="A146" s="543"/>
      <c r="B146" s="543"/>
      <c r="C146" s="543"/>
      <c r="D146" s="543"/>
      <c r="E146" s="543"/>
      <c r="F146" s="543"/>
      <c r="G146" s="543"/>
      <c r="H146" s="158"/>
    </row>
    <row r="147" spans="1:8" s="157" customFormat="1" ht="15" x14ac:dyDescent="0.25">
      <c r="A147" s="241"/>
      <c r="B147" s="162"/>
      <c r="D147" s="158"/>
      <c r="E147" s="158"/>
      <c r="F147" s="239"/>
      <c r="G147" s="240"/>
      <c r="H147" s="158"/>
    </row>
    <row r="148" spans="1:8" s="157" customFormat="1" ht="15" x14ac:dyDescent="0.25">
      <c r="A148" s="430"/>
      <c r="B148" s="162"/>
      <c r="D148" s="158"/>
      <c r="E148" s="158"/>
      <c r="F148" s="428"/>
      <c r="G148" s="429"/>
      <c r="H148" s="158"/>
    </row>
    <row r="149" spans="1:8" s="157" customFormat="1" ht="15" x14ac:dyDescent="0.25">
      <c r="A149" s="219" t="s">
        <v>244</v>
      </c>
      <c r="B149" s="162"/>
      <c r="D149" s="158"/>
      <c r="E149" s="158"/>
      <c r="F149" s="239"/>
      <c r="G149" s="240"/>
      <c r="H149" s="158">
        <v>9553</v>
      </c>
    </row>
    <row r="150" spans="1:8" s="157" customFormat="1" ht="15" x14ac:dyDescent="0.25">
      <c r="A150" s="241" t="s">
        <v>245</v>
      </c>
      <c r="B150" s="162"/>
      <c r="D150" s="158"/>
      <c r="E150" s="158"/>
      <c r="F150" s="239"/>
      <c r="G150" s="240"/>
      <c r="H150" s="158"/>
    </row>
    <row r="151" spans="1:8" s="157" customFormat="1" ht="15" x14ac:dyDescent="0.25">
      <c r="A151" s="241" t="s">
        <v>229</v>
      </c>
      <c r="B151" s="162"/>
      <c r="D151" s="158"/>
      <c r="E151" s="158"/>
      <c r="F151" s="239"/>
      <c r="G151" s="240"/>
      <c r="H151" s="158"/>
    </row>
    <row r="152" spans="1:8" s="157" customFormat="1" ht="15" customHeight="1" x14ac:dyDescent="0.2">
      <c r="A152" s="543" t="s">
        <v>230</v>
      </c>
      <c r="B152" s="543"/>
      <c r="C152" s="543"/>
      <c r="D152" s="543"/>
      <c r="E152" s="543"/>
      <c r="F152" s="543"/>
      <c r="G152" s="543"/>
      <c r="H152" s="158"/>
    </row>
    <row r="153" spans="1:8" s="157" customFormat="1" ht="15" customHeight="1" x14ac:dyDescent="0.2">
      <c r="A153" s="543"/>
      <c r="B153" s="543"/>
      <c r="C153" s="543"/>
      <c r="D153" s="543"/>
      <c r="E153" s="543"/>
      <c r="F153" s="543"/>
      <c r="G153" s="543"/>
      <c r="H153" s="158"/>
    </row>
    <row r="154" spans="1:8" s="157" customFormat="1" ht="15" x14ac:dyDescent="0.25">
      <c r="A154" s="241" t="s">
        <v>726</v>
      </c>
      <c r="B154" s="162"/>
      <c r="D154" s="158"/>
      <c r="E154" s="158"/>
      <c r="F154" s="239"/>
      <c r="G154" s="240"/>
      <c r="H154" s="158"/>
    </row>
    <row r="155" spans="1:8" s="157" customFormat="1" ht="15" customHeight="1" x14ac:dyDescent="0.2">
      <c r="A155" s="543" t="s">
        <v>739</v>
      </c>
      <c r="B155" s="543"/>
      <c r="C155" s="543"/>
      <c r="D155" s="543"/>
      <c r="E155" s="543"/>
      <c r="F155" s="543"/>
      <c r="G155" s="543"/>
      <c r="H155" s="158"/>
    </row>
    <row r="156" spans="1:8" s="157" customFormat="1" ht="15" customHeight="1" x14ac:dyDescent="0.2">
      <c r="A156" s="543"/>
      <c r="B156" s="543"/>
      <c r="C156" s="543"/>
      <c r="D156" s="543"/>
      <c r="E156" s="543"/>
      <c r="F156" s="543"/>
      <c r="G156" s="543"/>
      <c r="H156" s="158"/>
    </row>
    <row r="157" spans="1:8" s="157" customFormat="1" ht="15" customHeight="1" x14ac:dyDescent="0.2">
      <c r="A157" s="543"/>
      <c r="B157" s="543"/>
      <c r="C157" s="543"/>
      <c r="D157" s="543"/>
      <c r="E157" s="543"/>
      <c r="F157" s="543"/>
      <c r="G157" s="543"/>
      <c r="H157" s="158"/>
    </row>
    <row r="158" spans="1:8" s="157" customFormat="1" ht="15" x14ac:dyDescent="0.25">
      <c r="A158" s="241"/>
      <c r="B158" s="162"/>
      <c r="D158" s="158"/>
      <c r="E158" s="158"/>
      <c r="F158" s="239"/>
      <c r="G158" s="240"/>
      <c r="H158" s="158"/>
    </row>
    <row r="159" spans="1:8" s="157" customFormat="1" ht="15" x14ac:dyDescent="0.25">
      <c r="A159" s="219" t="s">
        <v>246</v>
      </c>
      <c r="B159" s="162"/>
      <c r="D159" s="158"/>
      <c r="E159" s="158"/>
      <c r="F159" s="239"/>
      <c r="G159" s="240"/>
      <c r="H159" s="158">
        <v>109000</v>
      </c>
    </row>
    <row r="160" spans="1:8" s="157" customFormat="1" ht="15" x14ac:dyDescent="0.25">
      <c r="A160" s="241" t="s">
        <v>247</v>
      </c>
      <c r="B160" s="162"/>
      <c r="D160" s="158"/>
      <c r="E160" s="158"/>
      <c r="F160" s="239"/>
      <c r="G160" s="240"/>
      <c r="H160" s="158"/>
    </row>
    <row r="161" spans="1:8" s="157" customFormat="1" ht="15" x14ac:dyDescent="0.25">
      <c r="A161" s="348" t="s">
        <v>229</v>
      </c>
      <c r="B161" s="162"/>
      <c r="D161" s="158"/>
      <c r="E161" s="158"/>
      <c r="F161" s="346"/>
      <c r="G161" s="347"/>
      <c r="H161" s="158"/>
    </row>
    <row r="162" spans="1:8" s="157" customFormat="1" ht="15" customHeight="1" x14ac:dyDescent="0.2">
      <c r="A162" s="543" t="s">
        <v>730</v>
      </c>
      <c r="B162" s="543"/>
      <c r="C162" s="543"/>
      <c r="D162" s="543"/>
      <c r="E162" s="543"/>
      <c r="F162" s="543"/>
      <c r="G162" s="543"/>
      <c r="H162" s="158"/>
    </row>
    <row r="163" spans="1:8" s="157" customFormat="1" ht="15" customHeight="1" x14ac:dyDescent="0.2">
      <c r="A163" s="543"/>
      <c r="B163" s="543"/>
      <c r="C163" s="543"/>
      <c r="D163" s="543"/>
      <c r="E163" s="543"/>
      <c r="F163" s="543"/>
      <c r="G163" s="543"/>
      <c r="H163" s="158"/>
    </row>
    <row r="164" spans="1:8" s="157" customFormat="1" ht="15" customHeight="1" x14ac:dyDescent="0.2">
      <c r="A164" s="369"/>
      <c r="B164" s="369"/>
      <c r="C164" s="369"/>
      <c r="D164" s="369"/>
      <c r="E164" s="369"/>
      <c r="F164" s="369"/>
      <c r="G164" s="369"/>
      <c r="H164" s="158"/>
    </row>
    <row r="165" spans="1:8" s="157" customFormat="1" ht="14.25" customHeight="1" x14ac:dyDescent="0.2">
      <c r="A165" s="348" t="s">
        <v>726</v>
      </c>
      <c r="B165" s="349"/>
      <c r="C165" s="349"/>
      <c r="D165" s="349"/>
      <c r="E165" s="349"/>
      <c r="F165" s="349"/>
      <c r="G165" s="349"/>
      <c r="H165" s="158"/>
    </row>
    <row r="166" spans="1:8" s="157" customFormat="1" ht="15" hidden="1" customHeight="1" x14ac:dyDescent="0.2">
      <c r="A166" s="543" t="s">
        <v>731</v>
      </c>
      <c r="B166" s="543"/>
      <c r="C166" s="543"/>
      <c r="D166" s="543"/>
      <c r="E166" s="543"/>
      <c r="F166" s="543"/>
      <c r="G166" s="543"/>
      <c r="H166" s="158"/>
    </row>
    <row r="167" spans="1:8" s="157" customFormat="1" ht="15" customHeight="1" x14ac:dyDescent="0.2">
      <c r="A167" s="543"/>
      <c r="B167" s="543"/>
      <c r="C167" s="543"/>
      <c r="D167" s="543"/>
      <c r="E167" s="543"/>
      <c r="F167" s="543"/>
      <c r="G167" s="543"/>
      <c r="H167" s="158"/>
    </row>
    <row r="168" spans="1:8" s="157" customFormat="1" ht="15" customHeight="1" x14ac:dyDescent="0.2">
      <c r="A168" s="543" t="s">
        <v>248</v>
      </c>
      <c r="B168" s="543"/>
      <c r="C168" s="543"/>
      <c r="D168" s="543"/>
      <c r="E168" s="543"/>
      <c r="F168" s="543"/>
      <c r="G168" s="543"/>
      <c r="H168" s="158"/>
    </row>
    <row r="169" spans="1:8" s="157" customFormat="1" ht="15" customHeight="1" x14ac:dyDescent="0.2">
      <c r="A169" s="543"/>
      <c r="B169" s="543"/>
      <c r="C169" s="543"/>
      <c r="D169" s="543"/>
      <c r="E169" s="543"/>
      <c r="F169" s="543"/>
      <c r="G169" s="543"/>
      <c r="H169" s="158"/>
    </row>
    <row r="170" spans="1:8" s="157" customFormat="1" ht="15" x14ac:dyDescent="0.25">
      <c r="A170" s="241"/>
      <c r="B170" s="162"/>
      <c r="D170" s="158"/>
      <c r="E170" s="158"/>
      <c r="F170" s="239"/>
      <c r="G170" s="240"/>
      <c r="H170" s="158"/>
    </row>
    <row r="171" spans="1:8" s="157" customFormat="1" ht="15" x14ac:dyDescent="0.25">
      <c r="A171" s="219" t="s">
        <v>249</v>
      </c>
      <c r="B171" s="162"/>
      <c r="D171" s="158"/>
      <c r="E171" s="158"/>
      <c r="F171" s="239"/>
      <c r="G171" s="240"/>
      <c r="H171" s="158">
        <v>50000</v>
      </c>
    </row>
    <row r="172" spans="1:8" s="157" customFormat="1" ht="15" x14ac:dyDescent="0.25">
      <c r="A172" s="241" t="s">
        <v>250</v>
      </c>
      <c r="B172" s="162"/>
      <c r="D172" s="158"/>
      <c r="E172" s="158"/>
      <c r="F172" s="239"/>
      <c r="G172" s="240"/>
      <c r="H172" s="158"/>
    </row>
    <row r="173" spans="1:8" s="157" customFormat="1" ht="15" x14ac:dyDescent="0.25">
      <c r="A173" s="348" t="s">
        <v>229</v>
      </c>
      <c r="B173" s="162"/>
      <c r="D173" s="158"/>
      <c r="E173" s="158"/>
      <c r="F173" s="239"/>
      <c r="G173" s="240"/>
      <c r="H173" s="158"/>
    </row>
    <row r="174" spans="1:8" s="157" customFormat="1" ht="15" x14ac:dyDescent="0.25">
      <c r="A174" s="241" t="s">
        <v>251</v>
      </c>
      <c r="B174" s="162"/>
      <c r="D174" s="158"/>
      <c r="E174" s="158"/>
      <c r="F174" s="239"/>
      <c r="G174" s="240"/>
      <c r="H174" s="158"/>
    </row>
    <row r="175" spans="1:8" s="157" customFormat="1" ht="15" x14ac:dyDescent="0.25">
      <c r="A175" s="241" t="s">
        <v>726</v>
      </c>
      <c r="B175" s="162"/>
      <c r="D175" s="158"/>
      <c r="E175" s="158"/>
      <c r="F175" s="239"/>
      <c r="G175" s="240"/>
      <c r="H175" s="158"/>
    </row>
    <row r="176" spans="1:8" s="157" customFormat="1" ht="15" x14ac:dyDescent="0.25">
      <c r="A176" s="241" t="s">
        <v>252</v>
      </c>
      <c r="B176" s="162"/>
      <c r="D176" s="158"/>
      <c r="E176" s="158"/>
      <c r="F176" s="239"/>
      <c r="G176" s="240"/>
      <c r="H176" s="158"/>
    </row>
    <row r="177" spans="1:8" s="157" customFormat="1" ht="15" x14ac:dyDescent="0.25">
      <c r="A177" s="241"/>
      <c r="B177" s="162"/>
      <c r="D177" s="158"/>
      <c r="E177" s="158"/>
      <c r="F177" s="239"/>
      <c r="G177" s="240"/>
      <c r="H177" s="158"/>
    </row>
    <row r="178" spans="1:8" s="157" customFormat="1" ht="15" x14ac:dyDescent="0.25">
      <c r="A178" s="219" t="s">
        <v>732</v>
      </c>
      <c r="B178" s="162"/>
      <c r="D178" s="158"/>
      <c r="E178" s="158"/>
      <c r="F178" s="239"/>
      <c r="G178" s="240"/>
      <c r="H178" s="158">
        <v>96800</v>
      </c>
    </row>
    <row r="179" spans="1:8" s="157" customFormat="1" ht="15" x14ac:dyDescent="0.25">
      <c r="A179" s="241" t="s">
        <v>253</v>
      </c>
      <c r="B179" s="162"/>
      <c r="D179" s="158"/>
      <c r="E179" s="158"/>
      <c r="F179" s="239"/>
      <c r="G179" s="240"/>
      <c r="H179" s="158"/>
    </row>
    <row r="180" spans="1:8" s="157" customFormat="1" ht="15" x14ac:dyDescent="0.25">
      <c r="A180" s="241" t="s">
        <v>229</v>
      </c>
      <c r="B180" s="162"/>
      <c r="D180" s="158"/>
      <c r="E180" s="158"/>
      <c r="F180" s="239"/>
      <c r="G180" s="240"/>
      <c r="H180" s="158"/>
    </row>
    <row r="181" spans="1:8" s="157" customFormat="1" ht="15" customHeight="1" x14ac:dyDescent="0.2">
      <c r="A181" s="543" t="s">
        <v>230</v>
      </c>
      <c r="B181" s="543"/>
      <c r="C181" s="543"/>
      <c r="D181" s="543"/>
      <c r="E181" s="543"/>
      <c r="F181" s="543"/>
      <c r="G181" s="543"/>
      <c r="H181" s="158"/>
    </row>
    <row r="182" spans="1:8" s="157" customFormat="1" ht="15" customHeight="1" x14ac:dyDescent="0.2">
      <c r="A182" s="543"/>
      <c r="B182" s="543"/>
      <c r="C182" s="543"/>
      <c r="D182" s="543"/>
      <c r="E182" s="543"/>
      <c r="F182" s="543"/>
      <c r="G182" s="543"/>
      <c r="H182" s="158"/>
    </row>
    <row r="183" spans="1:8" s="157" customFormat="1" ht="15" x14ac:dyDescent="0.25">
      <c r="A183" s="241" t="s">
        <v>726</v>
      </c>
      <c r="B183" s="162"/>
      <c r="D183" s="158"/>
      <c r="E183" s="158"/>
      <c r="F183" s="239"/>
      <c r="G183" s="240"/>
      <c r="H183" s="158"/>
    </row>
    <row r="184" spans="1:8" s="157" customFormat="1" ht="15" customHeight="1" x14ac:dyDescent="0.2">
      <c r="A184" s="543" t="s">
        <v>738</v>
      </c>
      <c r="B184" s="543"/>
      <c r="C184" s="543"/>
      <c r="D184" s="543"/>
      <c r="E184" s="543"/>
      <c r="F184" s="543"/>
      <c r="G184" s="543"/>
      <c r="H184" s="158"/>
    </row>
    <row r="185" spans="1:8" s="157" customFormat="1" ht="15" customHeight="1" x14ac:dyDescent="0.2">
      <c r="A185" s="543"/>
      <c r="B185" s="543"/>
      <c r="C185" s="543"/>
      <c r="D185" s="543"/>
      <c r="E185" s="543"/>
      <c r="F185" s="543"/>
      <c r="G185" s="543"/>
      <c r="H185" s="158"/>
    </row>
    <row r="186" spans="1:8" s="157" customFormat="1" ht="15" customHeight="1" x14ac:dyDescent="0.2">
      <c r="A186" s="543"/>
      <c r="B186" s="543"/>
      <c r="C186" s="543"/>
      <c r="D186" s="543"/>
      <c r="E186" s="543"/>
      <c r="F186" s="543"/>
      <c r="G186" s="543"/>
      <c r="H186" s="158"/>
    </row>
    <row r="187" spans="1:8" s="157" customFormat="1" ht="15" customHeight="1" x14ac:dyDescent="0.2">
      <c r="A187" s="543" t="s">
        <v>254</v>
      </c>
      <c r="B187" s="543"/>
      <c r="C187" s="543"/>
      <c r="D187" s="543"/>
      <c r="E187" s="543"/>
      <c r="F187" s="543"/>
      <c r="G187" s="543"/>
      <c r="H187" s="158"/>
    </row>
    <row r="188" spans="1:8" s="157" customFormat="1" ht="15" customHeight="1" x14ac:dyDescent="0.2">
      <c r="A188" s="543"/>
      <c r="B188" s="543"/>
      <c r="C188" s="543"/>
      <c r="D188" s="543"/>
      <c r="E188" s="543"/>
      <c r="F188" s="543"/>
      <c r="G188" s="543"/>
      <c r="H188" s="158"/>
    </row>
    <row r="189" spans="1:8" s="157" customFormat="1" ht="9.75" customHeight="1" x14ac:dyDescent="0.25">
      <c r="A189" s="241"/>
      <c r="B189" s="162"/>
      <c r="D189" s="158"/>
      <c r="E189" s="158"/>
      <c r="F189" s="239"/>
      <c r="G189" s="240"/>
      <c r="H189" s="158"/>
    </row>
    <row r="190" spans="1:8" s="157" customFormat="1" ht="15" x14ac:dyDescent="0.25">
      <c r="A190" s="219" t="s">
        <v>733</v>
      </c>
      <c r="B190" s="162"/>
      <c r="D190" s="158"/>
      <c r="E190" s="158"/>
      <c r="F190" s="239"/>
      <c r="G190" s="240"/>
      <c r="H190" s="158">
        <v>13177</v>
      </c>
    </row>
    <row r="191" spans="1:8" s="157" customFormat="1" ht="15" x14ac:dyDescent="0.25">
      <c r="A191" s="241" t="s">
        <v>255</v>
      </c>
      <c r="B191" s="162"/>
      <c r="D191" s="158"/>
      <c r="E191" s="158"/>
      <c r="F191" s="239"/>
      <c r="G191" s="240"/>
      <c r="H191" s="158"/>
    </row>
    <row r="192" spans="1:8" s="157" customFormat="1" ht="15" x14ac:dyDescent="0.25">
      <c r="A192" s="241" t="s">
        <v>229</v>
      </c>
      <c r="B192" s="162"/>
      <c r="D192" s="158"/>
      <c r="E192" s="158"/>
      <c r="F192" s="239"/>
      <c r="G192" s="240"/>
      <c r="H192" s="158"/>
    </row>
    <row r="193" spans="1:8" s="157" customFormat="1" ht="15" customHeight="1" x14ac:dyDescent="0.2">
      <c r="A193" s="543" t="s">
        <v>230</v>
      </c>
      <c r="B193" s="543"/>
      <c r="C193" s="543"/>
      <c r="D193" s="543"/>
      <c r="E193" s="543"/>
      <c r="F193" s="543"/>
      <c r="G193" s="543"/>
      <c r="H193" s="158"/>
    </row>
    <row r="194" spans="1:8" s="157" customFormat="1" ht="15" customHeight="1" x14ac:dyDescent="0.2">
      <c r="A194" s="543"/>
      <c r="B194" s="543"/>
      <c r="C194" s="543"/>
      <c r="D194" s="543"/>
      <c r="E194" s="543"/>
      <c r="F194" s="543"/>
      <c r="G194" s="543"/>
      <c r="H194" s="158"/>
    </row>
    <row r="195" spans="1:8" s="157" customFormat="1" ht="15" x14ac:dyDescent="0.25">
      <c r="A195" s="241" t="s">
        <v>726</v>
      </c>
      <c r="B195" s="162"/>
      <c r="D195" s="158"/>
      <c r="E195" s="158"/>
      <c r="F195" s="239"/>
      <c r="G195" s="240"/>
      <c r="H195" s="158"/>
    </row>
    <row r="196" spans="1:8" s="157" customFormat="1" ht="15" customHeight="1" x14ac:dyDescent="0.2">
      <c r="A196" s="543" t="s">
        <v>737</v>
      </c>
      <c r="B196" s="543"/>
      <c r="C196" s="543"/>
      <c r="D196" s="543"/>
      <c r="E196" s="543"/>
      <c r="F196" s="543"/>
      <c r="G196" s="543"/>
      <c r="H196" s="158"/>
    </row>
    <row r="197" spans="1:8" s="157" customFormat="1" ht="15" customHeight="1" x14ac:dyDescent="0.2">
      <c r="A197" s="543"/>
      <c r="B197" s="543"/>
      <c r="C197" s="543"/>
      <c r="D197" s="543"/>
      <c r="E197" s="543"/>
      <c r="F197" s="543"/>
      <c r="G197" s="543"/>
      <c r="H197" s="158"/>
    </row>
    <row r="198" spans="1:8" s="157" customFormat="1" ht="10.5" customHeight="1" x14ac:dyDescent="0.25">
      <c r="A198" s="241"/>
      <c r="B198" s="162"/>
      <c r="D198" s="158"/>
      <c r="E198" s="158"/>
      <c r="F198" s="239"/>
      <c r="G198" s="240"/>
      <c r="H198" s="158"/>
    </row>
    <row r="199" spans="1:8" s="157" customFormat="1" ht="15" x14ac:dyDescent="0.25">
      <c r="A199" s="219" t="s">
        <v>734</v>
      </c>
      <c r="B199" s="162"/>
      <c r="D199" s="158"/>
      <c r="E199" s="158"/>
      <c r="F199" s="239"/>
      <c r="G199" s="240"/>
      <c r="H199" s="158">
        <v>203280</v>
      </c>
    </row>
    <row r="200" spans="1:8" s="157" customFormat="1" ht="15" x14ac:dyDescent="0.25">
      <c r="A200" s="241" t="s">
        <v>256</v>
      </c>
      <c r="B200" s="162"/>
      <c r="D200" s="158"/>
      <c r="E200" s="158"/>
      <c r="F200" s="239"/>
      <c r="G200" s="240"/>
      <c r="H200" s="158"/>
    </row>
    <row r="201" spans="1:8" s="157" customFormat="1" ht="15" x14ac:dyDescent="0.25">
      <c r="A201" s="241" t="s">
        <v>229</v>
      </c>
      <c r="B201" s="162"/>
      <c r="D201" s="158"/>
      <c r="E201" s="158"/>
      <c r="F201" s="239"/>
      <c r="G201" s="240"/>
      <c r="H201" s="158"/>
    </row>
    <row r="202" spans="1:8" s="157" customFormat="1" ht="15" customHeight="1" x14ac:dyDescent="0.2">
      <c r="A202" s="543" t="s">
        <v>230</v>
      </c>
      <c r="B202" s="543"/>
      <c r="C202" s="543"/>
      <c r="D202" s="543"/>
      <c r="E202" s="543"/>
      <c r="F202" s="543"/>
      <c r="G202" s="543"/>
      <c r="H202" s="158"/>
    </row>
    <row r="203" spans="1:8" s="157" customFormat="1" ht="15" customHeight="1" x14ac:dyDescent="0.2">
      <c r="A203" s="543"/>
      <c r="B203" s="543"/>
      <c r="C203" s="543"/>
      <c r="D203" s="543"/>
      <c r="E203" s="543"/>
      <c r="F203" s="543"/>
      <c r="G203" s="543"/>
      <c r="H203" s="158"/>
    </row>
    <row r="204" spans="1:8" s="157" customFormat="1" ht="15" x14ac:dyDescent="0.25">
      <c r="A204" s="241" t="s">
        <v>726</v>
      </c>
      <c r="B204" s="162"/>
      <c r="D204" s="158"/>
      <c r="E204" s="158"/>
      <c r="F204" s="239"/>
      <c r="G204" s="240"/>
      <c r="H204" s="158"/>
    </row>
    <row r="205" spans="1:8" s="157" customFormat="1" ht="15" customHeight="1" x14ac:dyDescent="0.2">
      <c r="A205" s="543" t="s">
        <v>736</v>
      </c>
      <c r="B205" s="543"/>
      <c r="C205" s="543"/>
      <c r="D205" s="543"/>
      <c r="E205" s="543"/>
      <c r="F205" s="543"/>
      <c r="G205" s="543"/>
      <c r="H205" s="158"/>
    </row>
    <row r="206" spans="1:8" s="157" customFormat="1" ht="15" customHeight="1" x14ac:dyDescent="0.2">
      <c r="A206" s="543"/>
      <c r="B206" s="543"/>
      <c r="C206" s="543"/>
      <c r="D206" s="543"/>
      <c r="E206" s="543"/>
      <c r="F206" s="543"/>
      <c r="G206" s="543"/>
      <c r="H206" s="158"/>
    </row>
    <row r="207" spans="1:8" s="157" customFormat="1" ht="15" customHeight="1" x14ac:dyDescent="0.2">
      <c r="A207" s="543"/>
      <c r="B207" s="543"/>
      <c r="C207" s="543"/>
      <c r="D207" s="543"/>
      <c r="E207" s="543"/>
      <c r="F207" s="543"/>
      <c r="G207" s="543"/>
      <c r="H207" s="158"/>
    </row>
    <row r="208" spans="1:8" s="157" customFormat="1" ht="9" customHeight="1" x14ac:dyDescent="0.25">
      <c r="A208" s="241"/>
      <c r="B208" s="162"/>
      <c r="D208" s="158"/>
      <c r="E208" s="158"/>
      <c r="F208" s="239"/>
      <c r="G208" s="240"/>
      <c r="H208" s="158"/>
    </row>
    <row r="209" spans="1:8" s="157" customFormat="1" ht="15" x14ac:dyDescent="0.25">
      <c r="A209" s="219" t="s">
        <v>735</v>
      </c>
      <c r="B209" s="162"/>
      <c r="D209" s="158"/>
      <c r="E209" s="158"/>
      <c r="F209" s="239"/>
      <c r="G209" s="240"/>
      <c r="H209" s="158">
        <v>370245</v>
      </c>
    </row>
    <row r="210" spans="1:8" s="157" customFormat="1" ht="15" x14ac:dyDescent="0.25">
      <c r="A210" s="241" t="s">
        <v>257</v>
      </c>
      <c r="B210" s="162"/>
      <c r="D210" s="158"/>
      <c r="E210" s="158"/>
      <c r="F210" s="239"/>
      <c r="G210" s="240"/>
      <c r="H210" s="158"/>
    </row>
    <row r="211" spans="1:8" s="157" customFormat="1" ht="15" x14ac:dyDescent="0.25">
      <c r="A211" s="241" t="s">
        <v>229</v>
      </c>
      <c r="B211" s="162"/>
      <c r="D211" s="158"/>
      <c r="E211" s="158"/>
      <c r="F211" s="239"/>
      <c r="G211" s="240"/>
      <c r="H211" s="158"/>
    </row>
    <row r="212" spans="1:8" s="157" customFormat="1" ht="15" customHeight="1" x14ac:dyDescent="0.2">
      <c r="A212" s="543" t="s">
        <v>230</v>
      </c>
      <c r="B212" s="543"/>
      <c r="C212" s="543"/>
      <c r="D212" s="543"/>
      <c r="E212" s="543"/>
      <c r="F212" s="543"/>
      <c r="G212" s="543"/>
      <c r="H212" s="158"/>
    </row>
    <row r="213" spans="1:8" s="157" customFormat="1" ht="15" customHeight="1" x14ac:dyDescent="0.2">
      <c r="A213" s="543"/>
      <c r="B213" s="543"/>
      <c r="C213" s="543"/>
      <c r="D213" s="543"/>
      <c r="E213" s="543"/>
      <c r="F213" s="543"/>
      <c r="G213" s="543"/>
      <c r="H213" s="158"/>
    </row>
    <row r="214" spans="1:8" s="157" customFormat="1" ht="15" x14ac:dyDescent="0.25">
      <c r="A214" s="241" t="s">
        <v>726</v>
      </c>
      <c r="B214" s="162"/>
      <c r="D214" s="158"/>
      <c r="E214" s="158"/>
      <c r="F214" s="239"/>
      <c r="G214" s="240"/>
      <c r="H214" s="158"/>
    </row>
    <row r="215" spans="1:8" s="157" customFormat="1" ht="15" customHeight="1" x14ac:dyDescent="0.2">
      <c r="A215" s="543" t="s">
        <v>258</v>
      </c>
      <c r="B215" s="543"/>
      <c r="C215" s="543"/>
      <c r="D215" s="543"/>
      <c r="E215" s="543"/>
      <c r="F215" s="543"/>
      <c r="G215" s="543"/>
      <c r="H215" s="158"/>
    </row>
    <row r="216" spans="1:8" s="157" customFormat="1" ht="15" customHeight="1" x14ac:dyDescent="0.2">
      <c r="A216" s="543"/>
      <c r="B216" s="543"/>
      <c r="C216" s="543"/>
      <c r="D216" s="543"/>
      <c r="E216" s="543"/>
      <c r="F216" s="543"/>
      <c r="G216" s="543"/>
      <c r="H216" s="158"/>
    </row>
    <row r="217" spans="1:8" s="157" customFormat="1" ht="10.5" customHeight="1" x14ac:dyDescent="0.25">
      <c r="A217" s="241"/>
      <c r="B217" s="162"/>
      <c r="D217" s="158"/>
      <c r="E217" s="158"/>
      <c r="F217" s="239"/>
      <c r="G217" s="240"/>
      <c r="H217" s="158"/>
    </row>
    <row r="218" spans="1:8" s="157" customFormat="1" ht="15" x14ac:dyDescent="0.25">
      <c r="A218" s="219" t="s">
        <v>750</v>
      </c>
      <c r="B218" s="162"/>
      <c r="D218" s="158"/>
      <c r="E218" s="158"/>
      <c r="F218" s="239"/>
      <c r="G218" s="240"/>
      <c r="H218" s="158">
        <v>52030</v>
      </c>
    </row>
    <row r="219" spans="1:8" s="157" customFormat="1" ht="15" x14ac:dyDescent="0.25">
      <c r="A219" s="241" t="s">
        <v>259</v>
      </c>
      <c r="B219" s="162"/>
      <c r="D219" s="158"/>
      <c r="E219" s="158"/>
      <c r="F219" s="239"/>
      <c r="G219" s="240"/>
      <c r="H219" s="158"/>
    </row>
    <row r="220" spans="1:8" s="157" customFormat="1" ht="15" x14ac:dyDescent="0.25">
      <c r="A220" s="241" t="s">
        <v>229</v>
      </c>
      <c r="B220" s="162"/>
      <c r="D220" s="158"/>
      <c r="E220" s="158"/>
      <c r="F220" s="239"/>
      <c r="G220" s="240"/>
      <c r="H220" s="158"/>
    </row>
    <row r="221" spans="1:8" s="157" customFormat="1" ht="15" customHeight="1" x14ac:dyDescent="0.2">
      <c r="A221" s="543" t="s">
        <v>230</v>
      </c>
      <c r="B221" s="543"/>
      <c r="C221" s="543"/>
      <c r="D221" s="543"/>
      <c r="E221" s="543"/>
      <c r="F221" s="543"/>
      <c r="G221" s="543"/>
      <c r="H221" s="158"/>
    </row>
    <row r="222" spans="1:8" s="157" customFormat="1" ht="15" customHeight="1" x14ac:dyDescent="0.2">
      <c r="A222" s="543"/>
      <c r="B222" s="543"/>
      <c r="C222" s="543"/>
      <c r="D222" s="543"/>
      <c r="E222" s="543"/>
      <c r="F222" s="543"/>
      <c r="G222" s="543"/>
      <c r="H222" s="158"/>
    </row>
    <row r="223" spans="1:8" s="157" customFormat="1" ht="15" x14ac:dyDescent="0.25">
      <c r="A223" s="241" t="s">
        <v>726</v>
      </c>
      <c r="B223" s="162"/>
      <c r="D223" s="158"/>
      <c r="E223" s="158"/>
      <c r="F223" s="239"/>
      <c r="G223" s="240"/>
      <c r="H223" s="158"/>
    </row>
    <row r="224" spans="1:8" s="157" customFormat="1" ht="15" customHeight="1" x14ac:dyDescent="0.2">
      <c r="A224" s="543" t="s">
        <v>749</v>
      </c>
      <c r="B224" s="543"/>
      <c r="C224" s="543"/>
      <c r="D224" s="543"/>
      <c r="E224" s="543"/>
      <c r="F224" s="543"/>
      <c r="G224" s="543"/>
      <c r="H224" s="158"/>
    </row>
    <row r="225" spans="1:8" s="157" customFormat="1" ht="15" customHeight="1" x14ac:dyDescent="0.2">
      <c r="A225" s="543"/>
      <c r="B225" s="543"/>
      <c r="C225" s="543"/>
      <c r="D225" s="543"/>
      <c r="E225" s="543"/>
      <c r="F225" s="543"/>
      <c r="G225" s="543"/>
      <c r="H225" s="158"/>
    </row>
    <row r="226" spans="1:8" s="157" customFormat="1" ht="15" x14ac:dyDescent="0.25">
      <c r="A226" s="219" t="s">
        <v>788</v>
      </c>
      <c r="B226" s="162"/>
      <c r="D226" s="158"/>
      <c r="E226" s="158"/>
      <c r="F226" s="239"/>
      <c r="G226" s="240"/>
      <c r="H226" s="158">
        <v>38720</v>
      </c>
    </row>
    <row r="227" spans="1:8" s="157" customFormat="1" ht="15" x14ac:dyDescent="0.25">
      <c r="A227" s="241" t="s">
        <v>260</v>
      </c>
      <c r="B227" s="162"/>
      <c r="D227" s="158"/>
      <c r="E227" s="158"/>
      <c r="F227" s="239"/>
      <c r="G227" s="240"/>
      <c r="H227" s="158"/>
    </row>
    <row r="228" spans="1:8" s="157" customFormat="1" ht="15" x14ac:dyDescent="0.25">
      <c r="A228" s="348" t="s">
        <v>229</v>
      </c>
      <c r="B228" s="162"/>
      <c r="D228" s="158"/>
      <c r="E228" s="158"/>
      <c r="F228" s="346"/>
      <c r="G228" s="347"/>
      <c r="H228" s="158"/>
    </row>
    <row r="229" spans="1:8" s="157" customFormat="1" ht="15" customHeight="1" x14ac:dyDescent="0.2">
      <c r="A229" s="543" t="s">
        <v>230</v>
      </c>
      <c r="B229" s="543"/>
      <c r="C229" s="543"/>
      <c r="D229" s="543"/>
      <c r="E229" s="543"/>
      <c r="F229" s="543"/>
      <c r="G229" s="543"/>
      <c r="H229" s="158"/>
    </row>
    <row r="230" spans="1:8" s="157" customFormat="1" ht="15" customHeight="1" x14ac:dyDescent="0.2">
      <c r="A230" s="543"/>
      <c r="B230" s="543"/>
      <c r="C230" s="543"/>
      <c r="D230" s="543"/>
      <c r="E230" s="543"/>
      <c r="F230" s="543"/>
      <c r="G230" s="543"/>
      <c r="H230" s="158"/>
    </row>
    <row r="231" spans="1:8" s="157" customFormat="1" ht="14.25" customHeight="1" x14ac:dyDescent="0.25">
      <c r="A231" s="241" t="s">
        <v>726</v>
      </c>
      <c r="B231" s="162"/>
      <c r="D231" s="158"/>
      <c r="E231" s="158"/>
      <c r="F231" s="239"/>
      <c r="G231" s="240"/>
      <c r="H231" s="158"/>
    </row>
    <row r="232" spans="1:8" s="157" customFormat="1" ht="15" hidden="1" customHeight="1" x14ac:dyDescent="0.2">
      <c r="A232" s="543" t="s">
        <v>868</v>
      </c>
      <c r="B232" s="543"/>
      <c r="C232" s="543"/>
      <c r="D232" s="543"/>
      <c r="E232" s="543"/>
      <c r="F232" s="543"/>
      <c r="G232" s="543"/>
      <c r="H232" s="158"/>
    </row>
    <row r="233" spans="1:8" s="157" customFormat="1" ht="15" customHeight="1" x14ac:dyDescent="0.2">
      <c r="A233" s="543"/>
      <c r="B233" s="543"/>
      <c r="C233" s="543"/>
      <c r="D233" s="543"/>
      <c r="E233" s="543"/>
      <c r="F233" s="543"/>
      <c r="G233" s="543"/>
      <c r="H233" s="158"/>
    </row>
    <row r="234" spans="1:8" s="157" customFormat="1" ht="15" customHeight="1" x14ac:dyDescent="0.2">
      <c r="A234" s="543"/>
      <c r="B234" s="543"/>
      <c r="C234" s="543"/>
      <c r="D234" s="543"/>
      <c r="E234" s="543"/>
      <c r="F234" s="543"/>
      <c r="G234" s="543"/>
      <c r="H234" s="158"/>
    </row>
    <row r="235" spans="1:8" s="157" customFormat="1" ht="15" x14ac:dyDescent="0.25">
      <c r="A235" s="241" t="s">
        <v>751</v>
      </c>
      <c r="B235" s="162"/>
      <c r="D235" s="158"/>
      <c r="E235" s="158"/>
      <c r="F235" s="239"/>
      <c r="G235" s="240"/>
      <c r="H235" s="158"/>
    </row>
    <row r="236" spans="1:8" s="157" customFormat="1" ht="15" x14ac:dyDescent="0.25">
      <c r="A236" s="241"/>
      <c r="B236" s="162"/>
      <c r="D236" s="158"/>
      <c r="E236" s="158"/>
      <c r="F236" s="239"/>
      <c r="G236" s="240"/>
      <c r="H236" s="158"/>
    </row>
    <row r="237" spans="1:8" s="157" customFormat="1" ht="15" x14ac:dyDescent="0.25">
      <c r="A237" s="219" t="s">
        <v>753</v>
      </c>
      <c r="B237" s="162"/>
      <c r="D237" s="158"/>
      <c r="E237" s="158"/>
      <c r="F237" s="239"/>
      <c r="G237" s="240"/>
      <c r="H237" s="158">
        <v>209088</v>
      </c>
    </row>
    <row r="238" spans="1:8" s="157" customFormat="1" ht="15" x14ac:dyDescent="0.25">
      <c r="A238" s="348" t="s">
        <v>726</v>
      </c>
      <c r="B238" s="162"/>
      <c r="D238" s="158"/>
      <c r="E238" s="158"/>
      <c r="F238" s="239"/>
      <c r="G238" s="240"/>
      <c r="H238" s="158"/>
    </row>
    <row r="239" spans="1:8" s="157" customFormat="1" ht="30" customHeight="1" x14ac:dyDescent="0.2">
      <c r="A239" s="546" t="s">
        <v>752</v>
      </c>
      <c r="B239" s="546"/>
      <c r="C239" s="546"/>
      <c r="D239" s="546"/>
      <c r="E239" s="546"/>
      <c r="F239" s="546"/>
      <c r="G239" s="546"/>
      <c r="H239" s="158"/>
    </row>
    <row r="240" spans="1:8" s="157" customFormat="1" ht="15" x14ac:dyDescent="0.25">
      <c r="A240" s="241"/>
      <c r="B240" s="162"/>
      <c r="D240" s="158"/>
      <c r="E240" s="158"/>
      <c r="F240" s="239"/>
      <c r="G240" s="240"/>
      <c r="H240" s="158"/>
    </row>
    <row r="241" spans="1:8" s="157" customFormat="1" ht="15" x14ac:dyDescent="0.25">
      <c r="A241" s="219" t="s">
        <v>754</v>
      </c>
      <c r="B241" s="162"/>
      <c r="D241" s="158"/>
      <c r="E241" s="158"/>
      <c r="F241" s="239"/>
      <c r="G241" s="240"/>
      <c r="H241" s="158">
        <v>30855</v>
      </c>
    </row>
    <row r="242" spans="1:8" s="157" customFormat="1" ht="15" x14ac:dyDescent="0.25">
      <c r="A242" s="241" t="s">
        <v>261</v>
      </c>
      <c r="B242" s="162"/>
      <c r="D242" s="158"/>
      <c r="E242" s="158"/>
      <c r="F242" s="239"/>
      <c r="G242" s="240"/>
      <c r="H242" s="158"/>
    </row>
    <row r="243" spans="1:8" s="157" customFormat="1" ht="15" x14ac:dyDescent="0.25">
      <c r="A243" s="368"/>
      <c r="B243" s="162"/>
      <c r="D243" s="158"/>
      <c r="E243" s="158"/>
      <c r="F243" s="366"/>
      <c r="G243" s="367"/>
      <c r="H243" s="158"/>
    </row>
    <row r="244" spans="1:8" s="157" customFormat="1" ht="15" x14ac:dyDescent="0.25">
      <c r="A244" s="348" t="s">
        <v>229</v>
      </c>
      <c r="B244" s="162"/>
      <c r="D244" s="158"/>
      <c r="E244" s="158"/>
      <c r="F244" s="346"/>
      <c r="G244" s="347"/>
      <c r="H244" s="158"/>
    </row>
    <row r="245" spans="1:8" s="157" customFormat="1" ht="15" customHeight="1" x14ac:dyDescent="0.2">
      <c r="A245" s="543" t="s">
        <v>230</v>
      </c>
      <c r="B245" s="543"/>
      <c r="C245" s="543"/>
      <c r="D245" s="543"/>
      <c r="E245" s="543"/>
      <c r="F245" s="543"/>
      <c r="G245" s="543"/>
      <c r="H245" s="158"/>
    </row>
    <row r="246" spans="1:8" s="157" customFormat="1" ht="15" customHeight="1" x14ac:dyDescent="0.2">
      <c r="A246" s="543"/>
      <c r="B246" s="543"/>
      <c r="C246" s="543"/>
      <c r="D246" s="543"/>
      <c r="E246" s="543"/>
      <c r="F246" s="543"/>
      <c r="G246" s="543"/>
      <c r="H246" s="158"/>
    </row>
    <row r="247" spans="1:8" s="157" customFormat="1" ht="15" x14ac:dyDescent="0.25">
      <c r="A247" s="241" t="s">
        <v>726</v>
      </c>
      <c r="B247" s="162"/>
      <c r="D247" s="158"/>
      <c r="E247" s="158"/>
      <c r="F247" s="239"/>
      <c r="G247" s="240"/>
      <c r="H247" s="158"/>
    </row>
    <row r="248" spans="1:8" s="157" customFormat="1" ht="15" hidden="1" customHeight="1" x14ac:dyDescent="0.2">
      <c r="A248" s="543" t="s">
        <v>869</v>
      </c>
      <c r="B248" s="543"/>
      <c r="C248" s="543"/>
      <c r="D248" s="543"/>
      <c r="E248" s="543"/>
      <c r="F248" s="543"/>
      <c r="G248" s="543"/>
      <c r="H248" s="158"/>
    </row>
    <row r="249" spans="1:8" s="157" customFormat="1" ht="15" customHeight="1" x14ac:dyDescent="0.2">
      <c r="A249" s="543"/>
      <c r="B249" s="543"/>
      <c r="C249" s="543"/>
      <c r="D249" s="543"/>
      <c r="E249" s="543"/>
      <c r="F249" s="543"/>
      <c r="G249" s="543"/>
      <c r="H249" s="158"/>
    </row>
    <row r="250" spans="1:8" s="157" customFormat="1" ht="15" customHeight="1" x14ac:dyDescent="0.2">
      <c r="A250" s="543"/>
      <c r="B250" s="543"/>
      <c r="C250" s="543"/>
      <c r="D250" s="543"/>
      <c r="E250" s="543"/>
      <c r="F250" s="543"/>
      <c r="G250" s="543"/>
      <c r="H250" s="158"/>
    </row>
    <row r="251" spans="1:8" s="157" customFormat="1" ht="15" x14ac:dyDescent="0.25">
      <c r="A251" s="241"/>
      <c r="B251" s="162"/>
      <c r="D251" s="158"/>
      <c r="E251" s="158"/>
      <c r="F251" s="239"/>
      <c r="G251" s="240"/>
      <c r="H251" s="158"/>
    </row>
    <row r="252" spans="1:8" s="157" customFormat="1" ht="15" x14ac:dyDescent="0.25">
      <c r="A252" s="219" t="s">
        <v>755</v>
      </c>
      <c r="B252" s="162"/>
      <c r="D252" s="158"/>
      <c r="E252" s="158"/>
      <c r="F252" s="239"/>
      <c r="G252" s="240"/>
      <c r="H252" s="158">
        <v>64500</v>
      </c>
    </row>
    <row r="253" spans="1:8" s="157" customFormat="1" ht="15" x14ac:dyDescent="0.25">
      <c r="A253" s="241" t="s">
        <v>262</v>
      </c>
      <c r="B253" s="162"/>
      <c r="D253" s="158"/>
      <c r="E253" s="158"/>
      <c r="F253" s="239"/>
      <c r="G253" s="240"/>
      <c r="H253" s="158"/>
    </row>
    <row r="254" spans="1:8" s="157" customFormat="1" ht="15" x14ac:dyDescent="0.25">
      <c r="A254" s="348" t="s">
        <v>229</v>
      </c>
      <c r="B254" s="162"/>
      <c r="D254" s="158"/>
      <c r="E254" s="158"/>
      <c r="F254" s="346"/>
      <c r="G254" s="347"/>
      <c r="H254" s="158"/>
    </row>
    <row r="255" spans="1:8" s="157" customFormat="1" ht="28.5" customHeight="1" x14ac:dyDescent="0.2">
      <c r="A255" s="546" t="s">
        <v>756</v>
      </c>
      <c r="B255" s="546"/>
      <c r="C255" s="546"/>
      <c r="D255" s="546"/>
      <c r="E255" s="546"/>
      <c r="F255" s="546"/>
      <c r="G255" s="546"/>
      <c r="H255" s="158"/>
    </row>
    <row r="256" spans="1:8" s="157" customFormat="1" ht="15" x14ac:dyDescent="0.25">
      <c r="A256" s="241" t="s">
        <v>726</v>
      </c>
      <c r="B256" s="162"/>
      <c r="D256" s="158"/>
      <c r="E256" s="158"/>
      <c r="F256" s="239"/>
      <c r="G256" s="240"/>
      <c r="H256" s="158"/>
    </row>
    <row r="257" spans="1:8" s="157" customFormat="1" ht="27.75" customHeight="1" x14ac:dyDescent="0.2">
      <c r="A257" s="546" t="s">
        <v>757</v>
      </c>
      <c r="B257" s="546"/>
      <c r="C257" s="546"/>
      <c r="D257" s="546"/>
      <c r="E257" s="546"/>
      <c r="F257" s="546"/>
      <c r="G257" s="546"/>
      <c r="H257" s="158"/>
    </row>
    <row r="258" spans="1:8" s="157" customFormat="1" ht="15" x14ac:dyDescent="0.25">
      <c r="A258" s="241"/>
      <c r="B258" s="162"/>
      <c r="D258" s="158"/>
      <c r="E258" s="158"/>
      <c r="F258" s="239"/>
      <c r="G258" s="240"/>
      <c r="H258" s="158"/>
    </row>
    <row r="259" spans="1:8" s="157" customFormat="1" ht="15" x14ac:dyDescent="0.25">
      <c r="A259" s="219" t="s">
        <v>830</v>
      </c>
      <c r="B259" s="162"/>
      <c r="D259" s="158"/>
      <c r="E259" s="158"/>
      <c r="F259" s="239"/>
      <c r="G259" s="240"/>
      <c r="H259" s="158">
        <v>400000</v>
      </c>
    </row>
    <row r="260" spans="1:8" s="157" customFormat="1" ht="15" x14ac:dyDescent="0.25">
      <c r="A260" s="241" t="s">
        <v>263</v>
      </c>
      <c r="B260" s="162"/>
      <c r="D260" s="158"/>
      <c r="E260" s="158"/>
      <c r="F260" s="239"/>
      <c r="G260" s="240"/>
      <c r="H260" s="158"/>
    </row>
    <row r="261" spans="1:8" s="157" customFormat="1" ht="15" x14ac:dyDescent="0.25">
      <c r="A261" s="348" t="s">
        <v>229</v>
      </c>
      <c r="B261" s="162"/>
      <c r="D261" s="158"/>
      <c r="E261" s="158"/>
      <c r="F261" s="346"/>
      <c r="G261" s="347"/>
      <c r="H261" s="158"/>
    </row>
    <row r="262" spans="1:8" s="350" customFormat="1" ht="27.75" customHeight="1" x14ac:dyDescent="0.2">
      <c r="A262" s="546" t="s">
        <v>758</v>
      </c>
      <c r="B262" s="546"/>
      <c r="C262" s="546"/>
      <c r="D262" s="546"/>
      <c r="E262" s="546"/>
      <c r="F262" s="546"/>
      <c r="G262" s="546"/>
      <c r="H262" s="158"/>
    </row>
    <row r="263" spans="1:8" s="157" customFormat="1" ht="15" x14ac:dyDescent="0.25">
      <c r="A263" s="241" t="s">
        <v>726</v>
      </c>
      <c r="B263" s="162"/>
      <c r="D263" s="158"/>
      <c r="E263" s="158"/>
      <c r="F263" s="239"/>
      <c r="G263" s="240"/>
      <c r="H263" s="158"/>
    </row>
    <row r="264" spans="1:8" s="157" customFormat="1" ht="15" customHeight="1" x14ac:dyDescent="0.2">
      <c r="A264" s="524" t="s">
        <v>759</v>
      </c>
      <c r="B264" s="524"/>
      <c r="C264" s="524"/>
      <c r="D264" s="524"/>
      <c r="E264" s="524"/>
      <c r="F264" s="524"/>
      <c r="G264" s="524"/>
      <c r="H264" s="158"/>
    </row>
    <row r="265" spans="1:8" s="157" customFormat="1" ht="15" customHeight="1" x14ac:dyDescent="0.2">
      <c r="A265" s="543" t="s">
        <v>264</v>
      </c>
      <c r="B265" s="543"/>
      <c r="C265" s="543"/>
      <c r="D265" s="543"/>
      <c r="E265" s="543"/>
      <c r="F265" s="543"/>
      <c r="G265" s="543"/>
      <c r="H265" s="158"/>
    </row>
    <row r="266" spans="1:8" s="157" customFormat="1" ht="15" customHeight="1" x14ac:dyDescent="0.2">
      <c r="A266" s="543"/>
      <c r="B266" s="543"/>
      <c r="C266" s="543"/>
      <c r="D266" s="543"/>
      <c r="E266" s="543"/>
      <c r="F266" s="543"/>
      <c r="G266" s="543"/>
      <c r="H266" s="158"/>
    </row>
    <row r="267" spans="1:8" s="157" customFormat="1" ht="15" customHeight="1" x14ac:dyDescent="0.2">
      <c r="A267" s="543"/>
      <c r="B267" s="543"/>
      <c r="C267" s="543"/>
      <c r="D267" s="543"/>
      <c r="E267" s="543"/>
      <c r="F267" s="543"/>
      <c r="G267" s="543"/>
      <c r="H267" s="158"/>
    </row>
    <row r="268" spans="1:8" s="157" customFormat="1" ht="15" x14ac:dyDescent="0.25">
      <c r="A268" s="241"/>
      <c r="B268" s="162"/>
      <c r="D268" s="158"/>
      <c r="E268" s="158"/>
      <c r="F268" s="239"/>
      <c r="G268" s="240"/>
      <c r="H268" s="158"/>
    </row>
    <row r="269" spans="1:8" s="157" customFormat="1" ht="15" x14ac:dyDescent="0.25">
      <c r="A269" s="219" t="s">
        <v>789</v>
      </c>
      <c r="B269" s="162"/>
      <c r="D269" s="158"/>
      <c r="E269" s="158"/>
      <c r="F269" s="239"/>
      <c r="G269" s="240"/>
      <c r="H269" s="158">
        <v>279516</v>
      </c>
    </row>
    <row r="270" spans="1:8" s="157" customFormat="1" ht="15" x14ac:dyDescent="0.25">
      <c r="A270" s="241" t="s">
        <v>265</v>
      </c>
      <c r="B270" s="162"/>
      <c r="D270" s="158"/>
      <c r="E270" s="158"/>
      <c r="F270" s="239"/>
      <c r="G270" s="240"/>
      <c r="H270" s="158"/>
    </row>
    <row r="271" spans="1:8" s="157" customFormat="1" ht="15" x14ac:dyDescent="0.25">
      <c r="A271" s="348" t="s">
        <v>229</v>
      </c>
      <c r="B271" s="162"/>
      <c r="D271" s="158"/>
      <c r="E271" s="158"/>
      <c r="F271" s="346"/>
      <c r="G271" s="347"/>
      <c r="H271" s="158"/>
    </row>
    <row r="272" spans="1:8" s="157" customFormat="1" ht="15" customHeight="1" x14ac:dyDescent="0.2">
      <c r="A272" s="555" t="s">
        <v>760</v>
      </c>
      <c r="B272" s="555"/>
      <c r="C272" s="555"/>
      <c r="D272" s="555"/>
      <c r="E272" s="555"/>
      <c r="F272" s="555"/>
      <c r="G272" s="555"/>
      <c r="H272" s="158"/>
    </row>
    <row r="273" spans="1:8" s="157" customFormat="1" ht="15" x14ac:dyDescent="0.25">
      <c r="A273" s="241" t="s">
        <v>761</v>
      </c>
      <c r="B273" s="162"/>
      <c r="D273" s="158"/>
      <c r="E273" s="158"/>
      <c r="F273" s="239"/>
      <c r="G273" s="240"/>
      <c r="H273" s="158"/>
    </row>
    <row r="274" spans="1:8" s="157" customFormat="1" ht="15" customHeight="1" x14ac:dyDescent="0.2">
      <c r="A274" s="555" t="s">
        <v>762</v>
      </c>
      <c r="B274" s="555"/>
      <c r="C274" s="555"/>
      <c r="D274" s="555"/>
      <c r="E274" s="555"/>
      <c r="F274" s="555"/>
      <c r="G274" s="555"/>
      <c r="H274" s="158"/>
    </row>
    <row r="275" spans="1:8" s="157" customFormat="1" ht="15" x14ac:dyDescent="0.25">
      <c r="A275" s="241"/>
      <c r="B275" s="162"/>
      <c r="D275" s="158"/>
      <c r="E275" s="158"/>
      <c r="F275" s="239"/>
      <c r="G275" s="240"/>
      <c r="H275" s="158"/>
    </row>
    <row r="276" spans="1:8" s="157" customFormat="1" ht="15" x14ac:dyDescent="0.25">
      <c r="A276" s="219" t="s">
        <v>763</v>
      </c>
      <c r="B276" s="162"/>
      <c r="D276" s="158"/>
      <c r="E276" s="158"/>
      <c r="F276" s="239"/>
      <c r="G276" s="240"/>
      <c r="H276" s="158">
        <v>2515861</v>
      </c>
    </row>
    <row r="277" spans="1:8" s="157" customFormat="1" ht="15" x14ac:dyDescent="0.25">
      <c r="A277" s="241" t="s">
        <v>266</v>
      </c>
      <c r="B277" s="162"/>
      <c r="D277" s="158"/>
      <c r="E277" s="158"/>
      <c r="F277" s="239"/>
      <c r="G277" s="240"/>
      <c r="H277" s="158"/>
    </row>
    <row r="278" spans="1:8" s="157" customFormat="1" ht="15" x14ac:dyDescent="0.25">
      <c r="A278" s="241" t="s">
        <v>726</v>
      </c>
      <c r="B278" s="162"/>
      <c r="D278" s="158"/>
      <c r="E278" s="158"/>
      <c r="F278" s="239"/>
      <c r="G278" s="240"/>
      <c r="H278" s="158"/>
    </row>
    <row r="279" spans="1:8" s="157" customFormat="1" ht="15" customHeight="1" x14ac:dyDescent="0.2">
      <c r="A279" s="555" t="s">
        <v>764</v>
      </c>
      <c r="B279" s="555"/>
      <c r="C279" s="555"/>
      <c r="D279" s="555"/>
      <c r="E279" s="555"/>
      <c r="F279" s="555"/>
      <c r="G279" s="555"/>
      <c r="H279" s="158"/>
    </row>
    <row r="280" spans="1:8" s="157" customFormat="1" ht="15" x14ac:dyDescent="0.25">
      <c r="A280" s="241"/>
      <c r="B280" s="162"/>
      <c r="D280" s="158"/>
      <c r="E280" s="158"/>
      <c r="F280" s="239"/>
      <c r="G280" s="240"/>
      <c r="H280" s="158"/>
    </row>
    <row r="281" spans="1:8" s="157" customFormat="1" ht="15" x14ac:dyDescent="0.25">
      <c r="A281" s="219" t="s">
        <v>765</v>
      </c>
      <c r="B281" s="162"/>
      <c r="D281" s="158"/>
      <c r="E281" s="158"/>
      <c r="F281" s="239"/>
      <c r="G281" s="240"/>
      <c r="H281" s="158">
        <v>298666</v>
      </c>
    </row>
    <row r="282" spans="1:8" s="157" customFormat="1" ht="15" x14ac:dyDescent="0.25">
      <c r="A282" s="241" t="s">
        <v>281</v>
      </c>
      <c r="B282" s="162"/>
      <c r="D282" s="158"/>
      <c r="E282" s="158"/>
      <c r="F282" s="239"/>
      <c r="G282" s="240"/>
      <c r="H282" s="158"/>
    </row>
    <row r="283" spans="1:8" s="157" customFormat="1" ht="15" x14ac:dyDescent="0.25">
      <c r="A283" s="241"/>
      <c r="B283" s="162"/>
      <c r="D283" s="158"/>
      <c r="E283" s="158"/>
      <c r="F283" s="239"/>
      <c r="G283" s="240"/>
      <c r="H283" s="158"/>
    </row>
    <row r="284" spans="1:8" s="157" customFormat="1" ht="15" x14ac:dyDescent="0.25">
      <c r="A284" s="219" t="s">
        <v>766</v>
      </c>
      <c r="B284" s="162"/>
      <c r="D284" s="158"/>
      <c r="E284" s="158"/>
      <c r="F284" s="239"/>
      <c r="G284" s="240"/>
      <c r="H284" s="158">
        <v>174240</v>
      </c>
    </row>
    <row r="285" spans="1:8" s="157" customFormat="1" ht="15" x14ac:dyDescent="0.25">
      <c r="A285" s="241" t="s">
        <v>267</v>
      </c>
      <c r="B285" s="162"/>
      <c r="D285" s="158"/>
      <c r="E285" s="158"/>
      <c r="F285" s="239"/>
      <c r="G285" s="240"/>
      <c r="H285" s="158"/>
    </row>
    <row r="286" spans="1:8" s="157" customFormat="1" ht="15" x14ac:dyDescent="0.25">
      <c r="A286" s="241" t="s">
        <v>767</v>
      </c>
      <c r="B286" s="162"/>
      <c r="D286" s="158"/>
      <c r="E286" s="158"/>
      <c r="F286" s="239"/>
      <c r="G286" s="240"/>
      <c r="H286" s="158"/>
    </row>
    <row r="287" spans="1:8" s="157" customFormat="1" ht="15" x14ac:dyDescent="0.25">
      <c r="A287" s="241" t="s">
        <v>768</v>
      </c>
      <c r="B287" s="162"/>
      <c r="D287" s="158"/>
      <c r="E287" s="158"/>
      <c r="F287" s="239"/>
      <c r="G287" s="240"/>
      <c r="H287" s="158"/>
    </row>
    <row r="288" spans="1:8" s="157" customFormat="1" ht="15" x14ac:dyDescent="0.25">
      <c r="A288" s="348"/>
      <c r="B288" s="162"/>
      <c r="D288" s="158"/>
      <c r="E288" s="158"/>
      <c r="F288" s="346"/>
      <c r="G288" s="347"/>
      <c r="H288" s="158"/>
    </row>
    <row r="289" spans="1:8" s="157" customFormat="1" ht="15" x14ac:dyDescent="0.25">
      <c r="A289" s="219" t="s">
        <v>777</v>
      </c>
      <c r="B289" s="162"/>
      <c r="D289" s="158"/>
      <c r="E289" s="158"/>
      <c r="F289" s="239"/>
      <c r="G289" s="240"/>
      <c r="H289" s="158">
        <v>215776</v>
      </c>
    </row>
    <row r="290" spans="1:8" s="157" customFormat="1" ht="15" x14ac:dyDescent="0.25">
      <c r="A290" s="241" t="s">
        <v>268</v>
      </c>
      <c r="B290" s="162"/>
      <c r="D290" s="158"/>
      <c r="E290" s="158"/>
      <c r="F290" s="239"/>
      <c r="G290" s="240"/>
      <c r="H290" s="158"/>
    </row>
    <row r="291" spans="1:8" s="157" customFormat="1" ht="15" x14ac:dyDescent="0.25">
      <c r="A291" s="241" t="s">
        <v>761</v>
      </c>
      <c r="B291" s="162"/>
      <c r="D291" s="158"/>
      <c r="E291" s="158"/>
      <c r="F291" s="239"/>
      <c r="G291" s="240"/>
      <c r="H291" s="158"/>
    </row>
    <row r="292" spans="1:8" s="157" customFormat="1" ht="15" x14ac:dyDescent="0.25">
      <c r="A292" s="348" t="s">
        <v>769</v>
      </c>
      <c r="B292" s="162"/>
      <c r="D292" s="158"/>
      <c r="E292" s="158"/>
      <c r="F292" s="346"/>
      <c r="G292" s="347"/>
      <c r="H292" s="158"/>
    </row>
    <row r="293" spans="1:8" s="157" customFormat="1" ht="15" x14ac:dyDescent="0.25">
      <c r="A293" s="348"/>
      <c r="B293" s="162"/>
      <c r="D293" s="158"/>
      <c r="E293" s="158"/>
      <c r="F293" s="346"/>
      <c r="G293" s="347"/>
      <c r="H293" s="158"/>
    </row>
    <row r="294" spans="1:8" s="157" customFormat="1" ht="15" x14ac:dyDescent="0.25">
      <c r="A294" s="430"/>
      <c r="B294" s="162"/>
      <c r="D294" s="158"/>
      <c r="E294" s="158"/>
      <c r="F294" s="428"/>
      <c r="G294" s="429"/>
      <c r="H294" s="158"/>
    </row>
    <row r="295" spans="1:8" s="157" customFormat="1" ht="15" x14ac:dyDescent="0.25">
      <c r="A295" s="351" t="s">
        <v>790</v>
      </c>
      <c r="B295" s="162"/>
      <c r="D295" s="158"/>
      <c r="E295" s="158"/>
      <c r="F295" s="346"/>
      <c r="G295" s="347"/>
      <c r="H295" s="158">
        <v>97492</v>
      </c>
    </row>
    <row r="296" spans="1:8" s="157" customFormat="1" ht="15" customHeight="1" x14ac:dyDescent="0.2">
      <c r="A296" s="556" t="s">
        <v>770</v>
      </c>
      <c r="B296" s="556"/>
      <c r="C296" s="556"/>
      <c r="D296" s="556"/>
      <c r="E296" s="556"/>
      <c r="F296" s="556"/>
      <c r="G296" s="556"/>
      <c r="H296" s="158"/>
    </row>
    <row r="297" spans="1:8" s="157" customFormat="1" ht="15" x14ac:dyDescent="0.25">
      <c r="A297" s="348" t="s">
        <v>229</v>
      </c>
      <c r="B297" s="162"/>
      <c r="D297" s="158"/>
      <c r="E297" s="158"/>
      <c r="F297" s="346"/>
      <c r="G297" s="347"/>
      <c r="H297" s="158"/>
    </row>
    <row r="298" spans="1:8" s="157" customFormat="1" ht="15" customHeight="1" x14ac:dyDescent="0.2">
      <c r="A298" s="555" t="s">
        <v>771</v>
      </c>
      <c r="B298" s="555"/>
      <c r="C298" s="555"/>
      <c r="D298" s="555"/>
      <c r="E298" s="555"/>
      <c r="F298" s="555"/>
      <c r="G298" s="555"/>
      <c r="H298" s="158"/>
    </row>
    <row r="299" spans="1:8" s="157" customFormat="1" ht="15" customHeight="1" x14ac:dyDescent="0.2">
      <c r="A299" s="348" t="s">
        <v>761</v>
      </c>
      <c r="B299" s="286"/>
      <c r="C299" s="286"/>
      <c r="D299" s="286"/>
      <c r="E299" s="286"/>
      <c r="F299" s="286"/>
      <c r="G299" s="286"/>
      <c r="H299" s="158"/>
    </row>
    <row r="300" spans="1:8" s="157" customFormat="1" ht="31.5" customHeight="1" x14ac:dyDescent="0.2">
      <c r="A300" s="546" t="s">
        <v>772</v>
      </c>
      <c r="B300" s="546"/>
      <c r="C300" s="546"/>
      <c r="D300" s="546"/>
      <c r="E300" s="546"/>
      <c r="F300" s="546"/>
      <c r="G300" s="546"/>
      <c r="H300" s="158"/>
    </row>
    <row r="301" spans="1:8" s="157" customFormat="1" ht="14.25" customHeight="1" x14ac:dyDescent="0.2">
      <c r="A301" s="350"/>
      <c r="B301" s="350"/>
      <c r="C301" s="350"/>
      <c r="D301" s="350"/>
      <c r="E301" s="350"/>
      <c r="F301" s="350"/>
      <c r="G301" s="350"/>
      <c r="H301" s="158"/>
    </row>
    <row r="302" spans="1:8" s="157" customFormat="1" ht="15" x14ac:dyDescent="0.25">
      <c r="A302" s="351" t="s">
        <v>773</v>
      </c>
      <c r="B302" s="162"/>
      <c r="D302" s="158"/>
      <c r="E302" s="158"/>
      <c r="F302" s="239"/>
      <c r="G302" s="240"/>
      <c r="H302" s="158">
        <v>58897</v>
      </c>
    </row>
    <row r="303" spans="1:8" s="157" customFormat="1" ht="27.75" customHeight="1" x14ac:dyDescent="0.2">
      <c r="A303" s="557" t="s">
        <v>774</v>
      </c>
      <c r="B303" s="557"/>
      <c r="C303" s="557"/>
      <c r="D303" s="557"/>
      <c r="E303" s="557"/>
      <c r="F303" s="557"/>
      <c r="G303" s="557"/>
      <c r="H303" s="158"/>
    </row>
    <row r="304" spans="1:8" s="157" customFormat="1" ht="15" x14ac:dyDescent="0.25">
      <c r="A304" s="348" t="s">
        <v>229</v>
      </c>
      <c r="B304" s="162"/>
      <c r="D304" s="158"/>
      <c r="E304" s="158"/>
      <c r="F304" s="346"/>
      <c r="G304" s="347"/>
      <c r="H304" s="158"/>
    </row>
    <row r="305" spans="1:8" s="157" customFormat="1" ht="15" x14ac:dyDescent="0.25">
      <c r="A305" s="348" t="s">
        <v>775</v>
      </c>
      <c r="B305" s="162"/>
      <c r="D305" s="158"/>
      <c r="E305" s="158"/>
      <c r="F305" s="346"/>
      <c r="G305" s="347"/>
      <c r="H305" s="158"/>
    </row>
    <row r="306" spans="1:8" s="157" customFormat="1" ht="15" x14ac:dyDescent="0.25">
      <c r="A306" s="348" t="s">
        <v>761</v>
      </c>
      <c r="B306" s="162"/>
      <c r="D306" s="158"/>
      <c r="E306" s="158"/>
      <c r="F306" s="346"/>
      <c r="G306" s="347"/>
      <c r="H306" s="158"/>
    </row>
    <row r="307" spans="1:8" s="157" customFormat="1" ht="15" x14ac:dyDescent="0.25">
      <c r="A307" s="348" t="s">
        <v>776</v>
      </c>
      <c r="B307" s="162"/>
      <c r="D307" s="158"/>
      <c r="E307" s="158"/>
      <c r="F307" s="346"/>
      <c r="G307" s="347"/>
      <c r="H307" s="158"/>
    </row>
    <row r="308" spans="1:8" s="157" customFormat="1" ht="15" x14ac:dyDescent="0.25">
      <c r="A308" s="348"/>
      <c r="B308" s="162"/>
      <c r="D308" s="158"/>
      <c r="E308" s="158"/>
      <c r="F308" s="346"/>
      <c r="G308" s="347"/>
      <c r="H308" s="158"/>
    </row>
    <row r="309" spans="1:8" s="157" customFormat="1" ht="15" x14ac:dyDescent="0.25">
      <c r="A309" s="351" t="s">
        <v>781</v>
      </c>
      <c r="B309" s="162"/>
      <c r="D309" s="158"/>
      <c r="E309" s="158"/>
      <c r="F309" s="346"/>
      <c r="G309" s="347"/>
      <c r="H309" s="158">
        <v>30000</v>
      </c>
    </row>
    <row r="310" spans="1:8" s="157" customFormat="1" x14ac:dyDescent="0.2">
      <c r="A310" s="557" t="s">
        <v>778</v>
      </c>
      <c r="B310" s="557"/>
      <c r="C310" s="557"/>
      <c r="D310" s="557"/>
      <c r="E310" s="557"/>
      <c r="F310" s="557"/>
      <c r="G310" s="557"/>
      <c r="H310" s="158"/>
    </row>
    <row r="311" spans="1:8" s="157" customFormat="1" ht="15" x14ac:dyDescent="0.25">
      <c r="A311" s="348" t="s">
        <v>229</v>
      </c>
      <c r="B311" s="162"/>
      <c r="D311" s="158"/>
      <c r="E311" s="158"/>
      <c r="F311" s="346"/>
      <c r="G311" s="347"/>
      <c r="H311" s="158"/>
    </row>
    <row r="312" spans="1:8" s="157" customFormat="1" ht="15" x14ac:dyDescent="0.25">
      <c r="A312" s="348" t="s">
        <v>779</v>
      </c>
      <c r="B312" s="162"/>
      <c r="D312" s="158"/>
      <c r="E312" s="158"/>
      <c r="F312" s="346"/>
      <c r="G312" s="347"/>
      <c r="H312" s="158"/>
    </row>
    <row r="313" spans="1:8" s="157" customFormat="1" ht="15" x14ac:dyDescent="0.25">
      <c r="A313" s="348" t="s">
        <v>761</v>
      </c>
      <c r="B313" s="162"/>
      <c r="D313" s="158"/>
      <c r="E313" s="158"/>
      <c r="F313" s="346"/>
      <c r="G313" s="347"/>
      <c r="H313" s="158"/>
    </row>
    <row r="314" spans="1:8" s="157" customFormat="1" ht="15" x14ac:dyDescent="0.25">
      <c r="A314" s="348" t="s">
        <v>780</v>
      </c>
      <c r="B314" s="162"/>
      <c r="D314" s="158"/>
      <c r="E314" s="158"/>
      <c r="F314" s="346"/>
      <c r="G314" s="347"/>
      <c r="H314" s="158"/>
    </row>
    <row r="315" spans="1:8" s="157" customFormat="1" ht="15" x14ac:dyDescent="0.25">
      <c r="A315" s="430"/>
      <c r="B315" s="162"/>
      <c r="D315" s="158"/>
      <c r="E315" s="158"/>
      <c r="F315" s="428"/>
      <c r="G315" s="429"/>
      <c r="H315" s="158"/>
    </row>
    <row r="316" spans="1:8" s="157" customFormat="1" ht="15" x14ac:dyDescent="0.25">
      <c r="A316" s="351" t="s">
        <v>975</v>
      </c>
      <c r="B316" s="162"/>
      <c r="D316" s="158"/>
      <c r="E316" s="158"/>
      <c r="F316" s="239"/>
      <c r="G316" s="240"/>
      <c r="H316" s="158">
        <f>SUM(H317:H332)</f>
        <v>3100450</v>
      </c>
    </row>
    <row r="317" spans="1:8" s="157" customFormat="1" ht="15" x14ac:dyDescent="0.25">
      <c r="A317" s="348" t="s">
        <v>971</v>
      </c>
      <c r="B317" s="162"/>
      <c r="D317" s="158"/>
      <c r="E317" s="158"/>
      <c r="F317" s="346"/>
      <c r="G317" s="347"/>
      <c r="H317" s="158">
        <v>335200</v>
      </c>
    </row>
    <row r="318" spans="1:8" s="157" customFormat="1" ht="15" x14ac:dyDescent="0.25">
      <c r="A318" s="348" t="s">
        <v>782</v>
      </c>
      <c r="B318" s="162"/>
      <c r="D318" s="158"/>
      <c r="E318" s="158"/>
      <c r="F318" s="346"/>
      <c r="G318" s="347"/>
      <c r="H318" s="158">
        <v>30000</v>
      </c>
    </row>
    <row r="319" spans="1:8" s="157" customFormat="1" ht="15" x14ac:dyDescent="0.25">
      <c r="A319" s="348" t="s">
        <v>783</v>
      </c>
      <c r="B319" s="162"/>
      <c r="D319" s="158"/>
      <c r="E319" s="158"/>
      <c r="F319" s="346"/>
      <c r="G319" s="347"/>
      <c r="H319" s="158">
        <v>272250</v>
      </c>
    </row>
    <row r="320" spans="1:8" s="157" customFormat="1" ht="15" x14ac:dyDescent="0.25">
      <c r="A320" s="348" t="s">
        <v>784</v>
      </c>
      <c r="B320" s="162"/>
      <c r="D320" s="158"/>
      <c r="E320" s="158"/>
      <c r="F320" s="346"/>
      <c r="G320" s="347"/>
      <c r="H320" s="158">
        <v>420000</v>
      </c>
    </row>
    <row r="321" spans="1:8" s="157" customFormat="1" ht="15" x14ac:dyDescent="0.25">
      <c r="A321" s="348" t="s">
        <v>785</v>
      </c>
      <c r="B321" s="162"/>
      <c r="D321" s="158"/>
      <c r="E321" s="158"/>
      <c r="F321" s="346"/>
      <c r="G321" s="347"/>
      <c r="H321" s="158">
        <v>260000</v>
      </c>
    </row>
    <row r="322" spans="1:8" s="157" customFormat="1" ht="15" x14ac:dyDescent="0.25">
      <c r="A322" s="348" t="s">
        <v>786</v>
      </c>
      <c r="B322" s="162"/>
      <c r="D322" s="158"/>
      <c r="E322" s="158"/>
      <c r="F322" s="346"/>
      <c r="G322" s="347"/>
      <c r="H322" s="158">
        <v>60000</v>
      </c>
    </row>
    <row r="323" spans="1:8" s="157" customFormat="1" ht="15" x14ac:dyDescent="0.25">
      <c r="A323" s="348" t="s">
        <v>787</v>
      </c>
      <c r="B323" s="162"/>
      <c r="D323" s="158"/>
      <c r="E323" s="158"/>
      <c r="F323" s="346"/>
      <c r="G323" s="347"/>
      <c r="H323" s="158">
        <v>70000</v>
      </c>
    </row>
    <row r="324" spans="1:8" s="157" customFormat="1" ht="15" x14ac:dyDescent="0.25">
      <c r="A324" s="348" t="s">
        <v>831</v>
      </c>
      <c r="B324" s="162"/>
      <c r="D324" s="158"/>
      <c r="E324" s="158"/>
      <c r="F324" s="346"/>
      <c r="G324" s="347"/>
      <c r="H324" s="158">
        <v>250000</v>
      </c>
    </row>
    <row r="325" spans="1:8" s="157" customFormat="1" ht="15" x14ac:dyDescent="0.25">
      <c r="A325" s="348" t="s">
        <v>832</v>
      </c>
      <c r="B325" s="162"/>
      <c r="D325" s="158"/>
      <c r="E325" s="158"/>
      <c r="F325" s="346"/>
      <c r="G325" s="347"/>
      <c r="H325" s="158">
        <v>100000</v>
      </c>
    </row>
    <row r="326" spans="1:8" s="157" customFormat="1" ht="15" x14ac:dyDescent="0.25">
      <c r="A326" s="348" t="s">
        <v>833</v>
      </c>
      <c r="B326" s="162"/>
      <c r="D326" s="158"/>
      <c r="E326" s="158"/>
      <c r="F326" s="346"/>
      <c r="G326" s="347"/>
      <c r="H326" s="158">
        <v>50000</v>
      </c>
    </row>
    <row r="327" spans="1:8" s="157" customFormat="1" ht="15" x14ac:dyDescent="0.25">
      <c r="A327" s="348" t="s">
        <v>834</v>
      </c>
      <c r="B327" s="162"/>
      <c r="D327" s="158"/>
      <c r="E327" s="158"/>
      <c r="F327" s="346"/>
      <c r="G327" s="347"/>
      <c r="H327" s="158">
        <v>327000</v>
      </c>
    </row>
    <row r="328" spans="1:8" s="157" customFormat="1" ht="15" x14ac:dyDescent="0.25">
      <c r="A328" s="348" t="s">
        <v>835</v>
      </c>
      <c r="B328" s="162"/>
      <c r="D328" s="158"/>
      <c r="E328" s="158"/>
      <c r="F328" s="346"/>
      <c r="G328" s="347"/>
      <c r="H328" s="158">
        <v>200000</v>
      </c>
    </row>
    <row r="329" spans="1:8" s="157" customFormat="1" ht="15" x14ac:dyDescent="0.25">
      <c r="A329" s="348" t="s">
        <v>836</v>
      </c>
      <c r="B329" s="162"/>
      <c r="D329" s="158"/>
      <c r="E329" s="158"/>
      <c r="F329" s="346"/>
      <c r="G329" s="347"/>
      <c r="H329" s="158">
        <v>126000</v>
      </c>
    </row>
    <row r="330" spans="1:8" s="157" customFormat="1" ht="15" x14ac:dyDescent="0.25">
      <c r="A330" s="348" t="s">
        <v>837</v>
      </c>
      <c r="B330" s="162"/>
      <c r="D330" s="158"/>
      <c r="E330" s="158"/>
      <c r="F330" s="346"/>
      <c r="G330" s="347"/>
      <c r="H330" s="158">
        <v>200000</v>
      </c>
    </row>
    <row r="331" spans="1:8" s="157" customFormat="1" ht="15" x14ac:dyDescent="0.25">
      <c r="A331" s="348" t="s">
        <v>838</v>
      </c>
      <c r="B331" s="162"/>
      <c r="D331" s="158"/>
      <c r="E331" s="158"/>
      <c r="F331" s="346"/>
      <c r="G331" s="347"/>
      <c r="H331" s="158">
        <v>200000</v>
      </c>
    </row>
    <row r="332" spans="1:8" s="157" customFormat="1" ht="15" x14ac:dyDescent="0.25">
      <c r="A332" s="348" t="s">
        <v>839</v>
      </c>
      <c r="B332" s="162"/>
      <c r="D332" s="158"/>
      <c r="E332" s="158"/>
      <c r="F332" s="346"/>
      <c r="G332" s="347"/>
      <c r="H332" s="158">
        <v>200000</v>
      </c>
    </row>
    <row r="333" spans="1:8" s="157" customFormat="1" ht="15" x14ac:dyDescent="0.25">
      <c r="A333" s="430"/>
      <c r="B333" s="162"/>
      <c r="D333" s="158"/>
      <c r="E333" s="158"/>
      <c r="F333" s="428"/>
      <c r="G333" s="429"/>
      <c r="H333" s="158"/>
    </row>
    <row r="334" spans="1:8" ht="15" x14ac:dyDescent="0.25">
      <c r="A334" s="26" t="s">
        <v>21</v>
      </c>
      <c r="F334" s="498">
        <v>50</v>
      </c>
      <c r="G334" s="499"/>
      <c r="H334" s="1" t="e">
        <f>SUM(#REF!)</f>
        <v>#REF!</v>
      </c>
    </row>
    <row r="335" spans="1:8" s="157" customFormat="1" ht="15" x14ac:dyDescent="0.25">
      <c r="A335" s="241" t="s">
        <v>791</v>
      </c>
      <c r="B335" s="162"/>
      <c r="D335" s="158"/>
      <c r="E335" s="158"/>
      <c r="F335" s="239"/>
      <c r="G335" s="240"/>
    </row>
    <row r="336" spans="1:8" s="157" customFormat="1" ht="15" x14ac:dyDescent="0.25">
      <c r="A336" s="241"/>
      <c r="B336" s="162"/>
      <c r="D336" s="158"/>
      <c r="E336" s="158"/>
      <c r="F336" s="239"/>
      <c r="G336" s="240"/>
    </row>
    <row r="337" spans="1:12" ht="15" x14ac:dyDescent="0.25">
      <c r="A337" s="26" t="s">
        <v>22</v>
      </c>
      <c r="B337" s="26"/>
      <c r="C337" s="26"/>
      <c r="D337" s="26"/>
      <c r="E337" s="26"/>
      <c r="F337" s="498">
        <v>1040</v>
      </c>
      <c r="G337" s="498"/>
    </row>
    <row r="338" spans="1:12" s="157" customFormat="1" ht="15" x14ac:dyDescent="0.25">
      <c r="A338" s="219" t="s">
        <v>269</v>
      </c>
      <c r="B338" s="162"/>
      <c r="D338" s="158"/>
      <c r="E338" s="158"/>
      <c r="F338" s="239"/>
      <c r="G338" s="240"/>
    </row>
    <row r="339" spans="1:12" s="157" customFormat="1" ht="15" x14ac:dyDescent="0.25">
      <c r="A339" s="465" t="s">
        <v>979</v>
      </c>
      <c r="B339" s="162"/>
      <c r="D339" s="158"/>
      <c r="E339" s="158"/>
      <c r="F339" s="239"/>
      <c r="G339" s="240"/>
    </row>
    <row r="340" spans="1:12" s="157" customFormat="1" ht="15" customHeight="1" x14ac:dyDescent="0.2">
      <c r="A340" s="543" t="s">
        <v>792</v>
      </c>
      <c r="B340" s="543"/>
      <c r="C340" s="543"/>
      <c r="D340" s="543"/>
      <c r="E340" s="543"/>
      <c r="F340" s="543"/>
      <c r="G340" s="543"/>
    </row>
    <row r="341" spans="1:12" s="157" customFormat="1" ht="15" customHeight="1" x14ac:dyDescent="0.2">
      <c r="A341" s="543"/>
      <c r="B341" s="543"/>
      <c r="C341" s="543"/>
      <c r="D341" s="543"/>
      <c r="E341" s="543"/>
      <c r="F341" s="543"/>
      <c r="G341" s="543"/>
    </row>
    <row r="342" spans="1:12" s="157" customFormat="1" ht="15" x14ac:dyDescent="0.25">
      <c r="A342" s="241"/>
      <c r="B342" s="162"/>
      <c r="D342" s="158"/>
      <c r="E342" s="158"/>
      <c r="F342" s="239"/>
      <c r="G342" s="240"/>
    </row>
    <row r="343" spans="1:12" ht="15" x14ac:dyDescent="0.25">
      <c r="A343" s="26" t="s">
        <v>23</v>
      </c>
      <c r="B343" s="26"/>
      <c r="C343" s="26"/>
      <c r="D343" s="26"/>
      <c r="E343" s="26"/>
      <c r="F343" s="498">
        <v>700</v>
      </c>
      <c r="G343" s="499"/>
    </row>
    <row r="344" spans="1:12" ht="15" x14ac:dyDescent="0.25">
      <c r="A344" s="241" t="s">
        <v>282</v>
      </c>
      <c r="B344" s="26"/>
      <c r="C344" s="26"/>
      <c r="D344" s="26"/>
      <c r="E344" s="26"/>
      <c r="F344" s="26"/>
      <c r="G344" s="26"/>
    </row>
    <row r="345" spans="1:12" s="157" customFormat="1" ht="15" x14ac:dyDescent="0.25">
      <c r="A345" s="165"/>
      <c r="B345" s="165"/>
      <c r="C345" s="165"/>
      <c r="D345" s="165"/>
      <c r="E345" s="165"/>
      <c r="F345" s="165"/>
      <c r="G345" s="165"/>
    </row>
    <row r="346" spans="1:12" ht="15" x14ac:dyDescent="0.25">
      <c r="A346" s="165" t="s">
        <v>793</v>
      </c>
      <c r="B346" s="26"/>
      <c r="C346" s="26"/>
      <c r="D346" s="26"/>
      <c r="E346" s="26"/>
      <c r="F346" s="26"/>
      <c r="G346" s="26"/>
    </row>
    <row r="347" spans="1:12" customFormat="1" ht="15" x14ac:dyDescent="0.25">
      <c r="A347" s="363" t="s">
        <v>794</v>
      </c>
      <c r="B347" s="361"/>
      <c r="C347" s="361"/>
      <c r="D347" s="361"/>
      <c r="E347" s="361"/>
      <c r="F347" s="361"/>
      <c r="G347" s="361"/>
      <c r="L347" s="61"/>
    </row>
    <row r="348" spans="1:12" customFormat="1" ht="15" x14ac:dyDescent="0.25">
      <c r="A348" s="363" t="s">
        <v>795</v>
      </c>
      <c r="B348" s="361"/>
      <c r="C348" s="361"/>
      <c r="D348" s="361"/>
      <c r="E348" s="361"/>
      <c r="F348" s="361"/>
      <c r="G348" s="361"/>
      <c r="L348" s="61"/>
    </row>
    <row r="349" spans="1:12" customFormat="1" ht="15" x14ac:dyDescent="0.25">
      <c r="A349" s="363" t="s">
        <v>796</v>
      </c>
      <c r="B349" s="361"/>
      <c r="C349" s="361"/>
      <c r="D349" s="361"/>
      <c r="E349" s="361"/>
      <c r="F349" s="361"/>
      <c r="G349" s="361"/>
      <c r="L349" s="61"/>
    </row>
    <row r="350" spans="1:12" customFormat="1" ht="15" x14ac:dyDescent="0.25">
      <c r="A350" s="363" t="s">
        <v>797</v>
      </c>
      <c r="B350" s="361"/>
      <c r="C350" s="361"/>
      <c r="D350" s="361"/>
      <c r="E350" s="361"/>
      <c r="F350" s="361"/>
      <c r="G350" s="361"/>
      <c r="L350" s="61"/>
    </row>
    <row r="351" spans="1:12" customFormat="1" ht="15" x14ac:dyDescent="0.25">
      <c r="A351" s="363" t="s">
        <v>798</v>
      </c>
      <c r="B351" s="361"/>
      <c r="C351" s="361"/>
      <c r="D351" s="361"/>
      <c r="E351" s="361"/>
      <c r="F351" s="361"/>
      <c r="G351" s="361"/>
      <c r="L351" s="61"/>
    </row>
    <row r="352" spans="1:12" customFormat="1" ht="15" x14ac:dyDescent="0.25">
      <c r="A352" s="363" t="s">
        <v>799</v>
      </c>
      <c r="B352" s="361"/>
      <c r="C352" s="361"/>
      <c r="D352" s="361"/>
      <c r="E352" s="361"/>
      <c r="F352" s="361"/>
      <c r="G352" s="361"/>
      <c r="L352" s="61"/>
    </row>
    <row r="353" spans="1:12" customFormat="1" ht="15" x14ac:dyDescent="0.25">
      <c r="A353" s="363" t="s">
        <v>800</v>
      </c>
      <c r="B353" s="361"/>
      <c r="C353" s="361"/>
      <c r="D353" s="361"/>
      <c r="E353" s="361"/>
      <c r="F353" s="361"/>
      <c r="G353" s="361"/>
      <c r="L353" s="61"/>
    </row>
    <row r="354" spans="1:12" customFormat="1" ht="15" x14ac:dyDescent="0.25">
      <c r="A354" s="363" t="s">
        <v>801</v>
      </c>
      <c r="B354" s="361"/>
      <c r="C354" s="361"/>
      <c r="D354" s="361"/>
      <c r="E354" s="361"/>
      <c r="F354" s="361"/>
      <c r="G354" s="361"/>
      <c r="L354" s="61"/>
    </row>
    <row r="355" spans="1:12" customFormat="1" ht="15" x14ac:dyDescent="0.25">
      <c r="A355" s="363" t="s">
        <v>802</v>
      </c>
      <c r="B355" s="361"/>
      <c r="C355" s="361"/>
      <c r="D355" s="361"/>
      <c r="E355" s="361"/>
      <c r="F355" s="361"/>
      <c r="G355" s="361"/>
      <c r="L355" s="61"/>
    </row>
    <row r="356" spans="1:12" customFormat="1" ht="32.25" customHeight="1" x14ac:dyDescent="0.25">
      <c r="A356" s="553" t="s">
        <v>803</v>
      </c>
      <c r="B356" s="553"/>
      <c r="C356" s="553"/>
      <c r="D356" s="553"/>
      <c r="E356" s="553"/>
      <c r="F356" s="553"/>
      <c r="G356" s="553"/>
      <c r="L356" s="61"/>
    </row>
    <row r="357" spans="1:12" customFormat="1" ht="15" x14ac:dyDescent="0.25">
      <c r="A357" s="363" t="s">
        <v>804</v>
      </c>
      <c r="B357" s="361"/>
      <c r="C357" s="361"/>
      <c r="D357" s="361"/>
      <c r="E357" s="361"/>
      <c r="F357" s="361"/>
      <c r="G357" s="361"/>
      <c r="L357" s="61"/>
    </row>
    <row r="358" spans="1:12" s="157" customFormat="1" x14ac:dyDescent="0.2">
      <c r="A358" s="364" t="s">
        <v>805</v>
      </c>
      <c r="B358" s="356"/>
      <c r="C358" s="356"/>
      <c r="D358" s="356"/>
      <c r="E358" s="356"/>
      <c r="F358" s="356"/>
      <c r="G358" s="356"/>
      <c r="L358" s="244"/>
    </row>
    <row r="359" spans="1:12" s="157" customFormat="1" x14ac:dyDescent="0.2">
      <c r="A359" s="365" t="s">
        <v>806</v>
      </c>
      <c r="B359" s="362"/>
      <c r="C359" s="362"/>
      <c r="D359" s="362"/>
      <c r="E359" s="362"/>
      <c r="F359" s="362"/>
      <c r="G359" s="362"/>
      <c r="L359" s="244"/>
    </row>
    <row r="360" spans="1:12" s="157" customFormat="1" x14ac:dyDescent="0.2">
      <c r="A360" s="365" t="s">
        <v>807</v>
      </c>
      <c r="B360" s="362"/>
      <c r="C360" s="362"/>
      <c r="D360" s="362"/>
      <c r="E360" s="362"/>
      <c r="F360" s="362"/>
      <c r="G360" s="362"/>
      <c r="L360" s="244"/>
    </row>
    <row r="361" spans="1:12" s="157" customFormat="1" x14ac:dyDescent="0.2">
      <c r="A361" s="365" t="s">
        <v>808</v>
      </c>
      <c r="B361" s="362"/>
      <c r="C361" s="362"/>
      <c r="D361" s="362"/>
      <c r="E361" s="362"/>
      <c r="F361" s="362"/>
      <c r="G361" s="362"/>
      <c r="L361" s="244"/>
    </row>
    <row r="362" spans="1:12" s="157" customFormat="1" x14ac:dyDescent="0.2">
      <c r="A362" s="365" t="s">
        <v>809</v>
      </c>
      <c r="B362" s="362"/>
      <c r="C362" s="362"/>
      <c r="D362" s="362"/>
      <c r="E362" s="362"/>
      <c r="F362" s="362"/>
      <c r="G362" s="362"/>
      <c r="L362" s="244"/>
    </row>
    <row r="363" spans="1:12" s="157" customFormat="1" x14ac:dyDescent="0.2">
      <c r="A363" s="365" t="s">
        <v>810</v>
      </c>
      <c r="B363" s="362"/>
      <c r="C363" s="362"/>
      <c r="D363" s="362"/>
      <c r="E363" s="362"/>
      <c r="F363" s="362"/>
      <c r="G363" s="362"/>
      <c r="L363" s="244"/>
    </row>
    <row r="364" spans="1:12" s="157" customFormat="1" x14ac:dyDescent="0.2">
      <c r="A364" s="365" t="s">
        <v>811</v>
      </c>
      <c r="B364" s="362"/>
      <c r="C364" s="362"/>
      <c r="D364" s="362"/>
      <c r="E364" s="362"/>
      <c r="F364" s="362"/>
      <c r="G364" s="362"/>
      <c r="L364" s="244"/>
    </row>
    <row r="365" spans="1:12" s="157" customFormat="1" ht="41.25" customHeight="1" x14ac:dyDescent="0.2">
      <c r="A365" s="554" t="s">
        <v>812</v>
      </c>
      <c r="B365" s="554"/>
      <c r="C365" s="554"/>
      <c r="D365" s="554"/>
      <c r="E365" s="554"/>
      <c r="F365" s="554"/>
      <c r="G365" s="554"/>
      <c r="L365" s="244"/>
    </row>
    <row r="366" spans="1:12" customFormat="1" ht="15" x14ac:dyDescent="0.25">
      <c r="L366" s="61"/>
    </row>
    <row r="367" spans="1:12" customFormat="1" ht="15" x14ac:dyDescent="0.25">
      <c r="L367" s="61"/>
    </row>
    <row r="368" spans="1:12" customFormat="1" ht="15" x14ac:dyDescent="0.25">
      <c r="L368" s="61"/>
    </row>
    <row r="369" spans="12:12" customFormat="1" ht="15" x14ac:dyDescent="0.25">
      <c r="L369" s="61"/>
    </row>
    <row r="370" spans="12:12" customFormat="1" ht="15" x14ac:dyDescent="0.25">
      <c r="L370" s="61"/>
    </row>
    <row r="371" spans="12:12" customFormat="1" ht="15" x14ac:dyDescent="0.25">
      <c r="L371" s="61"/>
    </row>
    <row r="372" spans="12:12" customFormat="1" ht="15" x14ac:dyDescent="0.25">
      <c r="L372" s="61"/>
    </row>
    <row r="373" spans="12:12" customFormat="1" ht="15" x14ac:dyDescent="0.25">
      <c r="L373" s="61"/>
    </row>
    <row r="374" spans="12:12" customFormat="1" ht="15" x14ac:dyDescent="0.25">
      <c r="L374" s="61"/>
    </row>
    <row r="375" spans="12:12" customFormat="1" ht="15" x14ac:dyDescent="0.25">
      <c r="L375" s="61"/>
    </row>
  </sheetData>
  <mergeCells count="73">
    <mergeCell ref="A340:G341"/>
    <mergeCell ref="A356:G356"/>
    <mergeCell ref="A365:G365"/>
    <mergeCell ref="A272:G272"/>
    <mergeCell ref="A274:G274"/>
    <mergeCell ref="A279:G279"/>
    <mergeCell ref="A296:G296"/>
    <mergeCell ref="A298:G298"/>
    <mergeCell ref="A300:G300"/>
    <mergeCell ref="A303:G303"/>
    <mergeCell ref="A310:G310"/>
    <mergeCell ref="A232:G234"/>
    <mergeCell ref="A248:G250"/>
    <mergeCell ref="A265:G267"/>
    <mergeCell ref="A239:G239"/>
    <mergeCell ref="A245:G246"/>
    <mergeCell ref="A255:G255"/>
    <mergeCell ref="A257:G257"/>
    <mergeCell ref="A262:G262"/>
    <mergeCell ref="A264:G264"/>
    <mergeCell ref="A16:G17"/>
    <mergeCell ref="A141:G142"/>
    <mergeCell ref="A144:G146"/>
    <mergeCell ref="A152:G153"/>
    <mergeCell ref="A155:G157"/>
    <mergeCell ref="F19:G19"/>
    <mergeCell ref="F25:G25"/>
    <mergeCell ref="F36:G36"/>
    <mergeCell ref="A22:G23"/>
    <mergeCell ref="A28:G29"/>
    <mergeCell ref="A33:G33"/>
    <mergeCell ref="A38:G43"/>
    <mergeCell ref="A49:G50"/>
    <mergeCell ref="A52:G53"/>
    <mergeCell ref="A58:G59"/>
    <mergeCell ref="A61:G62"/>
    <mergeCell ref="F1:G1"/>
    <mergeCell ref="A10:C10"/>
    <mergeCell ref="F14:G14"/>
    <mergeCell ref="F15:G15"/>
    <mergeCell ref="A11:G11"/>
    <mergeCell ref="F45:G45"/>
    <mergeCell ref="F337:G337"/>
    <mergeCell ref="F343:G343"/>
    <mergeCell ref="F334:G334"/>
    <mergeCell ref="A88:G89"/>
    <mergeCell ref="A91:G93"/>
    <mergeCell ref="A102:G103"/>
    <mergeCell ref="A105:G107"/>
    <mergeCell ref="A112:G113"/>
    <mergeCell ref="A115:G116"/>
    <mergeCell ref="A122:G123"/>
    <mergeCell ref="A125:G127"/>
    <mergeCell ref="A132:G133"/>
    <mergeCell ref="A135:G136"/>
    <mergeCell ref="A162:G163"/>
    <mergeCell ref="A166:G167"/>
    <mergeCell ref="A75:G83"/>
    <mergeCell ref="A65:G65"/>
    <mergeCell ref="A229:G230"/>
    <mergeCell ref="A67:G68"/>
    <mergeCell ref="A168:G169"/>
    <mergeCell ref="A181:G182"/>
    <mergeCell ref="A184:G186"/>
    <mergeCell ref="A187:G188"/>
    <mergeCell ref="A193:G194"/>
    <mergeCell ref="A196:G197"/>
    <mergeCell ref="A202:G203"/>
    <mergeCell ref="A205:G207"/>
    <mergeCell ref="A212:G213"/>
    <mergeCell ref="A215:G216"/>
    <mergeCell ref="A221:G222"/>
    <mergeCell ref="A224:G225"/>
  </mergeCells>
  <pageMargins left="0.70866141732283472" right="0.70866141732283472" top="0.78740157480314965" bottom="0.78740157480314965" header="0.31496062992125984" footer="0.31496062992125984"/>
  <pageSetup paperSize="9" scale="67" firstPageNumber="33"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colBreaks count="1" manualBreakCount="1">
    <brk id="11" max="10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69"/>
  <sheetViews>
    <sheetView showGridLines="0" view="pageBreakPreview" zoomScaleNormal="100" zoomScaleSheetLayoutView="100" workbookViewId="0">
      <selection activeCell="L82" sqref="L82"/>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7.5703125" style="1" customWidth="1"/>
    <col min="9" max="11" width="9.140625" style="1"/>
    <col min="12" max="12" width="13.28515625" style="1" customWidth="1"/>
    <col min="13" max="16384" width="9.140625" style="1"/>
  </cols>
  <sheetData>
    <row r="1" spans="1:7" ht="23.25" x14ac:dyDescent="0.35">
      <c r="A1" s="56" t="s">
        <v>100</v>
      </c>
      <c r="F1" s="510" t="s">
        <v>101</v>
      </c>
      <c r="G1" s="510"/>
    </row>
    <row r="3" spans="1:7" x14ac:dyDescent="0.2">
      <c r="A3" s="25" t="s">
        <v>1</v>
      </c>
      <c r="B3" s="25" t="s">
        <v>102</v>
      </c>
    </row>
    <row r="4" spans="1:7" x14ac:dyDescent="0.2">
      <c r="B4" s="25" t="s">
        <v>80</v>
      </c>
    </row>
    <row r="6" spans="1:7" s="2" customFormat="1" ht="13.5" thickBot="1" x14ac:dyDescent="0.25">
      <c r="A6" s="18"/>
      <c r="B6" s="18"/>
      <c r="D6" s="4"/>
      <c r="E6" s="4"/>
      <c r="F6" s="4"/>
      <c r="G6" s="2" t="s">
        <v>6</v>
      </c>
    </row>
    <row r="7" spans="1:7" s="2" customFormat="1" ht="39.75" thickTop="1" thickBot="1" x14ac:dyDescent="0.25">
      <c r="A7" s="39" t="s">
        <v>2</v>
      </c>
      <c r="B7" s="40" t="s">
        <v>3</v>
      </c>
      <c r="C7" s="41" t="s">
        <v>4</v>
      </c>
      <c r="D7" s="42" t="s">
        <v>289</v>
      </c>
      <c r="E7" s="42" t="s">
        <v>290</v>
      </c>
      <c r="F7" s="42" t="s">
        <v>291</v>
      </c>
      <c r="G7" s="43" t="s">
        <v>5</v>
      </c>
    </row>
    <row r="8" spans="1:7" s="5" customFormat="1" ht="12.75" thickTop="1" thickBot="1" x14ac:dyDescent="0.25">
      <c r="A8" s="44">
        <v>1</v>
      </c>
      <c r="B8" s="45">
        <v>2</v>
      </c>
      <c r="C8" s="45">
        <v>3</v>
      </c>
      <c r="D8" s="46">
        <v>4</v>
      </c>
      <c r="E8" s="46">
        <v>5</v>
      </c>
      <c r="F8" s="46">
        <v>6</v>
      </c>
      <c r="G8" s="47" t="s">
        <v>12</v>
      </c>
    </row>
    <row r="9" spans="1:7" s="157" customFormat="1" ht="15" thickTop="1" x14ac:dyDescent="0.2">
      <c r="A9" s="163">
        <v>3636</v>
      </c>
      <c r="B9" s="164">
        <v>52</v>
      </c>
      <c r="C9" s="8" t="s">
        <v>466</v>
      </c>
      <c r="D9" s="207">
        <v>400</v>
      </c>
      <c r="E9" s="207">
        <v>400</v>
      </c>
      <c r="F9" s="337">
        <f>SUM(F25)</f>
        <v>400</v>
      </c>
      <c r="G9" s="160">
        <f>F9/D9*100</f>
        <v>100</v>
      </c>
    </row>
    <row r="10" spans="1:7" x14ac:dyDescent="0.2">
      <c r="A10" s="21">
        <v>6172</v>
      </c>
      <c r="B10" s="22">
        <v>51</v>
      </c>
      <c r="C10" s="8" t="s">
        <v>8</v>
      </c>
      <c r="D10" s="207">
        <v>51924</v>
      </c>
      <c r="E10" s="207">
        <v>49857</v>
      </c>
      <c r="F10" s="337">
        <f>SUM(F29)</f>
        <v>51007</v>
      </c>
      <c r="G10" s="10">
        <f>F10/D10*100</f>
        <v>98.233957322240201</v>
      </c>
    </row>
    <row r="11" spans="1:7" ht="28.5" x14ac:dyDescent="0.2">
      <c r="A11" s="21">
        <v>6172</v>
      </c>
      <c r="B11" s="22">
        <v>53</v>
      </c>
      <c r="C11" s="14" t="s">
        <v>10</v>
      </c>
      <c r="D11" s="207">
        <v>6000</v>
      </c>
      <c r="E11" s="207">
        <v>17992</v>
      </c>
      <c r="F11" s="207">
        <f>SUM(F55)</f>
        <v>4000</v>
      </c>
      <c r="G11" s="10">
        <f>F11/D11*100</f>
        <v>66.666666666666657</v>
      </c>
    </row>
    <row r="12" spans="1:7" s="157" customFormat="1" x14ac:dyDescent="0.2">
      <c r="A12" s="163">
        <v>6409</v>
      </c>
      <c r="B12" s="164">
        <v>52</v>
      </c>
      <c r="C12" s="8" t="s">
        <v>466</v>
      </c>
      <c r="D12" s="207">
        <v>13700</v>
      </c>
      <c r="E12" s="207">
        <v>0</v>
      </c>
      <c r="F12" s="207"/>
      <c r="G12" s="160"/>
    </row>
    <row r="13" spans="1:7" ht="15" thickBot="1" x14ac:dyDescent="0.25">
      <c r="A13" s="23">
        <v>6409</v>
      </c>
      <c r="B13" s="24">
        <v>59</v>
      </c>
      <c r="C13" s="14" t="s">
        <v>54</v>
      </c>
      <c r="D13" s="11">
        <v>40000</v>
      </c>
      <c r="E13" s="11">
        <f>258978</f>
        <v>258978</v>
      </c>
      <c r="F13" s="208">
        <f>SUM(F62)</f>
        <v>55120</v>
      </c>
      <c r="G13" s="12">
        <f>F13/D13*100</f>
        <v>137.79999999999998</v>
      </c>
    </row>
    <row r="14" spans="1:7" s="16" customFormat="1" ht="16.5" thickTop="1" thickBot="1" x14ac:dyDescent="0.3">
      <c r="A14" s="513" t="s">
        <v>9</v>
      </c>
      <c r="B14" s="514"/>
      <c r="C14" s="515"/>
      <c r="D14" s="48">
        <f>SUM(D9:D13)</f>
        <v>112024</v>
      </c>
      <c r="E14" s="48">
        <f>SUM(E9:E13)</f>
        <v>327227</v>
      </c>
      <c r="F14" s="48">
        <f>SUM(F9:F13)</f>
        <v>110527</v>
      </c>
      <c r="G14" s="49">
        <f>F14/D14*100</f>
        <v>98.663679211597511</v>
      </c>
    </row>
    <row r="15" spans="1:7" ht="15" thickTop="1" x14ac:dyDescent="0.2">
      <c r="A15" s="1"/>
      <c r="B15" s="1"/>
      <c r="D15" s="1"/>
      <c r="E15" s="1"/>
      <c r="F15" s="1"/>
    </row>
    <row r="16" spans="1:7" s="398" customFormat="1" ht="14.25" customHeight="1" thickBot="1" x14ac:dyDescent="0.3">
      <c r="A16" s="62" t="s">
        <v>852</v>
      </c>
      <c r="B16" s="62"/>
      <c r="C16" s="62"/>
      <c r="D16" s="389"/>
      <c r="E16" s="389"/>
      <c r="F16" s="389"/>
      <c r="G16" s="157" t="s">
        <v>6</v>
      </c>
    </row>
    <row r="17" spans="1:8" s="388" customFormat="1" ht="41.25" customHeight="1" thickTop="1" thickBot="1" x14ac:dyDescent="0.3">
      <c r="A17" s="418"/>
      <c r="B17" s="419"/>
      <c r="C17" s="420"/>
      <c r="D17" s="42" t="s">
        <v>289</v>
      </c>
      <c r="E17" s="42" t="s">
        <v>290</v>
      </c>
      <c r="F17" s="42" t="s">
        <v>291</v>
      </c>
      <c r="G17" s="43" t="s">
        <v>5</v>
      </c>
    </row>
    <row r="18" spans="1:8" s="388" customFormat="1" ht="12" customHeight="1" thickTop="1" thickBot="1" x14ac:dyDescent="0.3">
      <c r="A18" s="517">
        <v>1</v>
      </c>
      <c r="B18" s="518"/>
      <c r="C18" s="519"/>
      <c r="D18" s="390">
        <v>2</v>
      </c>
      <c r="E18" s="390">
        <v>3</v>
      </c>
      <c r="F18" s="390">
        <v>4</v>
      </c>
      <c r="G18" s="391" t="s">
        <v>855</v>
      </c>
    </row>
    <row r="19" spans="1:8" s="388" customFormat="1" ht="17.100000000000001" customHeight="1" thickTop="1" x14ac:dyDescent="0.25">
      <c r="A19" s="438" t="s">
        <v>853</v>
      </c>
      <c r="B19" s="385"/>
      <c r="C19" s="396"/>
      <c r="D19" s="397">
        <f>SUM(D10,D11,D13)</f>
        <v>97924</v>
      </c>
      <c r="E19" s="397">
        <f t="shared" ref="E19:F19" si="0">SUM(E10,E11,E13)</f>
        <v>326827</v>
      </c>
      <c r="F19" s="397">
        <f t="shared" si="0"/>
        <v>110127</v>
      </c>
      <c r="G19" s="7">
        <f>F19/D19*100</f>
        <v>112.46170499571096</v>
      </c>
    </row>
    <row r="20" spans="1:8" s="388" customFormat="1" ht="17.100000000000001" customHeight="1" thickBot="1" x14ac:dyDescent="0.3">
      <c r="A20" s="439" t="s">
        <v>854</v>
      </c>
      <c r="B20" s="62"/>
      <c r="C20" s="394"/>
      <c r="D20" s="93">
        <f>SUM(D9,D12)</f>
        <v>14100</v>
      </c>
      <c r="E20" s="93">
        <f>SUM(E9,E12)</f>
        <v>400</v>
      </c>
      <c r="F20" s="93">
        <f>SUM(F9,F12)</f>
        <v>400</v>
      </c>
      <c r="G20" s="160">
        <f>F20/D20*100</f>
        <v>2.8368794326241136</v>
      </c>
    </row>
    <row r="21" spans="1:8" s="388" customFormat="1" ht="22.5" customHeight="1" thickTop="1" thickBot="1" x14ac:dyDescent="0.3">
      <c r="A21" s="418" t="s">
        <v>120</v>
      </c>
      <c r="B21" s="419"/>
      <c r="C21" s="420"/>
      <c r="D21" s="48">
        <f>SUM(D19:D20)</f>
        <v>112024</v>
      </c>
      <c r="E21" s="48">
        <f t="shared" ref="E21" si="1">SUM(E19:E20)</f>
        <v>327227</v>
      </c>
      <c r="F21" s="48">
        <f>SUM(F19:F20)</f>
        <v>110527</v>
      </c>
      <c r="G21" s="49">
        <f>F21/D21*100</f>
        <v>98.663679211597511</v>
      </c>
    </row>
    <row r="22" spans="1:8" s="157" customFormat="1" ht="15" thickTop="1" x14ac:dyDescent="0.2">
      <c r="A22" s="531"/>
      <c r="B22" s="531"/>
      <c r="C22" s="531"/>
      <c r="D22" s="531"/>
      <c r="E22" s="531"/>
      <c r="F22" s="531"/>
      <c r="G22" s="531"/>
    </row>
    <row r="23" spans="1:8" x14ac:dyDescent="0.2">
      <c r="A23" s="105"/>
      <c r="B23" s="105"/>
      <c r="C23" s="105"/>
      <c r="D23" s="105"/>
      <c r="E23" s="105"/>
      <c r="F23" s="105"/>
      <c r="G23" s="105"/>
    </row>
    <row r="24" spans="1:8" ht="15" x14ac:dyDescent="0.25">
      <c r="A24" s="27" t="s">
        <v>13</v>
      </c>
    </row>
    <row r="25" spans="1:8" s="157" customFormat="1" ht="17.25" customHeight="1" thickBot="1" x14ac:dyDescent="0.3">
      <c r="A25" s="170" t="s">
        <v>459</v>
      </c>
      <c r="B25" s="171"/>
      <c r="C25" s="172"/>
      <c r="D25" s="173"/>
      <c r="E25" s="173"/>
      <c r="F25" s="507">
        <v>400</v>
      </c>
      <c r="G25" s="507"/>
      <c r="H25" s="50"/>
    </row>
    <row r="26" spans="1:8" s="157" customFormat="1" ht="15" thickTop="1" x14ac:dyDescent="0.2">
      <c r="A26" s="564" t="s">
        <v>913</v>
      </c>
      <c r="B26" s="565"/>
      <c r="C26" s="565"/>
      <c r="D26" s="565"/>
      <c r="E26" s="565"/>
      <c r="F26" s="565"/>
      <c r="G26" s="565"/>
    </row>
    <row r="27" spans="1:8" s="157" customFormat="1" x14ac:dyDescent="0.2">
      <c r="A27" s="545"/>
      <c r="B27" s="545"/>
      <c r="C27" s="545"/>
      <c r="D27" s="545"/>
      <c r="E27" s="545"/>
      <c r="F27" s="545"/>
      <c r="G27" s="545"/>
    </row>
    <row r="28" spans="1:8" s="157" customFormat="1" ht="15" x14ac:dyDescent="0.25">
      <c r="A28" s="166"/>
      <c r="B28" s="162"/>
      <c r="D28" s="158"/>
      <c r="E28" s="158"/>
      <c r="F28" s="158"/>
    </row>
    <row r="29" spans="1:8" ht="17.25" customHeight="1" thickBot="1" x14ac:dyDescent="0.3">
      <c r="A29" s="35" t="s">
        <v>58</v>
      </c>
      <c r="B29" s="36"/>
      <c r="C29" s="37"/>
      <c r="D29" s="38"/>
      <c r="E29" s="38"/>
      <c r="F29" s="507">
        <f>SUM(F30,F39,F42,F44,F47,F50,F53)</f>
        <v>51007</v>
      </c>
      <c r="G29" s="507"/>
      <c r="H29" s="50"/>
    </row>
    <row r="30" spans="1:8" ht="15.75" thickTop="1" x14ac:dyDescent="0.25">
      <c r="A30" s="26" t="s">
        <v>140</v>
      </c>
      <c r="F30" s="522">
        <f>SUM(F31,F33,F36,F37)</f>
        <v>45952</v>
      </c>
      <c r="G30" s="523"/>
    </row>
    <row r="31" spans="1:8" ht="15" x14ac:dyDescent="0.25">
      <c r="A31" s="25" t="s">
        <v>271</v>
      </c>
      <c r="F31" s="558">
        <v>8740</v>
      </c>
      <c r="G31" s="563"/>
    </row>
    <row r="32" spans="1:8" x14ac:dyDescent="0.2">
      <c r="A32" s="495" t="s">
        <v>272</v>
      </c>
      <c r="B32" s="496"/>
      <c r="C32" s="496"/>
      <c r="D32" s="496"/>
      <c r="E32" s="496"/>
      <c r="F32" s="100"/>
      <c r="G32" s="101"/>
    </row>
    <row r="33" spans="1:7" ht="15" x14ac:dyDescent="0.25">
      <c r="A33" s="496"/>
      <c r="B33" s="496"/>
      <c r="C33" s="496"/>
      <c r="D33" s="496"/>
      <c r="E33" s="496"/>
      <c r="F33" s="558">
        <v>7024</v>
      </c>
      <c r="G33" s="563"/>
    </row>
    <row r="34" spans="1:7" ht="0.75" customHeight="1" x14ac:dyDescent="0.2">
      <c r="A34" s="495" t="s">
        <v>273</v>
      </c>
      <c r="B34" s="496"/>
      <c r="C34" s="496"/>
      <c r="D34" s="496"/>
      <c r="E34" s="496"/>
      <c r="F34" s="102"/>
      <c r="G34" s="102"/>
    </row>
    <row r="35" spans="1:7" ht="15" x14ac:dyDescent="0.25">
      <c r="A35" s="496"/>
      <c r="B35" s="496"/>
      <c r="C35" s="496"/>
      <c r="D35" s="496"/>
      <c r="E35" s="496"/>
      <c r="F35" s="103"/>
      <c r="G35" s="104"/>
    </row>
    <row r="36" spans="1:7" x14ac:dyDescent="0.2">
      <c r="A36" s="496"/>
      <c r="B36" s="496"/>
      <c r="C36" s="496"/>
      <c r="D36" s="496"/>
      <c r="E36" s="496"/>
      <c r="F36" s="558">
        <v>29188</v>
      </c>
      <c r="G36" s="558"/>
    </row>
    <row r="37" spans="1:7" s="157" customFormat="1" ht="17.25" customHeight="1" x14ac:dyDescent="0.2">
      <c r="A37" s="495" t="s">
        <v>283</v>
      </c>
      <c r="B37" s="495"/>
      <c r="C37" s="495"/>
      <c r="D37" s="495"/>
      <c r="E37" s="495"/>
      <c r="F37" s="558">
        <v>1000</v>
      </c>
      <c r="G37" s="558"/>
    </row>
    <row r="38" spans="1:7" s="157" customFormat="1" ht="15" x14ac:dyDescent="0.25">
      <c r="A38" s="247"/>
      <c r="B38" s="247"/>
      <c r="C38" s="247"/>
      <c r="D38" s="247"/>
      <c r="E38" s="247"/>
      <c r="F38" s="248"/>
      <c r="G38" s="248"/>
    </row>
    <row r="39" spans="1:7" ht="15" x14ac:dyDescent="0.25">
      <c r="A39" s="561" t="s">
        <v>36</v>
      </c>
      <c r="B39" s="562"/>
      <c r="C39" s="562"/>
      <c r="D39" s="60"/>
      <c r="E39" s="60"/>
      <c r="F39" s="498">
        <v>2000</v>
      </c>
      <c r="G39" s="499"/>
    </row>
    <row r="40" spans="1:7" ht="15" x14ac:dyDescent="0.25">
      <c r="A40" s="495" t="s">
        <v>103</v>
      </c>
      <c r="B40" s="497"/>
      <c r="C40" s="497"/>
      <c r="D40" s="497"/>
      <c r="E40" s="497"/>
      <c r="F40" s="497"/>
      <c r="G40" s="497"/>
    </row>
    <row r="41" spans="1:7" ht="15" x14ac:dyDescent="0.25">
      <c r="A41" s="57"/>
      <c r="B41" s="60"/>
      <c r="C41" s="60"/>
      <c r="D41" s="60"/>
      <c r="E41" s="60"/>
      <c r="F41" s="72"/>
      <c r="G41" s="73"/>
    </row>
    <row r="42" spans="1:7" ht="15" x14ac:dyDescent="0.25">
      <c r="A42" s="561" t="s">
        <v>104</v>
      </c>
      <c r="B42" s="562"/>
      <c r="C42" s="562"/>
      <c r="D42" s="60"/>
      <c r="E42" s="60"/>
      <c r="F42" s="498">
        <v>350</v>
      </c>
      <c r="G42" s="499"/>
    </row>
    <row r="43" spans="1:7" ht="15" x14ac:dyDescent="0.25">
      <c r="A43" s="57"/>
      <c r="B43" s="60"/>
      <c r="C43" s="70"/>
      <c r="D43" s="60"/>
      <c r="E43" s="60"/>
      <c r="F43" s="72"/>
      <c r="G43" s="73"/>
    </row>
    <row r="44" spans="1:7" ht="15" x14ac:dyDescent="0.25">
      <c r="A44" s="561" t="s">
        <v>43</v>
      </c>
      <c r="B44" s="562"/>
      <c r="C44" s="562"/>
      <c r="D44" s="60"/>
      <c r="E44" s="60"/>
      <c r="F44" s="498">
        <v>500</v>
      </c>
      <c r="G44" s="499"/>
    </row>
    <row r="45" spans="1:7" ht="15" x14ac:dyDescent="0.25">
      <c r="A45" s="495" t="s">
        <v>105</v>
      </c>
      <c r="B45" s="496"/>
      <c r="C45" s="496"/>
      <c r="D45" s="496"/>
      <c r="E45" s="496"/>
      <c r="F45" s="496"/>
      <c r="G45" s="496"/>
    </row>
    <row r="46" spans="1:7" ht="15" x14ac:dyDescent="0.25">
      <c r="A46" s="57"/>
      <c r="B46" s="60"/>
      <c r="C46" s="60"/>
      <c r="D46" s="60"/>
      <c r="E46" s="60"/>
      <c r="F46" s="72"/>
      <c r="G46" s="73"/>
    </row>
    <row r="47" spans="1:7" ht="15" x14ac:dyDescent="0.25">
      <c r="A47" s="561" t="s">
        <v>56</v>
      </c>
      <c r="B47" s="562"/>
      <c r="C47" s="562"/>
      <c r="D47" s="60"/>
      <c r="E47" s="60"/>
      <c r="F47" s="498">
        <v>5</v>
      </c>
      <c r="G47" s="499"/>
    </row>
    <row r="48" spans="1:7" ht="18" customHeight="1" x14ac:dyDescent="0.2">
      <c r="A48" s="528" t="s">
        <v>914</v>
      </c>
      <c r="B48" s="528"/>
      <c r="C48" s="528"/>
      <c r="D48" s="528"/>
      <c r="E48" s="528"/>
      <c r="F48" s="528"/>
      <c r="G48" s="528"/>
    </row>
    <row r="49" spans="1:14" ht="15" x14ac:dyDescent="0.25">
      <c r="A49" s="57"/>
      <c r="B49" s="60"/>
      <c r="C49" s="60"/>
      <c r="D49" s="60"/>
      <c r="E49" s="60"/>
      <c r="F49" s="72"/>
      <c r="G49" s="73"/>
    </row>
    <row r="50" spans="1:14" ht="15" x14ac:dyDescent="0.25">
      <c r="A50" s="561" t="s">
        <v>19</v>
      </c>
      <c r="B50" s="562"/>
      <c r="C50" s="562"/>
      <c r="D50" s="60"/>
      <c r="E50" s="60"/>
      <c r="F50" s="498">
        <v>2000</v>
      </c>
      <c r="G50" s="499"/>
    </row>
    <row r="51" spans="1:14" ht="15" x14ac:dyDescent="0.25">
      <c r="A51" s="495" t="s">
        <v>145</v>
      </c>
      <c r="B51" s="496"/>
      <c r="C51" s="496"/>
      <c r="D51" s="496"/>
      <c r="E51" s="496"/>
      <c r="F51" s="496"/>
      <c r="G51" s="496"/>
    </row>
    <row r="52" spans="1:14" ht="15" x14ac:dyDescent="0.25">
      <c r="A52" s="57"/>
      <c r="B52" s="60"/>
      <c r="C52" s="60"/>
      <c r="D52" s="60"/>
      <c r="E52" s="60"/>
      <c r="F52" s="72"/>
      <c r="G52" s="73"/>
    </row>
    <row r="53" spans="1:14" ht="15" x14ac:dyDescent="0.25">
      <c r="A53" s="561" t="s">
        <v>21</v>
      </c>
      <c r="B53" s="562"/>
      <c r="C53" s="562"/>
      <c r="D53" s="60"/>
      <c r="E53" s="60"/>
      <c r="F53" s="498">
        <v>200</v>
      </c>
      <c r="G53" s="499"/>
    </row>
    <row r="54" spans="1:14" ht="15" x14ac:dyDescent="0.25">
      <c r="A54" s="57"/>
      <c r="B54" s="60"/>
      <c r="C54" s="60"/>
      <c r="D54" s="60"/>
      <c r="E54" s="60"/>
      <c r="F54" s="72"/>
      <c r="G54" s="73"/>
    </row>
    <row r="55" spans="1:14" ht="31.5" customHeight="1" thickBot="1" x14ac:dyDescent="0.3">
      <c r="A55" s="520" t="s">
        <v>150</v>
      </c>
      <c r="B55" s="521"/>
      <c r="C55" s="521"/>
      <c r="D55" s="521"/>
      <c r="E55" s="521"/>
      <c r="F55" s="507">
        <f>SUM(F56)</f>
        <v>4000</v>
      </c>
      <c r="G55" s="507"/>
      <c r="H55" s="50"/>
    </row>
    <row r="56" spans="1:14" ht="15.75" thickTop="1" x14ac:dyDescent="0.25">
      <c r="A56" s="559" t="s">
        <v>51</v>
      </c>
      <c r="B56" s="560"/>
      <c r="C56" s="560"/>
      <c r="D56" s="60"/>
      <c r="E56" s="60"/>
      <c r="F56" s="498">
        <v>4000</v>
      </c>
      <c r="G56" s="499"/>
    </row>
    <row r="57" spans="1:14" x14ac:dyDescent="0.2">
      <c r="A57" s="495" t="s">
        <v>915</v>
      </c>
      <c r="B57" s="496"/>
      <c r="C57" s="496"/>
      <c r="D57" s="496"/>
      <c r="E57" s="496"/>
      <c r="F57" s="496"/>
      <c r="G57" s="496"/>
    </row>
    <row r="58" spans="1:14" x14ac:dyDescent="0.2">
      <c r="A58" s="496"/>
      <c r="B58" s="496"/>
      <c r="C58" s="496"/>
      <c r="D58" s="496"/>
      <c r="E58" s="496"/>
      <c r="F58" s="496"/>
      <c r="G58" s="496"/>
    </row>
    <row r="59" spans="1:14" x14ac:dyDescent="0.2">
      <c r="A59" s="496"/>
      <c r="B59" s="496"/>
      <c r="C59" s="496"/>
      <c r="D59" s="496"/>
      <c r="E59" s="496"/>
      <c r="F59" s="496"/>
      <c r="G59" s="496"/>
    </row>
    <row r="60" spans="1:14" x14ac:dyDescent="0.2">
      <c r="A60" s="496"/>
      <c r="B60" s="496"/>
      <c r="C60" s="496"/>
      <c r="D60" s="496"/>
      <c r="E60" s="496"/>
      <c r="F60" s="496"/>
      <c r="G60" s="496"/>
    </row>
    <row r="61" spans="1:14" ht="15" x14ac:dyDescent="0.25">
      <c r="A61" s="74"/>
      <c r="B61" s="60"/>
      <c r="C61" s="60"/>
      <c r="D61" s="60"/>
      <c r="E61" s="60"/>
      <c r="F61" s="72"/>
      <c r="G61" s="73"/>
    </row>
    <row r="62" spans="1:14" ht="15.75" thickBot="1" x14ac:dyDescent="0.3">
      <c r="A62" s="35" t="s">
        <v>106</v>
      </c>
      <c r="B62" s="36"/>
      <c r="C62" s="37"/>
      <c r="D62" s="38"/>
      <c r="E62" s="38"/>
      <c r="F62" s="507">
        <f>SUM(F64:G65)</f>
        <v>55120</v>
      </c>
      <c r="G62" s="507"/>
      <c r="H62" s="50"/>
    </row>
    <row r="63" spans="1:14" ht="15.75" thickTop="1" x14ac:dyDescent="0.25">
      <c r="A63" s="559" t="s">
        <v>57</v>
      </c>
      <c r="B63" s="560"/>
      <c r="C63" s="560"/>
      <c r="D63" s="60"/>
      <c r="E63" s="60"/>
      <c r="H63" s="34"/>
      <c r="I63" s="34"/>
      <c r="J63" s="34"/>
      <c r="K63" s="34"/>
      <c r="L63" s="34"/>
      <c r="M63" s="34"/>
      <c r="N63" s="34"/>
    </row>
    <row r="64" spans="1:14" ht="15" x14ac:dyDescent="0.25">
      <c r="A64" s="75" t="s">
        <v>141</v>
      </c>
      <c r="B64" s="68"/>
      <c r="C64" s="34"/>
      <c r="D64" s="33"/>
      <c r="E64" s="33"/>
      <c r="F64" s="498">
        <v>35000</v>
      </c>
      <c r="G64" s="499"/>
      <c r="H64" s="34"/>
      <c r="I64" s="34"/>
      <c r="J64" s="34"/>
      <c r="K64" s="34"/>
      <c r="L64" s="34"/>
      <c r="M64" s="34"/>
      <c r="N64" s="34"/>
    </row>
    <row r="65" spans="1:12" customFormat="1" ht="16.5" customHeight="1" x14ac:dyDescent="0.25">
      <c r="A65" s="75" t="s">
        <v>142</v>
      </c>
      <c r="B65" s="144"/>
      <c r="C65" s="145"/>
      <c r="D65" s="145"/>
      <c r="E65" s="145"/>
      <c r="F65" s="498">
        <f>10000+5000+4820+300</f>
        <v>20120</v>
      </c>
      <c r="G65" s="499"/>
      <c r="H65" s="145"/>
      <c r="I65" s="145"/>
      <c r="J65" s="145"/>
      <c r="K65" s="145"/>
      <c r="L65" s="32"/>
    </row>
    <row r="66" spans="1:12" x14ac:dyDescent="0.2">
      <c r="A66" s="68"/>
      <c r="B66" s="68"/>
      <c r="C66" s="34"/>
      <c r="D66" s="33"/>
      <c r="E66" s="33"/>
      <c r="F66" s="33"/>
      <c r="G66" s="34"/>
      <c r="H66" s="34"/>
      <c r="I66" s="34"/>
      <c r="J66" s="34"/>
      <c r="K66" s="34"/>
    </row>
    <row r="67" spans="1:12" x14ac:dyDescent="0.2">
      <c r="A67" s="68"/>
      <c r="B67" s="68"/>
      <c r="C67" s="34"/>
      <c r="D67" s="33"/>
      <c r="E67" s="33"/>
      <c r="F67" s="33"/>
      <c r="G67" s="34"/>
      <c r="H67" s="34"/>
      <c r="I67" s="34"/>
      <c r="J67" s="34"/>
      <c r="K67" s="34"/>
    </row>
    <row r="68" spans="1:12" x14ac:dyDescent="0.2">
      <c r="A68" s="68"/>
      <c r="B68" s="68"/>
      <c r="C68" s="34"/>
      <c r="D68" s="33"/>
      <c r="E68" s="33"/>
      <c r="F68" s="33"/>
      <c r="G68" s="34"/>
      <c r="H68" s="34"/>
      <c r="I68" s="34"/>
      <c r="J68" s="34"/>
      <c r="K68" s="34"/>
    </row>
    <row r="69" spans="1:12" x14ac:dyDescent="0.2">
      <c r="A69" s="68"/>
      <c r="B69" s="68"/>
      <c r="C69" s="34"/>
      <c r="D69" s="33"/>
      <c r="E69" s="33"/>
      <c r="F69" s="33"/>
      <c r="G69" s="34"/>
      <c r="H69" s="34"/>
      <c r="I69" s="34"/>
      <c r="J69" s="34"/>
      <c r="K69" s="34"/>
    </row>
  </sheetData>
  <mergeCells count="40">
    <mergeCell ref="F1:G1"/>
    <mergeCell ref="A14:C14"/>
    <mergeCell ref="F33:G33"/>
    <mergeCell ref="F36:G36"/>
    <mergeCell ref="F29:G29"/>
    <mergeCell ref="F30:G30"/>
    <mergeCell ref="A32:E33"/>
    <mergeCell ref="F31:G31"/>
    <mergeCell ref="A34:E36"/>
    <mergeCell ref="A22:G22"/>
    <mergeCell ref="A18:C18"/>
    <mergeCell ref="F25:G25"/>
    <mergeCell ref="A26:G27"/>
    <mergeCell ref="F65:G65"/>
    <mergeCell ref="A39:C39"/>
    <mergeCell ref="A51:G51"/>
    <mergeCell ref="F39:G39"/>
    <mergeCell ref="A40:G40"/>
    <mergeCell ref="A45:G45"/>
    <mergeCell ref="A47:C47"/>
    <mergeCell ref="F47:G47"/>
    <mergeCell ref="A50:C50"/>
    <mergeCell ref="F50:G50"/>
    <mergeCell ref="A63:C63"/>
    <mergeCell ref="A48:G48"/>
    <mergeCell ref="A37:E37"/>
    <mergeCell ref="F37:G37"/>
    <mergeCell ref="F64:G64"/>
    <mergeCell ref="F62:G62"/>
    <mergeCell ref="A56:C56"/>
    <mergeCell ref="F56:G56"/>
    <mergeCell ref="A57:G60"/>
    <mergeCell ref="F53:G53"/>
    <mergeCell ref="A53:C53"/>
    <mergeCell ref="A55:E55"/>
    <mergeCell ref="F55:G55"/>
    <mergeCell ref="A44:C44"/>
    <mergeCell ref="F44:G44"/>
    <mergeCell ref="A42:C42"/>
    <mergeCell ref="F42:G42"/>
  </mergeCells>
  <pageMargins left="0.70866141732283472" right="0.70866141732283472" top="0.78740157480314965" bottom="0.78740157480314965" header="0.31496062992125984" footer="0.31496062992125984"/>
  <pageSetup paperSize="9" scale="67" firstPageNumber="38"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colBreaks count="1" manualBreakCount="1">
    <brk id="11" max="10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55"/>
  <sheetViews>
    <sheetView showGridLines="0" view="pageBreakPreview" zoomScaleNormal="100" zoomScaleSheetLayoutView="100" workbookViewId="0">
      <selection activeCell="L82" sqref="L82"/>
    </sheetView>
  </sheetViews>
  <sheetFormatPr defaultRowHeight="14.25" x14ac:dyDescent="0.2"/>
  <cols>
    <col min="1" max="1" width="8.5703125" style="162" customWidth="1"/>
    <col min="2" max="2" width="9.140625" style="162"/>
    <col min="3" max="3" width="58.7109375" style="157" customWidth="1"/>
    <col min="4" max="6" width="14.140625" style="158" customWidth="1"/>
    <col min="7" max="7" width="9.140625" style="157" customWidth="1"/>
    <col min="8" max="8" width="13.5703125" style="157" customWidth="1"/>
    <col min="9" max="9" width="13.28515625" style="157" bestFit="1" customWidth="1"/>
    <col min="10" max="11" width="9.140625" style="157"/>
    <col min="12" max="12" width="13.28515625" style="157" customWidth="1"/>
    <col min="13" max="16384" width="9.140625" style="157"/>
  </cols>
  <sheetData>
    <row r="1" spans="1:8" ht="44.25" customHeight="1" x14ac:dyDescent="0.35">
      <c r="A1" s="587" t="s">
        <v>424</v>
      </c>
      <c r="B1" s="497"/>
      <c r="C1" s="497"/>
      <c r="D1" s="497"/>
      <c r="E1" s="497"/>
      <c r="F1" s="510" t="s">
        <v>167</v>
      </c>
      <c r="G1" s="510"/>
    </row>
    <row r="3" spans="1:8" x14ac:dyDescent="0.2">
      <c r="A3" s="205" t="s">
        <v>1</v>
      </c>
      <c r="B3" s="205" t="s">
        <v>168</v>
      </c>
    </row>
    <row r="4" spans="1:8" x14ac:dyDescent="0.2">
      <c r="B4" s="205" t="s">
        <v>80</v>
      </c>
    </row>
    <row r="5" spans="1:8" s="2" customFormat="1" ht="13.5" thickBot="1" x14ac:dyDescent="0.25">
      <c r="A5" s="18"/>
      <c r="B5" s="18"/>
      <c r="D5" s="4"/>
      <c r="E5" s="4"/>
      <c r="F5" s="4"/>
      <c r="G5" s="2" t="s">
        <v>6</v>
      </c>
    </row>
    <row r="6" spans="1:8" s="2" customFormat="1" ht="39.75" thickTop="1" thickBot="1" x14ac:dyDescent="0.25">
      <c r="A6" s="39" t="s">
        <v>2</v>
      </c>
      <c r="B6" s="40" t="s">
        <v>3</v>
      </c>
      <c r="C6" s="41" t="s">
        <v>4</v>
      </c>
      <c r="D6" s="42" t="s">
        <v>289</v>
      </c>
      <c r="E6" s="42" t="s">
        <v>290</v>
      </c>
      <c r="F6" s="42" t="s">
        <v>291</v>
      </c>
      <c r="G6" s="43" t="s">
        <v>5</v>
      </c>
    </row>
    <row r="7" spans="1:8" s="5" customFormat="1" ht="12.75" thickTop="1" thickBot="1" x14ac:dyDescent="0.25">
      <c r="A7" s="44">
        <v>1</v>
      </c>
      <c r="B7" s="45">
        <v>2</v>
      </c>
      <c r="C7" s="45">
        <v>3</v>
      </c>
      <c r="D7" s="46">
        <v>4</v>
      </c>
      <c r="E7" s="46">
        <v>5</v>
      </c>
      <c r="F7" s="46">
        <v>6</v>
      </c>
      <c r="G7" s="47" t="s">
        <v>12</v>
      </c>
    </row>
    <row r="8" spans="1:8" ht="15" thickTop="1" x14ac:dyDescent="0.2">
      <c r="A8" s="163">
        <v>2125</v>
      </c>
      <c r="B8" s="164">
        <v>52</v>
      </c>
      <c r="C8" s="8" t="s">
        <v>466</v>
      </c>
      <c r="D8" s="207"/>
      <c r="E8" s="207"/>
      <c r="F8" s="207">
        <f>SUM(F37)</f>
        <v>3900</v>
      </c>
      <c r="G8" s="475"/>
    </row>
    <row r="9" spans="1:8" x14ac:dyDescent="0.2">
      <c r="A9" s="163">
        <v>2141</v>
      </c>
      <c r="B9" s="164">
        <v>51</v>
      </c>
      <c r="C9" s="8" t="s">
        <v>8</v>
      </c>
      <c r="D9" s="207">
        <v>0</v>
      </c>
      <c r="E9" s="207">
        <v>0</v>
      </c>
      <c r="F9" s="207">
        <f>SUM(F51)</f>
        <v>250</v>
      </c>
      <c r="G9" s="475"/>
    </row>
    <row r="10" spans="1:8" x14ac:dyDescent="0.2">
      <c r="A10" s="163">
        <v>2141</v>
      </c>
      <c r="B10" s="164">
        <v>52</v>
      </c>
      <c r="C10" s="8" t="s">
        <v>466</v>
      </c>
      <c r="D10" s="207">
        <v>300</v>
      </c>
      <c r="E10" s="207">
        <v>420</v>
      </c>
      <c r="F10" s="207">
        <f>SUM(F59)</f>
        <v>400</v>
      </c>
      <c r="G10" s="475">
        <f>F10/D10*100</f>
        <v>133.33333333333331</v>
      </c>
      <c r="H10" s="356"/>
    </row>
    <row r="11" spans="1:8" ht="28.5" x14ac:dyDescent="0.2">
      <c r="A11" s="163">
        <v>2141</v>
      </c>
      <c r="B11" s="164">
        <v>53</v>
      </c>
      <c r="C11" s="161" t="s">
        <v>10</v>
      </c>
      <c r="D11" s="207"/>
      <c r="E11" s="207">
        <v>100</v>
      </c>
      <c r="F11" s="207">
        <v>0</v>
      </c>
      <c r="G11" s="475"/>
    </row>
    <row r="12" spans="1:8" x14ac:dyDescent="0.2">
      <c r="A12" s="163">
        <v>3299</v>
      </c>
      <c r="B12" s="164">
        <v>52</v>
      </c>
      <c r="C12" s="8" t="s">
        <v>466</v>
      </c>
      <c r="D12" s="207">
        <v>1500</v>
      </c>
      <c r="E12" s="207">
        <v>1500</v>
      </c>
      <c r="F12" s="207">
        <f>SUM(F67)</f>
        <v>1500</v>
      </c>
      <c r="G12" s="475">
        <f>F12/D12*100</f>
        <v>100</v>
      </c>
    </row>
    <row r="13" spans="1:8" x14ac:dyDescent="0.2">
      <c r="A13" s="163">
        <v>3349</v>
      </c>
      <c r="B13" s="164">
        <v>52</v>
      </c>
      <c r="C13" s="8" t="s">
        <v>466</v>
      </c>
      <c r="D13" s="207">
        <v>450</v>
      </c>
      <c r="E13" s="207">
        <v>450</v>
      </c>
      <c r="F13" s="207">
        <f>SUM(F73)</f>
        <v>670</v>
      </c>
      <c r="G13" s="475">
        <f>F13/D13*100</f>
        <v>148.88888888888889</v>
      </c>
    </row>
    <row r="14" spans="1:8" x14ac:dyDescent="0.2">
      <c r="A14" s="163">
        <v>3399</v>
      </c>
      <c r="B14" s="164">
        <v>52</v>
      </c>
      <c r="C14" s="8" t="s">
        <v>466</v>
      </c>
      <c r="D14" s="207"/>
      <c r="E14" s="207">
        <v>25</v>
      </c>
      <c r="F14" s="207"/>
      <c r="G14" s="475"/>
    </row>
    <row r="15" spans="1:8" x14ac:dyDescent="0.2">
      <c r="A15" s="163">
        <v>3635</v>
      </c>
      <c r="B15" s="164">
        <v>51</v>
      </c>
      <c r="C15" s="8" t="s">
        <v>8</v>
      </c>
      <c r="D15" s="207">
        <v>4185</v>
      </c>
      <c r="E15" s="207">
        <v>4185</v>
      </c>
      <c r="F15" s="207">
        <f>SUM(F82)</f>
        <v>3485</v>
      </c>
      <c r="G15" s="475">
        <f>F15/D15*100</f>
        <v>83.273596176821982</v>
      </c>
    </row>
    <row r="16" spans="1:8" x14ac:dyDescent="0.2">
      <c r="A16" s="163">
        <v>3636</v>
      </c>
      <c r="B16" s="164">
        <v>51</v>
      </c>
      <c r="C16" s="8" t="s">
        <v>8</v>
      </c>
      <c r="D16" s="207">
        <v>114</v>
      </c>
      <c r="E16" s="207">
        <v>214</v>
      </c>
      <c r="F16" s="207">
        <f>SUM(F130)</f>
        <v>137</v>
      </c>
      <c r="G16" s="475">
        <f>F16/D16*100</f>
        <v>120.17543859649122</v>
      </c>
    </row>
    <row r="17" spans="1:7" x14ac:dyDescent="0.2">
      <c r="A17" s="163">
        <v>3636</v>
      </c>
      <c r="B17" s="164">
        <v>52</v>
      </c>
      <c r="C17" s="8" t="s">
        <v>466</v>
      </c>
      <c r="D17" s="207">
        <v>1400</v>
      </c>
      <c r="E17" s="207">
        <v>900</v>
      </c>
      <c r="F17" s="207">
        <f>SUM(F163)</f>
        <v>750</v>
      </c>
      <c r="G17" s="475"/>
    </row>
    <row r="18" spans="1:7" ht="28.5" x14ac:dyDescent="0.2">
      <c r="A18" s="163">
        <v>3636</v>
      </c>
      <c r="B18" s="164">
        <v>53</v>
      </c>
      <c r="C18" s="161" t="s">
        <v>10</v>
      </c>
      <c r="D18" s="207"/>
      <c r="E18" s="207">
        <v>86</v>
      </c>
      <c r="F18" s="207">
        <v>0</v>
      </c>
      <c r="G18" s="475"/>
    </row>
    <row r="19" spans="1:7" x14ac:dyDescent="0.2">
      <c r="A19" s="163">
        <v>3636</v>
      </c>
      <c r="B19" s="164">
        <v>56</v>
      </c>
      <c r="C19" s="161" t="s">
        <v>858</v>
      </c>
      <c r="D19" s="207"/>
      <c r="E19" s="207">
        <v>500</v>
      </c>
      <c r="F19" s="207">
        <f>SUM(F182)</f>
        <v>6400</v>
      </c>
      <c r="G19" s="475"/>
    </row>
    <row r="20" spans="1:7" x14ac:dyDescent="0.2">
      <c r="A20" s="163">
        <v>3639</v>
      </c>
      <c r="B20" s="164">
        <v>51</v>
      </c>
      <c r="C20" s="8" t="s">
        <v>8</v>
      </c>
      <c r="D20" s="207">
        <v>3807</v>
      </c>
      <c r="E20" s="207">
        <v>3547</v>
      </c>
      <c r="F20" s="207">
        <f>SUM(F185)</f>
        <v>5565</v>
      </c>
      <c r="G20" s="475">
        <f>F20/D20*100</f>
        <v>146.17809298660362</v>
      </c>
    </row>
    <row r="21" spans="1:7" x14ac:dyDescent="0.2">
      <c r="A21" s="163">
        <v>3639</v>
      </c>
      <c r="B21" s="164">
        <v>51</v>
      </c>
      <c r="C21" s="8" t="s">
        <v>8</v>
      </c>
      <c r="D21" s="207">
        <v>220</v>
      </c>
      <c r="E21" s="207"/>
      <c r="F21" s="207"/>
      <c r="G21" s="475"/>
    </row>
    <row r="22" spans="1:7" x14ac:dyDescent="0.2">
      <c r="A22" s="163">
        <v>3639</v>
      </c>
      <c r="B22" s="164">
        <v>52</v>
      </c>
      <c r="C22" s="8" t="s">
        <v>466</v>
      </c>
      <c r="D22" s="207">
        <v>1520</v>
      </c>
      <c r="E22" s="207">
        <v>1520</v>
      </c>
      <c r="F22" s="207">
        <f>SUM(F304)</f>
        <v>1400</v>
      </c>
      <c r="G22" s="475">
        <f>F22/D22*100</f>
        <v>92.10526315789474</v>
      </c>
    </row>
    <row r="23" spans="1:7" ht="28.5" x14ac:dyDescent="0.2">
      <c r="A23" s="163">
        <v>3639</v>
      </c>
      <c r="B23" s="164">
        <v>53</v>
      </c>
      <c r="C23" s="161" t="s">
        <v>10</v>
      </c>
      <c r="D23" s="207">
        <v>17500</v>
      </c>
      <c r="E23" s="207">
        <v>17500</v>
      </c>
      <c r="F23" s="207">
        <f>SUM(F320)</f>
        <v>30500</v>
      </c>
      <c r="G23" s="475">
        <f>F23/D23*100</f>
        <v>174.28571428571428</v>
      </c>
    </row>
    <row r="24" spans="1:7" x14ac:dyDescent="0.2">
      <c r="A24" s="163">
        <v>3713</v>
      </c>
      <c r="B24" s="164">
        <v>51</v>
      </c>
      <c r="C24" s="8" t="s">
        <v>8</v>
      </c>
      <c r="D24" s="207">
        <v>1416</v>
      </c>
      <c r="E24" s="207">
        <v>666</v>
      </c>
      <c r="F24" s="207">
        <f>SUM(F333)</f>
        <v>643</v>
      </c>
      <c r="G24" s="475">
        <f>F24/D24*100</f>
        <v>45.409604519774014</v>
      </c>
    </row>
    <row r="25" spans="1:7" ht="15" thickBot="1" x14ac:dyDescent="0.25">
      <c r="A25" s="163">
        <v>3713</v>
      </c>
      <c r="B25" s="164">
        <v>61</v>
      </c>
      <c r="C25" s="8" t="s">
        <v>81</v>
      </c>
      <c r="D25" s="207">
        <v>2627</v>
      </c>
      <c r="E25" s="207">
        <v>2627</v>
      </c>
      <c r="F25" s="207">
        <f>SUM(F342)</f>
        <v>1627</v>
      </c>
      <c r="G25" s="475">
        <f>F25/D25*100</f>
        <v>61.933764750666157</v>
      </c>
    </row>
    <row r="26" spans="1:7" s="16" customFormat="1" ht="16.5" thickTop="1" thickBot="1" x14ac:dyDescent="0.3">
      <c r="A26" s="513" t="s">
        <v>9</v>
      </c>
      <c r="B26" s="514"/>
      <c r="C26" s="515"/>
      <c r="D26" s="48">
        <f>SUM(D8:D25)</f>
        <v>35039</v>
      </c>
      <c r="E26" s="48">
        <f>SUM(E8:E25)</f>
        <v>34240</v>
      </c>
      <c r="F26" s="48">
        <f>SUM(F8:F25)</f>
        <v>57227</v>
      </c>
      <c r="G26" s="49">
        <f>F26/D26*100</f>
        <v>163.3237249921516</v>
      </c>
    </row>
    <row r="27" spans="1:7" ht="15" thickTop="1" x14ac:dyDescent="0.2">
      <c r="A27" s="157"/>
      <c r="B27" s="157"/>
      <c r="D27" s="157"/>
      <c r="E27" s="157"/>
      <c r="F27" s="157"/>
    </row>
    <row r="28" spans="1:7" s="398" customFormat="1" ht="14.25" customHeight="1" thickBot="1" x14ac:dyDescent="0.3">
      <c r="A28" s="62" t="s">
        <v>852</v>
      </c>
      <c r="B28" s="62"/>
      <c r="C28" s="62"/>
      <c r="D28" s="389"/>
      <c r="E28" s="389"/>
      <c r="F28" s="389"/>
      <c r="G28" s="157" t="s">
        <v>6</v>
      </c>
    </row>
    <row r="29" spans="1:7" s="388" customFormat="1" ht="41.25" customHeight="1" thickTop="1" thickBot="1" x14ac:dyDescent="0.3">
      <c r="A29" s="418"/>
      <c r="B29" s="419"/>
      <c r="C29" s="420"/>
      <c r="D29" s="42" t="s">
        <v>289</v>
      </c>
      <c r="E29" s="42" t="s">
        <v>290</v>
      </c>
      <c r="F29" s="42" t="s">
        <v>291</v>
      </c>
      <c r="G29" s="43" t="s">
        <v>5</v>
      </c>
    </row>
    <row r="30" spans="1:7" s="388" customFormat="1" ht="12" customHeight="1" thickTop="1" thickBot="1" x14ac:dyDescent="0.3">
      <c r="A30" s="517">
        <v>1</v>
      </c>
      <c r="B30" s="518"/>
      <c r="C30" s="519"/>
      <c r="D30" s="390">
        <v>2</v>
      </c>
      <c r="E30" s="390">
        <v>3</v>
      </c>
      <c r="F30" s="390">
        <v>4</v>
      </c>
      <c r="G30" s="391" t="s">
        <v>855</v>
      </c>
    </row>
    <row r="31" spans="1:7" s="388" customFormat="1" ht="17.100000000000001" customHeight="1" thickTop="1" x14ac:dyDescent="0.25">
      <c r="A31" s="438" t="s">
        <v>853</v>
      </c>
      <c r="B31" s="385"/>
      <c r="C31" s="396"/>
      <c r="D31" s="397">
        <f>SUM(D9,D15,D16,D20,D24,D25)</f>
        <v>12149</v>
      </c>
      <c r="E31" s="397">
        <f t="shared" ref="E31" si="0">SUM(E9,E15,E16,E20,E24,E25)</f>
        <v>11239</v>
      </c>
      <c r="F31" s="397">
        <f>SUM(F9,F15,F16,F20,F24,F25)</f>
        <v>11707</v>
      </c>
      <c r="G31" s="7">
        <f>F31/D31*100</f>
        <v>96.361840480698007</v>
      </c>
    </row>
    <row r="32" spans="1:7" s="388" customFormat="1" ht="17.100000000000001" customHeight="1" thickBot="1" x14ac:dyDescent="0.3">
      <c r="A32" s="439" t="s">
        <v>854</v>
      </c>
      <c r="B32" s="62"/>
      <c r="C32" s="394"/>
      <c r="D32" s="93">
        <f>SUM(D8,D10:D14,D17:D19,D21:D23)</f>
        <v>22890</v>
      </c>
      <c r="E32" s="93">
        <f t="shared" ref="E32" si="1">SUM(E8,E10:E14,E17:E19,E21:E23)</f>
        <v>23001</v>
      </c>
      <c r="F32" s="93">
        <f>SUM(F8,F10:F14,F17:F19,F21:F23)</f>
        <v>45520</v>
      </c>
      <c r="G32" s="160">
        <f>F32/D32*100</f>
        <v>198.86413280908695</v>
      </c>
    </row>
    <row r="33" spans="1:8" s="388" customFormat="1" ht="22.5" customHeight="1" thickTop="1" thickBot="1" x14ac:dyDescent="0.3">
      <c r="A33" s="418" t="s">
        <v>120</v>
      </c>
      <c r="B33" s="419"/>
      <c r="C33" s="420"/>
      <c r="D33" s="48">
        <f>SUM(D31:D32)</f>
        <v>35039</v>
      </c>
      <c r="E33" s="48">
        <f t="shared" ref="E33" si="2">SUM(E31:E32)</f>
        <v>34240</v>
      </c>
      <c r="F33" s="48">
        <f>SUM(F31:F32)</f>
        <v>57227</v>
      </c>
      <c r="G33" s="49">
        <f>F33/D33*100</f>
        <v>163.3237249921516</v>
      </c>
    </row>
    <row r="34" spans="1:8" ht="15" thickTop="1" x14ac:dyDescent="0.2">
      <c r="A34" s="531"/>
      <c r="B34" s="531"/>
      <c r="C34" s="531"/>
      <c r="D34" s="531"/>
      <c r="E34" s="531"/>
      <c r="F34" s="531"/>
      <c r="G34" s="531"/>
    </row>
    <row r="35" spans="1:8" x14ac:dyDescent="0.2">
      <c r="A35" s="375"/>
      <c r="B35" s="375"/>
      <c r="C35" s="375"/>
      <c r="D35" s="375"/>
      <c r="E35" s="375"/>
      <c r="F35" s="375"/>
      <c r="G35" s="375"/>
    </row>
    <row r="36" spans="1:8" ht="15" customHeight="1" x14ac:dyDescent="0.25">
      <c r="A36" s="166" t="s">
        <v>13</v>
      </c>
    </row>
    <row r="37" spans="1:8" ht="17.25" customHeight="1" thickBot="1" x14ac:dyDescent="0.3">
      <c r="A37" s="170" t="s">
        <v>603</v>
      </c>
      <c r="B37" s="171"/>
      <c r="C37" s="172"/>
      <c r="D37" s="173"/>
      <c r="E37" s="173"/>
      <c r="F37" s="507">
        <f>SUM(F38)</f>
        <v>3900</v>
      </c>
      <c r="G37" s="507"/>
      <c r="H37" s="50"/>
    </row>
    <row r="38" spans="1:8" ht="15.75" thickTop="1" x14ac:dyDescent="0.25">
      <c r="A38" s="165" t="s">
        <v>604</v>
      </c>
      <c r="F38" s="498">
        <f>SUM(F39,F45)</f>
        <v>3900</v>
      </c>
      <c r="G38" s="499"/>
    </row>
    <row r="39" spans="1:8" s="317" customFormat="1" ht="15" x14ac:dyDescent="0.25">
      <c r="A39" s="315" t="s">
        <v>605</v>
      </c>
      <c r="B39" s="316"/>
      <c r="D39" s="318"/>
      <c r="E39" s="318"/>
      <c r="F39" s="568">
        <v>2500</v>
      </c>
      <c r="G39" s="569"/>
    </row>
    <row r="40" spans="1:8" ht="14.25" customHeight="1" x14ac:dyDescent="0.2">
      <c r="A40" s="495" t="s">
        <v>606</v>
      </c>
      <c r="B40" s="495"/>
      <c r="C40" s="495"/>
      <c r="D40" s="495"/>
      <c r="E40" s="495"/>
      <c r="F40" s="495"/>
      <c r="G40" s="495"/>
    </row>
    <row r="41" spans="1:8" ht="14.25" customHeight="1" x14ac:dyDescent="0.2">
      <c r="A41" s="495"/>
      <c r="B41" s="495"/>
      <c r="C41" s="495"/>
      <c r="D41" s="495"/>
      <c r="E41" s="495"/>
      <c r="F41" s="495"/>
      <c r="G41" s="495"/>
    </row>
    <row r="42" spans="1:8" ht="15" customHeight="1" x14ac:dyDescent="0.2">
      <c r="A42" s="495"/>
      <c r="B42" s="495"/>
      <c r="C42" s="495"/>
      <c r="D42" s="495"/>
      <c r="E42" s="495"/>
      <c r="F42" s="495"/>
      <c r="G42" s="495"/>
    </row>
    <row r="43" spans="1:8" ht="15" customHeight="1" x14ac:dyDescent="0.2">
      <c r="A43" s="495"/>
      <c r="B43" s="495"/>
      <c r="C43" s="495"/>
      <c r="D43" s="495"/>
      <c r="E43" s="495"/>
      <c r="F43" s="495"/>
      <c r="G43" s="495"/>
    </row>
    <row r="44" spans="1:8" ht="15" x14ac:dyDescent="0.25">
      <c r="A44" s="313"/>
      <c r="B44" s="313"/>
      <c r="C44" s="313"/>
      <c r="D44" s="313"/>
      <c r="E44" s="313"/>
      <c r="F44" s="313"/>
      <c r="G44" s="313"/>
    </row>
    <row r="45" spans="1:8" s="317" customFormat="1" ht="15" x14ac:dyDescent="0.25">
      <c r="A45" s="315" t="s">
        <v>607</v>
      </c>
      <c r="B45" s="316"/>
      <c r="D45" s="318"/>
      <c r="E45" s="318"/>
      <c r="F45" s="568">
        <v>1400</v>
      </c>
      <c r="G45" s="569"/>
    </row>
    <row r="46" spans="1:8" ht="14.25" customHeight="1" x14ac:dyDescent="0.2">
      <c r="A46" s="495" t="s">
        <v>608</v>
      </c>
      <c r="B46" s="495"/>
      <c r="C46" s="495"/>
      <c r="D46" s="495"/>
      <c r="E46" s="495"/>
      <c r="F46" s="495"/>
      <c r="G46" s="495"/>
    </row>
    <row r="47" spans="1:8" ht="14.25" customHeight="1" x14ac:dyDescent="0.2">
      <c r="A47" s="495"/>
      <c r="B47" s="495"/>
      <c r="C47" s="495"/>
      <c r="D47" s="495"/>
      <c r="E47" s="495"/>
      <c r="F47" s="495"/>
      <c r="G47" s="495"/>
    </row>
    <row r="48" spans="1:8" ht="15" customHeight="1" x14ac:dyDescent="0.2">
      <c r="A48" s="495"/>
      <c r="B48" s="495"/>
      <c r="C48" s="495"/>
      <c r="D48" s="495"/>
      <c r="E48" s="495"/>
      <c r="F48" s="495"/>
      <c r="G48" s="495"/>
    </row>
    <row r="49" spans="1:8" ht="15" customHeight="1" x14ac:dyDescent="0.2">
      <c r="A49" s="495"/>
      <c r="B49" s="495"/>
      <c r="C49" s="495"/>
      <c r="D49" s="495"/>
      <c r="E49" s="495"/>
      <c r="F49" s="495"/>
      <c r="G49" s="495"/>
    </row>
    <row r="50" spans="1:8" ht="15" x14ac:dyDescent="0.25">
      <c r="A50" s="313"/>
      <c r="B50" s="313"/>
      <c r="C50" s="313"/>
      <c r="D50" s="313"/>
      <c r="E50" s="313"/>
      <c r="F50" s="313"/>
      <c r="G50" s="313"/>
    </row>
    <row r="51" spans="1:8" ht="17.25" customHeight="1" thickBot="1" x14ac:dyDescent="0.3">
      <c r="A51" s="170" t="s">
        <v>517</v>
      </c>
      <c r="B51" s="171"/>
      <c r="C51" s="172"/>
      <c r="D51" s="173"/>
      <c r="E51" s="173"/>
      <c r="F51" s="507">
        <f>SUM(F52)</f>
        <v>250</v>
      </c>
      <c r="G51" s="507"/>
      <c r="H51" s="50"/>
    </row>
    <row r="52" spans="1:8" ht="15.75" thickTop="1" x14ac:dyDescent="0.25">
      <c r="A52" s="165" t="s">
        <v>21</v>
      </c>
      <c r="F52" s="498">
        <v>250</v>
      </c>
      <c r="G52" s="499"/>
    </row>
    <row r="53" spans="1:8" ht="15" x14ac:dyDescent="0.25">
      <c r="A53" s="571" t="s">
        <v>518</v>
      </c>
      <c r="B53" s="496"/>
      <c r="C53" s="496"/>
      <c r="D53" s="496"/>
      <c r="E53" s="496"/>
      <c r="F53" s="496"/>
      <c r="G53" s="496"/>
    </row>
    <row r="54" spans="1:8" ht="15" customHeight="1" x14ac:dyDescent="0.2">
      <c r="A54" s="495" t="s">
        <v>519</v>
      </c>
      <c r="B54" s="551"/>
      <c r="C54" s="551"/>
      <c r="D54" s="551"/>
      <c r="E54" s="551"/>
      <c r="F54" s="551"/>
      <c r="G54" s="551"/>
    </row>
    <row r="55" spans="1:8" ht="15" customHeight="1" x14ac:dyDescent="0.2">
      <c r="A55" s="551"/>
      <c r="B55" s="551"/>
      <c r="C55" s="551"/>
      <c r="D55" s="551"/>
      <c r="E55" s="551"/>
      <c r="F55" s="551"/>
      <c r="G55" s="551"/>
    </row>
    <row r="56" spans="1:8" ht="15" customHeight="1" x14ac:dyDescent="0.2">
      <c r="A56" s="551"/>
      <c r="B56" s="551"/>
      <c r="C56" s="551"/>
      <c r="D56" s="551"/>
      <c r="E56" s="551"/>
      <c r="F56" s="551"/>
      <c r="G56" s="551"/>
    </row>
    <row r="57" spans="1:8" ht="27.75" customHeight="1" x14ac:dyDescent="0.2">
      <c r="A57" s="551"/>
      <c r="B57" s="551"/>
      <c r="C57" s="551"/>
      <c r="D57" s="551"/>
      <c r="E57" s="551"/>
      <c r="F57" s="551"/>
      <c r="G57" s="551"/>
    </row>
    <row r="58" spans="1:8" ht="15" customHeight="1" x14ac:dyDescent="0.25">
      <c r="A58" s="166"/>
    </row>
    <row r="59" spans="1:8" ht="17.25" customHeight="1" thickBot="1" x14ac:dyDescent="0.3">
      <c r="A59" s="170" t="s">
        <v>597</v>
      </c>
      <c r="B59" s="171"/>
      <c r="C59" s="172"/>
      <c r="D59" s="173"/>
      <c r="E59" s="173"/>
      <c r="F59" s="507">
        <f>SUM(F60)</f>
        <v>400</v>
      </c>
      <c r="G59" s="507"/>
      <c r="H59" s="50"/>
    </row>
    <row r="60" spans="1:8" ht="15.75" thickTop="1" x14ac:dyDescent="0.25">
      <c r="A60" s="165" t="s">
        <v>460</v>
      </c>
      <c r="F60" s="498">
        <v>400</v>
      </c>
      <c r="G60" s="499"/>
    </row>
    <row r="61" spans="1:8" ht="15" x14ac:dyDescent="0.25">
      <c r="A61" s="427" t="s">
        <v>916</v>
      </c>
      <c r="F61" s="415"/>
      <c r="G61" s="416"/>
    </row>
    <row r="62" spans="1:8" s="317" customFormat="1" ht="15" x14ac:dyDescent="0.25">
      <c r="A62" s="427" t="s">
        <v>917</v>
      </c>
      <c r="B62" s="316"/>
      <c r="D62" s="318"/>
      <c r="E62" s="318"/>
      <c r="F62" s="568">
        <v>300</v>
      </c>
      <c r="G62" s="569"/>
    </row>
    <row r="63" spans="1:8" s="317" customFormat="1" ht="15" x14ac:dyDescent="0.25">
      <c r="A63" s="427" t="s">
        <v>918</v>
      </c>
      <c r="B63" s="316"/>
      <c r="D63" s="318"/>
      <c r="E63" s="318"/>
      <c r="F63" s="568">
        <v>100</v>
      </c>
      <c r="G63" s="569"/>
    </row>
    <row r="64" spans="1:8" x14ac:dyDescent="0.2">
      <c r="A64" s="495" t="s">
        <v>598</v>
      </c>
      <c r="B64" s="551"/>
      <c r="C64" s="551"/>
      <c r="D64" s="551"/>
      <c r="E64" s="551"/>
      <c r="F64" s="551"/>
      <c r="G64" s="551"/>
    </row>
    <row r="65" spans="1:8" x14ac:dyDescent="0.2">
      <c r="A65" s="551"/>
      <c r="B65" s="551"/>
      <c r="C65" s="551"/>
      <c r="D65" s="551"/>
      <c r="E65" s="551"/>
      <c r="F65" s="551"/>
      <c r="G65" s="551"/>
    </row>
    <row r="66" spans="1:8" ht="15" x14ac:dyDescent="0.25">
      <c r="A66" s="165"/>
      <c r="F66" s="306"/>
      <c r="G66" s="307"/>
    </row>
    <row r="67" spans="1:8" ht="17.25" customHeight="1" thickBot="1" x14ac:dyDescent="0.3">
      <c r="A67" s="170" t="s">
        <v>609</v>
      </c>
      <c r="B67" s="171"/>
      <c r="C67" s="172"/>
      <c r="D67" s="173"/>
      <c r="E67" s="173"/>
      <c r="F67" s="507">
        <v>1500</v>
      </c>
      <c r="G67" s="507"/>
      <c r="H67" s="50"/>
    </row>
    <row r="68" spans="1:8" ht="15.75" thickTop="1" x14ac:dyDescent="0.25">
      <c r="A68" s="165" t="s">
        <v>460</v>
      </c>
      <c r="F68" s="498">
        <v>1500</v>
      </c>
      <c r="G68" s="499"/>
    </row>
    <row r="69" spans="1:8" ht="14.25" customHeight="1" x14ac:dyDescent="0.2">
      <c r="A69" s="495" t="s">
        <v>924</v>
      </c>
      <c r="B69" s="495"/>
      <c r="C69" s="495"/>
      <c r="D69" s="495"/>
      <c r="E69" s="495"/>
      <c r="F69" s="495"/>
      <c r="G69" s="495"/>
    </row>
    <row r="70" spans="1:8" ht="15" customHeight="1" x14ac:dyDescent="0.2">
      <c r="A70" s="495"/>
      <c r="B70" s="495"/>
      <c r="C70" s="495"/>
      <c r="D70" s="495"/>
      <c r="E70" s="495"/>
      <c r="F70" s="495"/>
      <c r="G70" s="495"/>
    </row>
    <row r="71" spans="1:8" ht="15" customHeight="1" x14ac:dyDescent="0.2">
      <c r="A71" s="496"/>
      <c r="B71" s="496"/>
      <c r="C71" s="496"/>
      <c r="D71" s="496"/>
      <c r="E71" s="496"/>
      <c r="F71" s="496"/>
      <c r="G71" s="496"/>
    </row>
    <row r="72" spans="1:8" ht="12.75" customHeight="1" x14ac:dyDescent="0.2">
      <c r="A72" s="413"/>
      <c r="B72" s="413"/>
      <c r="C72" s="413"/>
      <c r="D72" s="413"/>
      <c r="E72" s="413"/>
      <c r="F72" s="413"/>
      <c r="G72" s="413"/>
    </row>
    <row r="73" spans="1:8" ht="17.25" customHeight="1" thickBot="1" x14ac:dyDescent="0.3">
      <c r="A73" s="170" t="s">
        <v>599</v>
      </c>
      <c r="B73" s="171"/>
      <c r="C73" s="172"/>
      <c r="D73" s="173"/>
      <c r="E73" s="173"/>
      <c r="F73" s="507">
        <f>SUM(F74)</f>
        <v>670</v>
      </c>
      <c r="G73" s="507"/>
      <c r="H73" s="50"/>
    </row>
    <row r="74" spans="1:8" ht="15.75" thickTop="1" x14ac:dyDescent="0.25">
      <c r="A74" s="165" t="s">
        <v>466</v>
      </c>
      <c r="F74" s="498">
        <v>670</v>
      </c>
      <c r="G74" s="499"/>
    </row>
    <row r="75" spans="1:8" ht="15" x14ac:dyDescent="0.25">
      <c r="A75" s="427" t="s">
        <v>919</v>
      </c>
      <c r="F75" s="415"/>
      <c r="G75" s="416"/>
    </row>
    <row r="76" spans="1:8" ht="15" x14ac:dyDescent="0.25">
      <c r="A76" s="427" t="s">
        <v>920</v>
      </c>
      <c r="F76" s="568">
        <v>100</v>
      </c>
      <c r="G76" s="569"/>
    </row>
    <row r="77" spans="1:8" ht="15" x14ac:dyDescent="0.25">
      <c r="A77" s="427" t="s">
        <v>921</v>
      </c>
      <c r="F77" s="568">
        <v>570</v>
      </c>
      <c r="G77" s="569"/>
    </row>
    <row r="78" spans="1:8" ht="14.25" customHeight="1" x14ac:dyDescent="0.2">
      <c r="A78" s="495" t="s">
        <v>600</v>
      </c>
      <c r="B78" s="495"/>
      <c r="C78" s="495"/>
      <c r="D78" s="495"/>
      <c r="E78" s="495"/>
      <c r="F78" s="495"/>
      <c r="G78" s="495"/>
    </row>
    <row r="79" spans="1:8" ht="14.25" customHeight="1" x14ac:dyDescent="0.2">
      <c r="A79" s="495"/>
      <c r="B79" s="495"/>
      <c r="C79" s="495"/>
      <c r="D79" s="495"/>
      <c r="E79" s="495"/>
      <c r="F79" s="495"/>
      <c r="G79" s="495"/>
    </row>
    <row r="80" spans="1:8" ht="15" customHeight="1" x14ac:dyDescent="0.2">
      <c r="A80" s="495"/>
      <c r="B80" s="495"/>
      <c r="C80" s="495"/>
      <c r="D80" s="495"/>
      <c r="E80" s="495"/>
      <c r="F80" s="495"/>
      <c r="G80" s="495"/>
    </row>
    <row r="81" spans="1:8" ht="12.75" customHeight="1" x14ac:dyDescent="0.25">
      <c r="A81" s="165"/>
      <c r="F81" s="306"/>
      <c r="G81" s="307"/>
    </row>
    <row r="82" spans="1:8" ht="17.25" customHeight="1" thickBot="1" x14ac:dyDescent="0.3">
      <c r="A82" s="170" t="s">
        <v>169</v>
      </c>
      <c r="B82" s="171"/>
      <c r="C82" s="172"/>
      <c r="D82" s="173"/>
      <c r="E82" s="173"/>
      <c r="F82" s="507">
        <f>SUM(F83,F94,F125)</f>
        <v>3485</v>
      </c>
      <c r="G82" s="507"/>
      <c r="H82" s="50"/>
    </row>
    <row r="83" spans="1:8" ht="15.75" thickTop="1" x14ac:dyDescent="0.25">
      <c r="A83" s="210" t="s">
        <v>149</v>
      </c>
      <c r="B83" s="203"/>
      <c r="C83" s="203"/>
      <c r="D83" s="203"/>
      <c r="E83" s="203"/>
      <c r="F83" s="498">
        <f>SUM(F87:G92)</f>
        <v>565</v>
      </c>
      <c r="G83" s="499"/>
    </row>
    <row r="84" spans="1:8" ht="15" customHeight="1" x14ac:dyDescent="0.2">
      <c r="A84" s="566" t="s">
        <v>437</v>
      </c>
      <c r="B84" s="567"/>
      <c r="C84" s="567"/>
      <c r="D84" s="567"/>
      <c r="E84" s="567"/>
      <c r="F84" s="567"/>
      <c r="G84" s="567"/>
    </row>
    <row r="85" spans="1:8" ht="15" customHeight="1" x14ac:dyDescent="0.2">
      <c r="A85" s="567"/>
      <c r="B85" s="567"/>
      <c r="C85" s="567"/>
      <c r="D85" s="567"/>
      <c r="E85" s="567"/>
      <c r="F85" s="567"/>
      <c r="G85" s="567"/>
    </row>
    <row r="86" spans="1:8" ht="15" customHeight="1" x14ac:dyDescent="0.2">
      <c r="A86" s="567"/>
      <c r="B86" s="567"/>
      <c r="C86" s="567"/>
      <c r="D86" s="567"/>
      <c r="E86" s="567"/>
      <c r="F86" s="567"/>
      <c r="G86" s="567"/>
    </row>
    <row r="87" spans="1:8" ht="15" customHeight="1" x14ac:dyDescent="0.25">
      <c r="A87" s="586" t="s">
        <v>438</v>
      </c>
      <c r="B87" s="586"/>
      <c r="C87" s="586"/>
      <c r="D87" s="586"/>
      <c r="E87" s="586"/>
      <c r="F87" s="525">
        <v>10</v>
      </c>
      <c r="G87" s="526"/>
    </row>
    <row r="88" spans="1:8" ht="15" customHeight="1" x14ac:dyDescent="0.25">
      <c r="A88" s="586" t="s">
        <v>439</v>
      </c>
      <c r="B88" s="586"/>
      <c r="C88" s="586"/>
      <c r="D88" s="586"/>
      <c r="E88" s="586"/>
      <c r="F88" s="525">
        <v>200</v>
      </c>
      <c r="G88" s="526"/>
    </row>
    <row r="89" spans="1:8" ht="15" customHeight="1" x14ac:dyDescent="0.25">
      <c r="A89" s="586" t="s">
        <v>440</v>
      </c>
      <c r="B89" s="586"/>
      <c r="C89" s="586"/>
      <c r="D89" s="586"/>
      <c r="E89" s="586"/>
      <c r="F89" s="525">
        <v>15</v>
      </c>
      <c r="G89" s="526"/>
    </row>
    <row r="90" spans="1:8" ht="15" customHeight="1" x14ac:dyDescent="0.25">
      <c r="A90" s="586" t="s">
        <v>441</v>
      </c>
      <c r="B90" s="586"/>
      <c r="C90" s="586"/>
      <c r="D90" s="586"/>
      <c r="E90" s="586"/>
      <c r="F90" s="525">
        <v>140</v>
      </c>
      <c r="G90" s="526"/>
    </row>
    <row r="91" spans="1:8" x14ac:dyDescent="0.2">
      <c r="A91" s="528" t="s">
        <v>442</v>
      </c>
      <c r="B91" s="528"/>
      <c r="C91" s="528"/>
      <c r="D91" s="528"/>
      <c r="E91" s="497"/>
      <c r="F91" s="157"/>
    </row>
    <row r="92" spans="1:8" ht="15" x14ac:dyDescent="0.25">
      <c r="A92" s="497"/>
      <c r="B92" s="497"/>
      <c r="C92" s="497"/>
      <c r="D92" s="497"/>
      <c r="E92" s="497"/>
      <c r="F92" s="525">
        <v>200</v>
      </c>
      <c r="G92" s="526"/>
    </row>
    <row r="93" spans="1:8" ht="15" x14ac:dyDescent="0.25">
      <c r="A93" s="281"/>
      <c r="B93" s="281"/>
      <c r="C93" s="281"/>
      <c r="D93" s="281"/>
      <c r="F93" s="284"/>
      <c r="G93" s="285"/>
    </row>
    <row r="94" spans="1:8" ht="15" x14ac:dyDescent="0.25">
      <c r="A94" s="165" t="s">
        <v>21</v>
      </c>
      <c r="F94" s="498">
        <f>SUM(F95,F108,F116,F122)</f>
        <v>2700</v>
      </c>
      <c r="G94" s="499"/>
    </row>
    <row r="95" spans="1:8" ht="15" x14ac:dyDescent="0.25">
      <c r="A95" s="165" t="s">
        <v>425</v>
      </c>
      <c r="F95" s="568">
        <f>SUM(F102:G106)</f>
        <v>1900</v>
      </c>
      <c r="G95" s="569"/>
    </row>
    <row r="96" spans="1:8" x14ac:dyDescent="0.2">
      <c r="A96" s="495" t="s">
        <v>426</v>
      </c>
      <c r="B96" s="496"/>
      <c r="C96" s="496"/>
      <c r="D96" s="496"/>
      <c r="E96" s="496"/>
      <c r="F96" s="496"/>
      <c r="G96" s="496"/>
    </row>
    <row r="97" spans="1:7" x14ac:dyDescent="0.2">
      <c r="A97" s="496"/>
      <c r="B97" s="496"/>
      <c r="C97" s="496"/>
      <c r="D97" s="496"/>
      <c r="E97" s="496"/>
      <c r="F97" s="496"/>
      <c r="G97" s="496"/>
    </row>
    <row r="98" spans="1:7" x14ac:dyDescent="0.2">
      <c r="A98" s="496"/>
      <c r="B98" s="496"/>
      <c r="C98" s="496"/>
      <c r="D98" s="496"/>
      <c r="E98" s="496"/>
      <c r="F98" s="496"/>
      <c r="G98" s="496"/>
    </row>
    <row r="99" spans="1:7" x14ac:dyDescent="0.2">
      <c r="A99" s="496"/>
      <c r="B99" s="496"/>
      <c r="C99" s="496"/>
      <c r="D99" s="496"/>
      <c r="E99" s="496"/>
      <c r="F99" s="496"/>
      <c r="G99" s="496"/>
    </row>
    <row r="100" spans="1:7" ht="15" x14ac:dyDescent="0.25">
      <c r="A100" s="528" t="s">
        <v>427</v>
      </c>
      <c r="B100" s="497"/>
      <c r="C100" s="497"/>
      <c r="D100" s="497"/>
      <c r="E100" s="497"/>
      <c r="F100" s="278"/>
      <c r="G100" s="279"/>
    </row>
    <row r="101" spans="1:7" ht="15" x14ac:dyDescent="0.25">
      <c r="A101" s="497"/>
      <c r="B101" s="497"/>
      <c r="C101" s="497"/>
      <c r="D101" s="497"/>
      <c r="E101" s="497"/>
      <c r="F101" s="278"/>
      <c r="G101" s="279"/>
    </row>
    <row r="102" spans="1:7" ht="12" customHeight="1" x14ac:dyDescent="0.25">
      <c r="A102" s="497"/>
      <c r="B102" s="497"/>
      <c r="C102" s="497"/>
      <c r="D102" s="497"/>
      <c r="E102" s="497"/>
      <c r="F102" s="525">
        <v>600</v>
      </c>
      <c r="G102" s="526"/>
    </row>
    <row r="103" spans="1:7" ht="15" customHeight="1" x14ac:dyDescent="0.25">
      <c r="A103" s="528" t="s">
        <v>428</v>
      </c>
      <c r="B103" s="528"/>
      <c r="C103" s="528"/>
      <c r="D103" s="528"/>
      <c r="E103" s="528"/>
      <c r="F103" s="525">
        <v>400</v>
      </c>
      <c r="G103" s="526"/>
    </row>
    <row r="104" spans="1:7" ht="15" x14ac:dyDescent="0.25">
      <c r="A104" s="528" t="s">
        <v>429</v>
      </c>
      <c r="B104" s="528"/>
      <c r="C104" s="528"/>
      <c r="D104" s="528"/>
      <c r="E104" s="528"/>
      <c r="F104" s="525">
        <v>600</v>
      </c>
      <c r="G104" s="526"/>
    </row>
    <row r="105" spans="1:7" x14ac:dyDescent="0.2">
      <c r="A105" s="528" t="s">
        <v>430</v>
      </c>
      <c r="B105" s="528"/>
      <c r="C105" s="528"/>
      <c r="D105" s="528"/>
      <c r="E105" s="528"/>
      <c r="F105" s="157"/>
    </row>
    <row r="106" spans="1:7" ht="15" x14ac:dyDescent="0.25">
      <c r="A106" s="497"/>
      <c r="B106" s="497"/>
      <c r="C106" s="497"/>
      <c r="D106" s="497"/>
      <c r="E106" s="497"/>
      <c r="F106" s="525">
        <v>300</v>
      </c>
      <c r="G106" s="526"/>
    </row>
    <row r="107" spans="1:7" ht="15" x14ac:dyDescent="0.25">
      <c r="A107" s="283"/>
      <c r="B107" s="280"/>
      <c r="C107" s="280"/>
      <c r="D107" s="280"/>
      <c r="E107" s="280"/>
      <c r="F107" s="278"/>
      <c r="G107" s="279"/>
    </row>
    <row r="108" spans="1:7" ht="15" customHeight="1" x14ac:dyDescent="0.25">
      <c r="A108" s="572" t="s">
        <v>431</v>
      </c>
      <c r="B108" s="572"/>
      <c r="C108" s="572"/>
      <c r="D108" s="572"/>
      <c r="E108" s="572"/>
      <c r="F108" s="568">
        <f>SUM(F112:G114)</f>
        <v>150</v>
      </c>
      <c r="G108" s="569"/>
    </row>
    <row r="109" spans="1:7" x14ac:dyDescent="0.2">
      <c r="A109" s="495" t="s">
        <v>432</v>
      </c>
      <c r="B109" s="496"/>
      <c r="C109" s="496"/>
      <c r="D109" s="496"/>
      <c r="E109" s="496"/>
      <c r="F109" s="496"/>
      <c r="G109" s="496"/>
    </row>
    <row r="110" spans="1:7" x14ac:dyDescent="0.2">
      <c r="A110" s="496"/>
      <c r="B110" s="496"/>
      <c r="C110" s="496"/>
      <c r="D110" s="496"/>
      <c r="E110" s="496"/>
      <c r="F110" s="496"/>
      <c r="G110" s="496"/>
    </row>
    <row r="111" spans="1:7" x14ac:dyDescent="0.2">
      <c r="A111" s="496"/>
      <c r="B111" s="496"/>
      <c r="C111" s="496"/>
      <c r="D111" s="496"/>
      <c r="E111" s="496"/>
      <c r="F111" s="496"/>
      <c r="G111" s="496"/>
    </row>
    <row r="112" spans="1:7" ht="15" customHeight="1" x14ac:dyDescent="0.25">
      <c r="A112" s="528" t="s">
        <v>433</v>
      </c>
      <c r="B112" s="528"/>
      <c r="C112" s="528"/>
      <c r="D112" s="528"/>
      <c r="E112" s="528"/>
      <c r="F112" s="525">
        <v>50</v>
      </c>
      <c r="G112" s="526"/>
    </row>
    <row r="113" spans="1:7" ht="15" customHeight="1" x14ac:dyDescent="0.25">
      <c r="A113" s="528" t="s">
        <v>434</v>
      </c>
      <c r="B113" s="528"/>
      <c r="C113" s="528"/>
      <c r="D113" s="528"/>
      <c r="E113" s="528"/>
      <c r="F113" s="525">
        <v>50</v>
      </c>
      <c r="G113" s="526"/>
    </row>
    <row r="114" spans="1:7" ht="15" customHeight="1" x14ac:dyDescent="0.25">
      <c r="A114" s="528" t="s">
        <v>871</v>
      </c>
      <c r="B114" s="528"/>
      <c r="C114" s="528"/>
      <c r="D114" s="528"/>
      <c r="E114" s="528"/>
      <c r="F114" s="525">
        <v>50</v>
      </c>
      <c r="G114" s="526"/>
    </row>
    <row r="115" spans="1:7" ht="12.75" customHeight="1" x14ac:dyDescent="0.25">
      <c r="A115" s="283"/>
      <c r="B115" s="280"/>
      <c r="C115" s="280"/>
      <c r="D115" s="280"/>
      <c r="E115" s="280"/>
      <c r="F115" s="278"/>
      <c r="G115" s="279"/>
    </row>
    <row r="116" spans="1:7" ht="15" customHeight="1" x14ac:dyDescent="0.25">
      <c r="A116" s="572" t="s">
        <v>435</v>
      </c>
      <c r="B116" s="572"/>
      <c r="C116" s="572"/>
      <c r="D116" s="572"/>
      <c r="E116" s="572"/>
      <c r="F116" s="568">
        <f>SUM(F119:G120)</f>
        <v>600</v>
      </c>
      <c r="G116" s="569"/>
    </row>
    <row r="117" spans="1:7" ht="14.25" customHeight="1" x14ac:dyDescent="0.2">
      <c r="A117" s="566" t="s">
        <v>872</v>
      </c>
      <c r="B117" s="567"/>
      <c r="C117" s="567"/>
      <c r="D117" s="567"/>
      <c r="E117" s="567"/>
      <c r="F117" s="290"/>
      <c r="G117" s="290"/>
    </row>
    <row r="118" spans="1:7" x14ac:dyDescent="0.2">
      <c r="A118" s="567"/>
      <c r="B118" s="567"/>
      <c r="C118" s="567"/>
      <c r="D118" s="567"/>
      <c r="E118" s="567"/>
      <c r="F118" s="290"/>
      <c r="G118" s="290"/>
    </row>
    <row r="119" spans="1:7" ht="15" x14ac:dyDescent="0.25">
      <c r="A119" s="567"/>
      <c r="B119" s="567"/>
      <c r="C119" s="567"/>
      <c r="D119" s="567"/>
      <c r="E119" s="567"/>
      <c r="F119" s="525">
        <v>590</v>
      </c>
      <c r="G119" s="526"/>
    </row>
    <row r="120" spans="1:7" ht="15" customHeight="1" x14ac:dyDescent="0.25">
      <c r="A120" s="524" t="s">
        <v>436</v>
      </c>
      <c r="B120" s="524"/>
      <c r="C120" s="524"/>
      <c r="D120" s="524"/>
      <c r="E120" s="524"/>
      <c r="F120" s="525">
        <v>10</v>
      </c>
      <c r="G120" s="526"/>
    </row>
    <row r="121" spans="1:7" ht="12" customHeight="1" x14ac:dyDescent="0.2">
      <c r="A121" s="157"/>
      <c r="B121" s="157"/>
      <c r="D121" s="157"/>
      <c r="E121" s="157"/>
      <c r="F121" s="157"/>
    </row>
    <row r="122" spans="1:7" ht="14.25" customHeight="1" x14ac:dyDescent="0.25">
      <c r="A122" s="528" t="s">
        <v>988</v>
      </c>
      <c r="B122" s="528"/>
      <c r="C122" s="528"/>
      <c r="D122" s="528"/>
      <c r="E122" s="469"/>
      <c r="F122" s="568">
        <v>50</v>
      </c>
      <c r="G122" s="569"/>
    </row>
    <row r="123" spans="1:7" ht="14.25" customHeight="1" x14ac:dyDescent="0.25">
      <c r="A123" s="528"/>
      <c r="B123" s="528"/>
      <c r="C123" s="528"/>
      <c r="D123" s="528"/>
      <c r="E123" s="469"/>
      <c r="F123" s="469"/>
      <c r="G123" s="469"/>
    </row>
    <row r="124" spans="1:7" ht="11.25" customHeight="1" x14ac:dyDescent="0.25">
      <c r="A124" s="230"/>
      <c r="B124" s="230"/>
      <c r="C124" s="230"/>
      <c r="D124" s="230"/>
      <c r="E124" s="230"/>
      <c r="F124" s="230"/>
      <c r="G124" s="230"/>
    </row>
    <row r="125" spans="1:7" ht="15" x14ac:dyDescent="0.25">
      <c r="A125" s="165" t="s">
        <v>74</v>
      </c>
      <c r="F125" s="498">
        <v>220</v>
      </c>
      <c r="G125" s="499"/>
    </row>
    <row r="126" spans="1:7" x14ac:dyDescent="0.2">
      <c r="A126" s="528" t="s">
        <v>443</v>
      </c>
      <c r="B126" s="497"/>
      <c r="C126" s="497"/>
      <c r="D126" s="497"/>
      <c r="E126" s="497"/>
      <c r="F126" s="497"/>
      <c r="G126" s="497"/>
    </row>
    <row r="127" spans="1:7" x14ac:dyDescent="0.2">
      <c r="A127" s="497"/>
      <c r="B127" s="497"/>
      <c r="C127" s="497"/>
      <c r="D127" s="497"/>
      <c r="E127" s="497"/>
      <c r="F127" s="497"/>
      <c r="G127" s="497"/>
    </row>
    <row r="128" spans="1:7" x14ac:dyDescent="0.2">
      <c r="A128" s="497"/>
      <c r="B128" s="497"/>
      <c r="C128" s="497"/>
      <c r="D128" s="497"/>
      <c r="E128" s="497"/>
      <c r="F128" s="497"/>
      <c r="G128" s="497"/>
    </row>
    <row r="129" spans="1:8" ht="9.75" customHeight="1" x14ac:dyDescent="0.25">
      <c r="A129" s="165"/>
      <c r="F129" s="201"/>
      <c r="G129" s="202"/>
    </row>
    <row r="130" spans="1:8" ht="17.25" customHeight="1" thickBot="1" x14ac:dyDescent="0.3">
      <c r="A130" s="170" t="s">
        <v>170</v>
      </c>
      <c r="B130" s="171"/>
      <c r="C130" s="172"/>
      <c r="D130" s="173"/>
      <c r="E130" s="173"/>
      <c r="F130" s="507">
        <f>SUM(F131)</f>
        <v>137</v>
      </c>
      <c r="G130" s="507"/>
      <c r="H130" s="50"/>
    </row>
    <row r="131" spans="1:8" ht="15.75" thickTop="1" x14ac:dyDescent="0.25">
      <c r="A131" s="165" t="s">
        <v>46</v>
      </c>
      <c r="F131" s="498">
        <f>SUM(F132,F135,F139,F144,F149,F154,F158)</f>
        <v>137</v>
      </c>
      <c r="G131" s="499"/>
    </row>
    <row r="132" spans="1:8" ht="14.25" customHeight="1" x14ac:dyDescent="0.25">
      <c r="A132" s="589" t="s">
        <v>444</v>
      </c>
      <c r="B132" s="580"/>
      <c r="C132" s="580"/>
      <c r="D132" s="580"/>
      <c r="E132" s="580"/>
      <c r="F132" s="568">
        <v>8</v>
      </c>
      <c r="G132" s="569"/>
    </row>
    <row r="133" spans="1:8" ht="14.25" customHeight="1" x14ac:dyDescent="0.2">
      <c r="A133" s="586" t="s">
        <v>445</v>
      </c>
      <c r="B133" s="586"/>
      <c r="C133" s="586"/>
      <c r="D133" s="586"/>
      <c r="E133" s="586"/>
      <c r="F133" s="586"/>
      <c r="G133" s="586"/>
    </row>
    <row r="134" spans="1:8" ht="14.25" customHeight="1" x14ac:dyDescent="0.2">
      <c r="A134" s="282"/>
      <c r="B134" s="282"/>
      <c r="C134" s="282"/>
      <c r="D134" s="282"/>
      <c r="E134" s="282"/>
      <c r="F134" s="282"/>
      <c r="G134" s="282"/>
    </row>
    <row r="135" spans="1:8" ht="14.25" customHeight="1" x14ac:dyDescent="0.25">
      <c r="A135" s="581" t="s">
        <v>873</v>
      </c>
      <c r="B135" s="581"/>
      <c r="C135" s="581"/>
      <c r="D135" s="581"/>
      <c r="E135" s="581"/>
      <c r="F135" s="568">
        <v>8</v>
      </c>
      <c r="G135" s="569"/>
    </row>
    <row r="136" spans="1:8" ht="14.25" customHeight="1" x14ac:dyDescent="0.2">
      <c r="A136" s="566" t="s">
        <v>446</v>
      </c>
      <c r="B136" s="566"/>
      <c r="C136" s="566"/>
      <c r="D136" s="566"/>
      <c r="E136" s="566"/>
      <c r="F136" s="566"/>
      <c r="G136" s="566"/>
    </row>
    <row r="137" spans="1:8" ht="14.25" customHeight="1" x14ac:dyDescent="0.2">
      <c r="A137" s="567"/>
      <c r="B137" s="567"/>
      <c r="C137" s="567"/>
      <c r="D137" s="567"/>
      <c r="E137" s="567"/>
      <c r="F137" s="567"/>
      <c r="G137" s="567"/>
    </row>
    <row r="138" spans="1:8" ht="11.25" customHeight="1" x14ac:dyDescent="0.2">
      <c r="A138" s="157"/>
      <c r="B138" s="290"/>
      <c r="C138" s="290"/>
      <c r="D138" s="290"/>
      <c r="E138" s="290"/>
      <c r="F138" s="290"/>
      <c r="G138" s="290"/>
    </row>
    <row r="139" spans="1:8" ht="15" customHeight="1" x14ac:dyDescent="0.25">
      <c r="A139" s="581" t="s">
        <v>447</v>
      </c>
      <c r="B139" s="581"/>
      <c r="C139" s="581"/>
      <c r="D139" s="581"/>
      <c r="E139" s="581"/>
      <c r="F139" s="568">
        <v>20</v>
      </c>
      <c r="G139" s="569"/>
    </row>
    <row r="140" spans="1:8" ht="15" customHeight="1" x14ac:dyDescent="0.2">
      <c r="A140" s="586" t="s">
        <v>448</v>
      </c>
      <c r="B140" s="586"/>
      <c r="C140" s="586"/>
      <c r="D140" s="586"/>
      <c r="E140" s="586"/>
      <c r="F140" s="586"/>
      <c r="G140" s="586"/>
    </row>
    <row r="141" spans="1:8" ht="14.25" customHeight="1" x14ac:dyDescent="0.2">
      <c r="A141" s="524" t="s">
        <v>449</v>
      </c>
      <c r="B141" s="524"/>
      <c r="C141" s="524"/>
      <c r="D141" s="524"/>
      <c r="E141" s="524"/>
      <c r="F141" s="290"/>
      <c r="G141" s="290"/>
    </row>
    <row r="142" spans="1:8" ht="14.25" customHeight="1" x14ac:dyDescent="0.2">
      <c r="A142" s="524" t="s">
        <v>450</v>
      </c>
      <c r="B142" s="524"/>
      <c r="C142" s="524"/>
      <c r="D142" s="524"/>
      <c r="E142" s="524"/>
      <c r="F142" s="290"/>
      <c r="G142" s="290"/>
    </row>
    <row r="143" spans="1:8" ht="15" customHeight="1" x14ac:dyDescent="0.2">
      <c r="A143" s="290"/>
      <c r="B143" s="290"/>
      <c r="C143" s="290"/>
      <c r="D143" s="290"/>
      <c r="E143" s="290"/>
      <c r="F143" s="290"/>
      <c r="G143" s="290"/>
    </row>
    <row r="144" spans="1:8" ht="15" customHeight="1" x14ac:dyDescent="0.25">
      <c r="A144" s="581" t="s">
        <v>451</v>
      </c>
      <c r="B144" s="581"/>
      <c r="C144" s="581"/>
      <c r="D144" s="581"/>
      <c r="E144" s="581"/>
      <c r="F144" s="568">
        <v>20</v>
      </c>
      <c r="G144" s="569"/>
    </row>
    <row r="145" spans="1:7" ht="15.75" customHeight="1" x14ac:dyDescent="0.2">
      <c r="A145" s="579" t="s">
        <v>452</v>
      </c>
      <c r="B145" s="580"/>
      <c r="C145" s="580"/>
      <c r="D145" s="580"/>
      <c r="E145" s="580"/>
      <c r="F145" s="580"/>
      <c r="G145" s="580"/>
    </row>
    <row r="146" spans="1:7" ht="15" customHeight="1" x14ac:dyDescent="0.2">
      <c r="A146" s="580"/>
      <c r="B146" s="580"/>
      <c r="C146" s="580"/>
      <c r="D146" s="580"/>
      <c r="E146" s="580"/>
      <c r="F146" s="580"/>
      <c r="G146" s="580"/>
    </row>
    <row r="147" spans="1:7" ht="15" customHeight="1" x14ac:dyDescent="0.2">
      <c r="A147" s="580"/>
      <c r="B147" s="580"/>
      <c r="C147" s="580"/>
      <c r="D147" s="580"/>
      <c r="E147" s="580"/>
      <c r="F147" s="580"/>
      <c r="G147" s="580"/>
    </row>
    <row r="148" spans="1:7" ht="15" customHeight="1" x14ac:dyDescent="0.2">
      <c r="A148" s="290"/>
      <c r="B148" s="290"/>
      <c r="C148" s="290"/>
      <c r="D148" s="290"/>
      <c r="E148" s="290"/>
      <c r="F148" s="290"/>
      <c r="G148" s="290"/>
    </row>
    <row r="149" spans="1:7" ht="15" customHeight="1" x14ac:dyDescent="0.25">
      <c r="A149" s="581" t="s">
        <v>453</v>
      </c>
      <c r="B149" s="581"/>
      <c r="C149" s="581"/>
      <c r="D149" s="581"/>
      <c r="E149" s="581"/>
      <c r="F149" s="568">
        <v>8</v>
      </c>
      <c r="G149" s="569"/>
    </row>
    <row r="150" spans="1:7" ht="14.25" customHeight="1" x14ac:dyDescent="0.2">
      <c r="A150" s="579" t="s">
        <v>454</v>
      </c>
      <c r="B150" s="580"/>
      <c r="C150" s="580"/>
      <c r="D150" s="580"/>
      <c r="E150" s="580"/>
      <c r="F150" s="580"/>
      <c r="G150" s="580"/>
    </row>
    <row r="151" spans="1:7" ht="15" customHeight="1" x14ac:dyDescent="0.2">
      <c r="A151" s="580"/>
      <c r="B151" s="580"/>
      <c r="C151" s="580"/>
      <c r="D151" s="580"/>
      <c r="E151" s="580"/>
      <c r="F151" s="580"/>
      <c r="G151" s="580"/>
    </row>
    <row r="152" spans="1:7" ht="15" customHeight="1" x14ac:dyDescent="0.2">
      <c r="A152" s="580"/>
      <c r="B152" s="580"/>
      <c r="C152" s="580"/>
      <c r="D152" s="580"/>
      <c r="E152" s="580"/>
      <c r="F152" s="580"/>
      <c r="G152" s="580"/>
    </row>
    <row r="153" spans="1:7" ht="15" customHeight="1" x14ac:dyDescent="0.2">
      <c r="A153" s="290"/>
      <c r="B153" s="290"/>
      <c r="C153" s="290"/>
      <c r="D153" s="290"/>
      <c r="E153" s="290"/>
      <c r="F153" s="290"/>
      <c r="G153" s="290"/>
    </row>
    <row r="154" spans="1:7" ht="15" customHeight="1" x14ac:dyDescent="0.25">
      <c r="A154" s="581" t="s">
        <v>455</v>
      </c>
      <c r="B154" s="581"/>
      <c r="C154" s="581"/>
      <c r="D154" s="581"/>
      <c r="E154" s="581"/>
      <c r="F154" s="568">
        <v>3</v>
      </c>
      <c r="G154" s="569"/>
    </row>
    <row r="155" spans="1:7" ht="14.25" customHeight="1" x14ac:dyDescent="0.2">
      <c r="A155" s="566" t="s">
        <v>456</v>
      </c>
      <c r="B155" s="585"/>
      <c r="C155" s="585"/>
      <c r="D155" s="585"/>
      <c r="E155" s="585"/>
      <c r="F155" s="585"/>
      <c r="G155" s="585"/>
    </row>
    <row r="156" spans="1:7" ht="14.25" customHeight="1" x14ac:dyDescent="0.2">
      <c r="A156" s="585"/>
      <c r="B156" s="585"/>
      <c r="C156" s="585"/>
      <c r="D156" s="585"/>
      <c r="E156" s="585"/>
      <c r="F156" s="585"/>
      <c r="G156" s="585"/>
    </row>
    <row r="157" spans="1:7" ht="14.25" customHeight="1" x14ac:dyDescent="0.2">
      <c r="A157" s="426"/>
      <c r="B157" s="426"/>
      <c r="C157" s="426"/>
      <c r="D157" s="426"/>
      <c r="E157" s="426"/>
      <c r="F157" s="426"/>
      <c r="G157" s="426"/>
    </row>
    <row r="158" spans="1:7" ht="15" customHeight="1" x14ac:dyDescent="0.25">
      <c r="A158" s="581" t="s">
        <v>457</v>
      </c>
      <c r="B158" s="581"/>
      <c r="C158" s="581"/>
      <c r="D158" s="581"/>
      <c r="E158" s="581"/>
      <c r="F158" s="568">
        <v>70</v>
      </c>
      <c r="G158" s="569"/>
    </row>
    <row r="159" spans="1:7" ht="14.25" customHeight="1" x14ac:dyDescent="0.2">
      <c r="A159" s="579" t="s">
        <v>458</v>
      </c>
      <c r="B159" s="579"/>
      <c r="C159" s="579"/>
      <c r="D159" s="579"/>
      <c r="E159" s="579"/>
      <c r="F159" s="579"/>
      <c r="G159" s="579"/>
    </row>
    <row r="160" spans="1:7" ht="14.25" customHeight="1" x14ac:dyDescent="0.2">
      <c r="A160" s="579"/>
      <c r="B160" s="579"/>
      <c r="C160" s="579"/>
      <c r="D160" s="579"/>
      <c r="E160" s="579"/>
      <c r="F160" s="579"/>
      <c r="G160" s="579"/>
    </row>
    <row r="161" spans="1:8" ht="14.25" customHeight="1" x14ac:dyDescent="0.2">
      <c r="A161" s="579"/>
      <c r="B161" s="579"/>
      <c r="C161" s="579"/>
      <c r="D161" s="579"/>
      <c r="E161" s="579"/>
      <c r="F161" s="579"/>
      <c r="G161" s="579"/>
    </row>
    <row r="162" spans="1:8" ht="14.25" customHeight="1" x14ac:dyDescent="0.2">
      <c r="A162" s="282"/>
      <c r="B162" s="282"/>
      <c r="C162" s="282"/>
      <c r="D162" s="282"/>
      <c r="E162" s="282"/>
      <c r="F162" s="282"/>
      <c r="G162" s="282"/>
    </row>
    <row r="163" spans="1:8" ht="17.25" customHeight="1" thickBot="1" x14ac:dyDescent="0.3">
      <c r="A163" s="170" t="s">
        <v>459</v>
      </c>
      <c r="B163" s="171"/>
      <c r="C163" s="172"/>
      <c r="D163" s="173"/>
      <c r="E163" s="173"/>
      <c r="F163" s="507">
        <f>SUM(F164)</f>
        <v>750</v>
      </c>
      <c r="G163" s="507"/>
      <c r="H163" s="50"/>
    </row>
    <row r="164" spans="1:8" ht="15.75" thickTop="1" x14ac:dyDescent="0.25">
      <c r="A164" s="165" t="s">
        <v>460</v>
      </c>
      <c r="F164" s="498">
        <f>SUM(F165,F170,F176)</f>
        <v>750</v>
      </c>
      <c r="G164" s="499"/>
    </row>
    <row r="165" spans="1:8" ht="14.25" customHeight="1" x14ac:dyDescent="0.25">
      <c r="A165" s="581" t="s">
        <v>461</v>
      </c>
      <c r="B165" s="581"/>
      <c r="C165" s="581"/>
      <c r="D165" s="581"/>
      <c r="E165" s="581"/>
      <c r="F165" s="568">
        <v>280</v>
      </c>
      <c r="G165" s="569"/>
    </row>
    <row r="166" spans="1:8" ht="14.25" customHeight="1" x14ac:dyDescent="0.2">
      <c r="A166" s="579" t="s">
        <v>463</v>
      </c>
      <c r="B166" s="580"/>
      <c r="C166" s="580"/>
      <c r="D166" s="580"/>
      <c r="E166" s="580"/>
      <c r="F166" s="580"/>
      <c r="G166" s="580"/>
    </row>
    <row r="167" spans="1:8" ht="14.25" customHeight="1" x14ac:dyDescent="0.2">
      <c r="A167" s="580"/>
      <c r="B167" s="580"/>
      <c r="C167" s="580"/>
      <c r="D167" s="580"/>
      <c r="E167" s="580"/>
      <c r="F167" s="580"/>
      <c r="G167" s="580"/>
    </row>
    <row r="168" spans="1:8" ht="14.25" customHeight="1" x14ac:dyDescent="0.2">
      <c r="A168" s="580"/>
      <c r="B168" s="580"/>
      <c r="C168" s="580"/>
      <c r="D168" s="580"/>
      <c r="E168" s="580"/>
      <c r="F168" s="580"/>
      <c r="G168" s="580"/>
    </row>
    <row r="169" spans="1:8" ht="14.25" customHeight="1" x14ac:dyDescent="0.2">
      <c r="A169" s="290"/>
      <c r="B169" s="290"/>
      <c r="C169" s="290"/>
      <c r="D169" s="290"/>
      <c r="E169" s="290"/>
      <c r="F169" s="290"/>
      <c r="G169" s="290"/>
    </row>
    <row r="170" spans="1:8" ht="14.25" customHeight="1" x14ac:dyDescent="0.25">
      <c r="A170" s="581" t="s">
        <v>462</v>
      </c>
      <c r="B170" s="581"/>
      <c r="C170" s="581"/>
      <c r="D170" s="581"/>
      <c r="E170" s="581"/>
      <c r="F170" s="568">
        <v>70</v>
      </c>
      <c r="G170" s="569"/>
    </row>
    <row r="171" spans="1:8" ht="14.25" customHeight="1" x14ac:dyDescent="0.2">
      <c r="A171" s="579" t="s">
        <v>464</v>
      </c>
      <c r="B171" s="580"/>
      <c r="C171" s="580"/>
      <c r="D171" s="580"/>
      <c r="E171" s="580"/>
      <c r="F171" s="580"/>
      <c r="G171" s="580"/>
    </row>
    <row r="172" spans="1:8" ht="14.25" customHeight="1" x14ac:dyDescent="0.2">
      <c r="A172" s="580"/>
      <c r="B172" s="580"/>
      <c r="C172" s="580"/>
      <c r="D172" s="580"/>
      <c r="E172" s="580"/>
      <c r="F172" s="580"/>
      <c r="G172" s="580"/>
    </row>
    <row r="173" spans="1:8" ht="14.25" customHeight="1" x14ac:dyDescent="0.2">
      <c r="A173" s="580"/>
      <c r="B173" s="580"/>
      <c r="C173" s="580"/>
      <c r="D173" s="580"/>
      <c r="E173" s="580"/>
      <c r="F173" s="580"/>
      <c r="G173" s="580"/>
    </row>
    <row r="174" spans="1:8" ht="14.25" customHeight="1" x14ac:dyDescent="0.2">
      <c r="A174" s="580"/>
      <c r="B174" s="580"/>
      <c r="C174" s="580"/>
      <c r="D174" s="580"/>
      <c r="E174" s="580"/>
      <c r="F174" s="580"/>
      <c r="G174" s="580"/>
    </row>
    <row r="175" spans="1:8" ht="14.25" customHeight="1" x14ac:dyDescent="0.2">
      <c r="A175" s="290"/>
      <c r="B175" s="290"/>
      <c r="C175" s="290"/>
      <c r="D175" s="290"/>
      <c r="E175" s="290"/>
      <c r="F175" s="290"/>
      <c r="G175" s="290"/>
    </row>
    <row r="176" spans="1:8" ht="14.25" customHeight="1" x14ac:dyDescent="0.25">
      <c r="A176" s="581" t="s">
        <v>465</v>
      </c>
      <c r="B176" s="581"/>
      <c r="C176" s="581"/>
      <c r="D176" s="581"/>
      <c r="E176" s="581"/>
      <c r="F176" s="568">
        <v>400</v>
      </c>
      <c r="G176" s="569"/>
    </row>
    <row r="177" spans="1:8" ht="14.25" customHeight="1" x14ac:dyDescent="0.2">
      <c r="A177" s="566" t="s">
        <v>874</v>
      </c>
      <c r="B177" s="567"/>
      <c r="C177" s="567"/>
      <c r="D177" s="567"/>
      <c r="E177" s="567"/>
      <c r="F177" s="567"/>
      <c r="G177" s="567"/>
    </row>
    <row r="178" spans="1:8" ht="14.25" customHeight="1" x14ac:dyDescent="0.2">
      <c r="A178" s="567"/>
      <c r="B178" s="567"/>
      <c r="C178" s="567"/>
      <c r="D178" s="567"/>
      <c r="E178" s="567"/>
      <c r="F178" s="567"/>
      <c r="G178" s="567"/>
    </row>
    <row r="179" spans="1:8" ht="14.25" customHeight="1" x14ac:dyDescent="0.2">
      <c r="A179" s="567"/>
      <c r="B179" s="567"/>
      <c r="C179" s="567"/>
      <c r="D179" s="567"/>
      <c r="E179" s="567"/>
      <c r="F179" s="567"/>
      <c r="G179" s="567"/>
    </row>
    <row r="180" spans="1:8" ht="14.25" customHeight="1" x14ac:dyDescent="0.2">
      <c r="A180" s="567"/>
      <c r="B180" s="567"/>
      <c r="C180" s="567"/>
      <c r="D180" s="567"/>
      <c r="E180" s="567"/>
      <c r="F180" s="567"/>
      <c r="G180" s="567"/>
    </row>
    <row r="181" spans="1:8" ht="14.25" customHeight="1" x14ac:dyDescent="0.2">
      <c r="A181" s="290"/>
      <c r="B181" s="290"/>
      <c r="C181" s="290"/>
      <c r="D181" s="290"/>
      <c r="E181" s="290"/>
      <c r="F181" s="290"/>
      <c r="G181" s="290"/>
    </row>
    <row r="182" spans="1:8" ht="17.25" customHeight="1" thickBot="1" x14ac:dyDescent="0.3">
      <c r="A182" s="170" t="s">
        <v>997</v>
      </c>
      <c r="B182" s="171"/>
      <c r="C182" s="172"/>
      <c r="D182" s="173"/>
      <c r="E182" s="173"/>
      <c r="F182" s="507">
        <v>6400</v>
      </c>
      <c r="G182" s="507"/>
      <c r="H182" s="50"/>
    </row>
    <row r="183" spans="1:8" ht="14.25" customHeight="1" thickTop="1" x14ac:dyDescent="0.2">
      <c r="A183" s="584" t="s">
        <v>998</v>
      </c>
      <c r="B183" s="584"/>
      <c r="C183" s="584"/>
      <c r="D183" s="584"/>
      <c r="E183" s="584"/>
      <c r="F183" s="584"/>
      <c r="G183" s="584"/>
    </row>
    <row r="184" spans="1:8" ht="14.25" customHeight="1" x14ac:dyDescent="0.2">
      <c r="A184" s="474"/>
      <c r="B184" s="474"/>
      <c r="C184" s="474"/>
      <c r="D184" s="474"/>
      <c r="E184" s="474"/>
      <c r="F184" s="474"/>
      <c r="G184" s="474"/>
    </row>
    <row r="185" spans="1:8" ht="17.25" customHeight="1" thickBot="1" x14ac:dyDescent="0.3">
      <c r="A185" s="170" t="s">
        <v>171</v>
      </c>
      <c r="B185" s="171"/>
      <c r="C185" s="172"/>
      <c r="D185" s="173"/>
      <c r="E185" s="173"/>
      <c r="F185" s="507">
        <f>SUM(F186,F201,F221,F248)</f>
        <v>5565</v>
      </c>
      <c r="G185" s="507"/>
      <c r="H185" s="50"/>
    </row>
    <row r="186" spans="1:8" ht="17.25" customHeight="1" thickTop="1" x14ac:dyDescent="0.25">
      <c r="A186" s="165" t="s">
        <v>18</v>
      </c>
      <c r="F186" s="583">
        <f>SUM(F188,F193,F197)</f>
        <v>200</v>
      </c>
      <c r="G186" s="583"/>
      <c r="H186" s="50"/>
    </row>
    <row r="187" spans="1:8" ht="17.25" customHeight="1" x14ac:dyDescent="0.25">
      <c r="A187" s="572" t="s">
        <v>467</v>
      </c>
      <c r="B187" s="582"/>
      <c r="C187" s="582"/>
      <c r="D187" s="582"/>
      <c r="E187" s="582"/>
      <c r="F187" s="278"/>
      <c r="G187" s="279"/>
      <c r="H187" s="50"/>
    </row>
    <row r="188" spans="1:8" ht="17.25" customHeight="1" x14ac:dyDescent="0.25">
      <c r="A188" s="582"/>
      <c r="B188" s="582"/>
      <c r="C188" s="582"/>
      <c r="D188" s="582"/>
      <c r="E188" s="582"/>
      <c r="F188" s="568">
        <v>100</v>
      </c>
      <c r="G188" s="569"/>
      <c r="H188" s="50"/>
    </row>
    <row r="189" spans="1:8" ht="17.25" customHeight="1" x14ac:dyDescent="0.2">
      <c r="A189" s="528" t="s">
        <v>468</v>
      </c>
      <c r="B189" s="545"/>
      <c r="C189" s="545"/>
      <c r="D189" s="545"/>
      <c r="E189" s="545"/>
      <c r="F189" s="545"/>
      <c r="G189" s="545"/>
      <c r="H189" s="50"/>
    </row>
    <row r="190" spans="1:8" ht="9" customHeight="1" x14ac:dyDescent="0.2">
      <c r="A190" s="545"/>
      <c r="B190" s="545"/>
      <c r="C190" s="545"/>
      <c r="D190" s="545"/>
      <c r="E190" s="545"/>
      <c r="F190" s="545"/>
      <c r="G190" s="545"/>
      <c r="H190" s="50"/>
    </row>
    <row r="191" spans="1:8" ht="17.25" customHeight="1" x14ac:dyDescent="0.2">
      <c r="A191" s="545"/>
      <c r="B191" s="545"/>
      <c r="C191" s="545"/>
      <c r="D191" s="545"/>
      <c r="E191" s="545"/>
      <c r="F191" s="545"/>
      <c r="G191" s="545"/>
      <c r="H191" s="50"/>
    </row>
    <row r="192" spans="1:8" ht="11.25" customHeight="1" x14ac:dyDescent="0.25">
      <c r="A192" s="165"/>
      <c r="F192" s="278"/>
      <c r="G192" s="279"/>
      <c r="H192" s="50"/>
    </row>
    <row r="193" spans="1:8" ht="17.25" customHeight="1" x14ac:dyDescent="0.25">
      <c r="A193" s="575" t="s">
        <v>469</v>
      </c>
      <c r="B193" s="575"/>
      <c r="C193" s="575"/>
      <c r="D193" s="575"/>
      <c r="E193" s="575"/>
      <c r="F193" s="568">
        <v>50</v>
      </c>
      <c r="G193" s="569"/>
      <c r="H193" s="50"/>
    </row>
    <row r="194" spans="1:8" ht="17.25" customHeight="1" x14ac:dyDescent="0.2">
      <c r="A194" s="495" t="s">
        <v>470</v>
      </c>
      <c r="B194" s="551"/>
      <c r="C194" s="551"/>
      <c r="D194" s="551"/>
      <c r="E194" s="551"/>
      <c r="F194" s="551"/>
      <c r="G194" s="551"/>
      <c r="H194" s="50"/>
    </row>
    <row r="195" spans="1:8" ht="10.5" customHeight="1" x14ac:dyDescent="0.2">
      <c r="A195" s="551"/>
      <c r="B195" s="551"/>
      <c r="C195" s="551"/>
      <c r="D195" s="551"/>
      <c r="E195" s="551"/>
      <c r="F195" s="551"/>
      <c r="G195" s="551"/>
      <c r="H195" s="50"/>
    </row>
    <row r="196" spans="1:8" ht="10.5" customHeight="1" x14ac:dyDescent="0.25">
      <c r="A196" s="165"/>
      <c r="F196" s="278"/>
      <c r="G196" s="279"/>
      <c r="H196" s="50"/>
    </row>
    <row r="197" spans="1:8" ht="17.25" customHeight="1" x14ac:dyDescent="0.25">
      <c r="A197" s="575" t="s">
        <v>471</v>
      </c>
      <c r="B197" s="575"/>
      <c r="C197" s="575"/>
      <c r="D197" s="575"/>
      <c r="E197" s="575"/>
      <c r="F197" s="568">
        <v>50</v>
      </c>
      <c r="G197" s="569"/>
      <c r="H197" s="50"/>
    </row>
    <row r="198" spans="1:8" ht="17.25" customHeight="1" x14ac:dyDescent="0.2">
      <c r="A198" s="495" t="s">
        <v>472</v>
      </c>
      <c r="B198" s="551"/>
      <c r="C198" s="551"/>
      <c r="D198" s="551"/>
      <c r="E198" s="551"/>
      <c r="F198" s="551"/>
      <c r="G198" s="551"/>
      <c r="H198" s="50"/>
    </row>
    <row r="199" spans="1:8" ht="10.5" customHeight="1" x14ac:dyDescent="0.2">
      <c r="A199" s="551"/>
      <c r="B199" s="551"/>
      <c r="C199" s="551"/>
      <c r="D199" s="551"/>
      <c r="E199" s="551"/>
      <c r="F199" s="551"/>
      <c r="G199" s="551"/>
      <c r="H199" s="50"/>
    </row>
    <row r="200" spans="1:8" ht="10.5" customHeight="1" x14ac:dyDescent="0.25">
      <c r="A200" s="165"/>
      <c r="F200" s="288"/>
      <c r="G200" s="289"/>
      <c r="H200" s="50"/>
    </row>
    <row r="201" spans="1:8" s="193" customFormat="1" ht="17.25" customHeight="1" x14ac:dyDescent="0.25">
      <c r="A201" s="211" t="s">
        <v>56</v>
      </c>
      <c r="B201" s="212"/>
      <c r="C201" s="196"/>
      <c r="D201" s="195"/>
      <c r="E201" s="195"/>
      <c r="F201" s="576">
        <f>SUM(F202,F207,F212,F217)</f>
        <v>195</v>
      </c>
      <c r="G201" s="576"/>
      <c r="H201" s="213"/>
    </row>
    <row r="202" spans="1:8" s="193" customFormat="1" ht="17.25" customHeight="1" x14ac:dyDescent="0.25">
      <c r="A202" s="577" t="s">
        <v>473</v>
      </c>
      <c r="B202" s="577"/>
      <c r="C202" s="577"/>
      <c r="D202" s="577"/>
      <c r="E202" s="577"/>
      <c r="F202" s="568">
        <v>130</v>
      </c>
      <c r="G202" s="569"/>
      <c r="H202" s="213"/>
    </row>
    <row r="203" spans="1:8" s="193" customFormat="1" ht="17.25" customHeight="1" x14ac:dyDescent="0.2">
      <c r="A203" s="578" t="s">
        <v>474</v>
      </c>
      <c r="B203" s="551"/>
      <c r="C203" s="551"/>
      <c r="D203" s="551"/>
      <c r="E203" s="551"/>
      <c r="F203" s="551"/>
      <c r="G203" s="551"/>
      <c r="H203" s="213"/>
    </row>
    <row r="204" spans="1:8" s="193" customFormat="1" ht="17.25" customHeight="1" x14ac:dyDescent="0.2">
      <c r="A204" s="551"/>
      <c r="B204" s="551"/>
      <c r="C204" s="551"/>
      <c r="D204" s="551"/>
      <c r="E204" s="551"/>
      <c r="F204" s="551"/>
      <c r="G204" s="551"/>
      <c r="H204" s="213"/>
    </row>
    <row r="205" spans="1:8" s="193" customFormat="1" ht="20.25" customHeight="1" x14ac:dyDescent="0.2">
      <c r="A205" s="551"/>
      <c r="B205" s="551"/>
      <c r="C205" s="551"/>
      <c r="D205" s="551"/>
      <c r="E205" s="551"/>
      <c r="F205" s="551"/>
      <c r="G205" s="551"/>
      <c r="H205" s="213"/>
    </row>
    <row r="206" spans="1:8" s="193" customFormat="1" ht="15" customHeight="1" x14ac:dyDescent="0.25">
      <c r="A206" s="211"/>
      <c r="B206" s="212"/>
      <c r="C206" s="196"/>
      <c r="D206" s="195"/>
      <c r="E206" s="195"/>
      <c r="F206" s="288"/>
      <c r="G206" s="289"/>
      <c r="H206" s="213"/>
    </row>
    <row r="207" spans="1:8" s="193" customFormat="1" ht="17.25" customHeight="1" x14ac:dyDescent="0.25">
      <c r="A207" s="577" t="s">
        <v>475</v>
      </c>
      <c r="B207" s="577"/>
      <c r="C207" s="577"/>
      <c r="D207" s="577"/>
      <c r="E207" s="577"/>
      <c r="F207" s="568">
        <v>10</v>
      </c>
      <c r="G207" s="569"/>
      <c r="H207" s="213"/>
    </row>
    <row r="208" spans="1:8" s="193" customFormat="1" ht="17.25" customHeight="1" x14ac:dyDescent="0.2">
      <c r="A208" s="578" t="s">
        <v>476</v>
      </c>
      <c r="B208" s="551"/>
      <c r="C208" s="551"/>
      <c r="D208" s="551"/>
      <c r="E208" s="551"/>
      <c r="F208" s="551"/>
      <c r="G208" s="551"/>
      <c r="H208" s="213"/>
    </row>
    <row r="209" spans="1:8" s="193" customFormat="1" ht="17.25" customHeight="1" x14ac:dyDescent="0.2">
      <c r="A209" s="551"/>
      <c r="B209" s="551"/>
      <c r="C209" s="551"/>
      <c r="D209" s="551"/>
      <c r="E209" s="551"/>
      <c r="F209" s="551"/>
      <c r="G209" s="551"/>
      <c r="H209" s="213"/>
    </row>
    <row r="210" spans="1:8" s="193" customFormat="1" ht="23.25" customHeight="1" x14ac:dyDescent="0.2">
      <c r="A210" s="551"/>
      <c r="B210" s="551"/>
      <c r="C210" s="551"/>
      <c r="D210" s="551"/>
      <c r="E210" s="551"/>
      <c r="F210" s="551"/>
      <c r="G210" s="551"/>
      <c r="H210" s="213"/>
    </row>
    <row r="211" spans="1:8" s="193" customFormat="1" ht="17.25" customHeight="1" x14ac:dyDescent="0.25">
      <c r="A211" s="211"/>
      <c r="B211" s="212"/>
      <c r="C211" s="196"/>
      <c r="D211" s="195"/>
      <c r="E211" s="195"/>
      <c r="F211" s="288"/>
      <c r="G211" s="289"/>
      <c r="H211" s="213"/>
    </row>
    <row r="212" spans="1:8" s="193" customFormat="1" ht="17.25" customHeight="1" x14ac:dyDescent="0.25">
      <c r="A212" s="577" t="s">
        <v>477</v>
      </c>
      <c r="B212" s="577"/>
      <c r="C212" s="577"/>
      <c r="D212" s="577"/>
      <c r="E212" s="577"/>
      <c r="F212" s="568">
        <v>5</v>
      </c>
      <c r="G212" s="569"/>
      <c r="H212" s="213"/>
    </row>
    <row r="213" spans="1:8" s="193" customFormat="1" ht="12.75" customHeight="1" x14ac:dyDescent="0.2">
      <c r="A213" s="578" t="s">
        <v>478</v>
      </c>
      <c r="B213" s="551"/>
      <c r="C213" s="551"/>
      <c r="D213" s="551"/>
      <c r="E213" s="551"/>
      <c r="F213" s="551"/>
      <c r="G213" s="551"/>
      <c r="H213" s="213"/>
    </row>
    <row r="214" spans="1:8" s="193" customFormat="1" ht="11.25" customHeight="1" x14ac:dyDescent="0.2">
      <c r="A214" s="551"/>
      <c r="B214" s="551"/>
      <c r="C214" s="551"/>
      <c r="D214" s="551"/>
      <c r="E214" s="551"/>
      <c r="F214" s="551"/>
      <c r="G214" s="551"/>
      <c r="H214" s="213"/>
    </row>
    <row r="215" spans="1:8" s="193" customFormat="1" ht="17.25" customHeight="1" x14ac:dyDescent="0.2">
      <c r="A215" s="551"/>
      <c r="B215" s="551"/>
      <c r="C215" s="551"/>
      <c r="D215" s="551"/>
      <c r="E215" s="551"/>
      <c r="F215" s="551"/>
      <c r="G215" s="551"/>
      <c r="H215" s="213"/>
    </row>
    <row r="216" spans="1:8" s="193" customFormat="1" ht="17.25" customHeight="1" x14ac:dyDescent="0.2">
      <c r="A216" s="551"/>
      <c r="B216" s="551"/>
      <c r="C216" s="551"/>
      <c r="D216" s="551"/>
      <c r="E216" s="551"/>
      <c r="F216" s="551"/>
      <c r="G216" s="551"/>
      <c r="H216" s="213"/>
    </row>
    <row r="217" spans="1:8" s="193" customFormat="1" ht="17.25" customHeight="1" x14ac:dyDescent="0.25">
      <c r="A217" s="577" t="s">
        <v>479</v>
      </c>
      <c r="B217" s="577"/>
      <c r="C217" s="577"/>
      <c r="D217" s="577"/>
      <c r="E217" s="577"/>
      <c r="F217" s="568">
        <v>50</v>
      </c>
      <c r="G217" s="569"/>
      <c r="H217" s="213"/>
    </row>
    <row r="218" spans="1:8" s="193" customFormat="1" ht="12.75" customHeight="1" x14ac:dyDescent="0.2">
      <c r="A218" s="578" t="s">
        <v>480</v>
      </c>
      <c r="B218" s="551"/>
      <c r="C218" s="551"/>
      <c r="D218" s="551"/>
      <c r="E218" s="551"/>
      <c r="F218" s="551"/>
      <c r="G218" s="551"/>
      <c r="H218" s="213"/>
    </row>
    <row r="219" spans="1:8" s="193" customFormat="1" ht="17.25" customHeight="1" x14ac:dyDescent="0.2">
      <c r="A219" s="551"/>
      <c r="B219" s="551"/>
      <c r="C219" s="551"/>
      <c r="D219" s="551"/>
      <c r="E219" s="551"/>
      <c r="F219" s="551"/>
      <c r="G219" s="551"/>
      <c r="H219" s="213"/>
    </row>
    <row r="220" spans="1:8" s="193" customFormat="1" ht="14.25" customHeight="1" x14ac:dyDescent="0.2">
      <c r="A220" s="249"/>
      <c r="B220" s="249"/>
      <c r="C220" s="249"/>
      <c r="D220" s="249"/>
      <c r="E220" s="249"/>
      <c r="F220" s="249"/>
      <c r="G220" s="249"/>
      <c r="H220" s="213"/>
    </row>
    <row r="221" spans="1:8" s="174" customFormat="1" ht="14.25" customHeight="1" x14ac:dyDescent="0.25">
      <c r="A221" s="62" t="s">
        <v>19</v>
      </c>
      <c r="B221" s="63"/>
      <c r="C221" s="64"/>
      <c r="D221" s="65"/>
      <c r="E221" s="65"/>
      <c r="F221" s="522">
        <f>SUM(F222,F228,F233,F237,F243)</f>
        <v>1440</v>
      </c>
      <c r="G221" s="522"/>
      <c r="H221" s="214"/>
    </row>
    <row r="222" spans="1:8" s="302" customFormat="1" ht="14.25" customHeight="1" x14ac:dyDescent="0.25">
      <c r="A222" s="570" t="s">
        <v>990</v>
      </c>
      <c r="B222" s="570"/>
      <c r="C222" s="570"/>
      <c r="D222" s="570"/>
      <c r="E222" s="570"/>
      <c r="F222" s="568">
        <v>150</v>
      </c>
      <c r="G222" s="569"/>
    </row>
    <row r="223" spans="1:8" s="302" customFormat="1" ht="14.25" customHeight="1" x14ac:dyDescent="0.25">
      <c r="A223" s="574" t="s">
        <v>876</v>
      </c>
      <c r="B223" s="551"/>
      <c r="C223" s="551"/>
      <c r="D223" s="551"/>
      <c r="E223" s="551"/>
      <c r="F223" s="551"/>
      <c r="G223" s="551"/>
    </row>
    <row r="224" spans="1:8" s="302" customFormat="1" ht="14.25" customHeight="1" x14ac:dyDescent="0.25">
      <c r="A224" s="551"/>
      <c r="B224" s="551"/>
      <c r="C224" s="551"/>
      <c r="D224" s="551"/>
      <c r="E224" s="551"/>
      <c r="F224" s="551"/>
      <c r="G224" s="551"/>
    </row>
    <row r="225" spans="1:7" s="302" customFormat="1" ht="14.25" customHeight="1" x14ac:dyDescent="0.25">
      <c r="A225" s="551"/>
      <c r="B225" s="551"/>
      <c r="C225" s="551"/>
      <c r="D225" s="551"/>
      <c r="E225" s="551"/>
      <c r="F225" s="551"/>
      <c r="G225" s="551"/>
    </row>
    <row r="226" spans="1:7" s="302" customFormat="1" ht="14.25" customHeight="1" x14ac:dyDescent="0.25">
      <c r="A226" s="551"/>
      <c r="B226" s="551"/>
      <c r="C226" s="551"/>
      <c r="D226" s="551"/>
      <c r="E226" s="551"/>
      <c r="F226" s="551"/>
      <c r="G226" s="551"/>
    </row>
    <row r="227" spans="1:7" s="302" customFormat="1" ht="14.25" customHeight="1" x14ac:dyDescent="0.25"/>
    <row r="228" spans="1:7" s="302" customFormat="1" ht="14.25" customHeight="1" x14ac:dyDescent="0.25">
      <c r="A228" s="570" t="s">
        <v>991</v>
      </c>
      <c r="B228" s="570"/>
      <c r="C228" s="570"/>
      <c r="D228" s="570"/>
      <c r="F228" s="568">
        <v>70</v>
      </c>
      <c r="G228" s="569"/>
    </row>
    <row r="229" spans="1:7" s="302" customFormat="1" ht="14.25" customHeight="1" x14ac:dyDescent="0.25">
      <c r="A229" s="573" t="s">
        <v>481</v>
      </c>
      <c r="B229" s="545"/>
      <c r="C229" s="545"/>
      <c r="D229" s="545"/>
      <c r="E229" s="545"/>
      <c r="F229" s="545"/>
      <c r="G229" s="545"/>
    </row>
    <row r="230" spans="1:7" s="302" customFormat="1" ht="14.25" customHeight="1" x14ac:dyDescent="0.25">
      <c r="A230" s="545"/>
      <c r="B230" s="545"/>
      <c r="C230" s="545"/>
      <c r="D230" s="545"/>
      <c r="E230" s="545"/>
      <c r="F230" s="545"/>
      <c r="G230" s="545"/>
    </row>
    <row r="231" spans="1:7" s="302" customFormat="1" ht="14.25" customHeight="1" x14ac:dyDescent="0.25">
      <c r="A231" s="545"/>
      <c r="B231" s="545"/>
      <c r="C231" s="545"/>
      <c r="D231" s="545"/>
      <c r="E231" s="545"/>
      <c r="F231" s="545"/>
      <c r="G231" s="545"/>
    </row>
    <row r="232" spans="1:7" s="302" customFormat="1" ht="14.25" customHeight="1" x14ac:dyDescent="0.25"/>
    <row r="233" spans="1:7" s="302" customFormat="1" ht="14.25" customHeight="1" x14ac:dyDescent="0.25">
      <c r="A233" s="570" t="s">
        <v>992</v>
      </c>
      <c r="B233" s="570"/>
      <c r="C233" s="570"/>
      <c r="D233" s="570"/>
      <c r="F233" s="568">
        <v>100</v>
      </c>
      <c r="G233" s="569"/>
    </row>
    <row r="234" spans="1:7" s="302" customFormat="1" ht="14.25" customHeight="1" x14ac:dyDescent="0.25">
      <c r="A234" s="574" t="s">
        <v>482</v>
      </c>
      <c r="B234" s="551"/>
      <c r="C234" s="551"/>
      <c r="D234" s="551"/>
      <c r="E234" s="551"/>
      <c r="F234" s="551"/>
      <c r="G234" s="551"/>
    </row>
    <row r="235" spans="1:7" s="302" customFormat="1" ht="14.25" customHeight="1" x14ac:dyDescent="0.25">
      <c r="A235" s="551"/>
      <c r="B235" s="551"/>
      <c r="C235" s="551"/>
      <c r="D235" s="551"/>
      <c r="E235" s="551"/>
      <c r="F235" s="551"/>
      <c r="G235" s="551"/>
    </row>
    <row r="236" spans="1:7" s="302" customFormat="1" ht="14.25" customHeight="1" x14ac:dyDescent="0.25"/>
    <row r="237" spans="1:7" s="302" customFormat="1" ht="14.25" customHeight="1" x14ac:dyDescent="0.25">
      <c r="A237" s="303" t="s">
        <v>993</v>
      </c>
      <c r="B237" s="303"/>
      <c r="C237" s="303"/>
      <c r="D237" s="303"/>
      <c r="F237" s="568">
        <v>700</v>
      </c>
      <c r="G237" s="569"/>
    </row>
    <row r="238" spans="1:7" s="302" customFormat="1" ht="14.25" customHeight="1" x14ac:dyDescent="0.25">
      <c r="A238" s="574" t="s">
        <v>877</v>
      </c>
      <c r="B238" s="574"/>
      <c r="C238" s="574"/>
      <c r="D238" s="574"/>
      <c r="E238" s="574"/>
      <c r="F238" s="574"/>
      <c r="G238" s="574"/>
    </row>
    <row r="239" spans="1:7" s="302" customFormat="1" ht="14.25" customHeight="1" x14ac:dyDescent="0.25">
      <c r="A239" s="574"/>
      <c r="B239" s="574"/>
      <c r="C239" s="574"/>
      <c r="D239" s="574"/>
      <c r="E239" s="574"/>
      <c r="F239" s="574"/>
      <c r="G239" s="574"/>
    </row>
    <row r="240" spans="1:7" s="302" customFormat="1" ht="14.25" customHeight="1" x14ac:dyDescent="0.25">
      <c r="A240" s="574"/>
      <c r="B240" s="574"/>
      <c r="C240" s="574"/>
      <c r="D240" s="574"/>
      <c r="E240" s="574"/>
      <c r="F240" s="574"/>
      <c r="G240" s="574"/>
    </row>
    <row r="241" spans="1:8" s="302" customFormat="1" ht="14.25" customHeight="1" x14ac:dyDescent="0.25">
      <c r="A241" s="574"/>
      <c r="B241" s="574"/>
      <c r="C241" s="574"/>
      <c r="D241" s="574"/>
      <c r="E241" s="574"/>
      <c r="F241" s="574"/>
      <c r="G241" s="574"/>
    </row>
    <row r="242" spans="1:8" s="302" customFormat="1" ht="14.25" customHeight="1" x14ac:dyDescent="0.25"/>
    <row r="243" spans="1:8" s="302" customFormat="1" ht="14.25" customHeight="1" x14ac:dyDescent="0.25">
      <c r="A243" s="570" t="s">
        <v>994</v>
      </c>
      <c r="B243" s="570"/>
      <c r="C243" s="570"/>
      <c r="D243" s="570"/>
      <c r="F243" s="568">
        <v>420</v>
      </c>
      <c r="G243" s="569"/>
    </row>
    <row r="244" spans="1:8" s="302" customFormat="1" ht="14.25" customHeight="1" x14ac:dyDescent="0.25">
      <c r="A244" s="574" t="s">
        <v>878</v>
      </c>
      <c r="B244" s="574"/>
      <c r="C244" s="574"/>
      <c r="D244" s="574"/>
      <c r="E244" s="574"/>
      <c r="F244" s="574"/>
      <c r="G244" s="574"/>
    </row>
    <row r="245" spans="1:8" s="302" customFormat="1" ht="14.25" customHeight="1" x14ac:dyDescent="0.25">
      <c r="A245" s="574"/>
      <c r="B245" s="574"/>
      <c r="C245" s="574"/>
      <c r="D245" s="574"/>
      <c r="E245" s="574"/>
      <c r="F245" s="574"/>
      <c r="G245" s="574"/>
    </row>
    <row r="246" spans="1:8" s="302" customFormat="1" ht="14.25" customHeight="1" x14ac:dyDescent="0.25">
      <c r="A246" s="574"/>
      <c r="B246" s="574"/>
      <c r="C246" s="574"/>
      <c r="D246" s="574"/>
      <c r="E246" s="574"/>
      <c r="F246" s="574"/>
      <c r="G246" s="574"/>
    </row>
    <row r="247" spans="1:8" s="193" customFormat="1" ht="14.25" customHeight="1" x14ac:dyDescent="0.2">
      <c r="A247" s="234"/>
      <c r="B247" s="234"/>
      <c r="C247" s="234"/>
      <c r="D247" s="234"/>
      <c r="E247" s="234"/>
      <c r="F247" s="234"/>
      <c r="G247" s="234"/>
      <c r="H247" s="213"/>
    </row>
    <row r="248" spans="1:8" ht="14.25" customHeight="1" x14ac:dyDescent="0.25">
      <c r="A248" s="165" t="s">
        <v>21</v>
      </c>
      <c r="F248" s="498">
        <f>SUM(F249,F252,F262,F268,F274,F279,F295)</f>
        <v>3730</v>
      </c>
      <c r="G248" s="499"/>
    </row>
    <row r="249" spans="1:8" ht="14.25" customHeight="1" x14ac:dyDescent="0.25">
      <c r="A249" s="297" t="s">
        <v>483</v>
      </c>
      <c r="F249" s="568">
        <v>40</v>
      </c>
      <c r="G249" s="569"/>
    </row>
    <row r="250" spans="1:8" ht="14.25" customHeight="1" x14ac:dyDescent="0.25">
      <c r="A250" s="293" t="s">
        <v>484</v>
      </c>
      <c r="F250" s="291"/>
      <c r="G250" s="292"/>
    </row>
    <row r="251" spans="1:8" ht="14.25" customHeight="1" x14ac:dyDescent="0.25">
      <c r="A251" s="165"/>
      <c r="F251" s="291"/>
      <c r="G251" s="292"/>
    </row>
    <row r="252" spans="1:8" ht="14.25" customHeight="1" x14ac:dyDescent="0.25">
      <c r="A252" s="297" t="s">
        <v>485</v>
      </c>
      <c r="F252" s="568">
        <v>850</v>
      </c>
      <c r="G252" s="569"/>
    </row>
    <row r="253" spans="1:8" ht="14.25" customHeight="1" x14ac:dyDescent="0.2">
      <c r="A253" s="495" t="s">
        <v>486</v>
      </c>
      <c r="B253" s="551"/>
      <c r="C253" s="551"/>
      <c r="D253" s="551"/>
      <c r="E253" s="551"/>
      <c r="F253" s="551"/>
      <c r="G253" s="551"/>
    </row>
    <row r="254" spans="1:8" ht="14.25" customHeight="1" x14ac:dyDescent="0.2">
      <c r="A254" s="551"/>
      <c r="B254" s="551"/>
      <c r="C254" s="551"/>
      <c r="D254" s="551"/>
      <c r="E254" s="551"/>
      <c r="F254" s="551"/>
      <c r="G254" s="551"/>
    </row>
    <row r="255" spans="1:8" ht="14.25" customHeight="1" x14ac:dyDescent="0.25">
      <c r="A255" s="293" t="s">
        <v>487</v>
      </c>
      <c r="F255" s="291"/>
      <c r="G255" s="292"/>
    </row>
    <row r="256" spans="1:8" ht="14.25" customHeight="1" x14ac:dyDescent="0.25">
      <c r="A256" s="293" t="s">
        <v>879</v>
      </c>
      <c r="F256" s="291"/>
      <c r="G256" s="292"/>
    </row>
    <row r="257" spans="1:7" ht="14.25" customHeight="1" x14ac:dyDescent="0.25">
      <c r="A257" s="293" t="s">
        <v>488</v>
      </c>
      <c r="F257" s="291"/>
      <c r="G257" s="292"/>
    </row>
    <row r="258" spans="1:7" ht="14.25" customHeight="1" x14ac:dyDescent="0.25">
      <c r="A258" s="293" t="s">
        <v>489</v>
      </c>
      <c r="F258" s="291"/>
      <c r="G258" s="292"/>
    </row>
    <row r="259" spans="1:7" ht="14.25" customHeight="1" x14ac:dyDescent="0.25">
      <c r="A259" s="293" t="s">
        <v>490</v>
      </c>
      <c r="F259" s="291"/>
      <c r="G259" s="292"/>
    </row>
    <row r="260" spans="1:7" ht="14.25" customHeight="1" x14ac:dyDescent="0.25">
      <c r="A260" s="293" t="s">
        <v>491</v>
      </c>
      <c r="F260" s="291"/>
      <c r="G260" s="292"/>
    </row>
    <row r="261" spans="1:7" ht="14.25" customHeight="1" x14ac:dyDescent="0.25">
      <c r="A261" s="293"/>
      <c r="F261" s="291"/>
      <c r="G261" s="292"/>
    </row>
    <row r="262" spans="1:7" ht="14.25" customHeight="1" x14ac:dyDescent="0.25">
      <c r="A262" s="297" t="s">
        <v>492</v>
      </c>
      <c r="F262" s="568">
        <v>100</v>
      </c>
      <c r="G262" s="569"/>
    </row>
    <row r="263" spans="1:7" ht="14.25" customHeight="1" x14ac:dyDescent="0.2">
      <c r="A263" s="528" t="s">
        <v>493</v>
      </c>
      <c r="B263" s="497"/>
      <c r="C263" s="497"/>
      <c r="D263" s="497"/>
      <c r="E263" s="497"/>
      <c r="F263" s="497"/>
      <c r="G263" s="497"/>
    </row>
    <row r="264" spans="1:7" ht="14.25" customHeight="1" x14ac:dyDescent="0.2">
      <c r="A264" s="497"/>
      <c r="B264" s="497"/>
      <c r="C264" s="497"/>
      <c r="D264" s="497"/>
      <c r="E264" s="497"/>
      <c r="F264" s="497"/>
      <c r="G264" s="497"/>
    </row>
    <row r="265" spans="1:7" ht="14.25" customHeight="1" x14ac:dyDescent="0.2">
      <c r="A265" s="497"/>
      <c r="B265" s="497"/>
      <c r="C265" s="497"/>
      <c r="D265" s="497"/>
      <c r="E265" s="497"/>
      <c r="F265" s="497"/>
      <c r="G265" s="497"/>
    </row>
    <row r="266" spans="1:7" ht="14.25" customHeight="1" x14ac:dyDescent="0.2">
      <c r="A266" s="497"/>
      <c r="B266" s="497"/>
      <c r="C266" s="497"/>
      <c r="D266" s="497"/>
      <c r="E266" s="497"/>
      <c r="F266" s="497"/>
      <c r="G266" s="497"/>
    </row>
    <row r="267" spans="1:7" ht="14.25" customHeight="1" x14ac:dyDescent="0.25">
      <c r="A267" s="293"/>
      <c r="F267" s="291"/>
      <c r="G267" s="292"/>
    </row>
    <row r="268" spans="1:7" ht="14.25" customHeight="1" x14ac:dyDescent="0.25">
      <c r="A268" s="297" t="s">
        <v>494</v>
      </c>
      <c r="F268" s="568">
        <v>400</v>
      </c>
      <c r="G268" s="569"/>
    </row>
    <row r="269" spans="1:7" ht="14.25" customHeight="1" x14ac:dyDescent="0.2">
      <c r="A269" s="495" t="s">
        <v>495</v>
      </c>
      <c r="B269" s="495"/>
      <c r="C269" s="495"/>
      <c r="D269" s="495"/>
      <c r="E269" s="495"/>
      <c r="F269" s="495"/>
      <c r="G269" s="495"/>
    </row>
    <row r="270" spans="1:7" ht="14.25" customHeight="1" x14ac:dyDescent="0.2">
      <c r="A270" s="495"/>
      <c r="B270" s="495"/>
      <c r="C270" s="495"/>
      <c r="D270" s="495"/>
      <c r="E270" s="495"/>
      <c r="F270" s="495"/>
      <c r="G270" s="495"/>
    </row>
    <row r="271" spans="1:7" ht="14.25" customHeight="1" x14ac:dyDescent="0.2">
      <c r="A271" s="495"/>
      <c r="B271" s="495"/>
      <c r="C271" s="495"/>
      <c r="D271" s="495"/>
      <c r="E271" s="495"/>
      <c r="F271" s="495"/>
      <c r="G271" s="495"/>
    </row>
    <row r="272" spans="1:7" ht="14.25" customHeight="1" x14ac:dyDescent="0.2">
      <c r="A272" s="495"/>
      <c r="B272" s="495"/>
      <c r="C272" s="495"/>
      <c r="D272" s="495"/>
      <c r="E272" s="495"/>
      <c r="F272" s="495"/>
      <c r="G272" s="495"/>
    </row>
    <row r="273" spans="1:7" ht="14.25" customHeight="1" x14ac:dyDescent="0.25">
      <c r="A273" s="293"/>
      <c r="F273" s="291"/>
      <c r="G273" s="292"/>
    </row>
    <row r="274" spans="1:7" ht="14.25" customHeight="1" x14ac:dyDescent="0.25">
      <c r="A274" s="297" t="s">
        <v>496</v>
      </c>
      <c r="F274" s="568">
        <v>80</v>
      </c>
      <c r="G274" s="569"/>
    </row>
    <row r="275" spans="1:7" ht="14.25" customHeight="1" x14ac:dyDescent="0.2">
      <c r="A275" s="528" t="s">
        <v>497</v>
      </c>
      <c r="B275" s="497"/>
      <c r="C275" s="497"/>
      <c r="D275" s="497"/>
      <c r="E275" s="497"/>
      <c r="F275" s="497"/>
      <c r="G275" s="497"/>
    </row>
    <row r="276" spans="1:7" ht="14.25" customHeight="1" x14ac:dyDescent="0.2">
      <c r="A276" s="497"/>
      <c r="B276" s="497"/>
      <c r="C276" s="497"/>
      <c r="D276" s="497"/>
      <c r="E276" s="497"/>
      <c r="F276" s="497"/>
      <c r="G276" s="497"/>
    </row>
    <row r="277" spans="1:7" ht="14.25" customHeight="1" x14ac:dyDescent="0.2">
      <c r="A277" s="497"/>
      <c r="B277" s="497"/>
      <c r="C277" s="497"/>
      <c r="D277" s="497"/>
      <c r="E277" s="497"/>
      <c r="F277" s="497"/>
      <c r="G277" s="497"/>
    </row>
    <row r="278" spans="1:7" ht="14.25" customHeight="1" x14ac:dyDescent="0.25">
      <c r="A278" s="293"/>
      <c r="F278" s="291"/>
      <c r="G278" s="292"/>
    </row>
    <row r="279" spans="1:7" ht="14.25" customHeight="1" x14ac:dyDescent="0.25">
      <c r="A279" s="297" t="s">
        <v>498</v>
      </c>
      <c r="F279" s="568">
        <v>610</v>
      </c>
      <c r="G279" s="569"/>
    </row>
    <row r="280" spans="1:7" ht="14.25" customHeight="1" x14ac:dyDescent="0.2">
      <c r="A280" s="495" t="s">
        <v>880</v>
      </c>
      <c r="B280" s="551"/>
      <c r="C280" s="551"/>
      <c r="D280" s="551"/>
      <c r="E280" s="551"/>
      <c r="F280" s="551"/>
      <c r="G280" s="551"/>
    </row>
    <row r="281" spans="1:7" ht="14.25" customHeight="1" x14ac:dyDescent="0.2">
      <c r="A281" s="551"/>
      <c r="B281" s="551"/>
      <c r="C281" s="551"/>
      <c r="D281" s="551"/>
      <c r="E281" s="551"/>
      <c r="F281" s="551"/>
      <c r="G281" s="551"/>
    </row>
    <row r="282" spans="1:7" ht="14.25" customHeight="1" x14ac:dyDescent="0.2">
      <c r="A282" s="551"/>
      <c r="B282" s="551"/>
      <c r="C282" s="551"/>
      <c r="D282" s="551"/>
      <c r="E282" s="551"/>
      <c r="F282" s="551"/>
      <c r="G282" s="551"/>
    </row>
    <row r="283" spans="1:7" ht="14.25" customHeight="1" x14ac:dyDescent="0.2">
      <c r="A283" s="551"/>
      <c r="B283" s="551"/>
      <c r="C283" s="551"/>
      <c r="D283" s="551"/>
      <c r="E283" s="551"/>
      <c r="F283" s="551"/>
      <c r="G283" s="551"/>
    </row>
    <row r="284" spans="1:7" ht="14.25" customHeight="1" x14ac:dyDescent="0.2">
      <c r="A284" s="551"/>
      <c r="B284" s="551"/>
      <c r="C284" s="551"/>
      <c r="D284" s="551"/>
      <c r="E284" s="551"/>
      <c r="F284" s="551"/>
      <c r="G284" s="551"/>
    </row>
    <row r="285" spans="1:7" ht="14.25" customHeight="1" x14ac:dyDescent="0.2">
      <c r="A285" s="551"/>
      <c r="B285" s="551"/>
      <c r="C285" s="551"/>
      <c r="D285" s="551"/>
      <c r="E285" s="551"/>
      <c r="F285" s="551"/>
      <c r="G285" s="551"/>
    </row>
    <row r="286" spans="1:7" ht="14.25" customHeight="1" x14ac:dyDescent="0.2">
      <c r="A286" s="551"/>
      <c r="B286" s="551"/>
      <c r="C286" s="551"/>
      <c r="D286" s="551"/>
      <c r="E286" s="551"/>
      <c r="F286" s="551"/>
      <c r="G286" s="551"/>
    </row>
    <row r="287" spans="1:7" ht="14.25" customHeight="1" x14ac:dyDescent="0.2">
      <c r="A287" s="551"/>
      <c r="B287" s="551"/>
      <c r="C287" s="551"/>
      <c r="D287" s="551"/>
      <c r="E287" s="551"/>
      <c r="F287" s="551"/>
      <c r="G287" s="551"/>
    </row>
    <row r="288" spans="1:7" ht="14.25" customHeight="1" x14ac:dyDescent="0.2">
      <c r="A288" s="551"/>
      <c r="B288" s="551"/>
      <c r="C288" s="551"/>
      <c r="D288" s="551"/>
      <c r="E288" s="551"/>
      <c r="F288" s="551"/>
      <c r="G288" s="551"/>
    </row>
    <row r="289" spans="1:8" ht="14.25" customHeight="1" x14ac:dyDescent="0.2">
      <c r="A289" s="551"/>
      <c r="B289" s="551"/>
      <c r="C289" s="551"/>
      <c r="D289" s="551"/>
      <c r="E289" s="551"/>
      <c r="F289" s="551"/>
      <c r="G289" s="551"/>
    </row>
    <row r="290" spans="1:8" ht="14.25" customHeight="1" x14ac:dyDescent="0.25">
      <c r="A290" s="470"/>
      <c r="B290" s="470"/>
      <c r="C290" s="470"/>
      <c r="D290" s="470"/>
      <c r="E290" s="470"/>
      <c r="F290" s="470"/>
      <c r="G290" s="470"/>
    </row>
    <row r="291" spans="1:8" ht="14.25" customHeight="1" x14ac:dyDescent="0.25">
      <c r="A291" s="470"/>
      <c r="B291" s="470"/>
      <c r="C291" s="470"/>
      <c r="D291" s="470"/>
      <c r="E291" s="470"/>
      <c r="F291" s="470"/>
      <c r="G291" s="470"/>
    </row>
    <row r="292" spans="1:8" ht="14.25" customHeight="1" x14ac:dyDescent="0.25">
      <c r="A292" s="470"/>
      <c r="B292" s="470"/>
      <c r="C292" s="470"/>
      <c r="D292" s="470"/>
      <c r="E292" s="470"/>
      <c r="F292" s="470"/>
      <c r="G292" s="470"/>
    </row>
    <row r="293" spans="1:8" ht="14.25" customHeight="1" x14ac:dyDescent="0.25">
      <c r="A293" s="470"/>
      <c r="B293" s="470"/>
      <c r="C293" s="470"/>
      <c r="D293" s="470"/>
      <c r="E293" s="470"/>
      <c r="F293" s="470"/>
      <c r="G293" s="470"/>
    </row>
    <row r="294" spans="1:8" ht="14.25" customHeight="1" x14ac:dyDescent="0.25">
      <c r="A294" s="470"/>
      <c r="B294" s="470"/>
      <c r="C294" s="470"/>
      <c r="D294" s="470"/>
      <c r="E294" s="470"/>
      <c r="F294" s="470"/>
      <c r="G294" s="470"/>
    </row>
    <row r="295" spans="1:8" s="302" customFormat="1" ht="14.25" customHeight="1" x14ac:dyDescent="0.25">
      <c r="A295" s="570" t="s">
        <v>989</v>
      </c>
      <c r="B295" s="570"/>
      <c r="C295" s="570"/>
      <c r="D295" s="570"/>
      <c r="E295" s="570"/>
      <c r="F295" s="568">
        <v>1650</v>
      </c>
      <c r="G295" s="569"/>
    </row>
    <row r="296" spans="1:8" s="302" customFormat="1" ht="14.25" customHeight="1" x14ac:dyDescent="0.25">
      <c r="A296" s="574" t="s">
        <v>875</v>
      </c>
      <c r="B296" s="551"/>
      <c r="C296" s="551"/>
      <c r="D296" s="551"/>
      <c r="E296" s="551"/>
      <c r="F296" s="551"/>
      <c r="G296" s="551"/>
    </row>
    <row r="297" spans="1:8" s="302" customFormat="1" ht="14.25" customHeight="1" x14ac:dyDescent="0.25">
      <c r="A297" s="551"/>
      <c r="B297" s="551"/>
      <c r="C297" s="551"/>
      <c r="D297" s="551"/>
      <c r="E297" s="551"/>
      <c r="F297" s="551"/>
      <c r="G297" s="551"/>
    </row>
    <row r="298" spans="1:8" s="302" customFormat="1" ht="14.25" customHeight="1" x14ac:dyDescent="0.25">
      <c r="A298" s="551"/>
      <c r="B298" s="551"/>
      <c r="C298" s="551"/>
      <c r="D298" s="551"/>
      <c r="E298" s="551"/>
      <c r="F298" s="551"/>
      <c r="G298" s="551"/>
    </row>
    <row r="299" spans="1:8" s="302" customFormat="1" ht="14.25" customHeight="1" x14ac:dyDescent="0.25">
      <c r="A299" s="551"/>
      <c r="B299" s="551"/>
      <c r="C299" s="551"/>
      <c r="D299" s="551"/>
      <c r="E299" s="551"/>
      <c r="F299" s="551"/>
      <c r="G299" s="551"/>
    </row>
    <row r="300" spans="1:8" s="302" customFormat="1" ht="14.25" customHeight="1" x14ac:dyDescent="0.25">
      <c r="A300" s="551"/>
      <c r="B300" s="551"/>
      <c r="C300" s="551"/>
      <c r="D300" s="551"/>
      <c r="E300" s="551"/>
      <c r="F300" s="551"/>
      <c r="G300" s="551"/>
    </row>
    <row r="301" spans="1:8" s="302" customFormat="1" ht="14.25" customHeight="1" x14ac:dyDescent="0.25">
      <c r="A301" s="551"/>
      <c r="B301" s="551"/>
      <c r="C301" s="551"/>
      <c r="D301" s="551"/>
      <c r="E301" s="551"/>
      <c r="F301" s="551"/>
      <c r="G301" s="551"/>
    </row>
    <row r="302" spans="1:8" s="302" customFormat="1" ht="14.25" customHeight="1" x14ac:dyDescent="0.25">
      <c r="A302" s="497"/>
      <c r="B302" s="497"/>
      <c r="C302" s="497"/>
      <c r="D302" s="497"/>
      <c r="E302" s="497"/>
      <c r="F302" s="497"/>
      <c r="G302" s="497"/>
    </row>
    <row r="303" spans="1:8" ht="14.25" customHeight="1" x14ac:dyDescent="0.25">
      <c r="A303" s="470"/>
      <c r="B303" s="470"/>
      <c r="C303" s="470"/>
      <c r="D303" s="470"/>
      <c r="E303" s="470"/>
      <c r="F303" s="470"/>
      <c r="G303" s="470"/>
    </row>
    <row r="304" spans="1:8" ht="17.25" customHeight="1" thickBot="1" x14ac:dyDescent="0.3">
      <c r="A304" s="170" t="s">
        <v>499</v>
      </c>
      <c r="B304" s="171"/>
      <c r="C304" s="172"/>
      <c r="D304" s="173"/>
      <c r="E304" s="173"/>
      <c r="F304" s="507">
        <f>SUM(F305,F311)</f>
        <v>1400</v>
      </c>
      <c r="G304" s="507"/>
      <c r="H304" s="50"/>
    </row>
    <row r="305" spans="1:8" ht="14.25" customHeight="1" thickTop="1" x14ac:dyDescent="0.25">
      <c r="A305" s="165" t="s">
        <v>500</v>
      </c>
      <c r="F305" s="498">
        <v>100</v>
      </c>
      <c r="G305" s="499"/>
    </row>
    <row r="306" spans="1:8" ht="14.25" customHeight="1" x14ac:dyDescent="0.25">
      <c r="A306" s="297" t="s">
        <v>501</v>
      </c>
      <c r="F306" s="291"/>
      <c r="G306" s="292"/>
    </row>
    <row r="307" spans="1:8" ht="14.25" customHeight="1" x14ac:dyDescent="0.2">
      <c r="A307" s="495" t="s">
        <v>502</v>
      </c>
      <c r="B307" s="496"/>
      <c r="C307" s="496"/>
      <c r="D307" s="496"/>
      <c r="E307" s="496"/>
      <c r="F307" s="496"/>
      <c r="G307" s="496"/>
    </row>
    <row r="308" spans="1:8" ht="14.25" customHeight="1" x14ac:dyDescent="0.2">
      <c r="A308" s="496"/>
      <c r="B308" s="496"/>
      <c r="C308" s="496"/>
      <c r="D308" s="496"/>
      <c r="E308" s="496"/>
      <c r="F308" s="496"/>
      <c r="G308" s="496"/>
    </row>
    <row r="309" spans="1:8" ht="14.25" customHeight="1" x14ac:dyDescent="0.2">
      <c r="A309" s="496"/>
      <c r="B309" s="496"/>
      <c r="C309" s="496"/>
      <c r="D309" s="496"/>
      <c r="E309" s="496"/>
      <c r="F309" s="496"/>
      <c r="G309" s="496"/>
    </row>
    <row r="310" spans="1:8" ht="14.25" customHeight="1" x14ac:dyDescent="0.25">
      <c r="A310" s="293"/>
      <c r="F310" s="291"/>
      <c r="G310" s="292"/>
    </row>
    <row r="311" spans="1:8" ht="14.25" customHeight="1" x14ac:dyDescent="0.25">
      <c r="A311" s="165" t="s">
        <v>460</v>
      </c>
      <c r="F311" s="498">
        <f>SUM(F312,F316)</f>
        <v>1300</v>
      </c>
      <c r="G311" s="499"/>
    </row>
    <row r="312" spans="1:8" ht="14.25" customHeight="1" x14ac:dyDescent="0.25">
      <c r="A312" s="297" t="s">
        <v>503</v>
      </c>
      <c r="F312" s="568">
        <v>300</v>
      </c>
      <c r="G312" s="569"/>
    </row>
    <row r="313" spans="1:8" ht="14.25" customHeight="1" x14ac:dyDescent="0.2">
      <c r="A313" s="566" t="s">
        <v>504</v>
      </c>
      <c r="B313" s="567"/>
      <c r="C313" s="567"/>
      <c r="D313" s="567"/>
      <c r="E313" s="567"/>
      <c r="F313" s="567"/>
      <c r="G313" s="567"/>
    </row>
    <row r="314" spans="1:8" ht="14.25" customHeight="1" x14ac:dyDescent="0.2">
      <c r="A314" s="567"/>
      <c r="B314" s="567"/>
      <c r="C314" s="567"/>
      <c r="D314" s="567"/>
      <c r="E314" s="567"/>
      <c r="F314" s="567"/>
      <c r="G314" s="567"/>
    </row>
    <row r="315" spans="1:8" ht="14.25" customHeight="1" x14ac:dyDescent="0.2">
      <c r="A315" s="295"/>
      <c r="B315" s="295"/>
      <c r="C315" s="295"/>
      <c r="D315" s="295"/>
      <c r="E315" s="295"/>
      <c r="F315" s="295"/>
      <c r="G315" s="295"/>
    </row>
    <row r="316" spans="1:8" ht="14.25" customHeight="1" x14ac:dyDescent="0.25">
      <c r="A316" s="297" t="s">
        <v>505</v>
      </c>
      <c r="F316" s="568">
        <v>1000</v>
      </c>
      <c r="G316" s="569"/>
    </row>
    <row r="317" spans="1:8" ht="14.25" customHeight="1" x14ac:dyDescent="0.2">
      <c r="A317" s="566" t="s">
        <v>506</v>
      </c>
      <c r="B317" s="567"/>
      <c r="C317" s="567"/>
      <c r="D317" s="567"/>
      <c r="E317" s="567"/>
      <c r="F317" s="567"/>
      <c r="G317" s="567"/>
    </row>
    <row r="318" spans="1:8" ht="14.25" customHeight="1" x14ac:dyDescent="0.2">
      <c r="A318" s="567"/>
      <c r="B318" s="567"/>
      <c r="C318" s="567"/>
      <c r="D318" s="567"/>
      <c r="E318" s="567"/>
      <c r="F318" s="567"/>
      <c r="G318" s="567"/>
    </row>
    <row r="319" spans="1:8" ht="14.25" customHeight="1" x14ac:dyDescent="0.2">
      <c r="A319" s="295"/>
      <c r="B319" s="295"/>
      <c r="C319" s="295"/>
      <c r="D319" s="295"/>
      <c r="E319" s="295"/>
      <c r="F319" s="295"/>
      <c r="G319" s="295"/>
    </row>
    <row r="320" spans="1:8" ht="30.75" customHeight="1" thickBot="1" x14ac:dyDescent="0.3">
      <c r="A320" s="520" t="s">
        <v>507</v>
      </c>
      <c r="B320" s="521"/>
      <c r="C320" s="521"/>
      <c r="D320" s="521"/>
      <c r="E320" s="521"/>
      <c r="F320" s="507">
        <f>SUM(F321)</f>
        <v>30500</v>
      </c>
      <c r="G320" s="507"/>
      <c r="H320" s="50"/>
    </row>
    <row r="321" spans="1:8" ht="14.25" customHeight="1" thickTop="1" x14ac:dyDescent="0.25">
      <c r="A321" s="165" t="s">
        <v>508</v>
      </c>
      <c r="F321" s="498">
        <f>SUM(F322,F327)</f>
        <v>30500</v>
      </c>
      <c r="G321" s="499"/>
    </row>
    <row r="322" spans="1:8" ht="14.25" customHeight="1" x14ac:dyDescent="0.25">
      <c r="A322" s="315" t="s">
        <v>601</v>
      </c>
      <c r="F322" s="568">
        <v>500</v>
      </c>
      <c r="G322" s="569"/>
    </row>
    <row r="323" spans="1:8" ht="14.25" customHeight="1" x14ac:dyDescent="0.2">
      <c r="A323" s="566" t="s">
        <v>509</v>
      </c>
      <c r="B323" s="567"/>
      <c r="C323" s="567"/>
      <c r="D323" s="567"/>
      <c r="E323" s="567"/>
      <c r="F323" s="567"/>
      <c r="G323" s="567"/>
    </row>
    <row r="324" spans="1:8" ht="14.25" customHeight="1" x14ac:dyDescent="0.2">
      <c r="A324" s="567"/>
      <c r="B324" s="567"/>
      <c r="C324" s="567"/>
      <c r="D324" s="567"/>
      <c r="E324" s="567"/>
      <c r="F324" s="567"/>
      <c r="G324" s="567"/>
    </row>
    <row r="325" spans="1:8" ht="14.25" customHeight="1" x14ac:dyDescent="0.2">
      <c r="A325" s="567"/>
      <c r="B325" s="567"/>
      <c r="C325" s="567"/>
      <c r="D325" s="567"/>
      <c r="E325" s="567"/>
      <c r="F325" s="567"/>
      <c r="G325" s="567"/>
    </row>
    <row r="326" spans="1:8" ht="14.25" customHeight="1" x14ac:dyDescent="0.2">
      <c r="A326" s="295"/>
      <c r="B326" s="295"/>
      <c r="C326" s="295"/>
      <c r="D326" s="295"/>
      <c r="E326" s="295"/>
      <c r="F326" s="295"/>
      <c r="G326" s="295"/>
    </row>
    <row r="327" spans="1:8" ht="14.25" customHeight="1" x14ac:dyDescent="0.25">
      <c r="A327" s="315" t="s">
        <v>602</v>
      </c>
      <c r="F327" s="568">
        <f>SUM(F328:G329)</f>
        <v>30000</v>
      </c>
      <c r="G327" s="569"/>
    </row>
    <row r="328" spans="1:8" ht="14.25" customHeight="1" x14ac:dyDescent="0.25">
      <c r="A328" s="220" t="s">
        <v>922</v>
      </c>
      <c r="F328" s="568">
        <v>28000</v>
      </c>
      <c r="G328" s="569"/>
    </row>
    <row r="329" spans="1:8" ht="14.25" customHeight="1" x14ac:dyDescent="0.25">
      <c r="A329" s="588" t="s">
        <v>923</v>
      </c>
      <c r="B329" s="588"/>
      <c r="C329" s="588"/>
      <c r="F329" s="568">
        <v>2000</v>
      </c>
      <c r="G329" s="569"/>
    </row>
    <row r="330" spans="1:8" ht="14.25" customHeight="1" x14ac:dyDescent="0.2">
      <c r="A330" s="566" t="s">
        <v>870</v>
      </c>
      <c r="B330" s="567"/>
      <c r="C330" s="567"/>
      <c r="D330" s="567"/>
      <c r="E330" s="567"/>
      <c r="F330" s="567"/>
      <c r="G330" s="567"/>
    </row>
    <row r="331" spans="1:8" ht="14.25" customHeight="1" x14ac:dyDescent="0.2">
      <c r="A331" s="567"/>
      <c r="B331" s="567"/>
      <c r="C331" s="567"/>
      <c r="D331" s="567"/>
      <c r="E331" s="567"/>
      <c r="F331" s="567"/>
      <c r="G331" s="567"/>
    </row>
    <row r="332" spans="1:8" ht="14.25" customHeight="1" x14ac:dyDescent="0.2">
      <c r="A332" s="422"/>
      <c r="B332" s="422"/>
      <c r="C332" s="422"/>
      <c r="D332" s="422"/>
      <c r="E332" s="422"/>
      <c r="F332" s="422"/>
      <c r="G332" s="422"/>
    </row>
    <row r="333" spans="1:8" ht="17.25" customHeight="1" thickBot="1" x14ac:dyDescent="0.3">
      <c r="A333" s="170" t="s">
        <v>172</v>
      </c>
      <c r="B333" s="171"/>
      <c r="C333" s="172"/>
      <c r="D333" s="173"/>
      <c r="E333" s="173"/>
      <c r="F333" s="507">
        <f>SUM(F334)</f>
        <v>643</v>
      </c>
      <c r="G333" s="507"/>
      <c r="H333" s="50"/>
    </row>
    <row r="334" spans="1:8" ht="15.75" thickTop="1" x14ac:dyDescent="0.25">
      <c r="A334" s="165" t="s">
        <v>21</v>
      </c>
      <c r="F334" s="498">
        <f>SUM(F335,F339)</f>
        <v>643</v>
      </c>
      <c r="G334" s="499"/>
    </row>
    <row r="335" spans="1:8" ht="15" x14ac:dyDescent="0.25">
      <c r="A335" s="297" t="s">
        <v>510</v>
      </c>
      <c r="F335" s="568">
        <v>273</v>
      </c>
      <c r="G335" s="569"/>
    </row>
    <row r="336" spans="1:8" ht="83.25" customHeight="1" x14ac:dyDescent="0.2">
      <c r="A336" s="528" t="s">
        <v>511</v>
      </c>
      <c r="B336" s="528"/>
      <c r="C336" s="528"/>
      <c r="D336" s="528"/>
      <c r="E336" s="528"/>
      <c r="F336" s="528"/>
      <c r="G336" s="528"/>
    </row>
    <row r="337" spans="1:12" ht="15" x14ac:dyDescent="0.25">
      <c r="A337" s="333"/>
      <c r="F337" s="415"/>
      <c r="G337" s="416"/>
    </row>
    <row r="338" spans="1:12" ht="15" x14ac:dyDescent="0.25">
      <c r="A338" s="572" t="s">
        <v>512</v>
      </c>
      <c r="B338" s="497"/>
      <c r="C338" s="497"/>
      <c r="D338" s="497"/>
      <c r="E338" s="497"/>
      <c r="F338" s="291"/>
      <c r="G338" s="292"/>
    </row>
    <row r="339" spans="1:12" ht="15" x14ac:dyDescent="0.25">
      <c r="A339" s="497"/>
      <c r="B339" s="497"/>
      <c r="C339" s="497"/>
      <c r="D339" s="497"/>
      <c r="E339" s="497"/>
      <c r="F339" s="568">
        <v>370</v>
      </c>
      <c r="G339" s="569"/>
    </row>
    <row r="340" spans="1:12" ht="98.25" customHeight="1" x14ac:dyDescent="0.2">
      <c r="A340" s="528" t="s">
        <v>513</v>
      </c>
      <c r="B340" s="528"/>
      <c r="C340" s="528"/>
      <c r="D340" s="528"/>
      <c r="E340" s="528"/>
      <c r="F340" s="528"/>
      <c r="G340" s="528"/>
    </row>
    <row r="341" spans="1:12" ht="15" x14ac:dyDescent="0.25">
      <c r="A341" s="165"/>
      <c r="F341" s="291"/>
      <c r="G341" s="292"/>
    </row>
    <row r="342" spans="1:12" ht="17.25" customHeight="1" thickBot="1" x14ac:dyDescent="0.3">
      <c r="A342" s="170" t="s">
        <v>173</v>
      </c>
      <c r="B342" s="171"/>
      <c r="C342" s="172"/>
      <c r="D342" s="173"/>
      <c r="E342" s="173"/>
      <c r="F342" s="507">
        <f>+F343</f>
        <v>1627</v>
      </c>
      <c r="G342" s="507"/>
      <c r="H342" s="50"/>
    </row>
    <row r="343" spans="1:12" ht="15.75" thickTop="1" x14ac:dyDescent="0.25">
      <c r="A343" s="165" t="s">
        <v>174</v>
      </c>
      <c r="F343" s="498">
        <f>SUM(F344,F350)</f>
        <v>1627</v>
      </c>
      <c r="G343" s="499"/>
    </row>
    <row r="344" spans="1:12" ht="15" x14ac:dyDescent="0.25">
      <c r="A344" s="297" t="s">
        <v>514</v>
      </c>
      <c r="F344" s="568">
        <v>256</v>
      </c>
      <c r="G344" s="569"/>
    </row>
    <row r="345" spans="1:12" x14ac:dyDescent="0.2">
      <c r="A345" s="566" t="s">
        <v>515</v>
      </c>
      <c r="B345" s="567"/>
      <c r="C345" s="567"/>
      <c r="D345" s="567"/>
      <c r="E345" s="567"/>
      <c r="F345" s="567"/>
      <c r="G345" s="567"/>
    </row>
    <row r="346" spans="1:12" x14ac:dyDescent="0.2">
      <c r="A346" s="567"/>
      <c r="B346" s="567"/>
      <c r="C346" s="567"/>
      <c r="D346" s="567"/>
      <c r="E346" s="567"/>
      <c r="F346" s="567"/>
      <c r="G346" s="567"/>
    </row>
    <row r="347" spans="1:12" x14ac:dyDescent="0.2">
      <c r="A347" s="567"/>
      <c r="B347" s="567"/>
      <c r="C347" s="567"/>
      <c r="D347" s="567"/>
      <c r="E347" s="567"/>
      <c r="F347" s="567"/>
      <c r="G347" s="567"/>
    </row>
    <row r="348" spans="1:12" x14ac:dyDescent="0.2">
      <c r="A348" s="567"/>
      <c r="B348" s="567"/>
      <c r="C348" s="567"/>
      <c r="D348" s="567"/>
      <c r="E348" s="567"/>
      <c r="F348" s="567"/>
      <c r="G348" s="567"/>
    </row>
    <row r="349" spans="1:12" x14ac:dyDescent="0.2">
      <c r="A349" s="157"/>
      <c r="B349" s="157"/>
      <c r="D349" s="157"/>
      <c r="E349" s="157"/>
      <c r="F349" s="157"/>
    </row>
    <row r="350" spans="1:12" ht="15" x14ac:dyDescent="0.25">
      <c r="A350" s="220" t="s">
        <v>516</v>
      </c>
      <c r="B350" s="157"/>
      <c r="D350" s="157"/>
      <c r="E350" s="157"/>
      <c r="F350" s="568">
        <v>1371</v>
      </c>
      <c r="G350" s="569"/>
    </row>
    <row r="351" spans="1:12" ht="78.75" customHeight="1" x14ac:dyDescent="0.2">
      <c r="A351" s="566" t="s">
        <v>881</v>
      </c>
      <c r="B351" s="566"/>
      <c r="C351" s="566"/>
      <c r="D351" s="566"/>
      <c r="E351" s="566"/>
      <c r="F351" s="566"/>
      <c r="G351" s="566"/>
    </row>
    <row r="352" spans="1:12" customFormat="1" ht="17.25" customHeight="1" x14ac:dyDescent="0.25">
      <c r="A352" s="162"/>
      <c r="B352" s="162"/>
      <c r="C352" s="157"/>
      <c r="D352" s="158"/>
      <c r="E352" s="158"/>
      <c r="F352" s="158"/>
      <c r="G352" s="157"/>
      <c r="H352" s="215"/>
      <c r="I352" s="215"/>
      <c r="J352" s="215"/>
      <c r="K352" s="215"/>
      <c r="L352" s="32"/>
    </row>
    <row r="353" spans="1:6" x14ac:dyDescent="0.2">
      <c r="A353" s="157"/>
      <c r="B353" s="157"/>
      <c r="D353" s="157"/>
      <c r="E353" s="157"/>
      <c r="F353" s="157"/>
    </row>
    <row r="354" spans="1:6" x14ac:dyDescent="0.2">
      <c r="A354" s="157"/>
      <c r="B354" s="157"/>
      <c r="D354" s="157"/>
      <c r="E354" s="157"/>
      <c r="F354" s="157"/>
    </row>
    <row r="355" spans="1:6" x14ac:dyDescent="0.2">
      <c r="A355" s="157"/>
      <c r="B355" s="157"/>
      <c r="D355" s="157"/>
      <c r="E355" s="157"/>
      <c r="F355" s="157"/>
    </row>
  </sheetData>
  <mergeCells count="194">
    <mergeCell ref="A329:C329"/>
    <mergeCell ref="F328:G328"/>
    <mergeCell ref="F329:G329"/>
    <mergeCell ref="A69:G71"/>
    <mergeCell ref="F67:G67"/>
    <mergeCell ref="F68:G68"/>
    <mergeCell ref="A87:E87"/>
    <mergeCell ref="F87:G87"/>
    <mergeCell ref="A88:E88"/>
    <mergeCell ref="F120:G120"/>
    <mergeCell ref="A120:E120"/>
    <mergeCell ref="F116:G116"/>
    <mergeCell ref="A108:E108"/>
    <mergeCell ref="F108:G108"/>
    <mergeCell ref="A109:G111"/>
    <mergeCell ref="A112:E112"/>
    <mergeCell ref="F112:G112"/>
    <mergeCell ref="A116:E116"/>
    <mergeCell ref="F92:G92"/>
    <mergeCell ref="A91:E92"/>
    <mergeCell ref="A132:E132"/>
    <mergeCell ref="A133:G133"/>
    <mergeCell ref="F132:G132"/>
    <mergeCell ref="F90:G90"/>
    <mergeCell ref="F333:G333"/>
    <mergeCell ref="A351:G351"/>
    <mergeCell ref="F221:G221"/>
    <mergeCell ref="F248:G248"/>
    <mergeCell ref="F334:G334"/>
    <mergeCell ref="F342:G342"/>
    <mergeCell ref="F343:G343"/>
    <mergeCell ref="A345:G348"/>
    <mergeCell ref="A207:E207"/>
    <mergeCell ref="F207:G207"/>
    <mergeCell ref="A208:G210"/>
    <mergeCell ref="A212:E212"/>
    <mergeCell ref="F212:G212"/>
    <mergeCell ref="A213:G216"/>
    <mergeCell ref="A217:E217"/>
    <mergeCell ref="F217:G217"/>
    <mergeCell ref="A218:G219"/>
    <mergeCell ref="A295:E295"/>
    <mergeCell ref="F295:G295"/>
    <mergeCell ref="A296:G302"/>
    <mergeCell ref="A222:E222"/>
    <mergeCell ref="F222:G222"/>
    <mergeCell ref="A223:G226"/>
    <mergeCell ref="A253:G254"/>
    <mergeCell ref="F1:G1"/>
    <mergeCell ref="A26:C26"/>
    <mergeCell ref="F82:G82"/>
    <mergeCell ref="A34:G34"/>
    <mergeCell ref="F83:G83"/>
    <mergeCell ref="A1:E1"/>
    <mergeCell ref="A103:E103"/>
    <mergeCell ref="F103:G103"/>
    <mergeCell ref="A104:E104"/>
    <mergeCell ref="F104:G104"/>
    <mergeCell ref="F95:G95"/>
    <mergeCell ref="A96:G99"/>
    <mergeCell ref="A100:E102"/>
    <mergeCell ref="F102:G102"/>
    <mergeCell ref="A30:C30"/>
    <mergeCell ref="F76:G76"/>
    <mergeCell ref="F77:G77"/>
    <mergeCell ref="F62:G62"/>
    <mergeCell ref="F63:G63"/>
    <mergeCell ref="A84:G86"/>
    <mergeCell ref="A89:E89"/>
    <mergeCell ref="A90:E90"/>
    <mergeCell ref="F88:G88"/>
    <mergeCell ref="F89:G89"/>
    <mergeCell ref="F94:G94"/>
    <mergeCell ref="F125:G125"/>
    <mergeCell ref="A126:G128"/>
    <mergeCell ref="F130:G130"/>
    <mergeCell ref="F131:G131"/>
    <mergeCell ref="F122:G122"/>
    <mergeCell ref="A122:D123"/>
    <mergeCell ref="F106:G106"/>
    <mergeCell ref="A105:E106"/>
    <mergeCell ref="A113:E113"/>
    <mergeCell ref="F113:G113"/>
    <mergeCell ref="A114:E114"/>
    <mergeCell ref="F114:G114"/>
    <mergeCell ref="A117:E119"/>
    <mergeCell ref="F119:G119"/>
    <mergeCell ref="A141:E141"/>
    <mergeCell ref="A142:E142"/>
    <mergeCell ref="F139:G139"/>
    <mergeCell ref="A135:E135"/>
    <mergeCell ref="F135:G135"/>
    <mergeCell ref="A136:G137"/>
    <mergeCell ref="A139:E139"/>
    <mergeCell ref="A159:G161"/>
    <mergeCell ref="F163:G163"/>
    <mergeCell ref="A140:G140"/>
    <mergeCell ref="A144:E144"/>
    <mergeCell ref="F144:G144"/>
    <mergeCell ref="A145:G147"/>
    <mergeCell ref="A149:E149"/>
    <mergeCell ref="F149:G149"/>
    <mergeCell ref="F164:G164"/>
    <mergeCell ref="A165:E165"/>
    <mergeCell ref="F165:G165"/>
    <mergeCell ref="A150:G152"/>
    <mergeCell ref="A154:E154"/>
    <mergeCell ref="F154:G154"/>
    <mergeCell ref="A155:G156"/>
    <mergeCell ref="A158:E158"/>
    <mergeCell ref="F158:G158"/>
    <mergeCell ref="A166:G168"/>
    <mergeCell ref="A170:E170"/>
    <mergeCell ref="F170:G170"/>
    <mergeCell ref="A171:G174"/>
    <mergeCell ref="A187:E188"/>
    <mergeCell ref="F188:G188"/>
    <mergeCell ref="A189:G191"/>
    <mergeCell ref="A193:E193"/>
    <mergeCell ref="F193:G193"/>
    <mergeCell ref="F186:G186"/>
    <mergeCell ref="A176:E176"/>
    <mergeCell ref="F176:G176"/>
    <mergeCell ref="A177:G180"/>
    <mergeCell ref="F182:G182"/>
    <mergeCell ref="A183:G183"/>
    <mergeCell ref="A194:G195"/>
    <mergeCell ref="A197:E197"/>
    <mergeCell ref="F197:G197"/>
    <mergeCell ref="A198:G199"/>
    <mergeCell ref="F201:G201"/>
    <mergeCell ref="A202:E202"/>
    <mergeCell ref="F202:G202"/>
    <mergeCell ref="A203:G205"/>
    <mergeCell ref="F252:G252"/>
    <mergeCell ref="A263:G266"/>
    <mergeCell ref="F268:G268"/>
    <mergeCell ref="A228:D228"/>
    <mergeCell ref="F228:G228"/>
    <mergeCell ref="A229:G231"/>
    <mergeCell ref="A233:D233"/>
    <mergeCell ref="F233:G233"/>
    <mergeCell ref="A234:G235"/>
    <mergeCell ref="F237:G237"/>
    <mergeCell ref="A238:G241"/>
    <mergeCell ref="A244:G246"/>
    <mergeCell ref="F344:G344"/>
    <mergeCell ref="F350:G350"/>
    <mergeCell ref="F51:G51"/>
    <mergeCell ref="F52:G52"/>
    <mergeCell ref="A53:G53"/>
    <mergeCell ref="A54:G57"/>
    <mergeCell ref="F320:G320"/>
    <mergeCell ref="F321:G321"/>
    <mergeCell ref="A320:E320"/>
    <mergeCell ref="A323:G325"/>
    <mergeCell ref="F335:G335"/>
    <mergeCell ref="A336:G336"/>
    <mergeCell ref="A338:E339"/>
    <mergeCell ref="F339:G339"/>
    <mergeCell ref="A340:G340"/>
    <mergeCell ref="A307:G309"/>
    <mergeCell ref="F311:G311"/>
    <mergeCell ref="F312:G312"/>
    <mergeCell ref="A313:G314"/>
    <mergeCell ref="F316:G316"/>
    <mergeCell ref="A317:G318"/>
    <mergeCell ref="A269:G272"/>
    <mergeCell ref="F274:G274"/>
    <mergeCell ref="A275:G277"/>
    <mergeCell ref="A330:G331"/>
    <mergeCell ref="F37:G37"/>
    <mergeCell ref="F38:G38"/>
    <mergeCell ref="F39:G39"/>
    <mergeCell ref="A40:G43"/>
    <mergeCell ref="F45:G45"/>
    <mergeCell ref="A46:G49"/>
    <mergeCell ref="F59:G59"/>
    <mergeCell ref="F60:G60"/>
    <mergeCell ref="A64:G65"/>
    <mergeCell ref="F73:G73"/>
    <mergeCell ref="F74:G74"/>
    <mergeCell ref="A78:G80"/>
    <mergeCell ref="F322:G322"/>
    <mergeCell ref="F327:G327"/>
    <mergeCell ref="F279:G279"/>
    <mergeCell ref="A280:G289"/>
    <mergeCell ref="F185:G185"/>
    <mergeCell ref="F304:G304"/>
    <mergeCell ref="F305:G305"/>
    <mergeCell ref="A243:D243"/>
    <mergeCell ref="F243:G243"/>
    <mergeCell ref="F249:G249"/>
    <mergeCell ref="F262:G262"/>
  </mergeCells>
  <pageMargins left="0.70866141732283472" right="0.70866141732283472" top="0.78740157480314965" bottom="0.78740157480314965" header="0.31496062992125984" footer="0.31496062992125984"/>
  <pageSetup paperSize="9" scale="67" firstPageNumber="39"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colBreaks count="1" manualBreakCount="1">
    <brk id="11" max="10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4"/>
  <sheetViews>
    <sheetView showGridLines="0" view="pageBreakPreview" topLeftCell="A50" zoomScaleNormal="100" zoomScaleSheetLayoutView="100" workbookViewId="0">
      <selection activeCell="L82" sqref="L82"/>
    </sheetView>
  </sheetViews>
  <sheetFormatPr defaultRowHeight="14.25" x14ac:dyDescent="0.2"/>
  <cols>
    <col min="1" max="1" width="8.5703125" style="162" customWidth="1"/>
    <col min="2" max="2" width="9.140625" style="162"/>
    <col min="3" max="3" width="58.7109375" style="157" customWidth="1"/>
    <col min="4" max="6" width="14.140625" style="158" customWidth="1"/>
    <col min="7" max="7" width="9.140625" style="157" customWidth="1"/>
    <col min="8" max="8" width="13.5703125" style="157" customWidth="1"/>
    <col min="9" max="11" width="9.140625" style="157"/>
    <col min="12" max="12" width="13.28515625" style="157" customWidth="1"/>
    <col min="13" max="16384" width="9.140625" style="157"/>
  </cols>
  <sheetData>
    <row r="1" spans="1:7" ht="23.25" x14ac:dyDescent="0.35">
      <c r="A1" s="56" t="s">
        <v>107</v>
      </c>
      <c r="F1" s="510" t="s">
        <v>175</v>
      </c>
      <c r="G1" s="510"/>
    </row>
    <row r="3" spans="1:7" x14ac:dyDescent="0.2">
      <c r="A3" s="205" t="s">
        <v>1</v>
      </c>
      <c r="B3" s="205" t="s">
        <v>176</v>
      </c>
    </row>
    <row r="4" spans="1:7" x14ac:dyDescent="0.2">
      <c r="B4" s="205" t="s">
        <v>80</v>
      </c>
    </row>
    <row r="5" spans="1:7" s="2" customFormat="1" ht="13.5" thickBot="1" x14ac:dyDescent="0.25">
      <c r="A5" s="18"/>
      <c r="B5" s="18"/>
      <c r="D5" s="4"/>
      <c r="E5" s="4"/>
      <c r="F5" s="4"/>
      <c r="G5" s="2" t="s">
        <v>6</v>
      </c>
    </row>
    <row r="6" spans="1:7" s="2" customFormat="1" ht="39.75" thickTop="1" thickBot="1" x14ac:dyDescent="0.25">
      <c r="A6" s="39" t="s">
        <v>2</v>
      </c>
      <c r="B6" s="40" t="s">
        <v>3</v>
      </c>
      <c r="C6" s="41" t="s">
        <v>4</v>
      </c>
      <c r="D6" s="42" t="s">
        <v>289</v>
      </c>
      <c r="E6" s="42" t="s">
        <v>290</v>
      </c>
      <c r="F6" s="42" t="s">
        <v>291</v>
      </c>
      <c r="G6" s="43" t="s">
        <v>5</v>
      </c>
    </row>
    <row r="7" spans="1:7" s="5" customFormat="1" ht="12.75" thickTop="1" thickBot="1" x14ac:dyDescent="0.25">
      <c r="A7" s="44">
        <v>1</v>
      </c>
      <c r="B7" s="45">
        <v>2</v>
      </c>
      <c r="C7" s="45">
        <v>3</v>
      </c>
      <c r="D7" s="46">
        <v>4</v>
      </c>
      <c r="E7" s="46">
        <v>5</v>
      </c>
      <c r="F7" s="46">
        <v>6</v>
      </c>
      <c r="G7" s="47" t="s">
        <v>12</v>
      </c>
    </row>
    <row r="8" spans="1:7" ht="15" thickTop="1" x14ac:dyDescent="0.2">
      <c r="A8" s="163">
        <v>1019</v>
      </c>
      <c r="B8" s="164">
        <v>51</v>
      </c>
      <c r="C8" s="216" t="s">
        <v>8</v>
      </c>
      <c r="D8" s="207">
        <v>50</v>
      </c>
      <c r="E8" s="207">
        <v>0</v>
      </c>
      <c r="F8" s="207">
        <f>SUM(F54)</f>
        <v>50</v>
      </c>
      <c r="G8" s="160">
        <f>F8/D8*100</f>
        <v>100</v>
      </c>
    </row>
    <row r="9" spans="1:7" x14ac:dyDescent="0.2">
      <c r="A9" s="163">
        <v>1019</v>
      </c>
      <c r="B9" s="164">
        <v>51</v>
      </c>
      <c r="C9" s="216" t="s">
        <v>8</v>
      </c>
      <c r="D9" s="207">
        <v>50</v>
      </c>
      <c r="E9" s="207">
        <v>265</v>
      </c>
      <c r="F9" s="207"/>
      <c r="G9" s="160"/>
    </row>
    <row r="10" spans="1:7" x14ac:dyDescent="0.2">
      <c r="A10" s="163">
        <v>1032</v>
      </c>
      <c r="B10" s="164">
        <v>51</v>
      </c>
      <c r="C10" s="216" t="s">
        <v>8</v>
      </c>
      <c r="D10" s="207">
        <v>2</v>
      </c>
      <c r="E10" s="207">
        <v>2</v>
      </c>
      <c r="F10" s="207">
        <f>SUM(F61)</f>
        <v>2</v>
      </c>
      <c r="G10" s="160">
        <f>F10/D10*100</f>
        <v>100</v>
      </c>
    </row>
    <row r="11" spans="1:7" x14ac:dyDescent="0.2">
      <c r="A11" s="163">
        <v>1036</v>
      </c>
      <c r="B11" s="164">
        <v>51</v>
      </c>
      <c r="C11" s="216" t="s">
        <v>8</v>
      </c>
      <c r="D11" s="207">
        <v>105</v>
      </c>
      <c r="E11" s="207">
        <v>145</v>
      </c>
      <c r="F11" s="207">
        <f>SUM(F72)</f>
        <v>155</v>
      </c>
      <c r="G11" s="160">
        <f>F11/D11*100</f>
        <v>147.61904761904762</v>
      </c>
    </row>
    <row r="12" spans="1:7" x14ac:dyDescent="0.2">
      <c r="A12" s="163">
        <v>1037</v>
      </c>
      <c r="B12" s="164">
        <v>52</v>
      </c>
      <c r="C12" s="8" t="s">
        <v>466</v>
      </c>
      <c r="D12" s="207">
        <v>9000</v>
      </c>
      <c r="E12" s="207">
        <v>10000</v>
      </c>
      <c r="F12" s="207">
        <f>SUM(F94)</f>
        <v>10000</v>
      </c>
      <c r="G12" s="160">
        <f>F12/D12*100</f>
        <v>111.11111111111111</v>
      </c>
    </row>
    <row r="13" spans="1:7" x14ac:dyDescent="0.2">
      <c r="A13" s="163">
        <v>1039</v>
      </c>
      <c r="B13" s="164">
        <v>52</v>
      </c>
      <c r="C13" s="8" t="s">
        <v>466</v>
      </c>
      <c r="D13" s="207"/>
      <c r="E13" s="207">
        <v>10</v>
      </c>
      <c r="F13" s="207"/>
      <c r="G13" s="160"/>
    </row>
    <row r="14" spans="1:7" x14ac:dyDescent="0.2">
      <c r="A14" s="163">
        <v>1070</v>
      </c>
      <c r="B14" s="164">
        <v>52</v>
      </c>
      <c r="C14" s="8" t="s">
        <v>466</v>
      </c>
      <c r="D14" s="207"/>
      <c r="E14" s="207">
        <v>60</v>
      </c>
      <c r="F14" s="207"/>
      <c r="G14" s="160"/>
    </row>
    <row r="15" spans="1:7" x14ac:dyDescent="0.2">
      <c r="A15" s="163">
        <v>1099</v>
      </c>
      <c r="B15" s="164">
        <v>51</v>
      </c>
      <c r="C15" s="216" t="s">
        <v>8</v>
      </c>
      <c r="D15" s="207">
        <v>80</v>
      </c>
      <c r="E15" s="207">
        <v>80</v>
      </c>
      <c r="F15" s="207">
        <f>SUM(F105)</f>
        <v>80</v>
      </c>
      <c r="G15" s="160">
        <f>F15/D15*100</f>
        <v>100</v>
      </c>
    </row>
    <row r="16" spans="1:7" x14ac:dyDescent="0.2">
      <c r="A16" s="163">
        <v>1099</v>
      </c>
      <c r="B16" s="164">
        <v>54</v>
      </c>
      <c r="C16" s="216" t="s">
        <v>684</v>
      </c>
      <c r="D16" s="207">
        <v>400</v>
      </c>
      <c r="E16" s="207">
        <v>395</v>
      </c>
      <c r="F16" s="207">
        <f>SUM(F110)</f>
        <v>400</v>
      </c>
      <c r="G16" s="160">
        <f>F16/D16*100</f>
        <v>100</v>
      </c>
    </row>
    <row r="17" spans="1:7" x14ac:dyDescent="0.2">
      <c r="A17" s="163">
        <v>1099</v>
      </c>
      <c r="B17" s="164">
        <v>59</v>
      </c>
      <c r="C17" s="216" t="s">
        <v>301</v>
      </c>
      <c r="D17" s="207"/>
      <c r="E17" s="207">
        <v>5</v>
      </c>
      <c r="F17" s="207"/>
      <c r="G17" s="160"/>
    </row>
    <row r="18" spans="1:7" x14ac:dyDescent="0.2">
      <c r="A18" s="163">
        <v>1099</v>
      </c>
      <c r="B18" s="164">
        <v>63</v>
      </c>
      <c r="C18" s="221" t="s">
        <v>627</v>
      </c>
      <c r="D18" s="207"/>
      <c r="E18" s="207">
        <v>115</v>
      </c>
      <c r="F18" s="207"/>
      <c r="G18" s="160"/>
    </row>
    <row r="19" spans="1:7" ht="28.5" x14ac:dyDescent="0.2">
      <c r="A19" s="163">
        <v>2310</v>
      </c>
      <c r="B19" s="164">
        <v>53</v>
      </c>
      <c r="C19" s="161" t="s">
        <v>10</v>
      </c>
      <c r="D19" s="207">
        <v>5000</v>
      </c>
      <c r="E19" s="207">
        <v>3470</v>
      </c>
      <c r="F19" s="207">
        <f>SUM(F121)</f>
        <v>5000</v>
      </c>
      <c r="G19" s="160">
        <f>F19/D19*100</f>
        <v>100</v>
      </c>
    </row>
    <row r="20" spans="1:7" x14ac:dyDescent="0.2">
      <c r="A20" s="163">
        <v>2310</v>
      </c>
      <c r="B20" s="164">
        <v>63</v>
      </c>
      <c r="C20" s="221" t="s">
        <v>627</v>
      </c>
      <c r="D20" s="207">
        <v>0</v>
      </c>
      <c r="E20" s="207">
        <v>500</v>
      </c>
      <c r="F20" s="207">
        <v>0</v>
      </c>
      <c r="G20" s="160"/>
    </row>
    <row r="21" spans="1:7" x14ac:dyDescent="0.2">
      <c r="A21" s="163">
        <v>2321</v>
      </c>
      <c r="B21" s="164">
        <v>63</v>
      </c>
      <c r="C21" s="221" t="s">
        <v>627</v>
      </c>
      <c r="D21" s="207">
        <v>0</v>
      </c>
      <c r="E21" s="207">
        <v>500</v>
      </c>
      <c r="F21" s="207">
        <v>0</v>
      </c>
      <c r="G21" s="160"/>
    </row>
    <row r="22" spans="1:7" ht="28.5" x14ac:dyDescent="0.2">
      <c r="A22" s="163">
        <v>2331</v>
      </c>
      <c r="B22" s="164">
        <v>53</v>
      </c>
      <c r="C22" s="161" t="s">
        <v>10</v>
      </c>
      <c r="D22" s="207">
        <v>0</v>
      </c>
      <c r="E22" s="207">
        <v>450</v>
      </c>
      <c r="F22" s="207">
        <f>SUM(F124)</f>
        <v>0</v>
      </c>
      <c r="G22" s="160"/>
    </row>
    <row r="23" spans="1:7" x14ac:dyDescent="0.2">
      <c r="A23" s="163">
        <v>2369</v>
      </c>
      <c r="B23" s="164">
        <v>51</v>
      </c>
      <c r="C23" s="216" t="s">
        <v>8</v>
      </c>
      <c r="D23" s="207">
        <v>100</v>
      </c>
      <c r="E23" s="207">
        <v>110</v>
      </c>
      <c r="F23" s="207">
        <f>SUM(F140)</f>
        <v>900</v>
      </c>
      <c r="G23" s="160">
        <f>F23/D23*100</f>
        <v>900</v>
      </c>
    </row>
    <row r="24" spans="1:7" x14ac:dyDescent="0.2">
      <c r="A24" s="163">
        <v>2399</v>
      </c>
      <c r="B24" s="164">
        <v>51</v>
      </c>
      <c r="C24" s="216" t="s">
        <v>8</v>
      </c>
      <c r="D24" s="207"/>
      <c r="E24" s="207"/>
      <c r="F24" s="207">
        <v>250</v>
      </c>
      <c r="G24" s="160"/>
    </row>
    <row r="25" spans="1:7" ht="28.5" x14ac:dyDescent="0.2">
      <c r="A25" s="163">
        <v>2399</v>
      </c>
      <c r="B25" s="164">
        <v>53</v>
      </c>
      <c r="C25" s="161" t="s">
        <v>10</v>
      </c>
      <c r="D25" s="207">
        <v>0</v>
      </c>
      <c r="E25" s="207">
        <v>250</v>
      </c>
      <c r="F25" s="207"/>
      <c r="G25" s="160"/>
    </row>
    <row r="26" spans="1:7" x14ac:dyDescent="0.2">
      <c r="A26" s="163">
        <v>2399</v>
      </c>
      <c r="B26" s="164">
        <v>63</v>
      </c>
      <c r="C26" s="221" t="s">
        <v>627</v>
      </c>
      <c r="D26" s="207">
        <v>500</v>
      </c>
      <c r="E26" s="207">
        <v>250</v>
      </c>
      <c r="F26" s="207"/>
      <c r="G26" s="160">
        <f>F26/D26*100</f>
        <v>0</v>
      </c>
    </row>
    <row r="27" spans="1:7" x14ac:dyDescent="0.2">
      <c r="A27" s="163">
        <v>3429</v>
      </c>
      <c r="B27" s="164">
        <v>52</v>
      </c>
      <c r="C27" s="8" t="s">
        <v>466</v>
      </c>
      <c r="D27" s="207"/>
      <c r="E27" s="207">
        <v>694</v>
      </c>
      <c r="F27" s="207">
        <f>SUM(F176)</f>
        <v>4000</v>
      </c>
      <c r="G27" s="160"/>
    </row>
    <row r="28" spans="1:7" x14ac:dyDescent="0.2">
      <c r="A28" s="163">
        <v>3429</v>
      </c>
      <c r="B28" s="164">
        <v>54</v>
      </c>
      <c r="C28" s="216" t="s">
        <v>684</v>
      </c>
      <c r="D28" s="207"/>
      <c r="E28" s="207">
        <v>20</v>
      </c>
      <c r="F28" s="207"/>
      <c r="G28" s="160"/>
    </row>
    <row r="29" spans="1:7" x14ac:dyDescent="0.2">
      <c r="A29" s="163">
        <v>3429</v>
      </c>
      <c r="B29" s="164">
        <v>63</v>
      </c>
      <c r="C29" s="221" t="s">
        <v>627</v>
      </c>
      <c r="D29" s="207"/>
      <c r="E29" s="207">
        <v>50</v>
      </c>
      <c r="F29" s="207"/>
      <c r="G29" s="160"/>
    </row>
    <row r="30" spans="1:7" x14ac:dyDescent="0.2">
      <c r="A30" s="163">
        <v>3719</v>
      </c>
      <c r="B30" s="164">
        <v>51</v>
      </c>
      <c r="C30" s="216" t="s">
        <v>8</v>
      </c>
      <c r="D30" s="207">
        <v>50</v>
      </c>
      <c r="E30" s="207">
        <v>50</v>
      </c>
      <c r="F30" s="207">
        <f>SUM(F190)</f>
        <v>50</v>
      </c>
      <c r="G30" s="160">
        <f>F30/D30*100</f>
        <v>100</v>
      </c>
    </row>
    <row r="31" spans="1:7" x14ac:dyDescent="0.2">
      <c r="A31" s="163">
        <v>3725</v>
      </c>
      <c r="B31" s="164">
        <v>51</v>
      </c>
      <c r="C31" s="8" t="s">
        <v>8</v>
      </c>
      <c r="D31" s="207">
        <v>700</v>
      </c>
      <c r="E31" s="207">
        <v>700</v>
      </c>
      <c r="F31" s="207">
        <f>SUM(F195)</f>
        <v>700</v>
      </c>
      <c r="G31" s="160">
        <f>F31/D31*100</f>
        <v>100</v>
      </c>
    </row>
    <row r="32" spans="1:7" x14ac:dyDescent="0.2">
      <c r="A32" s="163">
        <v>3725</v>
      </c>
      <c r="B32" s="164">
        <v>51</v>
      </c>
      <c r="C32" s="8" t="s">
        <v>8</v>
      </c>
      <c r="D32" s="207">
        <v>700</v>
      </c>
      <c r="E32" s="207">
        <v>700</v>
      </c>
      <c r="F32" s="207"/>
      <c r="G32" s="160">
        <f>F32/D32*100</f>
        <v>0</v>
      </c>
    </row>
    <row r="33" spans="1:7" x14ac:dyDescent="0.2">
      <c r="A33" s="163">
        <v>3729</v>
      </c>
      <c r="B33" s="164">
        <v>51</v>
      </c>
      <c r="C33" s="8" t="s">
        <v>8</v>
      </c>
      <c r="D33" s="207">
        <v>1100</v>
      </c>
      <c r="E33" s="207">
        <v>1004</v>
      </c>
      <c r="F33" s="207">
        <f>SUM(F216)</f>
        <v>50</v>
      </c>
      <c r="G33" s="160">
        <f>F33/D33*100</f>
        <v>4.5454545454545459</v>
      </c>
    </row>
    <row r="34" spans="1:7" x14ac:dyDescent="0.2">
      <c r="A34" s="163">
        <v>3729</v>
      </c>
      <c r="B34" s="164">
        <v>52</v>
      </c>
      <c r="C34" s="8" t="s">
        <v>466</v>
      </c>
      <c r="D34" s="207"/>
      <c r="E34" s="207"/>
      <c r="F34" s="207">
        <f>SUM(F224)</f>
        <v>100</v>
      </c>
      <c r="G34" s="160"/>
    </row>
    <row r="35" spans="1:7" x14ac:dyDescent="0.2">
      <c r="A35" s="163">
        <v>3732</v>
      </c>
      <c r="B35" s="164">
        <v>63</v>
      </c>
      <c r="C35" s="221" t="s">
        <v>627</v>
      </c>
      <c r="D35" s="207"/>
      <c r="E35" s="207">
        <v>80</v>
      </c>
      <c r="F35" s="207"/>
      <c r="G35" s="160"/>
    </row>
    <row r="36" spans="1:7" x14ac:dyDescent="0.2">
      <c r="A36" s="163">
        <v>3741</v>
      </c>
      <c r="B36" s="164">
        <v>51</v>
      </c>
      <c r="C36" s="8" t="s">
        <v>8</v>
      </c>
      <c r="D36" s="207">
        <v>250</v>
      </c>
      <c r="E36" s="207">
        <v>250</v>
      </c>
      <c r="F36" s="207"/>
      <c r="G36" s="160"/>
    </row>
    <row r="37" spans="1:7" x14ac:dyDescent="0.2">
      <c r="A37" s="163">
        <v>3741</v>
      </c>
      <c r="B37" s="164">
        <v>52</v>
      </c>
      <c r="C37" s="8" t="s">
        <v>466</v>
      </c>
      <c r="D37" s="207"/>
      <c r="E37" s="207">
        <v>20</v>
      </c>
      <c r="F37" s="207"/>
      <c r="G37" s="160"/>
    </row>
    <row r="38" spans="1:7" x14ac:dyDescent="0.2">
      <c r="A38" s="163">
        <v>3742</v>
      </c>
      <c r="B38" s="164">
        <v>51</v>
      </c>
      <c r="C38" s="8" t="s">
        <v>8</v>
      </c>
      <c r="D38" s="207">
        <v>3050</v>
      </c>
      <c r="E38" s="207">
        <v>3050</v>
      </c>
      <c r="F38" s="207">
        <f>SUM(F230)</f>
        <v>3342</v>
      </c>
      <c r="G38" s="160">
        <f>F38/D38*100</f>
        <v>109.57377049180327</v>
      </c>
    </row>
    <row r="39" spans="1:7" x14ac:dyDescent="0.2">
      <c r="A39" s="163">
        <v>3742</v>
      </c>
      <c r="B39" s="164">
        <v>52</v>
      </c>
      <c r="C39" s="8" t="s">
        <v>466</v>
      </c>
      <c r="D39" s="207"/>
      <c r="E39" s="207">
        <v>20</v>
      </c>
      <c r="F39" s="207"/>
      <c r="G39" s="160"/>
    </row>
    <row r="40" spans="1:7" x14ac:dyDescent="0.2">
      <c r="A40" s="163">
        <v>3749</v>
      </c>
      <c r="B40" s="164">
        <v>52</v>
      </c>
      <c r="C40" s="8" t="s">
        <v>466</v>
      </c>
      <c r="D40" s="207"/>
      <c r="E40" s="207">
        <v>50</v>
      </c>
      <c r="F40" s="207"/>
      <c r="G40" s="160"/>
    </row>
    <row r="41" spans="1:7" ht="15" thickBot="1" x14ac:dyDescent="0.25">
      <c r="A41" s="23">
        <v>3769</v>
      </c>
      <c r="B41" s="24">
        <v>51</v>
      </c>
      <c r="C41" s="8" t="s">
        <v>8</v>
      </c>
      <c r="D41" s="208">
        <v>270</v>
      </c>
      <c r="E41" s="208">
        <v>270</v>
      </c>
      <c r="F41" s="208">
        <f>SUM(F243)</f>
        <v>270</v>
      </c>
      <c r="G41" s="12">
        <f>F41/D41*100</f>
        <v>100</v>
      </c>
    </row>
    <row r="42" spans="1:7" s="16" customFormat="1" ht="16.5" thickTop="1" thickBot="1" x14ac:dyDescent="0.3">
      <c r="A42" s="513" t="s">
        <v>9</v>
      </c>
      <c r="B42" s="514"/>
      <c r="C42" s="515"/>
      <c r="D42" s="48">
        <f>SUM(D8:D41)</f>
        <v>21407</v>
      </c>
      <c r="E42" s="48">
        <f>SUM(E8:E41)</f>
        <v>23565</v>
      </c>
      <c r="F42" s="48">
        <f>SUM(F8:F41)</f>
        <v>25349</v>
      </c>
      <c r="G42" s="49">
        <f>F42/D42*100</f>
        <v>118.4145373008829</v>
      </c>
    </row>
    <row r="43" spans="1:7" ht="15" thickTop="1" x14ac:dyDescent="0.2"/>
    <row r="45" spans="1:7" s="398" customFormat="1" ht="14.25" customHeight="1" thickBot="1" x14ac:dyDescent="0.3">
      <c r="A45" s="62" t="s">
        <v>852</v>
      </c>
      <c r="B45" s="62"/>
      <c r="C45" s="62"/>
      <c r="D45" s="389"/>
      <c r="E45" s="389"/>
      <c r="F45" s="389"/>
      <c r="G45" s="157" t="s">
        <v>6</v>
      </c>
    </row>
    <row r="46" spans="1:7" s="388" customFormat="1" ht="41.25" customHeight="1" thickTop="1" thickBot="1" x14ac:dyDescent="0.3">
      <c r="A46" s="418"/>
      <c r="B46" s="419"/>
      <c r="C46" s="420"/>
      <c r="D46" s="42" t="s">
        <v>289</v>
      </c>
      <c r="E46" s="42" t="s">
        <v>290</v>
      </c>
      <c r="F46" s="42" t="s">
        <v>291</v>
      </c>
      <c r="G46" s="43" t="s">
        <v>5</v>
      </c>
    </row>
    <row r="47" spans="1:7" s="388" customFormat="1" ht="12" customHeight="1" thickTop="1" thickBot="1" x14ac:dyDescent="0.3">
      <c r="A47" s="517">
        <v>1</v>
      </c>
      <c r="B47" s="518"/>
      <c r="C47" s="519"/>
      <c r="D47" s="390">
        <v>2</v>
      </c>
      <c r="E47" s="390">
        <v>3</v>
      </c>
      <c r="F47" s="390">
        <v>4</v>
      </c>
      <c r="G47" s="391" t="s">
        <v>855</v>
      </c>
    </row>
    <row r="48" spans="1:7" s="388" customFormat="1" ht="17.100000000000001" customHeight="1" thickTop="1" x14ac:dyDescent="0.25">
      <c r="A48" s="438" t="s">
        <v>853</v>
      </c>
      <c r="B48" s="385"/>
      <c r="C48" s="396"/>
      <c r="D48" s="397">
        <f t="shared" ref="D48" si="0">SUM(D8,D10:D11,D15,D17,D23:D24,D30:D31,D33,D36,D38,D41)</f>
        <v>5757</v>
      </c>
      <c r="E48" s="397">
        <f>SUM(E8,E10:E11,E15,E17,E23,E24,E30:E31,E33,E36,E38,E41)</f>
        <v>5666</v>
      </c>
      <c r="F48" s="397">
        <f>SUM(F8,F10:F11,F15,F17,F23:F24,F30:F31,F33,F36,F38,F41)</f>
        <v>5849</v>
      </c>
      <c r="G48" s="7">
        <f>F48/D48*100</f>
        <v>101.59805454229634</v>
      </c>
    </row>
    <row r="49" spans="1:8" s="388" customFormat="1" ht="17.100000000000001" customHeight="1" thickBot="1" x14ac:dyDescent="0.3">
      <c r="A49" s="439" t="s">
        <v>854</v>
      </c>
      <c r="B49" s="62"/>
      <c r="C49" s="394"/>
      <c r="D49" s="93">
        <f t="shared" ref="D49" si="1">SUM(D39:D40,D35,D34,D32,D25:D29,D19:D22,D18,D16,D12:D14,D9)</f>
        <v>15650</v>
      </c>
      <c r="E49" s="93">
        <f>SUM(E9,E12:E14,E16,E18,E19:E22,E25:E29,E32,E35,E37,E39:E40)</f>
        <v>17899</v>
      </c>
      <c r="F49" s="93">
        <f>SUM(F39:F40,F35,F34,F32,F25:F29,F19:F22,F18,F16,F12:F14,F9)</f>
        <v>19500</v>
      </c>
      <c r="G49" s="160">
        <f>F49/D49*100</f>
        <v>124.60063897763578</v>
      </c>
    </row>
    <row r="50" spans="1:8" s="388" customFormat="1" ht="22.5" customHeight="1" thickTop="1" thickBot="1" x14ac:dyDescent="0.3">
      <c r="A50" s="418" t="s">
        <v>120</v>
      </c>
      <c r="B50" s="419"/>
      <c r="C50" s="420"/>
      <c r="D50" s="48">
        <f>SUM(D48:D49)</f>
        <v>21407</v>
      </c>
      <c r="E50" s="48">
        <f>SUM(E48:E49)</f>
        <v>23565</v>
      </c>
      <c r="F50" s="48">
        <f t="shared" ref="F50" si="2">SUM(F48:F49)</f>
        <v>25349</v>
      </c>
      <c r="G50" s="49">
        <f>F50/D50*100</f>
        <v>118.4145373008829</v>
      </c>
    </row>
    <row r="51" spans="1:8" ht="15" thickTop="1" x14ac:dyDescent="0.2">
      <c r="A51" s="531"/>
      <c r="B51" s="531"/>
      <c r="C51" s="531"/>
      <c r="D51" s="531"/>
      <c r="E51" s="531"/>
      <c r="F51" s="531"/>
      <c r="G51" s="531"/>
    </row>
    <row r="53" spans="1:8" ht="15" x14ac:dyDescent="0.25">
      <c r="A53" s="166" t="s">
        <v>13</v>
      </c>
    </row>
    <row r="54" spans="1:8" ht="17.25" customHeight="1" thickBot="1" x14ac:dyDescent="0.3">
      <c r="A54" s="170" t="s">
        <v>927</v>
      </c>
      <c r="B54" s="171"/>
      <c r="C54" s="172"/>
      <c r="D54" s="173"/>
      <c r="E54" s="173"/>
      <c r="F54" s="507">
        <f>SUM(F55)</f>
        <v>50</v>
      </c>
      <c r="G54" s="507"/>
      <c r="H54" s="50"/>
    </row>
    <row r="55" spans="1:8" s="174" customFormat="1" ht="15" customHeight="1" thickTop="1" x14ac:dyDescent="0.25">
      <c r="A55" s="333" t="s">
        <v>21</v>
      </c>
      <c r="B55" s="63"/>
      <c r="C55" s="64"/>
      <c r="D55" s="65"/>
      <c r="E55" s="65"/>
      <c r="F55" s="498">
        <v>50</v>
      </c>
      <c r="G55" s="499"/>
      <c r="H55" s="270"/>
    </row>
    <row r="56" spans="1:8" x14ac:dyDescent="0.2">
      <c r="A56" s="495" t="s">
        <v>928</v>
      </c>
      <c r="B56" s="496"/>
      <c r="C56" s="496"/>
      <c r="D56" s="496"/>
      <c r="E56" s="496"/>
      <c r="F56" s="496"/>
      <c r="G56" s="496"/>
    </row>
    <row r="57" spans="1:8" ht="14.25" customHeight="1" x14ac:dyDescent="0.2">
      <c r="A57" s="496"/>
      <c r="B57" s="496"/>
      <c r="C57" s="496"/>
      <c r="D57" s="496"/>
      <c r="E57" s="496"/>
      <c r="F57" s="496"/>
      <c r="G57" s="496"/>
    </row>
    <row r="58" spans="1:8" ht="14.25" customHeight="1" x14ac:dyDescent="0.2">
      <c r="A58" s="496"/>
      <c r="B58" s="496"/>
      <c r="C58" s="496"/>
      <c r="D58" s="496"/>
      <c r="E58" s="496"/>
      <c r="F58" s="496"/>
      <c r="G58" s="496"/>
    </row>
    <row r="59" spans="1:8" ht="14.25" customHeight="1" x14ac:dyDescent="0.2">
      <c r="A59" s="496"/>
      <c r="B59" s="496"/>
      <c r="C59" s="496"/>
      <c r="D59" s="496"/>
      <c r="E59" s="496"/>
      <c r="F59" s="496"/>
      <c r="G59" s="496"/>
    </row>
    <row r="60" spans="1:8" ht="14.25" customHeight="1" x14ac:dyDescent="0.25">
      <c r="A60" s="206"/>
      <c r="B60" s="206"/>
      <c r="C60" s="206"/>
      <c r="D60" s="206"/>
      <c r="E60" s="206"/>
      <c r="F60" s="206"/>
      <c r="G60" s="206"/>
    </row>
    <row r="61" spans="1:8" ht="17.25" customHeight="1" thickBot="1" x14ac:dyDescent="0.3">
      <c r="A61" s="170" t="s">
        <v>177</v>
      </c>
      <c r="B61" s="171"/>
      <c r="C61" s="172"/>
      <c r="D61" s="173"/>
      <c r="E61" s="173"/>
      <c r="F61" s="507">
        <v>2</v>
      </c>
      <c r="G61" s="507"/>
      <c r="H61" s="50"/>
    </row>
    <row r="62" spans="1:8" ht="14.25" customHeight="1" thickTop="1" x14ac:dyDescent="0.25">
      <c r="A62" s="559" t="s">
        <v>178</v>
      </c>
      <c r="B62" s="560"/>
      <c r="C62" s="560"/>
      <c r="D62" s="206"/>
      <c r="E62" s="206"/>
      <c r="F62" s="498">
        <v>2</v>
      </c>
      <c r="G62" s="499"/>
    </row>
    <row r="63" spans="1:8" ht="14.25" customHeight="1" x14ac:dyDescent="0.2">
      <c r="A63" s="548" t="s">
        <v>676</v>
      </c>
      <c r="B63" s="496"/>
      <c r="C63" s="496"/>
      <c r="D63" s="496"/>
      <c r="E63" s="496"/>
      <c r="F63" s="496"/>
      <c r="G63" s="496"/>
    </row>
    <row r="64" spans="1:8" ht="14.25" customHeight="1" x14ac:dyDescent="0.2">
      <c r="A64" s="496"/>
      <c r="B64" s="496"/>
      <c r="C64" s="496"/>
      <c r="D64" s="496"/>
      <c r="E64" s="496"/>
      <c r="F64" s="496"/>
      <c r="G64" s="496"/>
    </row>
    <row r="65" spans="1:8" ht="12.75" customHeight="1" x14ac:dyDescent="0.25">
      <c r="A65" s="217"/>
      <c r="B65" s="206"/>
      <c r="C65" s="206"/>
      <c r="D65" s="206"/>
      <c r="E65" s="206"/>
      <c r="F65" s="206"/>
      <c r="G65" s="206"/>
    </row>
    <row r="66" spans="1:8" ht="12.75" customHeight="1" x14ac:dyDescent="0.25">
      <c r="A66" s="217"/>
      <c r="B66" s="410"/>
      <c r="C66" s="410"/>
      <c r="D66" s="410"/>
      <c r="E66" s="410"/>
      <c r="F66" s="410"/>
      <c r="G66" s="410"/>
    </row>
    <row r="67" spans="1:8" ht="12.75" customHeight="1" x14ac:dyDescent="0.25">
      <c r="A67" s="217"/>
      <c r="B67" s="421"/>
      <c r="C67" s="421"/>
      <c r="D67" s="421"/>
      <c r="E67" s="421"/>
      <c r="F67" s="421"/>
      <c r="G67" s="421"/>
    </row>
    <row r="68" spans="1:8" ht="12.75" customHeight="1" x14ac:dyDescent="0.25">
      <c r="A68" s="217"/>
      <c r="B68" s="421"/>
      <c r="C68" s="421"/>
      <c r="D68" s="421"/>
      <c r="E68" s="421"/>
      <c r="F68" s="421"/>
      <c r="G68" s="421"/>
    </row>
    <row r="69" spans="1:8" ht="12.75" customHeight="1" x14ac:dyDescent="0.25">
      <c r="A69" s="217"/>
      <c r="B69" s="421"/>
      <c r="C69" s="421"/>
      <c r="D69" s="421"/>
      <c r="E69" s="421"/>
      <c r="F69" s="421"/>
      <c r="G69" s="421"/>
    </row>
    <row r="70" spans="1:8" ht="12.75" customHeight="1" x14ac:dyDescent="0.25">
      <c r="A70" s="217"/>
      <c r="B70" s="421"/>
      <c r="C70" s="421"/>
      <c r="D70" s="421"/>
      <c r="E70" s="421"/>
      <c r="F70" s="421"/>
      <c r="G70" s="421"/>
    </row>
    <row r="71" spans="1:8" ht="12.75" customHeight="1" x14ac:dyDescent="0.25">
      <c r="A71" s="217"/>
      <c r="B71" s="421"/>
      <c r="C71" s="421"/>
      <c r="D71" s="421"/>
      <c r="E71" s="421"/>
      <c r="F71" s="421"/>
      <c r="G71" s="421"/>
    </row>
    <row r="72" spans="1:8" ht="17.25" customHeight="1" thickBot="1" x14ac:dyDescent="0.3">
      <c r="A72" s="170" t="s">
        <v>179</v>
      </c>
      <c r="B72" s="171"/>
      <c r="C72" s="172"/>
      <c r="D72" s="173"/>
      <c r="E72" s="173"/>
      <c r="F72" s="507">
        <f>SUM(F73,F82)</f>
        <v>155</v>
      </c>
      <c r="G72" s="507"/>
      <c r="H72" s="50"/>
    </row>
    <row r="73" spans="1:8" ht="14.25" customHeight="1" thickTop="1" x14ac:dyDescent="0.25">
      <c r="A73" s="217" t="s">
        <v>153</v>
      </c>
      <c r="B73" s="206"/>
      <c r="C73" s="206"/>
      <c r="D73" s="206"/>
      <c r="E73" s="206"/>
      <c r="F73" s="498">
        <v>60</v>
      </c>
      <c r="G73" s="499"/>
    </row>
    <row r="74" spans="1:8" ht="14.25" customHeight="1" x14ac:dyDescent="0.2">
      <c r="A74" s="548" t="s">
        <v>677</v>
      </c>
      <c r="B74" s="496"/>
      <c r="C74" s="496"/>
      <c r="D74" s="496"/>
      <c r="E74" s="496"/>
      <c r="F74" s="496"/>
      <c r="G74" s="496"/>
    </row>
    <row r="75" spans="1:8" ht="14.25" customHeight="1" x14ac:dyDescent="0.2">
      <c r="A75" s="496"/>
      <c r="B75" s="496"/>
      <c r="C75" s="496"/>
      <c r="D75" s="496"/>
      <c r="E75" s="496"/>
      <c r="F75" s="496"/>
      <c r="G75" s="496"/>
    </row>
    <row r="76" spans="1:8" ht="14.25" customHeight="1" x14ac:dyDescent="0.2">
      <c r="A76" s="496"/>
      <c r="B76" s="496"/>
      <c r="C76" s="496"/>
      <c r="D76" s="496"/>
      <c r="E76" s="496"/>
      <c r="F76" s="496"/>
      <c r="G76" s="496"/>
    </row>
    <row r="77" spans="1:8" ht="14.25" customHeight="1" x14ac:dyDescent="0.2">
      <c r="A77" s="496"/>
      <c r="B77" s="496"/>
      <c r="C77" s="496"/>
      <c r="D77" s="496"/>
      <c r="E77" s="496"/>
      <c r="F77" s="496"/>
      <c r="G77" s="496"/>
    </row>
    <row r="78" spans="1:8" ht="14.25" customHeight="1" x14ac:dyDescent="0.2">
      <c r="A78" s="496"/>
      <c r="B78" s="496"/>
      <c r="C78" s="496"/>
      <c r="D78" s="496"/>
      <c r="E78" s="496"/>
      <c r="F78" s="496"/>
      <c r="G78" s="496"/>
    </row>
    <row r="79" spans="1:8" ht="14.25" customHeight="1" x14ac:dyDescent="0.2">
      <c r="A79" s="496"/>
      <c r="B79" s="496"/>
      <c r="C79" s="496"/>
      <c r="D79" s="496"/>
      <c r="E79" s="496"/>
      <c r="F79" s="496"/>
      <c r="G79" s="496"/>
    </row>
    <row r="80" spans="1:8" ht="14.25" customHeight="1" x14ac:dyDescent="0.2">
      <c r="A80" s="496"/>
      <c r="B80" s="496"/>
      <c r="C80" s="496"/>
      <c r="D80" s="496"/>
      <c r="E80" s="496"/>
      <c r="F80" s="496"/>
      <c r="G80" s="496"/>
    </row>
    <row r="81" spans="1:8" ht="14.25" customHeight="1" x14ac:dyDescent="0.25">
      <c r="A81" s="230"/>
      <c r="B81" s="230"/>
      <c r="C81" s="230"/>
      <c r="D81" s="230"/>
      <c r="E81" s="230"/>
      <c r="F81" s="230"/>
      <c r="G81" s="230"/>
    </row>
    <row r="82" spans="1:8" ht="14.25" customHeight="1" x14ac:dyDescent="0.25">
      <c r="A82" s="217" t="s">
        <v>21</v>
      </c>
      <c r="B82" s="206"/>
      <c r="C82" s="206"/>
      <c r="D82" s="206"/>
      <c r="E82" s="206"/>
      <c r="F82" s="498">
        <v>95</v>
      </c>
      <c r="G82" s="499"/>
    </row>
    <row r="83" spans="1:8" ht="14.25" customHeight="1" x14ac:dyDescent="0.2">
      <c r="A83" s="548" t="s">
        <v>929</v>
      </c>
      <c r="B83" s="548"/>
      <c r="C83" s="548"/>
      <c r="D83" s="548"/>
      <c r="E83" s="548"/>
      <c r="F83" s="548"/>
      <c r="G83" s="548"/>
    </row>
    <row r="84" spans="1:8" ht="14.25" customHeight="1" x14ac:dyDescent="0.2">
      <c r="A84" s="548"/>
      <c r="B84" s="548"/>
      <c r="C84" s="548"/>
      <c r="D84" s="548"/>
      <c r="E84" s="548"/>
      <c r="F84" s="548"/>
      <c r="G84" s="548"/>
    </row>
    <row r="85" spans="1:8" ht="14.25" customHeight="1" x14ac:dyDescent="0.2">
      <c r="A85" s="548"/>
      <c r="B85" s="548"/>
      <c r="C85" s="548"/>
      <c r="D85" s="548"/>
      <c r="E85" s="548"/>
      <c r="F85" s="548"/>
      <c r="G85" s="548"/>
    </row>
    <row r="86" spans="1:8" ht="14.25" customHeight="1" x14ac:dyDescent="0.2">
      <c r="A86" s="548"/>
      <c r="B86" s="548"/>
      <c r="C86" s="548"/>
      <c r="D86" s="548"/>
      <c r="E86" s="548"/>
      <c r="F86" s="548"/>
      <c r="G86" s="548"/>
    </row>
    <row r="87" spans="1:8" ht="14.25" customHeight="1" x14ac:dyDescent="0.2">
      <c r="A87" s="548"/>
      <c r="B87" s="548"/>
      <c r="C87" s="548"/>
      <c r="D87" s="548"/>
      <c r="E87" s="548"/>
      <c r="F87" s="548"/>
      <c r="G87" s="548"/>
    </row>
    <row r="88" spans="1:8" ht="14.25" customHeight="1" x14ac:dyDescent="0.2">
      <c r="A88" s="548"/>
      <c r="B88" s="548"/>
      <c r="C88" s="548"/>
      <c r="D88" s="548"/>
      <c r="E88" s="548"/>
      <c r="F88" s="548"/>
      <c r="G88" s="548"/>
    </row>
    <row r="89" spans="1:8" ht="14.25" customHeight="1" x14ac:dyDescent="0.2">
      <c r="A89" s="548"/>
      <c r="B89" s="548"/>
      <c r="C89" s="548"/>
      <c r="D89" s="548"/>
      <c r="E89" s="548"/>
      <c r="F89" s="548"/>
      <c r="G89" s="548"/>
    </row>
    <row r="90" spans="1:8" ht="14.25" customHeight="1" x14ac:dyDescent="0.2">
      <c r="A90" s="548"/>
      <c r="B90" s="548"/>
      <c r="C90" s="548"/>
      <c r="D90" s="548"/>
      <c r="E90" s="548"/>
      <c r="F90" s="548"/>
      <c r="G90" s="548"/>
    </row>
    <row r="91" spans="1:8" ht="14.25" customHeight="1" x14ac:dyDescent="0.2">
      <c r="A91" s="548"/>
      <c r="B91" s="548"/>
      <c r="C91" s="548"/>
      <c r="D91" s="548"/>
      <c r="E91" s="548"/>
      <c r="F91" s="548"/>
      <c r="G91" s="548"/>
    </row>
    <row r="92" spans="1:8" ht="14.25" customHeight="1" x14ac:dyDescent="0.2">
      <c r="A92" s="548"/>
      <c r="B92" s="548"/>
      <c r="C92" s="548"/>
      <c r="D92" s="548"/>
      <c r="E92" s="548"/>
      <c r="F92" s="548"/>
      <c r="G92" s="548"/>
    </row>
    <row r="93" spans="1:8" ht="14.25" customHeight="1" x14ac:dyDescent="0.25">
      <c r="A93" s="217"/>
      <c r="B93" s="206"/>
      <c r="C93" s="206"/>
      <c r="D93" s="206"/>
      <c r="E93" s="206"/>
      <c r="F93" s="206"/>
      <c r="G93" s="206"/>
    </row>
    <row r="94" spans="1:8" ht="17.25" customHeight="1" thickBot="1" x14ac:dyDescent="0.3">
      <c r="A94" s="170" t="s">
        <v>678</v>
      </c>
      <c r="B94" s="171"/>
      <c r="C94" s="172"/>
      <c r="D94" s="173"/>
      <c r="E94" s="173"/>
      <c r="F94" s="507">
        <f>SUM(F95)</f>
        <v>10000</v>
      </c>
      <c r="G94" s="507"/>
      <c r="H94" s="50"/>
    </row>
    <row r="95" spans="1:8" s="174" customFormat="1" ht="15" customHeight="1" thickTop="1" x14ac:dyDescent="0.25">
      <c r="A95" s="333" t="s">
        <v>604</v>
      </c>
      <c r="B95" s="63"/>
      <c r="C95" s="64"/>
      <c r="D95" s="65"/>
      <c r="E95" s="65"/>
      <c r="F95" s="498">
        <v>10000</v>
      </c>
      <c r="G95" s="499"/>
      <c r="H95" s="270"/>
    </row>
    <row r="96" spans="1:8" s="174" customFormat="1" ht="15" customHeight="1" x14ac:dyDescent="0.25">
      <c r="A96" s="332" t="s">
        <v>679</v>
      </c>
      <c r="B96" s="63"/>
      <c r="C96" s="64"/>
      <c r="D96" s="65"/>
      <c r="E96" s="65"/>
      <c r="F96" s="324"/>
      <c r="G96" s="325"/>
      <c r="H96" s="270"/>
    </row>
    <row r="97" spans="1:8" ht="14.25" customHeight="1" x14ac:dyDescent="0.2">
      <c r="A97" s="495" t="s">
        <v>680</v>
      </c>
      <c r="B97" s="495"/>
      <c r="C97" s="495"/>
      <c r="D97" s="495"/>
      <c r="E97" s="495"/>
      <c r="F97" s="495"/>
      <c r="G97" s="495"/>
    </row>
    <row r="98" spans="1:8" ht="14.25" customHeight="1" x14ac:dyDescent="0.2">
      <c r="A98" s="495"/>
      <c r="B98" s="495"/>
      <c r="C98" s="495"/>
      <c r="D98" s="495"/>
      <c r="E98" s="495"/>
      <c r="F98" s="495"/>
      <c r="G98" s="495"/>
    </row>
    <row r="99" spans="1:8" ht="14.25" customHeight="1" x14ac:dyDescent="0.2">
      <c r="A99" s="495"/>
      <c r="B99" s="495"/>
      <c r="C99" s="495"/>
      <c r="D99" s="495"/>
      <c r="E99" s="495"/>
      <c r="F99" s="495"/>
      <c r="G99" s="495"/>
    </row>
    <row r="100" spans="1:8" ht="14.25" customHeight="1" x14ac:dyDescent="0.2">
      <c r="A100" s="495"/>
      <c r="B100" s="495"/>
      <c r="C100" s="495"/>
      <c r="D100" s="495"/>
      <c r="E100" s="495"/>
      <c r="F100" s="495"/>
      <c r="G100" s="495"/>
    </row>
    <row r="101" spans="1:8" ht="14.25" customHeight="1" x14ac:dyDescent="0.2">
      <c r="A101" s="495"/>
      <c r="B101" s="495"/>
      <c r="C101" s="495"/>
      <c r="D101" s="495"/>
      <c r="E101" s="495"/>
      <c r="F101" s="495"/>
      <c r="G101" s="495"/>
    </row>
    <row r="102" spans="1:8" ht="14.25" customHeight="1" x14ac:dyDescent="0.2">
      <c r="A102" s="495"/>
      <c r="B102" s="495"/>
      <c r="C102" s="495"/>
      <c r="D102" s="495"/>
      <c r="E102" s="495"/>
      <c r="F102" s="495"/>
      <c r="G102" s="495"/>
    </row>
    <row r="103" spans="1:8" ht="14.25" customHeight="1" x14ac:dyDescent="0.2">
      <c r="A103" s="495"/>
      <c r="B103" s="495"/>
      <c r="C103" s="495"/>
      <c r="D103" s="495"/>
      <c r="E103" s="495"/>
      <c r="F103" s="495"/>
      <c r="G103" s="495"/>
    </row>
    <row r="104" spans="1:8" ht="14.25" customHeight="1" x14ac:dyDescent="0.25">
      <c r="A104" s="323"/>
      <c r="B104" s="323"/>
      <c r="C104" s="323"/>
      <c r="D104" s="323"/>
      <c r="E104" s="323"/>
      <c r="F104" s="323"/>
      <c r="G104" s="323"/>
    </row>
    <row r="105" spans="1:8" ht="17.25" customHeight="1" thickBot="1" x14ac:dyDescent="0.3">
      <c r="A105" s="170" t="s">
        <v>180</v>
      </c>
      <c r="B105" s="171"/>
      <c r="C105" s="172"/>
      <c r="D105" s="173"/>
      <c r="E105" s="173"/>
      <c r="F105" s="507">
        <v>80</v>
      </c>
      <c r="G105" s="507"/>
      <c r="H105" s="50"/>
    </row>
    <row r="106" spans="1:8" ht="14.25" customHeight="1" thickTop="1" x14ac:dyDescent="0.25">
      <c r="A106" s="165" t="s">
        <v>74</v>
      </c>
      <c r="B106" s="203"/>
      <c r="C106" s="203"/>
      <c r="D106" s="203"/>
      <c r="E106" s="203"/>
      <c r="F106" s="498">
        <v>80</v>
      </c>
      <c r="G106" s="499"/>
    </row>
    <row r="107" spans="1:8" ht="14.25" customHeight="1" x14ac:dyDescent="0.2">
      <c r="A107" s="495" t="s">
        <v>181</v>
      </c>
      <c r="B107" s="496"/>
      <c r="C107" s="496"/>
      <c r="D107" s="496"/>
      <c r="E107" s="496"/>
      <c r="F107" s="496"/>
      <c r="G107" s="496"/>
    </row>
    <row r="108" spans="1:8" ht="14.25" customHeight="1" x14ac:dyDescent="0.2">
      <c r="A108" s="496"/>
      <c r="B108" s="496"/>
      <c r="C108" s="496"/>
      <c r="D108" s="496"/>
      <c r="E108" s="496"/>
      <c r="F108" s="496"/>
      <c r="G108" s="496"/>
    </row>
    <row r="109" spans="1:8" ht="14.25" customHeight="1" x14ac:dyDescent="0.25">
      <c r="A109" s="165"/>
      <c r="B109" s="203"/>
      <c r="C109" s="203"/>
      <c r="D109" s="203"/>
      <c r="E109" s="203"/>
      <c r="F109" s="203"/>
      <c r="G109" s="203"/>
    </row>
    <row r="110" spans="1:8" ht="17.25" customHeight="1" thickBot="1" x14ac:dyDescent="0.3">
      <c r="A110" s="170" t="s">
        <v>681</v>
      </c>
      <c r="B110" s="171"/>
      <c r="C110" s="172"/>
      <c r="D110" s="173"/>
      <c r="E110" s="173"/>
      <c r="F110" s="507">
        <f>SUM(F111)</f>
        <v>400</v>
      </c>
      <c r="G110" s="507"/>
      <c r="H110" s="50"/>
    </row>
    <row r="111" spans="1:8" ht="14.25" customHeight="1" thickTop="1" x14ac:dyDescent="0.25">
      <c r="A111" s="333" t="s">
        <v>620</v>
      </c>
      <c r="B111" s="323"/>
      <c r="C111" s="323"/>
      <c r="D111" s="323"/>
      <c r="E111" s="323"/>
      <c r="F111" s="498">
        <v>400</v>
      </c>
      <c r="G111" s="499"/>
    </row>
    <row r="112" spans="1:8" s="174" customFormat="1" ht="15" customHeight="1" x14ac:dyDescent="0.25">
      <c r="A112" s="332" t="s">
        <v>682</v>
      </c>
      <c r="B112" s="63"/>
      <c r="C112" s="64"/>
      <c r="D112" s="65"/>
      <c r="E112" s="65"/>
      <c r="F112" s="324"/>
      <c r="G112" s="325"/>
      <c r="H112" s="270"/>
    </row>
    <row r="113" spans="1:8" ht="14.25" customHeight="1" x14ac:dyDescent="0.2">
      <c r="A113" s="543" t="s">
        <v>683</v>
      </c>
      <c r="B113" s="543"/>
      <c r="C113" s="543"/>
      <c r="D113" s="543"/>
      <c r="E113" s="543"/>
      <c r="F113" s="543"/>
      <c r="G113" s="543"/>
    </row>
    <row r="114" spans="1:8" ht="14.25" customHeight="1" x14ac:dyDescent="0.2">
      <c r="A114" s="543"/>
      <c r="B114" s="543"/>
      <c r="C114" s="543"/>
      <c r="D114" s="543"/>
      <c r="E114" s="543"/>
      <c r="F114" s="543"/>
      <c r="G114" s="543"/>
    </row>
    <row r="115" spans="1:8" ht="14.25" customHeight="1" x14ac:dyDescent="0.2">
      <c r="A115" s="543"/>
      <c r="B115" s="543"/>
      <c r="C115" s="543"/>
      <c r="D115" s="543"/>
      <c r="E115" s="543"/>
      <c r="F115" s="543"/>
      <c r="G115" s="543"/>
    </row>
    <row r="116" spans="1:8" ht="14.25" customHeight="1" x14ac:dyDescent="0.2">
      <c r="A116" s="543"/>
      <c r="B116" s="543"/>
      <c r="C116" s="543"/>
      <c r="D116" s="543"/>
      <c r="E116" s="543"/>
      <c r="F116" s="543"/>
      <c r="G116" s="543"/>
    </row>
    <row r="117" spans="1:8" ht="14.25" customHeight="1" x14ac:dyDescent="0.2">
      <c r="A117" s="543"/>
      <c r="B117" s="543"/>
      <c r="C117" s="543"/>
      <c r="D117" s="543"/>
      <c r="E117" s="543"/>
      <c r="F117" s="543"/>
      <c r="G117" s="543"/>
    </row>
    <row r="118" spans="1:8" ht="14.25" customHeight="1" x14ac:dyDescent="0.2">
      <c r="A118" s="543"/>
      <c r="B118" s="543"/>
      <c r="C118" s="543"/>
      <c r="D118" s="543"/>
      <c r="E118" s="543"/>
      <c r="F118" s="543"/>
      <c r="G118" s="543"/>
    </row>
    <row r="119" spans="1:8" ht="14.25" customHeight="1" x14ac:dyDescent="0.2">
      <c r="A119" s="543"/>
      <c r="B119" s="543"/>
      <c r="C119" s="543"/>
      <c r="D119" s="543"/>
      <c r="E119" s="543"/>
      <c r="F119" s="543"/>
      <c r="G119" s="543"/>
    </row>
    <row r="120" spans="1:8" ht="14.25" customHeight="1" x14ac:dyDescent="0.25">
      <c r="A120" s="333"/>
      <c r="B120" s="323"/>
      <c r="C120" s="323"/>
      <c r="D120" s="323"/>
      <c r="E120" s="323"/>
      <c r="F120" s="323"/>
      <c r="G120" s="323"/>
    </row>
    <row r="121" spans="1:8" ht="30.75" customHeight="1" thickBot="1" x14ac:dyDescent="0.3">
      <c r="A121" s="520" t="s">
        <v>685</v>
      </c>
      <c r="B121" s="521"/>
      <c r="C121" s="521"/>
      <c r="D121" s="521"/>
      <c r="E121" s="521"/>
      <c r="F121" s="507">
        <f>SUM(F122)</f>
        <v>5000</v>
      </c>
      <c r="G121" s="507"/>
      <c r="H121" s="50"/>
    </row>
    <row r="122" spans="1:8" ht="14.25" customHeight="1" thickTop="1" x14ac:dyDescent="0.25">
      <c r="A122" s="333" t="s">
        <v>508</v>
      </c>
      <c r="F122" s="498">
        <v>5000</v>
      </c>
      <c r="G122" s="499"/>
    </row>
    <row r="123" spans="1:8" ht="14.25" customHeight="1" x14ac:dyDescent="0.25">
      <c r="A123" s="332" t="s">
        <v>686</v>
      </c>
      <c r="B123" s="323"/>
      <c r="C123" s="323"/>
      <c r="D123" s="323"/>
      <c r="E123" s="323"/>
      <c r="F123" s="323"/>
      <c r="G123" s="323"/>
    </row>
    <row r="124" spans="1:8" ht="14.25" customHeight="1" x14ac:dyDescent="0.2">
      <c r="A124" s="495" t="s">
        <v>687</v>
      </c>
      <c r="B124" s="495"/>
      <c r="C124" s="495"/>
      <c r="D124" s="495"/>
      <c r="E124" s="495"/>
      <c r="F124" s="495"/>
      <c r="G124" s="495"/>
    </row>
    <row r="125" spans="1:8" ht="14.25" customHeight="1" x14ac:dyDescent="0.2">
      <c r="A125" s="495"/>
      <c r="B125" s="495"/>
      <c r="C125" s="495"/>
      <c r="D125" s="495"/>
      <c r="E125" s="495"/>
      <c r="F125" s="495"/>
      <c r="G125" s="495"/>
    </row>
    <row r="126" spans="1:8" ht="14.25" customHeight="1" x14ac:dyDescent="0.2">
      <c r="A126" s="495"/>
      <c r="B126" s="495"/>
      <c r="C126" s="495"/>
      <c r="D126" s="495"/>
      <c r="E126" s="495"/>
      <c r="F126" s="495"/>
      <c r="G126" s="495"/>
    </row>
    <row r="127" spans="1:8" ht="14.25" customHeight="1" x14ac:dyDescent="0.2">
      <c r="A127" s="495"/>
      <c r="B127" s="495"/>
      <c r="C127" s="495"/>
      <c r="D127" s="495"/>
      <c r="E127" s="495"/>
      <c r="F127" s="495"/>
      <c r="G127" s="495"/>
    </row>
    <row r="128" spans="1:8" ht="14.25" customHeight="1" x14ac:dyDescent="0.2">
      <c r="A128" s="495"/>
      <c r="B128" s="495"/>
      <c r="C128" s="495"/>
      <c r="D128" s="495"/>
      <c r="E128" s="495"/>
      <c r="F128" s="495"/>
      <c r="G128" s="495"/>
    </row>
    <row r="129" spans="1:8" ht="14.25" customHeight="1" x14ac:dyDescent="0.2">
      <c r="A129" s="495"/>
      <c r="B129" s="495"/>
      <c r="C129" s="495"/>
      <c r="D129" s="495"/>
      <c r="E129" s="495"/>
      <c r="F129" s="495"/>
      <c r="G129" s="495"/>
    </row>
    <row r="130" spans="1:8" ht="14.25" customHeight="1" x14ac:dyDescent="0.2">
      <c r="A130" s="495"/>
      <c r="B130" s="495"/>
      <c r="C130" s="495"/>
      <c r="D130" s="495"/>
      <c r="E130" s="495"/>
      <c r="F130" s="495"/>
      <c r="G130" s="495"/>
    </row>
    <row r="131" spans="1:8" ht="14.25" customHeight="1" x14ac:dyDescent="0.2">
      <c r="A131" s="495"/>
      <c r="B131" s="495"/>
      <c r="C131" s="495"/>
      <c r="D131" s="495"/>
      <c r="E131" s="495"/>
      <c r="F131" s="495"/>
      <c r="G131" s="495"/>
    </row>
    <row r="132" spans="1:8" ht="14.25" customHeight="1" x14ac:dyDescent="0.2">
      <c r="A132" s="495"/>
      <c r="B132" s="495"/>
      <c r="C132" s="495"/>
      <c r="D132" s="495"/>
      <c r="E132" s="495"/>
      <c r="F132" s="495"/>
      <c r="G132" s="495"/>
    </row>
    <row r="133" spans="1:8" ht="14.25" customHeight="1" x14ac:dyDescent="0.2">
      <c r="A133" s="495"/>
      <c r="B133" s="495"/>
      <c r="C133" s="495"/>
      <c r="D133" s="495"/>
      <c r="E133" s="495"/>
      <c r="F133" s="495"/>
      <c r="G133" s="495"/>
    </row>
    <row r="134" spans="1:8" ht="14.25" customHeight="1" x14ac:dyDescent="0.2">
      <c r="A134" s="495"/>
      <c r="B134" s="495"/>
      <c r="C134" s="495"/>
      <c r="D134" s="495"/>
      <c r="E134" s="495"/>
      <c r="F134" s="495"/>
      <c r="G134" s="495"/>
    </row>
    <row r="135" spans="1:8" ht="14.25" customHeight="1" x14ac:dyDescent="0.2">
      <c r="A135" s="495"/>
      <c r="B135" s="495"/>
      <c r="C135" s="495"/>
      <c r="D135" s="495"/>
      <c r="E135" s="495"/>
      <c r="F135" s="495"/>
      <c r="G135" s="495"/>
    </row>
    <row r="136" spans="1:8" ht="14.25" customHeight="1" x14ac:dyDescent="0.2">
      <c r="A136" s="495"/>
      <c r="B136" s="495"/>
      <c r="C136" s="495"/>
      <c r="D136" s="495"/>
      <c r="E136" s="495"/>
      <c r="F136" s="495"/>
      <c r="G136" s="495"/>
    </row>
    <row r="137" spans="1:8" ht="14.25" customHeight="1" x14ac:dyDescent="0.2">
      <c r="A137" s="495"/>
      <c r="B137" s="495"/>
      <c r="C137" s="495"/>
      <c r="D137" s="495"/>
      <c r="E137" s="495"/>
      <c r="F137" s="495"/>
      <c r="G137" s="495"/>
    </row>
    <row r="138" spans="1:8" ht="14.25" customHeight="1" x14ac:dyDescent="0.2">
      <c r="A138" s="495"/>
      <c r="B138" s="495"/>
      <c r="C138" s="495"/>
      <c r="D138" s="495"/>
      <c r="E138" s="495"/>
      <c r="F138" s="495"/>
      <c r="G138" s="495"/>
    </row>
    <row r="139" spans="1:8" ht="14.25" customHeight="1" x14ac:dyDescent="0.25">
      <c r="A139" s="333"/>
      <c r="B139" s="323"/>
      <c r="C139" s="323"/>
      <c r="D139" s="323"/>
      <c r="E139" s="323"/>
      <c r="F139" s="323"/>
      <c r="G139" s="323"/>
    </row>
    <row r="140" spans="1:8" ht="17.25" customHeight="1" thickBot="1" x14ac:dyDescent="0.3">
      <c r="A140" s="170" t="s">
        <v>182</v>
      </c>
      <c r="B140" s="171"/>
      <c r="C140" s="172"/>
      <c r="D140" s="173"/>
      <c r="E140" s="173"/>
      <c r="F140" s="507">
        <f>SUM(F141)</f>
        <v>900</v>
      </c>
      <c r="G140" s="507"/>
      <c r="H140" s="50"/>
    </row>
    <row r="141" spans="1:8" ht="15.75" thickTop="1" x14ac:dyDescent="0.25">
      <c r="A141" s="165" t="s">
        <v>19</v>
      </c>
      <c r="B141" s="203"/>
      <c r="C141" s="203"/>
      <c r="D141" s="203"/>
      <c r="E141" s="203"/>
      <c r="F141" s="498">
        <v>900</v>
      </c>
      <c r="G141" s="499"/>
    </row>
    <row r="142" spans="1:8" ht="14.25" customHeight="1" x14ac:dyDescent="0.25">
      <c r="A142" s="581" t="s">
        <v>692</v>
      </c>
      <c r="B142" s="581"/>
      <c r="C142" s="581"/>
      <c r="D142" s="581"/>
      <c r="E142" s="581"/>
      <c r="F142" s="568"/>
      <c r="G142" s="569"/>
    </row>
    <row r="143" spans="1:8" x14ac:dyDescent="0.2">
      <c r="A143" s="495" t="s">
        <v>688</v>
      </c>
      <c r="B143" s="496"/>
      <c r="C143" s="496"/>
      <c r="D143" s="496"/>
      <c r="E143" s="496"/>
      <c r="F143" s="496"/>
      <c r="G143" s="496"/>
    </row>
    <row r="144" spans="1:8" x14ac:dyDescent="0.2">
      <c r="A144" s="496"/>
      <c r="B144" s="496"/>
      <c r="C144" s="496"/>
      <c r="D144" s="496"/>
      <c r="E144" s="496"/>
      <c r="F144" s="496"/>
      <c r="G144" s="496"/>
    </row>
    <row r="145" spans="1:7" x14ac:dyDescent="0.2">
      <c r="A145" s="496"/>
      <c r="B145" s="496"/>
      <c r="C145" s="496"/>
      <c r="D145" s="496"/>
      <c r="E145" s="496"/>
      <c r="F145" s="496"/>
      <c r="G145" s="496"/>
    </row>
    <row r="146" spans="1:7" ht="15" x14ac:dyDescent="0.25">
      <c r="A146" s="414"/>
      <c r="B146" s="414"/>
      <c r="C146" s="414"/>
      <c r="D146" s="414"/>
      <c r="E146" s="414"/>
      <c r="F146" s="414"/>
      <c r="G146" s="414"/>
    </row>
    <row r="147" spans="1:7" ht="15" x14ac:dyDescent="0.25">
      <c r="A147" s="414"/>
      <c r="B147" s="414"/>
      <c r="C147" s="414"/>
      <c r="D147" s="414"/>
      <c r="E147" s="414"/>
      <c r="F147" s="414"/>
      <c r="G147" s="414"/>
    </row>
    <row r="148" spans="1:7" ht="14.25" customHeight="1" x14ac:dyDescent="0.25">
      <c r="A148" s="581" t="s">
        <v>689</v>
      </c>
      <c r="B148" s="581"/>
      <c r="C148" s="581"/>
      <c r="D148" s="581"/>
      <c r="E148" s="581"/>
      <c r="F148" s="568"/>
      <c r="G148" s="569"/>
    </row>
    <row r="149" spans="1:7" ht="14.25" customHeight="1" x14ac:dyDescent="0.2">
      <c r="A149" s="495" t="s">
        <v>710</v>
      </c>
      <c r="B149" s="495"/>
      <c r="C149" s="495"/>
      <c r="D149" s="495"/>
      <c r="E149" s="495"/>
      <c r="F149" s="495"/>
      <c r="G149" s="495"/>
    </row>
    <row r="150" spans="1:7" x14ac:dyDescent="0.2">
      <c r="A150" s="495"/>
      <c r="B150" s="495"/>
      <c r="C150" s="495"/>
      <c r="D150" s="495"/>
      <c r="E150" s="495"/>
      <c r="F150" s="495"/>
      <c r="G150" s="495"/>
    </row>
    <row r="151" spans="1:7" x14ac:dyDescent="0.2">
      <c r="A151" s="495"/>
      <c r="B151" s="495"/>
      <c r="C151" s="495"/>
      <c r="D151" s="495"/>
      <c r="E151" s="495"/>
      <c r="F151" s="495"/>
      <c r="G151" s="495"/>
    </row>
    <row r="152" spans="1:7" x14ac:dyDescent="0.2">
      <c r="A152" s="495"/>
      <c r="B152" s="495"/>
      <c r="C152" s="495"/>
      <c r="D152" s="495"/>
      <c r="E152" s="495"/>
      <c r="F152" s="495"/>
      <c r="G152" s="495"/>
    </row>
    <row r="153" spans="1:7" x14ac:dyDescent="0.2">
      <c r="A153" s="495"/>
      <c r="B153" s="495"/>
      <c r="C153" s="495"/>
      <c r="D153" s="495"/>
      <c r="E153" s="495"/>
      <c r="F153" s="495"/>
      <c r="G153" s="495"/>
    </row>
    <row r="154" spans="1:7" x14ac:dyDescent="0.2">
      <c r="A154" s="495"/>
      <c r="B154" s="495"/>
      <c r="C154" s="495"/>
      <c r="D154" s="495"/>
      <c r="E154" s="495"/>
      <c r="F154" s="495"/>
      <c r="G154" s="495"/>
    </row>
    <row r="155" spans="1:7" x14ac:dyDescent="0.2">
      <c r="A155" s="495"/>
      <c r="B155" s="495"/>
      <c r="C155" s="495"/>
      <c r="D155" s="495"/>
      <c r="E155" s="495"/>
      <c r="F155" s="495"/>
      <c r="G155" s="495"/>
    </row>
    <row r="156" spans="1:7" x14ac:dyDescent="0.2">
      <c r="A156" s="495"/>
      <c r="B156" s="495"/>
      <c r="C156" s="495"/>
      <c r="D156" s="495"/>
      <c r="E156" s="495"/>
      <c r="F156" s="495"/>
      <c r="G156" s="495"/>
    </row>
    <row r="157" spans="1:7" x14ac:dyDescent="0.2">
      <c r="A157" s="495"/>
      <c r="B157" s="495"/>
      <c r="C157" s="495"/>
      <c r="D157" s="495"/>
      <c r="E157" s="495"/>
      <c r="F157" s="495"/>
      <c r="G157" s="495"/>
    </row>
    <row r="158" spans="1:7" ht="15" x14ac:dyDescent="0.25">
      <c r="A158" s="157"/>
      <c r="B158" s="203"/>
      <c r="C158" s="203"/>
      <c r="D158" s="203"/>
      <c r="E158" s="203"/>
      <c r="F158" s="203"/>
      <c r="G158" s="203"/>
    </row>
    <row r="159" spans="1:7" ht="15" customHeight="1" x14ac:dyDescent="0.2">
      <c r="A159" s="495" t="s">
        <v>711</v>
      </c>
      <c r="B159" s="495"/>
      <c r="C159" s="495"/>
      <c r="D159" s="495"/>
      <c r="E159" s="495"/>
      <c r="F159" s="495"/>
      <c r="G159" s="495"/>
    </row>
    <row r="160" spans="1:7" ht="15" customHeight="1" x14ac:dyDescent="0.2">
      <c r="A160" s="495"/>
      <c r="B160" s="495"/>
      <c r="C160" s="495"/>
      <c r="D160" s="495"/>
      <c r="E160" s="495"/>
      <c r="F160" s="495"/>
      <c r="G160" s="495"/>
    </row>
    <row r="161" spans="1:8" ht="15" customHeight="1" x14ac:dyDescent="0.2">
      <c r="A161" s="495"/>
      <c r="B161" s="495"/>
      <c r="C161" s="495"/>
      <c r="D161" s="495"/>
      <c r="E161" s="495"/>
      <c r="F161" s="495"/>
      <c r="G161" s="495"/>
    </row>
    <row r="162" spans="1:8" ht="14.25" customHeight="1" x14ac:dyDescent="0.2">
      <c r="A162" s="495"/>
      <c r="B162" s="495"/>
      <c r="C162" s="495"/>
      <c r="D162" s="495"/>
      <c r="E162" s="495"/>
      <c r="F162" s="495"/>
      <c r="G162" s="495"/>
    </row>
    <row r="163" spans="1:8" ht="14.25" customHeight="1" x14ac:dyDescent="0.2">
      <c r="A163" s="495"/>
      <c r="B163" s="495"/>
      <c r="C163" s="495"/>
      <c r="D163" s="495"/>
      <c r="E163" s="495"/>
      <c r="F163" s="495"/>
      <c r="G163" s="495"/>
    </row>
    <row r="164" spans="1:8" ht="14.25" customHeight="1" x14ac:dyDescent="0.2">
      <c r="A164" s="495"/>
      <c r="B164" s="495"/>
      <c r="C164" s="495"/>
      <c r="D164" s="495"/>
      <c r="E164" s="495"/>
      <c r="F164" s="495"/>
      <c r="G164" s="495"/>
    </row>
    <row r="165" spans="1:8" ht="14.25" customHeight="1" x14ac:dyDescent="0.2">
      <c r="A165" s="495"/>
      <c r="B165" s="495"/>
      <c r="C165" s="495"/>
      <c r="D165" s="495"/>
      <c r="E165" s="495"/>
      <c r="F165" s="495"/>
      <c r="G165" s="495"/>
    </row>
    <row r="166" spans="1:8" ht="15" customHeight="1" x14ac:dyDescent="0.2">
      <c r="A166" s="495"/>
      <c r="B166" s="495"/>
      <c r="C166" s="495"/>
      <c r="D166" s="495"/>
      <c r="E166" s="495"/>
      <c r="F166" s="495"/>
      <c r="G166" s="495"/>
    </row>
    <row r="167" spans="1:8" ht="15" customHeight="1" x14ac:dyDescent="0.2">
      <c r="A167" s="495"/>
      <c r="B167" s="495"/>
      <c r="C167" s="495"/>
      <c r="D167" s="495"/>
      <c r="E167" s="495"/>
      <c r="F167" s="495"/>
      <c r="G167" s="495"/>
    </row>
    <row r="168" spans="1:8" ht="15" customHeight="1" x14ac:dyDescent="0.2">
      <c r="A168" s="495"/>
      <c r="B168" s="495"/>
      <c r="C168" s="495"/>
      <c r="D168" s="495"/>
      <c r="E168" s="495"/>
      <c r="F168" s="495"/>
      <c r="G168" s="495"/>
    </row>
    <row r="169" spans="1:8" ht="15" x14ac:dyDescent="0.25">
      <c r="A169" s="328"/>
      <c r="B169" s="328"/>
      <c r="C169" s="328"/>
      <c r="D169" s="328"/>
      <c r="E169" s="328"/>
      <c r="F169" s="328"/>
      <c r="G169" s="328"/>
    </row>
    <row r="170" spans="1:8" ht="17.25" customHeight="1" thickBot="1" x14ac:dyDescent="0.3">
      <c r="A170" s="170" t="s">
        <v>930</v>
      </c>
      <c r="B170" s="171"/>
      <c r="C170" s="172"/>
      <c r="D170" s="173"/>
      <c r="E170" s="173"/>
      <c r="F170" s="507">
        <f>SUM(F171,F210)</f>
        <v>250</v>
      </c>
      <c r="G170" s="507"/>
      <c r="H170" s="50"/>
    </row>
    <row r="171" spans="1:8" s="174" customFormat="1" ht="15" customHeight="1" thickTop="1" x14ac:dyDescent="0.25">
      <c r="A171" s="217" t="s">
        <v>21</v>
      </c>
      <c r="B171" s="63"/>
      <c r="C171" s="64"/>
      <c r="D171" s="65"/>
      <c r="E171" s="65"/>
      <c r="F171" s="498">
        <v>250</v>
      </c>
      <c r="G171" s="499"/>
      <c r="H171" s="270"/>
    </row>
    <row r="172" spans="1:8" x14ac:dyDescent="0.2">
      <c r="A172" s="495" t="s">
        <v>931</v>
      </c>
      <c r="B172" s="551"/>
      <c r="C172" s="551"/>
      <c r="D172" s="551"/>
      <c r="E172" s="551"/>
      <c r="F172" s="551"/>
      <c r="G172" s="551"/>
    </row>
    <row r="173" spans="1:8" x14ac:dyDescent="0.2">
      <c r="A173" s="551"/>
      <c r="B173" s="551"/>
      <c r="C173" s="551"/>
      <c r="D173" s="551"/>
      <c r="E173" s="551"/>
      <c r="F173" s="551"/>
      <c r="G173" s="551"/>
    </row>
    <row r="174" spans="1:8" x14ac:dyDescent="0.2">
      <c r="A174" s="551"/>
      <c r="B174" s="551"/>
      <c r="C174" s="551"/>
      <c r="D174" s="551"/>
      <c r="E174" s="551"/>
      <c r="F174" s="551"/>
      <c r="G174" s="551"/>
    </row>
    <row r="175" spans="1:8" ht="15" x14ac:dyDescent="0.25">
      <c r="A175" s="333"/>
      <c r="B175" s="323"/>
      <c r="C175" s="323"/>
      <c r="D175" s="323"/>
      <c r="E175" s="323"/>
      <c r="F175" s="323"/>
      <c r="G175" s="323"/>
    </row>
    <row r="176" spans="1:8" ht="17.25" customHeight="1" thickBot="1" x14ac:dyDescent="0.3">
      <c r="A176" s="170" t="s">
        <v>712</v>
      </c>
      <c r="B176" s="171"/>
      <c r="C176" s="172"/>
      <c r="D176" s="173"/>
      <c r="E176" s="173"/>
      <c r="F176" s="507">
        <f>SUM(F177,F188)</f>
        <v>4000</v>
      </c>
      <c r="G176" s="507"/>
      <c r="H176" s="50"/>
    </row>
    <row r="177" spans="1:8" s="174" customFormat="1" ht="15" customHeight="1" thickTop="1" x14ac:dyDescent="0.25">
      <c r="A177" s="333" t="s">
        <v>596</v>
      </c>
      <c r="B177" s="63"/>
      <c r="C177" s="64"/>
      <c r="D177" s="65"/>
      <c r="E177" s="65"/>
      <c r="F177" s="498">
        <f>SUM(F182:G186)</f>
        <v>3000</v>
      </c>
      <c r="G177" s="499"/>
      <c r="H177" s="270"/>
    </row>
    <row r="178" spans="1:8" s="174" customFormat="1" ht="15" customHeight="1" x14ac:dyDescent="0.2">
      <c r="A178" s="528" t="s">
        <v>995</v>
      </c>
      <c r="B178" s="497"/>
      <c r="C178" s="497"/>
      <c r="D178" s="497"/>
      <c r="E178" s="497"/>
      <c r="F178" s="497"/>
      <c r="G178" s="497"/>
      <c r="H178" s="270"/>
    </row>
    <row r="179" spans="1:8" x14ac:dyDescent="0.2">
      <c r="A179" s="497"/>
      <c r="B179" s="497"/>
      <c r="C179" s="497"/>
      <c r="D179" s="497"/>
      <c r="E179" s="497"/>
      <c r="F179" s="497"/>
      <c r="G179" s="497"/>
    </row>
    <row r="180" spans="1:8" ht="15.75" customHeight="1" x14ac:dyDescent="0.25">
      <c r="A180" s="572" t="s">
        <v>932</v>
      </c>
      <c r="B180" s="572"/>
      <c r="C180" s="572"/>
      <c r="D180" s="572"/>
      <c r="E180" s="417"/>
      <c r="F180" s="417"/>
      <c r="G180" s="417"/>
    </row>
    <row r="181" spans="1:8" ht="15" x14ac:dyDescent="0.25">
      <c r="A181" s="572" t="s">
        <v>1000</v>
      </c>
      <c r="B181" s="572"/>
      <c r="C181" s="572"/>
      <c r="D181" s="572"/>
      <c r="E181" s="572"/>
      <c r="F181" s="339"/>
      <c r="G181" s="339"/>
    </row>
    <row r="182" spans="1:8" ht="15" x14ac:dyDescent="0.25">
      <c r="A182" s="572"/>
      <c r="B182" s="572"/>
      <c r="C182" s="572"/>
      <c r="D182" s="572"/>
      <c r="E182" s="572"/>
      <c r="F182" s="568">
        <v>1000</v>
      </c>
      <c r="G182" s="569"/>
    </row>
    <row r="183" spans="1:8" s="317" customFormat="1" ht="15" x14ac:dyDescent="0.25">
      <c r="A183" s="340" t="s">
        <v>713</v>
      </c>
      <c r="B183" s="352"/>
      <c r="C183" s="352"/>
      <c r="D183" s="352"/>
      <c r="E183" s="352"/>
      <c r="F183" s="568">
        <v>700</v>
      </c>
      <c r="G183" s="569"/>
    </row>
    <row r="184" spans="1:8" ht="15" x14ac:dyDescent="0.25">
      <c r="A184" s="340" t="s">
        <v>714</v>
      </c>
      <c r="B184" s="339"/>
      <c r="C184" s="339"/>
      <c r="D184" s="339"/>
      <c r="E184" s="339"/>
      <c r="F184" s="568">
        <v>300</v>
      </c>
      <c r="G184" s="569"/>
    </row>
    <row r="185" spans="1:8" ht="15" x14ac:dyDescent="0.25">
      <c r="A185" s="572" t="s">
        <v>715</v>
      </c>
      <c r="B185" s="497"/>
      <c r="C185" s="497"/>
      <c r="D185" s="497"/>
      <c r="E185" s="497"/>
      <c r="F185" s="339"/>
      <c r="G185" s="339"/>
    </row>
    <row r="186" spans="1:8" ht="15" x14ac:dyDescent="0.25">
      <c r="A186" s="497"/>
      <c r="B186" s="497"/>
      <c r="C186" s="497"/>
      <c r="D186" s="497"/>
      <c r="E186" s="497"/>
      <c r="F186" s="568">
        <v>1000</v>
      </c>
      <c r="G186" s="569"/>
    </row>
    <row r="187" spans="1:8" ht="15" x14ac:dyDescent="0.25">
      <c r="A187" s="333"/>
      <c r="B187" s="339"/>
      <c r="C187" s="339"/>
      <c r="D187" s="339"/>
      <c r="E187" s="339"/>
      <c r="F187" s="339"/>
      <c r="G187" s="339"/>
    </row>
    <row r="188" spans="1:8" ht="15" x14ac:dyDescent="0.25">
      <c r="A188" s="333" t="s">
        <v>996</v>
      </c>
      <c r="B188" s="472"/>
      <c r="C188" s="472"/>
      <c r="D188" s="472"/>
      <c r="E188" s="472"/>
      <c r="F188" s="498">
        <v>1000</v>
      </c>
      <c r="G188" s="499"/>
    </row>
    <row r="189" spans="1:8" ht="15" x14ac:dyDescent="0.25">
      <c r="A189" s="333"/>
      <c r="B189" s="472"/>
      <c r="C189" s="472"/>
      <c r="D189" s="472"/>
      <c r="E189" s="472"/>
      <c r="F189" s="472"/>
      <c r="G189" s="472"/>
    </row>
    <row r="190" spans="1:8" ht="17.25" customHeight="1" thickBot="1" x14ac:dyDescent="0.3">
      <c r="A190" s="170" t="s">
        <v>183</v>
      </c>
      <c r="B190" s="171"/>
      <c r="C190" s="172"/>
      <c r="D190" s="173"/>
      <c r="E190" s="173"/>
      <c r="F190" s="507">
        <v>50</v>
      </c>
      <c r="G190" s="507"/>
      <c r="H190" s="50"/>
    </row>
    <row r="191" spans="1:8" ht="15.75" thickTop="1" x14ac:dyDescent="0.25">
      <c r="A191" s="165" t="s">
        <v>19</v>
      </c>
      <c r="B191" s="203"/>
      <c r="C191" s="203"/>
      <c r="D191" s="203"/>
      <c r="E191" s="203"/>
      <c r="F191" s="498">
        <v>50</v>
      </c>
      <c r="G191" s="499"/>
    </row>
    <row r="192" spans="1:8" x14ac:dyDescent="0.2">
      <c r="A192" s="495" t="s">
        <v>284</v>
      </c>
      <c r="B192" s="496"/>
      <c r="C192" s="496"/>
      <c r="D192" s="496"/>
      <c r="E192" s="496"/>
      <c r="F192" s="496"/>
      <c r="G192" s="496"/>
    </row>
    <row r="193" spans="1:8" x14ac:dyDescent="0.2">
      <c r="A193" s="496"/>
      <c r="B193" s="496"/>
      <c r="C193" s="496"/>
      <c r="D193" s="496"/>
      <c r="E193" s="496"/>
      <c r="F193" s="496"/>
      <c r="G193" s="496"/>
    </row>
    <row r="194" spans="1:8" ht="14.25" customHeight="1" x14ac:dyDescent="0.25">
      <c r="A194" s="165"/>
      <c r="B194" s="203"/>
      <c r="C194" s="203"/>
      <c r="D194" s="203"/>
      <c r="E194" s="203"/>
      <c r="F194" s="203"/>
      <c r="G194" s="203"/>
    </row>
    <row r="195" spans="1:8" ht="17.25" customHeight="1" thickBot="1" x14ac:dyDescent="0.3">
      <c r="A195" s="170" t="s">
        <v>184</v>
      </c>
      <c r="B195" s="171"/>
      <c r="C195" s="172"/>
      <c r="D195" s="173"/>
      <c r="E195" s="173"/>
      <c r="F195" s="507">
        <f>SUM(F196)</f>
        <v>700</v>
      </c>
      <c r="G195" s="507"/>
      <c r="H195" s="50"/>
    </row>
    <row r="196" spans="1:8" ht="15.75" thickTop="1" x14ac:dyDescent="0.25">
      <c r="A196" s="165" t="s">
        <v>21</v>
      </c>
      <c r="B196" s="203"/>
      <c r="C196" s="203"/>
      <c r="D196" s="203"/>
      <c r="E196" s="203"/>
      <c r="F196" s="498">
        <v>700</v>
      </c>
      <c r="G196" s="499"/>
    </row>
    <row r="197" spans="1:8" x14ac:dyDescent="0.2">
      <c r="A197" s="566" t="s">
        <v>690</v>
      </c>
      <c r="B197" s="567"/>
      <c r="C197" s="567"/>
      <c r="D197" s="567"/>
      <c r="E197" s="567"/>
      <c r="F197" s="567"/>
      <c r="G197" s="567"/>
    </row>
    <row r="198" spans="1:8" x14ac:dyDescent="0.2">
      <c r="A198" s="567"/>
      <c r="B198" s="567"/>
      <c r="C198" s="567"/>
      <c r="D198" s="567"/>
      <c r="E198" s="567"/>
      <c r="F198" s="567"/>
      <c r="G198" s="567"/>
    </row>
    <row r="199" spans="1:8" x14ac:dyDescent="0.2">
      <c r="A199" s="567"/>
      <c r="B199" s="567"/>
      <c r="C199" s="567"/>
      <c r="D199" s="567"/>
      <c r="E199" s="567"/>
      <c r="F199" s="567"/>
      <c r="G199" s="567"/>
    </row>
    <row r="200" spans="1:8" x14ac:dyDescent="0.2">
      <c r="A200" s="567"/>
      <c r="B200" s="567"/>
      <c r="C200" s="567"/>
      <c r="D200" s="567"/>
      <c r="E200" s="567"/>
      <c r="F200" s="567"/>
      <c r="G200" s="567"/>
    </row>
    <row r="201" spans="1:8" x14ac:dyDescent="0.2">
      <c r="A201" s="567"/>
      <c r="B201" s="567"/>
      <c r="C201" s="567"/>
      <c r="D201" s="567"/>
      <c r="E201" s="567"/>
      <c r="F201" s="567"/>
      <c r="G201" s="567"/>
    </row>
    <row r="202" spans="1:8" x14ac:dyDescent="0.2">
      <c r="A202" s="567"/>
      <c r="B202" s="567"/>
      <c r="C202" s="567"/>
      <c r="D202" s="567"/>
      <c r="E202" s="567"/>
      <c r="F202" s="567"/>
      <c r="G202" s="567"/>
    </row>
    <row r="203" spans="1:8" ht="15" x14ac:dyDescent="0.2">
      <c r="A203" s="233"/>
      <c r="B203" s="233"/>
      <c r="C203" s="233"/>
      <c r="D203" s="233"/>
      <c r="E203" s="233"/>
      <c r="F203" s="233"/>
      <c r="G203" s="233"/>
    </row>
    <row r="204" spans="1:8" ht="14.25" customHeight="1" x14ac:dyDescent="0.2">
      <c r="A204" s="566" t="s">
        <v>691</v>
      </c>
      <c r="B204" s="566"/>
      <c r="C204" s="566"/>
      <c r="D204" s="566"/>
      <c r="E204" s="566"/>
      <c r="F204" s="566"/>
      <c r="G204" s="566"/>
    </row>
    <row r="205" spans="1:8" ht="14.25" customHeight="1" x14ac:dyDescent="0.2">
      <c r="A205" s="566"/>
      <c r="B205" s="566"/>
      <c r="C205" s="566"/>
      <c r="D205" s="566"/>
      <c r="E205" s="566"/>
      <c r="F205" s="566"/>
      <c r="G205" s="566"/>
    </row>
    <row r="206" spans="1:8" ht="14.25" customHeight="1" x14ac:dyDescent="0.2">
      <c r="A206" s="566"/>
      <c r="B206" s="566"/>
      <c r="C206" s="566"/>
      <c r="D206" s="566"/>
      <c r="E206" s="566"/>
      <c r="F206" s="566"/>
      <c r="G206" s="566"/>
    </row>
    <row r="207" spans="1:8" ht="14.25" customHeight="1" x14ac:dyDescent="0.2">
      <c r="A207" s="566"/>
      <c r="B207" s="566"/>
      <c r="C207" s="566"/>
      <c r="D207" s="566"/>
      <c r="E207" s="566"/>
      <c r="F207" s="566"/>
      <c r="G207" s="566"/>
    </row>
    <row r="208" spans="1:8" ht="14.25" customHeight="1" x14ac:dyDescent="0.2">
      <c r="A208" s="566"/>
      <c r="B208" s="566"/>
      <c r="C208" s="566"/>
      <c r="D208" s="566"/>
      <c r="E208" s="566"/>
      <c r="F208" s="566"/>
      <c r="G208" s="566"/>
    </row>
    <row r="209" spans="1:8" ht="14.25" customHeight="1" x14ac:dyDescent="0.2">
      <c r="A209" s="566"/>
      <c r="B209" s="566"/>
      <c r="C209" s="566"/>
      <c r="D209" s="566"/>
      <c r="E209" s="566"/>
      <c r="F209" s="566"/>
      <c r="G209" s="566"/>
    </row>
    <row r="210" spans="1:8" ht="14.25" customHeight="1" x14ac:dyDescent="0.2">
      <c r="A210" s="566"/>
      <c r="B210" s="566"/>
      <c r="C210" s="566"/>
      <c r="D210" s="566"/>
      <c r="E210" s="566"/>
      <c r="F210" s="566"/>
      <c r="G210" s="566"/>
    </row>
    <row r="211" spans="1:8" ht="14.25" customHeight="1" x14ac:dyDescent="0.2">
      <c r="A211" s="566"/>
      <c r="B211" s="566"/>
      <c r="C211" s="566"/>
      <c r="D211" s="566"/>
      <c r="E211" s="566"/>
      <c r="F211" s="566"/>
      <c r="G211" s="566"/>
    </row>
    <row r="212" spans="1:8" ht="14.25" customHeight="1" x14ac:dyDescent="0.2">
      <c r="A212" s="566"/>
      <c r="B212" s="566"/>
      <c r="C212" s="566"/>
      <c r="D212" s="566"/>
      <c r="E212" s="566"/>
      <c r="F212" s="566"/>
      <c r="G212" s="566"/>
    </row>
    <row r="213" spans="1:8" ht="14.25" customHeight="1" x14ac:dyDescent="0.2">
      <c r="A213" s="566"/>
      <c r="B213" s="566"/>
      <c r="C213" s="566"/>
      <c r="D213" s="566"/>
      <c r="E213" s="566"/>
      <c r="F213" s="566"/>
      <c r="G213" s="566"/>
    </row>
    <row r="214" spans="1:8" ht="15" customHeight="1" x14ac:dyDescent="0.2">
      <c r="A214" s="566"/>
      <c r="B214" s="566"/>
      <c r="C214" s="566"/>
      <c r="D214" s="566"/>
      <c r="E214" s="566"/>
      <c r="F214" s="566"/>
      <c r="G214" s="566"/>
    </row>
    <row r="215" spans="1:8" ht="15" x14ac:dyDescent="0.25">
      <c r="A215" s="165"/>
      <c r="B215" s="203"/>
      <c r="C215" s="203"/>
      <c r="D215" s="203"/>
      <c r="E215" s="203"/>
      <c r="F215" s="203"/>
      <c r="G215" s="203"/>
    </row>
    <row r="216" spans="1:8" ht="17.25" customHeight="1" thickBot="1" x14ac:dyDescent="0.3">
      <c r="A216" s="170" t="s">
        <v>185</v>
      </c>
      <c r="B216" s="171"/>
      <c r="C216" s="172"/>
      <c r="D216" s="173"/>
      <c r="E216" s="173"/>
      <c r="F216" s="507">
        <f>SUM(F217)</f>
        <v>50</v>
      </c>
      <c r="G216" s="507"/>
      <c r="H216" s="50"/>
    </row>
    <row r="217" spans="1:8" ht="15.75" thickTop="1" x14ac:dyDescent="0.25">
      <c r="A217" s="165" t="s">
        <v>19</v>
      </c>
      <c r="B217" s="203"/>
      <c r="C217" s="203"/>
      <c r="D217" s="203"/>
      <c r="E217" s="203"/>
      <c r="F217" s="498">
        <v>50</v>
      </c>
      <c r="G217" s="499"/>
    </row>
    <row r="218" spans="1:8" x14ac:dyDescent="0.2">
      <c r="A218" s="566" t="s">
        <v>933</v>
      </c>
      <c r="B218" s="567"/>
      <c r="C218" s="567"/>
      <c r="D218" s="567"/>
      <c r="E218" s="567"/>
      <c r="F218" s="567"/>
      <c r="G218" s="567"/>
    </row>
    <row r="219" spans="1:8" x14ac:dyDescent="0.2">
      <c r="A219" s="567"/>
      <c r="B219" s="567"/>
      <c r="C219" s="567"/>
      <c r="D219" s="567"/>
      <c r="E219" s="567"/>
      <c r="F219" s="567"/>
      <c r="G219" s="567"/>
    </row>
    <row r="220" spans="1:8" ht="15" x14ac:dyDescent="0.2">
      <c r="A220" s="233"/>
      <c r="B220" s="233"/>
      <c r="C220" s="233"/>
      <c r="D220" s="233"/>
      <c r="E220" s="233"/>
      <c r="F220" s="233"/>
      <c r="G220" s="233"/>
    </row>
    <row r="221" spans="1:8" ht="15" x14ac:dyDescent="0.2">
      <c r="A221" s="423"/>
      <c r="B221" s="423"/>
      <c r="C221" s="423"/>
      <c r="D221" s="423"/>
      <c r="E221" s="423"/>
      <c r="F221" s="423"/>
      <c r="G221" s="423"/>
    </row>
    <row r="222" spans="1:8" ht="15" x14ac:dyDescent="0.2">
      <c r="A222" s="423"/>
      <c r="B222" s="423"/>
      <c r="C222" s="423"/>
      <c r="D222" s="423"/>
      <c r="E222" s="423"/>
      <c r="F222" s="423"/>
      <c r="G222" s="423"/>
    </row>
    <row r="223" spans="1:8" ht="15" x14ac:dyDescent="0.2">
      <c r="A223" s="423"/>
      <c r="B223" s="423"/>
      <c r="C223" s="423"/>
      <c r="D223" s="423"/>
      <c r="E223" s="423"/>
      <c r="F223" s="423"/>
      <c r="G223" s="423"/>
    </row>
    <row r="224" spans="1:8" ht="17.25" customHeight="1" thickBot="1" x14ac:dyDescent="0.3">
      <c r="A224" s="170" t="s">
        <v>934</v>
      </c>
      <c r="B224" s="171"/>
      <c r="C224" s="172"/>
      <c r="D224" s="173"/>
      <c r="E224" s="173"/>
      <c r="F224" s="507">
        <f>SUM(F225)</f>
        <v>100</v>
      </c>
      <c r="G224" s="507"/>
      <c r="H224" s="50"/>
    </row>
    <row r="225" spans="1:8" ht="15.75" thickTop="1" x14ac:dyDescent="0.25">
      <c r="A225" s="333" t="s">
        <v>460</v>
      </c>
      <c r="F225" s="498">
        <v>100</v>
      </c>
      <c r="G225" s="499"/>
    </row>
    <row r="226" spans="1:8" ht="14.25" customHeight="1" x14ac:dyDescent="0.2">
      <c r="A226" s="566" t="s">
        <v>693</v>
      </c>
      <c r="B226" s="567"/>
      <c r="C226" s="567"/>
      <c r="D226" s="567"/>
      <c r="E226" s="567"/>
      <c r="F226" s="567"/>
      <c r="G226" s="567"/>
    </row>
    <row r="227" spans="1:8" ht="14.25" customHeight="1" x14ac:dyDescent="0.2">
      <c r="A227" s="567"/>
      <c r="B227" s="567"/>
      <c r="C227" s="567"/>
      <c r="D227" s="567"/>
      <c r="E227" s="567"/>
      <c r="F227" s="567"/>
      <c r="G227" s="567"/>
    </row>
    <row r="228" spans="1:8" ht="14.25" customHeight="1" x14ac:dyDescent="0.2">
      <c r="A228" s="567"/>
      <c r="B228" s="567"/>
      <c r="C228" s="567"/>
      <c r="D228" s="567"/>
      <c r="E228" s="567"/>
      <c r="F228" s="567"/>
      <c r="G228" s="567"/>
    </row>
    <row r="229" spans="1:8" ht="15" x14ac:dyDescent="0.2">
      <c r="A229" s="218"/>
      <c r="B229" s="218"/>
      <c r="C229" s="218"/>
      <c r="D229" s="218"/>
      <c r="E229" s="218"/>
      <c r="F229" s="218"/>
      <c r="G229" s="218"/>
    </row>
    <row r="230" spans="1:8" ht="17.25" customHeight="1" thickBot="1" x14ac:dyDescent="0.3">
      <c r="A230" s="170" t="s">
        <v>186</v>
      </c>
      <c r="B230" s="171"/>
      <c r="C230" s="172"/>
      <c r="D230" s="173"/>
      <c r="E230" s="173"/>
      <c r="F230" s="507">
        <f>SUM(F231,F235)</f>
        <v>3342</v>
      </c>
      <c r="G230" s="507"/>
      <c r="H230" s="50"/>
    </row>
    <row r="231" spans="1:8" ht="15.75" thickTop="1" x14ac:dyDescent="0.25">
      <c r="A231" s="165" t="s">
        <v>19</v>
      </c>
      <c r="B231" s="203"/>
      <c r="C231" s="203"/>
      <c r="D231" s="203"/>
      <c r="E231" s="203"/>
      <c r="F231" s="498">
        <v>150</v>
      </c>
      <c r="G231" s="499"/>
    </row>
    <row r="232" spans="1:8" ht="14.25" customHeight="1" x14ac:dyDescent="0.2">
      <c r="A232" s="495" t="s">
        <v>187</v>
      </c>
      <c r="B232" s="496"/>
      <c r="C232" s="496"/>
      <c r="D232" s="496"/>
      <c r="E232" s="496"/>
      <c r="F232" s="496"/>
      <c r="G232" s="496"/>
    </row>
    <row r="233" spans="1:8" ht="14.25" customHeight="1" x14ac:dyDescent="0.2">
      <c r="A233" s="496"/>
      <c r="B233" s="496"/>
      <c r="C233" s="496"/>
      <c r="D233" s="496"/>
      <c r="E233" s="496"/>
      <c r="F233" s="496"/>
      <c r="G233" s="496"/>
    </row>
    <row r="234" spans="1:8" ht="15" x14ac:dyDescent="0.25">
      <c r="A234" s="230"/>
      <c r="B234" s="230"/>
      <c r="C234" s="230"/>
      <c r="D234" s="230"/>
      <c r="E234" s="230"/>
      <c r="F234" s="230"/>
      <c r="G234" s="230"/>
    </row>
    <row r="235" spans="1:8" ht="15" x14ac:dyDescent="0.25">
      <c r="A235" s="165" t="s">
        <v>21</v>
      </c>
      <c r="F235" s="498">
        <v>3192</v>
      </c>
      <c r="G235" s="499"/>
    </row>
    <row r="236" spans="1:8" ht="14.25" customHeight="1" x14ac:dyDescent="0.2">
      <c r="A236" s="495" t="s">
        <v>717</v>
      </c>
      <c r="B236" s="495"/>
      <c r="C236" s="495"/>
      <c r="D236" s="495"/>
      <c r="E236" s="495"/>
      <c r="F236" s="495"/>
      <c r="G236" s="495"/>
    </row>
    <row r="237" spans="1:8" ht="14.25" customHeight="1" x14ac:dyDescent="0.2">
      <c r="A237" s="495"/>
      <c r="B237" s="495"/>
      <c r="C237" s="495"/>
      <c r="D237" s="495"/>
      <c r="E237" s="495"/>
      <c r="F237" s="495"/>
      <c r="G237" s="495"/>
    </row>
    <row r="238" spans="1:8" ht="15" customHeight="1" x14ac:dyDescent="0.2">
      <c r="A238" s="495"/>
      <c r="B238" s="495"/>
      <c r="C238" s="495"/>
      <c r="D238" s="495"/>
      <c r="E238" s="495"/>
      <c r="F238" s="495"/>
      <c r="G238" s="495"/>
    </row>
    <row r="239" spans="1:8" ht="15" x14ac:dyDescent="0.25">
      <c r="A239" s="339"/>
      <c r="B239" s="339"/>
      <c r="C239" s="339"/>
      <c r="D239" s="339"/>
      <c r="E239" s="339"/>
      <c r="F239" s="339"/>
      <c r="G239" s="339"/>
    </row>
    <row r="240" spans="1:8" ht="14.25" customHeight="1" x14ac:dyDescent="0.2">
      <c r="A240" s="495" t="s">
        <v>716</v>
      </c>
      <c r="B240" s="495"/>
      <c r="C240" s="495"/>
      <c r="D240" s="495"/>
      <c r="E240" s="495"/>
      <c r="F240" s="495"/>
      <c r="G240" s="495"/>
    </row>
    <row r="241" spans="1:8" ht="15" customHeight="1" x14ac:dyDescent="0.2">
      <c r="A241" s="495"/>
      <c r="B241" s="495"/>
      <c r="C241" s="495"/>
      <c r="D241" s="495"/>
      <c r="E241" s="495"/>
      <c r="F241" s="495"/>
      <c r="G241" s="495"/>
    </row>
    <row r="242" spans="1:8" ht="15" x14ac:dyDescent="0.25">
      <c r="A242" s="339"/>
      <c r="B242" s="339"/>
      <c r="C242" s="339"/>
      <c r="D242" s="339"/>
      <c r="E242" s="339"/>
      <c r="F242" s="339"/>
      <c r="G242" s="339"/>
    </row>
    <row r="243" spans="1:8" ht="17.25" customHeight="1" thickBot="1" x14ac:dyDescent="0.3">
      <c r="A243" s="170" t="s">
        <v>188</v>
      </c>
      <c r="B243" s="171"/>
      <c r="C243" s="172"/>
      <c r="D243" s="173"/>
      <c r="E243" s="173"/>
      <c r="F243" s="507">
        <f>SUM(F244)</f>
        <v>270</v>
      </c>
      <c r="G243" s="507"/>
      <c r="H243" s="50"/>
    </row>
    <row r="244" spans="1:8" ht="15.75" thickTop="1" x14ac:dyDescent="0.25">
      <c r="A244" s="165" t="s">
        <v>21</v>
      </c>
      <c r="F244" s="498">
        <v>270</v>
      </c>
      <c r="G244" s="499"/>
    </row>
    <row r="245" spans="1:8" x14ac:dyDescent="0.2">
      <c r="A245" s="495" t="s">
        <v>222</v>
      </c>
      <c r="B245" s="496"/>
      <c r="C245" s="496"/>
      <c r="D245" s="496"/>
      <c r="E245" s="496"/>
      <c r="F245" s="496"/>
      <c r="G245" s="496"/>
    </row>
    <row r="246" spans="1:8" x14ac:dyDescent="0.2">
      <c r="A246" s="496"/>
      <c r="B246" s="496"/>
      <c r="C246" s="496"/>
      <c r="D246" s="496"/>
      <c r="E246" s="496"/>
      <c r="F246" s="496"/>
      <c r="G246" s="496"/>
    </row>
    <row r="247" spans="1:8" x14ac:dyDescent="0.2">
      <c r="A247" s="496"/>
      <c r="B247" s="496"/>
      <c r="C247" s="496"/>
      <c r="D247" s="496"/>
      <c r="E247" s="496"/>
      <c r="F247" s="496"/>
      <c r="G247" s="496"/>
    </row>
    <row r="248" spans="1:8" x14ac:dyDescent="0.2">
      <c r="A248" s="496"/>
      <c r="B248" s="496"/>
      <c r="C248" s="496"/>
      <c r="D248" s="496"/>
      <c r="E248" s="496"/>
      <c r="F248" s="496"/>
      <c r="G248" s="496"/>
    </row>
    <row r="249" spans="1:8" ht="15" x14ac:dyDescent="0.25">
      <c r="A249" s="165"/>
      <c r="F249" s="201"/>
      <c r="G249" s="202"/>
    </row>
    <row r="250" spans="1:8" ht="29.25" customHeight="1" x14ac:dyDescent="0.2">
      <c r="A250" s="495" t="s">
        <v>285</v>
      </c>
      <c r="B250" s="495"/>
      <c r="C250" s="495"/>
      <c r="D250" s="495"/>
      <c r="E250" s="495"/>
      <c r="F250" s="495"/>
      <c r="G250" s="495"/>
    </row>
    <row r="251" spans="1:8" ht="14.25" customHeight="1" x14ac:dyDescent="0.2">
      <c r="A251" s="229"/>
      <c r="B251" s="229"/>
      <c r="C251" s="229"/>
      <c r="D251" s="229"/>
      <c r="E251" s="229"/>
      <c r="F251" s="229"/>
      <c r="G251" s="229"/>
    </row>
    <row r="252" spans="1:8" ht="44.25" customHeight="1" x14ac:dyDescent="0.2">
      <c r="A252" s="495" t="s">
        <v>286</v>
      </c>
      <c r="B252" s="495"/>
      <c r="C252" s="495"/>
      <c r="D252" s="495"/>
      <c r="E252" s="495"/>
      <c r="F252" s="495"/>
      <c r="G252" s="495"/>
    </row>
    <row r="254" spans="1:8" ht="42" customHeight="1" x14ac:dyDescent="0.2">
      <c r="A254" s="495" t="s">
        <v>287</v>
      </c>
      <c r="B254" s="495"/>
      <c r="C254" s="495"/>
      <c r="D254" s="495"/>
      <c r="E254" s="495"/>
      <c r="F254" s="495"/>
      <c r="G254" s="495"/>
    </row>
  </sheetData>
  <mergeCells count="77">
    <mergeCell ref="F148:G148"/>
    <mergeCell ref="A121:E121"/>
    <mergeCell ref="A172:G174"/>
    <mergeCell ref="F171:G171"/>
    <mergeCell ref="A113:G119"/>
    <mergeCell ref="A159:G168"/>
    <mergeCell ref="A149:G157"/>
    <mergeCell ref="F141:G141"/>
    <mergeCell ref="A143:G145"/>
    <mergeCell ref="A142:E142"/>
    <mergeCell ref="F142:G142"/>
    <mergeCell ref="A148:E148"/>
    <mergeCell ref="F121:G121"/>
    <mergeCell ref="F122:G122"/>
    <mergeCell ref="A124:G138"/>
    <mergeCell ref="F140:G140"/>
    <mergeCell ref="F82:G82"/>
    <mergeCell ref="F105:G105"/>
    <mergeCell ref="F106:G106"/>
    <mergeCell ref="A107:G108"/>
    <mergeCell ref="A83:G92"/>
    <mergeCell ref="F94:G94"/>
    <mergeCell ref="A178:G179"/>
    <mergeCell ref="A181:E182"/>
    <mergeCell ref="F182:G182"/>
    <mergeCell ref="F183:G183"/>
    <mergeCell ref="F184:G184"/>
    <mergeCell ref="F217:G217"/>
    <mergeCell ref="A204:G214"/>
    <mergeCell ref="A180:D180"/>
    <mergeCell ref="F224:G224"/>
    <mergeCell ref="F225:G225"/>
    <mergeCell ref="F195:G195"/>
    <mergeCell ref="F190:G190"/>
    <mergeCell ref="F191:G191"/>
    <mergeCell ref="A192:G193"/>
    <mergeCell ref="A185:E186"/>
    <mergeCell ref="F186:G186"/>
    <mergeCell ref="F188:G188"/>
    <mergeCell ref="F170:G170"/>
    <mergeCell ref="A245:G248"/>
    <mergeCell ref="F230:G230"/>
    <mergeCell ref="F231:G231"/>
    <mergeCell ref="A232:G233"/>
    <mergeCell ref="F235:G235"/>
    <mergeCell ref="A236:G238"/>
    <mergeCell ref="F243:G243"/>
    <mergeCell ref="F244:G244"/>
    <mergeCell ref="A240:G241"/>
    <mergeCell ref="A226:G228"/>
    <mergeCell ref="A218:G219"/>
    <mergeCell ref="F176:G176"/>
    <mergeCell ref="F177:G177"/>
    <mergeCell ref="A197:G202"/>
    <mergeCell ref="F216:G216"/>
    <mergeCell ref="A250:G250"/>
    <mergeCell ref="A252:G252"/>
    <mergeCell ref="A254:G254"/>
    <mergeCell ref="F55:G55"/>
    <mergeCell ref="F61:G61"/>
    <mergeCell ref="A62:C62"/>
    <mergeCell ref="F62:G62"/>
    <mergeCell ref="A63:G64"/>
    <mergeCell ref="F72:G72"/>
    <mergeCell ref="F73:G73"/>
    <mergeCell ref="A74:G80"/>
    <mergeCell ref="F95:G95"/>
    <mergeCell ref="A97:G103"/>
    <mergeCell ref="F110:G110"/>
    <mergeCell ref="F111:G111"/>
    <mergeCell ref="F196:G196"/>
    <mergeCell ref="F1:G1"/>
    <mergeCell ref="A42:C42"/>
    <mergeCell ref="F54:G54"/>
    <mergeCell ref="A51:G51"/>
    <mergeCell ref="A56:G59"/>
    <mergeCell ref="A47:C47"/>
  </mergeCells>
  <pageMargins left="0.70866141732283472" right="0.70866141732283472" top="0.78740157480314965" bottom="0.78740157480314965" header="0.31496062992125984" footer="0.31496062992125984"/>
  <pageSetup paperSize="9" scale="67" firstPageNumber="44" orientation="portrait" useFirstPageNumber="1" r:id="rId1"/>
  <headerFooter>
    <oddFooter>&amp;L&amp;"-,Kurzíva"Zastupitelstvo Olomouckého kraje 18-12-2015
5. - Rozpočet Olomouckého kraje 2016 - návrh rozpočtu
Příloha č. 3a): Výdaje odborů (kanceláří)&amp;R&amp;"-,Kurzíva"Strana &amp;P (celkem 154)</oddFooter>
  </headerFooter>
  <colBreaks count="1" manualBreakCount="1">
    <brk id="11" max="10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18</vt:i4>
      </vt:variant>
      <vt:variant>
        <vt:lpstr>Pojmenované oblasti</vt:lpstr>
      </vt:variant>
      <vt:variant>
        <vt:i4>18</vt:i4>
      </vt:variant>
    </vt:vector>
  </HeadingPairs>
  <TitlesOfParts>
    <vt:vector size="36" baseType="lpstr">
      <vt:lpstr>celkem</vt:lpstr>
      <vt:lpstr>01</vt:lpstr>
      <vt:lpstr>03</vt:lpstr>
      <vt:lpstr>04</vt:lpstr>
      <vt:lpstr>05</vt:lpstr>
      <vt:lpstr>06</vt:lpstr>
      <vt:lpstr>07</vt:lpstr>
      <vt:lpstr>08</vt:lpstr>
      <vt:lpstr>09</vt:lpstr>
      <vt:lpstr>10</vt:lpstr>
      <vt:lpstr>11</vt:lpstr>
      <vt:lpstr>12</vt:lpstr>
      <vt:lpstr>13</vt:lpstr>
      <vt:lpstr>14</vt:lpstr>
      <vt:lpstr>16</vt:lpstr>
      <vt:lpstr>17</vt:lpstr>
      <vt:lpstr>18</vt:lpstr>
      <vt:lpstr>19</vt:lpstr>
      <vt:lpstr>'01'!Oblast_tisku</vt:lpstr>
      <vt:lpstr>'03'!Oblast_tisku</vt:lpstr>
      <vt:lpstr>'04'!Oblast_tisku</vt:lpstr>
      <vt:lpstr>'05'!Oblast_tisku</vt:lpstr>
      <vt:lpstr>'06'!Oblast_tisku</vt:lpstr>
      <vt:lpstr>'07'!Oblast_tisku</vt:lpstr>
      <vt:lpstr>'08'!Oblast_tisku</vt:lpstr>
      <vt:lpstr>'09'!Oblast_tisku</vt:lpstr>
      <vt:lpstr>'10'!Oblast_tisku</vt:lpstr>
      <vt:lpstr>'11'!Oblast_tisku</vt:lpstr>
      <vt:lpstr>'12'!Oblast_tisku</vt:lpstr>
      <vt:lpstr>'13'!Oblast_tisku</vt:lpstr>
      <vt:lpstr>'14'!Oblast_tisku</vt:lpstr>
      <vt:lpstr>'16'!Oblast_tisku</vt:lpstr>
      <vt:lpstr>'17'!Oblast_tisku</vt:lpstr>
      <vt:lpstr>'18'!Oblast_tisku</vt:lpstr>
      <vt:lpstr>'19'!Oblast_tisku</vt:lpstr>
      <vt:lpstr>celkem!Oblast_tisku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Stašková Vendula</cp:lastModifiedBy>
  <cp:lastPrinted>2015-11-30T11:28:18Z</cp:lastPrinted>
  <dcterms:created xsi:type="dcterms:W3CDTF">2012-11-27T11:19:48Z</dcterms:created>
  <dcterms:modified xsi:type="dcterms:W3CDTF">2016-01-05T07:04:02Z</dcterms:modified>
</cp:coreProperties>
</file>