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10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úvěru'!$B$1:$AE$9</definedName>
  </definedNames>
  <calcPr calcId="162913"/>
</workbook>
</file>

<file path=xl/calcChain.xml><?xml version="1.0" encoding="utf-8"?>
<calcChain xmlns="http://schemas.openxmlformats.org/spreadsheetml/2006/main">
  <c r="AC8" i="6" l="1"/>
  <c r="AB8" i="6"/>
  <c r="AC7" i="6"/>
  <c r="AB7" i="6"/>
  <c r="AC6" i="6"/>
  <c r="AB6" i="6"/>
  <c r="AC5" i="6"/>
  <c r="AB5" i="6"/>
  <c r="AC4" i="6"/>
  <c r="AB4" i="6"/>
  <c r="H9" i="6" l="1"/>
  <c r="F7" i="6" l="1"/>
  <c r="E7" i="6"/>
  <c r="G7" i="6" l="1"/>
  <c r="AE7" i="6"/>
  <c r="J4" i="6" l="1"/>
  <c r="K7" i="6" l="1"/>
  <c r="J7" i="6"/>
  <c r="K6" i="6"/>
  <c r="J6" i="6"/>
  <c r="J8" i="6" l="1"/>
  <c r="J9" i="6" l="1"/>
  <c r="AD8" i="6" l="1"/>
  <c r="AD4" i="6"/>
  <c r="G4" i="6"/>
  <c r="L7" i="6" l="1"/>
  <c r="L4" i="6" l="1"/>
  <c r="AE8" i="6" l="1"/>
  <c r="M8" i="6"/>
  <c r="L8" i="6" l="1"/>
  <c r="L9" i="6"/>
  <c r="N4" i="6" l="1"/>
  <c r="N9" i="6" l="1"/>
  <c r="P9" i="6" l="1"/>
  <c r="R7" i="6" l="1"/>
  <c r="R4" i="6" l="1"/>
  <c r="R6" i="6" l="1"/>
  <c r="R8" i="6"/>
  <c r="R9" i="6" l="1"/>
  <c r="U4" i="6" l="1"/>
  <c r="AE4" i="6" l="1"/>
  <c r="T9" i="6"/>
  <c r="V9" i="6" l="1"/>
  <c r="AE5" i="6" l="1"/>
  <c r="AE6" i="6"/>
  <c r="AD5" i="6"/>
  <c r="AD6" i="6"/>
  <c r="AD7" i="6"/>
  <c r="AB9" i="6"/>
  <c r="Z9" i="6"/>
  <c r="X9" i="6"/>
  <c r="AD9" i="6" l="1"/>
  <c r="G5" i="6"/>
  <c r="G6" i="6"/>
  <c r="G8" i="6"/>
  <c r="G9" i="6" l="1"/>
  <c r="F9" i="6"/>
  <c r="E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<sst xmlns="http://schemas.openxmlformats.org/spreadsheetml/2006/main" count="97" uniqueCount="49">
  <si>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</si>
  <si>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</si>
  <si>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</si>
  <si>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</si>
  <si>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</si>
  <si>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</si>
  <si>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</si>
  <si>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</si>
  <si>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</si>
  <si>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</si>
  <si>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</si>
  <si>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</si>
  <si>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</si>
  <si>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</si>
  <si>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</si>
  <si>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</si>
  <si>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</si>
  <si>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</si>
  <si>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</si>
  <si>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</si>
  <si>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</si>
  <si>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</si>
  <si>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</si>
  <si>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</si>
  <si>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</si>
  <si>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</si>
  <si>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</si>
  <si>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</si>
  <si>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</si>
  <si>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</si>
  <si>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</si>
  <si>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</si>
  <si>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</si>
  <si>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</si>
  <si>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</si>
  <si>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</si>
  <si>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2. dílčí čerpání úvěru KB</t>
  </si>
  <si>
    <t>1. dílčí čerpání úvěru KB</t>
  </si>
  <si>
    <t>Zůstatek úvěru KB k čerpání celkem</t>
  </si>
  <si>
    <t>3. dílčí čerpání úvěru KB</t>
  </si>
  <si>
    <t>4. dílčí čerpání úvěru KB</t>
  </si>
  <si>
    <t>5. dílčí čerpání úvěru KB</t>
  </si>
  <si>
    <t>II/441 Křiž. R35 - hr. Kraje Moravskoslezského</t>
  </si>
  <si>
    <t>6. dílčí čerpání úvěru KB</t>
  </si>
  <si>
    <t>7. dílčí čerpání úvěru KB</t>
  </si>
  <si>
    <t>8. dílčí čerpání úvěru KB</t>
  </si>
  <si>
    <t>9. dílčí čerpání úvěru KB</t>
  </si>
  <si>
    <t>10. dílčí čerpání úvěru KB</t>
  </si>
  <si>
    <t>Rozpočet 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</si>
</sst>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23" xfId="0" applyNumberFormat="1" applyBorder="1"/>
    <xf numFmtId="4" fontId="0" fillId="0" borderId="45" xfId="0" applyNumberFormat="1" applyBorder="1"/>
    <xf numFmtId="4" fontId="0" fillId="0" borderId="3" xfId="0" applyNumberFormat="1" applyBorder="1"/>
    <xf numFmtId="4" fontId="0" fillId="0" borderId="46" xfId="0" applyNumberFormat="1" applyBorder="1"/>
    <xf numFmtId="4" fontId="0" fillId="0" borderId="24" xfId="0" applyNumberFormat="1" applyBorder="1"/>
    <xf numFmtId="4" fontId="0" fillId="0" borderId="47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4" fontId="0" fillId="0" borderId="46" xfId="0" applyNumberFormat="1" applyFont="1" applyBorder="1"/>
    <xf numFmtId="0" fontId="2" fillId="0" borderId="0" xfId="0" applyFont="1" applyBorder="1" applyAlignment="1">
      <alignment horizontal="left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1"/>
  <sheetViews>
    <sheetView tabSelected="1" zoomScale="90" zoomScaleNormal="90" zoomScaleSheetLayoutView="100" workbookViewId="0">
      <selection activeCell="E15" sqref="E15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8" width="16.5703125" hidden="1" customWidth="1"/>
    <col min="9" max="9" width="17.28515625" hidden="1" customWidth="1"/>
    <col min="10" max="14" width="14.7109375" hidden="1" customWidth="1"/>
    <col min="15" max="15" width="14.5703125" hidden="1" customWidth="1"/>
    <col min="16" max="16" width="14" hidden="1" customWidth="1"/>
    <col min="17" max="17" width="13.5703125" hidden="1" customWidth="1"/>
    <col min="18" max="18" width="15.7109375" hidden="1" customWidth="1"/>
    <col min="19" max="19" width="16.85546875" hidden="1" customWidth="1"/>
    <col min="20" max="20" width="14.7109375" hidden="1" customWidth="1"/>
    <col min="21" max="21" width="14.42578125" hidden="1" customWidth="1"/>
    <col min="22" max="23" width="14" hidden="1" customWidth="1"/>
    <col min="24" max="24" width="15.42578125" hidden="1" customWidth="1"/>
    <col min="25" max="25" width="14.140625" hidden="1" customWidth="1"/>
    <col min="26" max="26" width="15.85546875" hidden="1" customWidth="1"/>
    <col min="27" max="27" width="16.28515625" hidden="1" customWidth="1"/>
    <col min="28" max="28" width="16.28515625" customWidth="1"/>
    <col min="29" max="30" width="16.42578125" customWidth="1"/>
    <col min="31" max="31" width="15.5703125" customWidth="1"/>
  </cols>
  <sheetData>
    <row r="1" spans="2:31" ht="19.5" thickBot="1" x14ac:dyDescent="0.35">
      <c r="B1" s="103" t="s">
        <v>29</v>
      </c>
      <c r="C1" s="103"/>
      <c r="D1" s="103"/>
      <c r="E1" s="103"/>
      <c r="F1" s="70"/>
      <c r="G1" s="70"/>
      <c r="H1" s="93"/>
      <c r="I1" s="93"/>
      <c r="J1" s="90"/>
      <c r="K1" s="90"/>
      <c r="L1" s="89"/>
      <c r="M1" s="89"/>
      <c r="N1" s="88"/>
      <c r="O1" s="88"/>
      <c r="P1" s="87"/>
      <c r="Q1" s="87"/>
      <c r="R1" s="86"/>
      <c r="S1" s="86"/>
      <c r="T1" s="85"/>
      <c r="U1" s="85"/>
      <c r="V1" s="84"/>
      <c r="W1" s="84"/>
      <c r="X1" s="73"/>
      <c r="Y1" s="72"/>
      <c r="Z1" s="73"/>
      <c r="AA1" s="54"/>
      <c r="AB1" s="54"/>
      <c r="AE1" s="1" t="s">
        <v>27</v>
      </c>
    </row>
    <row r="2" spans="2:31" ht="33.75" customHeight="1" thickTop="1" x14ac:dyDescent="0.25">
      <c r="B2" s="106" t="s">
        <v>5</v>
      </c>
      <c r="C2" s="104" t="s">
        <v>0</v>
      </c>
      <c r="D2" s="104" t="s">
        <v>1</v>
      </c>
      <c r="E2" s="108" t="s">
        <v>48</v>
      </c>
      <c r="F2" s="109"/>
      <c r="G2" s="110"/>
      <c r="H2" s="94" t="s">
        <v>47</v>
      </c>
      <c r="I2" s="95"/>
      <c r="J2" s="94" t="s">
        <v>46</v>
      </c>
      <c r="K2" s="95"/>
      <c r="L2" s="94" t="s">
        <v>45</v>
      </c>
      <c r="M2" s="95"/>
      <c r="N2" s="94" t="s">
        <v>44</v>
      </c>
      <c r="O2" s="95"/>
      <c r="P2" s="94" t="s">
        <v>43</v>
      </c>
      <c r="Q2" s="95"/>
      <c r="R2" s="94" t="s">
        <v>41</v>
      </c>
      <c r="S2" s="95"/>
      <c r="T2" s="94" t="s">
        <v>40</v>
      </c>
      <c r="U2" s="95"/>
      <c r="V2" s="94" t="s">
        <v>39</v>
      </c>
      <c r="W2" s="95"/>
      <c r="X2" s="94" t="s">
        <v>36</v>
      </c>
      <c r="Y2" s="95"/>
      <c r="Z2" s="94" t="s">
        <v>37</v>
      </c>
      <c r="AA2" s="95"/>
      <c r="AB2" s="98" t="s">
        <v>35</v>
      </c>
      <c r="AC2" s="101"/>
      <c r="AD2" s="98" t="s">
        <v>38</v>
      </c>
      <c r="AE2" s="99"/>
    </row>
    <row r="3" spans="2:31" ht="30.75" customHeight="1" thickBot="1" x14ac:dyDescent="0.3">
      <c r="B3" s="107"/>
      <c r="C3" s="105"/>
      <c r="D3" s="105"/>
      <c r="E3" s="71" t="s">
        <v>31</v>
      </c>
      <c r="F3" s="71" t="s">
        <v>32</v>
      </c>
      <c r="G3" s="71" t="s">
        <v>2</v>
      </c>
      <c r="H3" s="71" t="s">
        <v>31</v>
      </c>
      <c r="I3" s="71" t="s">
        <v>32</v>
      </c>
      <c r="J3" s="71" t="s">
        <v>31</v>
      </c>
      <c r="K3" s="71" t="s">
        <v>32</v>
      </c>
      <c r="L3" s="71" t="s">
        <v>31</v>
      </c>
      <c r="M3" s="71" t="s">
        <v>32</v>
      </c>
      <c r="N3" s="71" t="s">
        <v>31</v>
      </c>
      <c r="O3" s="71" t="s">
        <v>32</v>
      </c>
      <c r="P3" s="71" t="s">
        <v>31</v>
      </c>
      <c r="Q3" s="71" t="s">
        <v>32</v>
      </c>
      <c r="R3" s="71" t="s">
        <v>31</v>
      </c>
      <c r="S3" s="71" t="s">
        <v>32</v>
      </c>
      <c r="T3" s="71" t="s">
        <v>31</v>
      </c>
      <c r="U3" s="71" t="s">
        <v>32</v>
      </c>
      <c r="V3" s="71" t="s">
        <v>31</v>
      </c>
      <c r="W3" s="71" t="s">
        <v>32</v>
      </c>
      <c r="X3" s="71" t="s">
        <v>31</v>
      </c>
      <c r="Y3" s="71" t="s">
        <v>32</v>
      </c>
      <c r="Z3" s="71" t="s">
        <v>31</v>
      </c>
      <c r="AA3" s="71" t="s">
        <v>32</v>
      </c>
      <c r="AB3" s="75" t="s">
        <v>31</v>
      </c>
      <c r="AC3" s="75" t="s">
        <v>32</v>
      </c>
      <c r="AD3" s="75" t="s">
        <v>31</v>
      </c>
      <c r="AE3" s="76" t="s">
        <v>32</v>
      </c>
    </row>
    <row r="4" spans="2:31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/>
      <c r="I4" s="63"/>
      <c r="J4" s="63">
        <f>1749269.5+10890+1064.8</f>
        <v>1761224.3</v>
      </c>
      <c r="K4" s="63">
        <v>12977.25</v>
      </c>
      <c r="L4" s="63">
        <f>3390172.97+1064.8+10890</f>
        <v>3402127.77</v>
      </c>
      <c r="M4" s="63">
        <v>2991219.17</v>
      </c>
      <c r="N4" s="63">
        <f>10890+1064.8</f>
        <v>11954.8</v>
      </c>
      <c r="O4" s="63">
        <v>33033</v>
      </c>
      <c r="P4" s="63">
        <v>2697982.3</v>
      </c>
      <c r="Q4" s="63">
        <v>555626.86</v>
      </c>
      <c r="R4" s="63">
        <f>4237396.75+12705+1064.8</f>
        <v>4251166.55</v>
      </c>
      <c r="S4" s="63">
        <v>1639880.39</v>
      </c>
      <c r="T4" s="63">
        <v>3563957.34</v>
      </c>
      <c r="U4" s="63">
        <f>50820+2059531.44</f>
        <v>2110351.44</v>
      </c>
      <c r="V4" s="63"/>
      <c r="W4" s="63"/>
      <c r="X4" s="63"/>
      <c r="Y4" s="63"/>
      <c r="Z4" s="63"/>
      <c r="AA4" s="63">
        <v>532.4</v>
      </c>
      <c r="AB4" s="63">
        <f t="shared" ref="AB4:AC8" si="0">Z4+X4+V4+T4+R4+P4+N4+L4+J4+H4</f>
        <v>15688413.060000001</v>
      </c>
      <c r="AC4" s="63">
        <f t="shared" si="0"/>
        <v>7343620.5099999998</v>
      </c>
      <c r="AD4" s="78">
        <f t="shared" ref="AD4:AE8" si="1">E4-AB4</f>
        <v>2101586.9399999995</v>
      </c>
      <c r="AE4" s="79">
        <f t="shared" si="1"/>
        <v>6671379.4900000002</v>
      </c>
    </row>
    <row r="5" spans="2:31" ht="22.5" customHeight="1" x14ac:dyDescent="0.25">
      <c r="B5" s="60">
        <v>50</v>
      </c>
      <c r="C5" s="55">
        <v>100919</v>
      </c>
      <c r="D5" s="56" t="s">
        <v>30</v>
      </c>
      <c r="E5" s="64">
        <v>9893000</v>
      </c>
      <c r="F5" s="64">
        <v>21837000</v>
      </c>
      <c r="G5" s="64">
        <f>E5+F5</f>
        <v>31730000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>
        <f t="shared" si="0"/>
        <v>0</v>
      </c>
      <c r="AC5" s="64">
        <f t="shared" si="0"/>
        <v>0</v>
      </c>
      <c r="AD5" s="80">
        <f t="shared" si="1"/>
        <v>9893000</v>
      </c>
      <c r="AE5" s="81">
        <f t="shared" si="1"/>
        <v>21837000</v>
      </c>
    </row>
    <row r="6" spans="2:31" ht="22.5" customHeight="1" x14ac:dyDescent="0.25">
      <c r="B6" s="60">
        <v>12</v>
      </c>
      <c r="C6" s="55" t="s">
        <v>20</v>
      </c>
      <c r="D6" s="56" t="s">
        <v>33</v>
      </c>
      <c r="E6" s="64">
        <v>9200000</v>
      </c>
      <c r="F6" s="64">
        <v>1800000</v>
      </c>
      <c r="G6" s="64">
        <f>E6+F6</f>
        <v>11000000</v>
      </c>
      <c r="H6" s="64">
        <v>605</v>
      </c>
      <c r="I6" s="64"/>
      <c r="J6" s="64">
        <f>484+1923953.76+2296640.87</f>
        <v>4221078.63</v>
      </c>
      <c r="K6" s="64">
        <f>73447+190635.39+162620.91</f>
        <v>426703.30000000005</v>
      </c>
      <c r="L6" s="64">
        <v>605</v>
      </c>
      <c r="M6" s="64"/>
      <c r="N6" s="64"/>
      <c r="O6" s="64"/>
      <c r="P6" s="64">
        <v>1275454.6299999999</v>
      </c>
      <c r="Q6" s="64">
        <v>231663.53</v>
      </c>
      <c r="R6" s="64">
        <f>396707.31+242</f>
        <v>396949.31</v>
      </c>
      <c r="S6" s="64">
        <v>273567.65000000002</v>
      </c>
      <c r="T6" s="64"/>
      <c r="U6" s="64"/>
      <c r="V6" s="64">
        <v>53674.1</v>
      </c>
      <c r="W6" s="64"/>
      <c r="X6" s="64">
        <v>1504636.83</v>
      </c>
      <c r="Y6" s="64">
        <v>65144.34</v>
      </c>
      <c r="Z6" s="64"/>
      <c r="AA6" s="77"/>
      <c r="AB6" s="64">
        <f t="shared" si="0"/>
        <v>7453003.5</v>
      </c>
      <c r="AC6" s="64">
        <f t="shared" si="0"/>
        <v>997078.82000000007</v>
      </c>
      <c r="AD6" s="80">
        <f t="shared" si="1"/>
        <v>1746996.5</v>
      </c>
      <c r="AE6" s="81">
        <f t="shared" si="1"/>
        <v>802921.17999999993</v>
      </c>
    </row>
    <row r="7" spans="2:31" ht="22.5" customHeight="1" x14ac:dyDescent="0.25">
      <c r="B7" s="60">
        <v>12</v>
      </c>
      <c r="C7" s="55" t="s">
        <v>20</v>
      </c>
      <c r="D7" s="56" t="s">
        <v>42</v>
      </c>
      <c r="E7" s="64">
        <f>16646000-1746000</f>
        <v>14900000</v>
      </c>
      <c r="F7" s="64">
        <f>3254000+1746000</f>
        <v>5000000</v>
      </c>
      <c r="G7" s="64">
        <f>E7+F7</f>
        <v>19900000</v>
      </c>
      <c r="H7" s="64">
        <v>484</v>
      </c>
      <c r="I7" s="64"/>
      <c r="J7" s="64">
        <f>484+3312968.8+2983263.79</f>
        <v>6296716.5899999999</v>
      </c>
      <c r="K7" s="64">
        <f>564051.18+632294.66</f>
        <v>1196345.8400000001</v>
      </c>
      <c r="L7" s="64">
        <f>2947551.7+605</f>
        <v>2948156.7</v>
      </c>
      <c r="M7" s="64">
        <v>1732105.75</v>
      </c>
      <c r="N7" s="64"/>
      <c r="O7" s="64"/>
      <c r="P7" s="64"/>
      <c r="Q7" s="64"/>
      <c r="R7" s="64">
        <f>4366.7+605+1933870.89+1095.1</f>
        <v>1939937.69</v>
      </c>
      <c r="S7" s="64">
        <v>537892.19999999995</v>
      </c>
      <c r="T7" s="64">
        <v>1993800.33</v>
      </c>
      <c r="U7" s="64">
        <v>890024.15</v>
      </c>
      <c r="V7" s="64"/>
      <c r="W7" s="64"/>
      <c r="X7" s="64"/>
      <c r="Y7" s="64"/>
      <c r="Z7" s="64"/>
      <c r="AA7" s="64"/>
      <c r="AB7" s="64">
        <f t="shared" si="0"/>
        <v>13179095.310000001</v>
      </c>
      <c r="AC7" s="64">
        <f t="shared" si="0"/>
        <v>4356367.9400000004</v>
      </c>
      <c r="AD7" s="80">
        <f t="shared" si="1"/>
        <v>1720904.6899999995</v>
      </c>
      <c r="AE7" s="92">
        <f t="shared" si="1"/>
        <v>643632.05999999959</v>
      </c>
    </row>
    <row r="8" spans="2:31" ht="22.5" customHeight="1" thickBot="1" x14ac:dyDescent="0.3">
      <c r="B8" s="67">
        <v>12</v>
      </c>
      <c r="C8" s="68" t="s">
        <v>20</v>
      </c>
      <c r="D8" s="69" t="s">
        <v>34</v>
      </c>
      <c r="E8" s="66">
        <v>4654000</v>
      </c>
      <c r="F8" s="66">
        <v>911000</v>
      </c>
      <c r="G8" s="66">
        <f>E8+F8</f>
        <v>5565000</v>
      </c>
      <c r="H8" s="66">
        <v>396167.7</v>
      </c>
      <c r="I8" s="66">
        <v>6611.22</v>
      </c>
      <c r="J8" s="66">
        <f>738.1+376022.95</f>
        <v>376761.05</v>
      </c>
      <c r="K8" s="66">
        <v>12344.63</v>
      </c>
      <c r="L8" s="66">
        <f>478249.1+605</f>
        <v>478854.1</v>
      </c>
      <c r="M8" s="66">
        <f>2637.46+37075</f>
        <v>39712.46</v>
      </c>
      <c r="N8" s="66"/>
      <c r="O8" s="66"/>
      <c r="P8" s="66">
        <v>1559.33</v>
      </c>
      <c r="Q8" s="66"/>
      <c r="R8" s="66">
        <f>121+195715.06</f>
        <v>195836.06</v>
      </c>
      <c r="S8" s="66">
        <v>61892.5</v>
      </c>
      <c r="T8" s="66"/>
      <c r="U8" s="66"/>
      <c r="V8" s="66"/>
      <c r="W8" s="66"/>
      <c r="X8" s="66"/>
      <c r="Y8" s="66"/>
      <c r="Z8" s="66"/>
      <c r="AA8" s="66"/>
      <c r="AB8" s="66">
        <f t="shared" si="0"/>
        <v>1449178.24</v>
      </c>
      <c r="AC8" s="66">
        <f t="shared" si="0"/>
        <v>120560.81</v>
      </c>
      <c r="AD8" s="82">
        <f t="shared" si="1"/>
        <v>3204821.76</v>
      </c>
      <c r="AE8" s="83">
        <f t="shared" si="1"/>
        <v>790439.19</v>
      </c>
    </row>
    <row r="9" spans="2:31" ht="20.100000000000001" customHeight="1" thickTop="1" thickBot="1" x14ac:dyDescent="0.3">
      <c r="B9" s="61"/>
      <c r="C9" s="62"/>
      <c r="D9" s="62"/>
      <c r="E9" s="65">
        <f t="shared" ref="E9:G9" si="2">SUM(E4:E8)</f>
        <v>56437000</v>
      </c>
      <c r="F9" s="65">
        <f t="shared" si="2"/>
        <v>43563000</v>
      </c>
      <c r="G9" s="65">
        <f t="shared" si="2"/>
        <v>100000000</v>
      </c>
      <c r="H9" s="96">
        <f>SUM(H4:I8)</f>
        <v>403867.92</v>
      </c>
      <c r="I9" s="97"/>
      <c r="J9" s="96">
        <f>SUM(J4:K8)</f>
        <v>14304151.590000002</v>
      </c>
      <c r="K9" s="97"/>
      <c r="L9" s="96">
        <f>SUM(L4:M8)</f>
        <v>11592780.950000001</v>
      </c>
      <c r="M9" s="97"/>
      <c r="N9" s="96">
        <f>SUM(N4:O8)</f>
        <v>44987.8</v>
      </c>
      <c r="O9" s="97"/>
      <c r="P9" s="96">
        <f>SUM(P4:Q8)</f>
        <v>4762286.6499999994</v>
      </c>
      <c r="Q9" s="97"/>
      <c r="R9" s="96">
        <f>SUM(R4:S8)</f>
        <v>9297122.3499999996</v>
      </c>
      <c r="S9" s="97"/>
      <c r="T9" s="96">
        <f>SUM(T4:U8)</f>
        <v>8558133.2599999998</v>
      </c>
      <c r="U9" s="97"/>
      <c r="V9" s="96">
        <f>SUM(V4:W8)</f>
        <v>53674.1</v>
      </c>
      <c r="W9" s="97"/>
      <c r="X9" s="96">
        <f>SUM(X4:Y8)</f>
        <v>1569781.1700000002</v>
      </c>
      <c r="Y9" s="97"/>
      <c r="Z9" s="96">
        <f>SUM(Z4:AA8)</f>
        <v>532.4</v>
      </c>
      <c r="AA9" s="97"/>
      <c r="AB9" s="96">
        <f>SUM(AB4:AC8)</f>
        <v>50587318.190000005</v>
      </c>
      <c r="AC9" s="102"/>
      <c r="AD9" s="96">
        <f>SUM(AD4:AE8)</f>
        <v>49412681.809999995</v>
      </c>
      <c r="AE9" s="100"/>
    </row>
    <row r="10" spans="2:31" ht="15.75" thickTop="1" x14ac:dyDescent="0.25">
      <c r="E10" s="91"/>
      <c r="F10" s="91"/>
      <c r="AE10" s="91"/>
    </row>
    <row r="11" spans="2:31" x14ac:dyDescent="0.25">
      <c r="AC11" s="74"/>
    </row>
  </sheetData>
  <mergeCells count="29">
    <mergeCell ref="P9:Q9"/>
    <mergeCell ref="N2:O2"/>
    <mergeCell ref="N9:O9"/>
    <mergeCell ref="L2:M2"/>
    <mergeCell ref="E2:G2"/>
    <mergeCell ref="P2:Q2"/>
    <mergeCell ref="B1:E1"/>
    <mergeCell ref="C2:C3"/>
    <mergeCell ref="D2:D3"/>
    <mergeCell ref="B2:B3"/>
    <mergeCell ref="L9:M9"/>
    <mergeCell ref="J2:K2"/>
    <mergeCell ref="J9:K9"/>
    <mergeCell ref="H2:I2"/>
    <mergeCell ref="H9:I9"/>
    <mergeCell ref="AD2:AE2"/>
    <mergeCell ref="AD9:AE9"/>
    <mergeCell ref="AB2:AC2"/>
    <mergeCell ref="X2:Y2"/>
    <mergeCell ref="Z2:AA2"/>
    <mergeCell ref="X9:Y9"/>
    <mergeCell ref="Z9:AA9"/>
    <mergeCell ref="AB9:AC9"/>
    <mergeCell ref="V2:W2"/>
    <mergeCell ref="V9:W9"/>
    <mergeCell ref="T2:U2"/>
    <mergeCell ref="T9:U9"/>
    <mergeCell ref="R2:S2"/>
    <mergeCell ref="R9:S9"/>
  </mergeCells>
  <pageMargins left="0.70866141732283472" right="0.70866141732283472" top="0.39370078740157483" bottom="0.39370078740157483" header="0.31496062992125984" footer="0.31496062992125984"/>
  <pageSetup paperSize="9" scale="65" firstPageNumber="4" fitToHeight="0" orientation="landscape" useFirstPageNumber="1" r:id="rId1"/>
  <headerFooter>
    <oddFooter>&amp;LZastupitelstvo Olomouckého kraje 17. 9. 2018                                                                   
7.4.1. - Rozpočet Olomouckého kraje 2018 - čerpání úvěru KB - DODATEK
Příloha č. 2 - přehled čerpání úvěru&amp;RStrana &amp;P (celkem 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14" t="s">
        <v>25</v>
      </c>
      <c r="B1" s="114"/>
      <c r="C1" s="114"/>
      <c r="D1" s="114"/>
      <c r="E1" s="114"/>
      <c r="F1" s="114"/>
      <c r="G1" s="114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3" t="s">
        <v>0</v>
      </c>
      <c r="B4" s="125" t="s">
        <v>5</v>
      </c>
      <c r="C4" s="125" t="s">
        <v>6</v>
      </c>
      <c r="D4" s="117" t="s">
        <v>10</v>
      </c>
      <c r="E4" s="117" t="s">
        <v>1</v>
      </c>
      <c r="F4" s="121" t="s">
        <v>4</v>
      </c>
      <c r="G4" s="117" t="s">
        <v>7</v>
      </c>
      <c r="H4" s="115" t="s">
        <v>3</v>
      </c>
      <c r="I4" s="117" t="s">
        <v>9</v>
      </c>
      <c r="J4" s="117" t="s">
        <v>12</v>
      </c>
      <c r="K4" s="117" t="s">
        <v>8</v>
      </c>
      <c r="L4" s="119" t="s">
        <v>13</v>
      </c>
      <c r="M4" s="127" t="s">
        <v>14</v>
      </c>
    </row>
    <row r="5" spans="1:13" ht="39" customHeight="1" thickBot="1" x14ac:dyDescent="0.25">
      <c r="A5" s="124"/>
      <c r="B5" s="126"/>
      <c r="C5" s="126"/>
      <c r="D5" s="118"/>
      <c r="E5" s="118"/>
      <c r="F5" s="122"/>
      <c r="G5" s="118"/>
      <c r="H5" s="116"/>
      <c r="I5" s="118"/>
      <c r="J5" s="118"/>
      <c r="K5" s="118"/>
      <c r="L5" s="120"/>
      <c r="M5" s="12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1" t="s">
        <v>2</v>
      </c>
      <c r="B11" s="112"/>
      <c r="C11" s="112"/>
      <c r="D11" s="112"/>
      <c r="E11" s="112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3" t="s">
        <v>0</v>
      </c>
      <c r="B13" s="125" t="s">
        <v>5</v>
      </c>
      <c r="C13" s="125" t="s">
        <v>6</v>
      </c>
      <c r="D13" s="117" t="s">
        <v>10</v>
      </c>
      <c r="E13" s="117" t="s">
        <v>1</v>
      </c>
      <c r="F13" s="121" t="s">
        <v>4</v>
      </c>
      <c r="G13" s="117" t="s">
        <v>7</v>
      </c>
      <c r="H13" s="115" t="s">
        <v>3</v>
      </c>
      <c r="I13" s="117" t="s">
        <v>9</v>
      </c>
      <c r="J13" s="117" t="s">
        <v>12</v>
      </c>
      <c r="K13" s="117" t="s">
        <v>8</v>
      </c>
      <c r="L13" s="119" t="s">
        <v>13</v>
      </c>
      <c r="M13" s="127" t="s">
        <v>14</v>
      </c>
    </row>
    <row r="14" spans="1:13" ht="39" customHeight="1" thickBot="1" x14ac:dyDescent="0.25">
      <c r="A14" s="124"/>
      <c r="B14" s="126"/>
      <c r="C14" s="126"/>
      <c r="D14" s="118"/>
      <c r="E14" s="118"/>
      <c r="F14" s="122"/>
      <c r="G14" s="118"/>
      <c r="H14" s="116"/>
      <c r="I14" s="118"/>
      <c r="J14" s="118"/>
      <c r="K14" s="118"/>
      <c r="L14" s="120"/>
      <c r="M14" s="12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1" t="s">
        <v>26</v>
      </c>
      <c r="B19" s="112"/>
      <c r="C19" s="112"/>
      <c r="D19" s="112"/>
      <c r="E19" s="112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1" t="s">
        <v>2</v>
      </c>
      <c r="B21" s="112"/>
      <c r="C21" s="112"/>
      <c r="D21" s="112"/>
      <c r="E21" s="112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13"/>
      <c r="L22" s="113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2018-09-05T09:15:53Z</cp:lastPrinted>
  <dcterms:created xsi:type="dcterms:W3CDTF">2013-11-04T07:24:03Z</dcterms:created>
  <dcterms:modified xsi:type="dcterms:W3CDTF">2018-09-05T11:01:18Z</dcterms:modified>
</cp:coreProperties>
</file>