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6360" windowHeight="11640" firstSheet="1" activeTab="14"/>
  </bookViews>
  <sheets>
    <sheet name="Rekapitulace" sheetId="41" r:id="rId1"/>
    <sheet name="1016" sheetId="7" r:id="rId2"/>
    <sheet name="1017" sheetId="35" r:id="rId3"/>
    <sheet name="1106" sheetId="34" r:id="rId4"/>
    <sheet name="1125" sheetId="33" r:id="rId5"/>
    <sheet name="1126" sheetId="32" r:id="rId6"/>
    <sheet name="1127" sheetId="31" r:id="rId7"/>
    <sheet name="1151" sheetId="30" r:id="rId8"/>
    <sheet name="1161" sheetId="29" r:id="rId9"/>
    <sheet name="1212" sheetId="28" r:id="rId10"/>
    <sheet name="1213" sheetId="27" r:id="rId11"/>
    <sheet name="1305" sheetId="26" r:id="rId12"/>
    <sheet name="1401" sheetId="25" r:id="rId13"/>
    <sheet name="1402" sheetId="24" r:id="rId14"/>
    <sheet name="1465" sheetId="23" r:id="rId15"/>
  </sheets>
  <definedNames>
    <definedName name="názvy.tisku">#REF!</definedName>
    <definedName name="_xlnm.Print_Area" localSheetId="1">'1016'!$A$1:$I$57</definedName>
    <definedName name="_xlnm.Print_Area" localSheetId="2">'1017'!$A$1:$I$52</definedName>
    <definedName name="_xlnm.Print_Area" localSheetId="3">'1106'!$A$1:$I$52</definedName>
    <definedName name="_xlnm.Print_Area" localSheetId="4">'1125'!$A$1:$I$53</definedName>
    <definedName name="_xlnm.Print_Area" localSheetId="5">'1126'!$A$1:$I$53</definedName>
    <definedName name="_xlnm.Print_Area" localSheetId="6">'1127'!$A$1:$I$52</definedName>
    <definedName name="_xlnm.Print_Area" localSheetId="7">'1151'!$A$1:$I$53</definedName>
    <definedName name="_xlnm.Print_Area" localSheetId="8">'1161'!$A$1:$I$53</definedName>
    <definedName name="_xlnm.Print_Area" localSheetId="9">'1212'!$A$1:$I$52</definedName>
    <definedName name="_xlnm.Print_Area" localSheetId="10">'1213'!$A$1:$I$52</definedName>
    <definedName name="_xlnm.Print_Area" localSheetId="11">'1305'!$A$1:$I$53</definedName>
    <definedName name="_xlnm.Print_Area" localSheetId="12">'1401'!$A$1:$I$53</definedName>
    <definedName name="_xlnm.Print_Area" localSheetId="13">'1402'!$A$1:$I$52</definedName>
    <definedName name="_xlnm.Print_Area" localSheetId="14">'1465'!$A$1:$I$52</definedName>
  </definedNames>
  <calcPr calcId="144525"/>
</workbook>
</file>

<file path=xl/calcChain.xml><?xml version="1.0" encoding="utf-8"?>
<calcChain xmlns="http://schemas.openxmlformats.org/spreadsheetml/2006/main">
  <c r="F50" i="24" l="1"/>
  <c r="G50" i="24"/>
  <c r="I51" i="25"/>
  <c r="F51" i="25"/>
  <c r="I38" i="27"/>
  <c r="F50" i="28"/>
  <c r="E50" i="28"/>
  <c r="I51" i="30"/>
  <c r="G51" i="30"/>
  <c r="E51" i="30"/>
  <c r="H48" i="31"/>
  <c r="I37" i="32"/>
  <c r="F51" i="32"/>
  <c r="G50" i="34"/>
  <c r="F50" i="34"/>
  <c r="H48" i="34"/>
  <c r="I50" i="35"/>
  <c r="F50" i="35"/>
  <c r="H50" i="35" s="1"/>
  <c r="H52" i="35" s="1"/>
  <c r="H49" i="35"/>
  <c r="H51" i="34"/>
  <c r="I51" i="34"/>
  <c r="H49" i="34"/>
  <c r="H50" i="33"/>
  <c r="H50" i="32"/>
  <c r="H49" i="31"/>
  <c r="H51" i="30"/>
  <c r="H50" i="30"/>
  <c r="H50" i="29"/>
  <c r="H49" i="28"/>
  <c r="H49" i="27"/>
  <c r="H51" i="26"/>
  <c r="I51" i="26" s="1"/>
  <c r="H50" i="26"/>
  <c r="H49" i="26"/>
  <c r="I49" i="26"/>
  <c r="H51" i="25"/>
  <c r="H52" i="25"/>
  <c r="H50" i="25"/>
  <c r="H50" i="24"/>
  <c r="H49" i="24"/>
  <c r="H50" i="23"/>
  <c r="H51" i="23"/>
  <c r="H49" i="23"/>
  <c r="G16" i="7"/>
  <c r="E9" i="41"/>
  <c r="G16" i="35"/>
  <c r="E12" i="41"/>
  <c r="G16" i="34"/>
  <c r="E14" i="41"/>
  <c r="G16" i="33"/>
  <c r="E16" i="41"/>
  <c r="G16" i="32"/>
  <c r="E18" i="41"/>
  <c r="G16" i="31"/>
  <c r="E20" i="41"/>
  <c r="G16" i="30"/>
  <c r="E22" i="41"/>
  <c r="G16" i="29"/>
  <c r="E24" i="41"/>
  <c r="G16" i="28"/>
  <c r="E26" i="41"/>
  <c r="G16" i="27"/>
  <c r="E28" i="41"/>
  <c r="G16" i="26"/>
  <c r="E30" i="41" s="1"/>
  <c r="G16" i="25"/>
  <c r="E32" i="41" s="1"/>
  <c r="G16" i="24"/>
  <c r="E34" i="41" s="1"/>
  <c r="G16" i="23"/>
  <c r="E36" i="41" s="1"/>
  <c r="G18" i="7"/>
  <c r="F9" i="41"/>
  <c r="G18" i="23"/>
  <c r="F36" i="41" s="1"/>
  <c r="G18" i="24"/>
  <c r="F34" i="41" s="1"/>
  <c r="G18" i="25"/>
  <c r="F32" i="41" s="1"/>
  <c r="H32" i="41" s="1"/>
  <c r="G18" i="26"/>
  <c r="F30" i="41" s="1"/>
  <c r="H30" i="41" s="1"/>
  <c r="G18" i="27"/>
  <c r="F28" i="41" s="1"/>
  <c r="H28" i="41" s="1"/>
  <c r="G18" i="28"/>
  <c r="F26" i="41" s="1"/>
  <c r="H26" i="41" s="1"/>
  <c r="G18" i="29"/>
  <c r="F24" i="41" s="1"/>
  <c r="H24" i="41" s="1"/>
  <c r="G18" i="30"/>
  <c r="F22" i="41" s="1"/>
  <c r="I22" i="41" s="1"/>
  <c r="G18" i="31"/>
  <c r="F20" i="41" s="1"/>
  <c r="H20" i="41" s="1"/>
  <c r="G18" i="32"/>
  <c r="F18" i="41" s="1"/>
  <c r="H18" i="41" s="1"/>
  <c r="G18" i="33"/>
  <c r="F16" i="41" s="1"/>
  <c r="H16" i="41" s="1"/>
  <c r="G18" i="34"/>
  <c r="F14" i="41" s="1"/>
  <c r="H14" i="41" s="1"/>
  <c r="G18" i="35"/>
  <c r="F12" i="41" s="1"/>
  <c r="G22" i="23"/>
  <c r="G36" i="41" s="1"/>
  <c r="G38" i="41" s="1"/>
  <c r="H24" i="32"/>
  <c r="K21" i="41"/>
  <c r="J21" i="41"/>
  <c r="M21" i="41" s="1"/>
  <c r="J35" i="41"/>
  <c r="K35" i="41"/>
  <c r="L36" i="41"/>
  <c r="H50" i="27"/>
  <c r="I50" i="27"/>
  <c r="H52" i="29"/>
  <c r="I52" i="29"/>
  <c r="H50" i="34"/>
  <c r="I50" i="34"/>
  <c r="I48" i="34"/>
  <c r="H51" i="35"/>
  <c r="H48" i="35"/>
  <c r="J33" i="41"/>
  <c r="G24" i="23"/>
  <c r="K19" i="41"/>
  <c r="J19" i="41"/>
  <c r="M19" i="41"/>
  <c r="K20" i="41" s="1"/>
  <c r="J20" i="41"/>
  <c r="K27" i="41"/>
  <c r="J27" i="41"/>
  <c r="M27" i="41" s="1"/>
  <c r="K28" i="41" s="1"/>
  <c r="K33" i="41"/>
  <c r="M33" i="41" s="1"/>
  <c r="I40" i="34"/>
  <c r="I38" i="34"/>
  <c r="I37" i="34"/>
  <c r="I40" i="33"/>
  <c r="I38" i="33"/>
  <c r="I40" i="32"/>
  <c r="I38" i="32"/>
  <c r="I40" i="31"/>
  <c r="I38" i="31"/>
  <c r="I37" i="31"/>
  <c r="I40" i="30"/>
  <c r="I38" i="30"/>
  <c r="I40" i="29"/>
  <c r="I38" i="29"/>
  <c r="I40" i="28"/>
  <c r="I38" i="28"/>
  <c r="I37" i="28"/>
  <c r="I40" i="27"/>
  <c r="I37" i="27"/>
  <c r="I40" i="26"/>
  <c r="I38" i="26"/>
  <c r="I40" i="25"/>
  <c r="I38" i="25"/>
  <c r="I40" i="24"/>
  <c r="I38" i="24"/>
  <c r="I40" i="23"/>
  <c r="I38" i="23"/>
  <c r="I37" i="23"/>
  <c r="I40" i="35"/>
  <c r="I38" i="35"/>
  <c r="I40" i="7"/>
  <c r="I38" i="7"/>
  <c r="H52" i="33"/>
  <c r="I52" i="33" s="1"/>
  <c r="H51" i="33"/>
  <c r="I51" i="33" s="1"/>
  <c r="H49" i="33"/>
  <c r="I49" i="33" s="1"/>
  <c r="H52" i="32"/>
  <c r="I52" i="32" s="1"/>
  <c r="H51" i="32"/>
  <c r="I51" i="32" s="1"/>
  <c r="H49" i="32"/>
  <c r="I49" i="32" s="1"/>
  <c r="I53" i="32" s="1"/>
  <c r="H51" i="31"/>
  <c r="I51" i="31" s="1"/>
  <c r="H50" i="31"/>
  <c r="I50" i="31" s="1"/>
  <c r="I52" i="31" s="1"/>
  <c r="I48" i="31"/>
  <c r="H52" i="30"/>
  <c r="I52" i="30" s="1"/>
  <c r="H49" i="30"/>
  <c r="I49" i="30" s="1"/>
  <c r="H51" i="29"/>
  <c r="I51" i="29" s="1"/>
  <c r="H49" i="29"/>
  <c r="I49" i="29" s="1"/>
  <c r="H51" i="28"/>
  <c r="I51" i="28" s="1"/>
  <c r="H50" i="28"/>
  <c r="I50" i="28" s="1"/>
  <c r="H48" i="28"/>
  <c r="I48" i="28" s="1"/>
  <c r="I52" i="28" s="1"/>
  <c r="H51" i="27"/>
  <c r="I51" i="27" s="1"/>
  <c r="H48" i="27"/>
  <c r="I48" i="27" s="1"/>
  <c r="I52" i="27" s="1"/>
  <c r="H52" i="26"/>
  <c r="I52" i="26" s="1"/>
  <c r="H49" i="25"/>
  <c r="I49" i="25" s="1"/>
  <c r="I53" i="25" s="1"/>
  <c r="H51" i="24"/>
  <c r="I51" i="24" s="1"/>
  <c r="I52" i="24" s="1"/>
  <c r="H48" i="24"/>
  <c r="H48" i="23"/>
  <c r="I48" i="23"/>
  <c r="I51" i="35"/>
  <c r="I48" i="35"/>
  <c r="H52" i="7"/>
  <c r="H51" i="7"/>
  <c r="H49" i="7"/>
  <c r="I49" i="7"/>
  <c r="H50" i="7"/>
  <c r="I24" i="34"/>
  <c r="H24" i="34"/>
  <c r="I24" i="33"/>
  <c r="H24" i="33"/>
  <c r="I24" i="32"/>
  <c r="G22" i="32"/>
  <c r="G24" i="32" s="1"/>
  <c r="I24" i="31"/>
  <c r="H24" i="31"/>
  <c r="I24" i="30"/>
  <c r="H24" i="30"/>
  <c r="I24" i="29"/>
  <c r="H24" i="29"/>
  <c r="I24" i="28"/>
  <c r="H24" i="28"/>
  <c r="I24" i="27"/>
  <c r="H24" i="27"/>
  <c r="I24" i="26"/>
  <c r="H24" i="26"/>
  <c r="I24" i="25"/>
  <c r="H24" i="25"/>
  <c r="I24" i="24"/>
  <c r="H24" i="24"/>
  <c r="G22" i="24"/>
  <c r="G24" i="24"/>
  <c r="I24" i="23"/>
  <c r="H24" i="23"/>
  <c r="I24" i="35"/>
  <c r="H24" i="35"/>
  <c r="I24" i="7"/>
  <c r="H24" i="7"/>
  <c r="H10" i="41"/>
  <c r="L33" i="41"/>
  <c r="L31" i="41"/>
  <c r="L29" i="41"/>
  <c r="L27" i="41"/>
  <c r="L25" i="41"/>
  <c r="L23" i="41"/>
  <c r="L19" i="41"/>
  <c r="L17" i="41"/>
  <c r="L15" i="41"/>
  <c r="L13" i="41"/>
  <c r="L11" i="41"/>
  <c r="L9" i="41"/>
  <c r="K31" i="41"/>
  <c r="J31" i="41"/>
  <c r="K29" i="41"/>
  <c r="J29" i="41"/>
  <c r="K25" i="41"/>
  <c r="J25" i="41"/>
  <c r="K23" i="41"/>
  <c r="J23" i="41"/>
  <c r="K17" i="41"/>
  <c r="J17" i="41"/>
  <c r="K15" i="41"/>
  <c r="J15" i="41"/>
  <c r="K13" i="41"/>
  <c r="J13" i="41"/>
  <c r="K11" i="41"/>
  <c r="J11" i="41"/>
  <c r="K9" i="41"/>
  <c r="J9" i="41"/>
  <c r="G28" i="23"/>
  <c r="G28" i="24"/>
  <c r="G28" i="25"/>
  <c r="G28" i="26"/>
  <c r="G28" i="27"/>
  <c r="G28" i="28"/>
  <c r="G28" i="29"/>
  <c r="G28" i="31"/>
  <c r="G28" i="32"/>
  <c r="G28" i="33"/>
  <c r="G28" i="34"/>
  <c r="G28" i="35"/>
  <c r="G28" i="7"/>
  <c r="G28" i="30"/>
  <c r="M17" i="41"/>
  <c r="M15" i="41"/>
  <c r="K16" i="41" s="1"/>
  <c r="M13" i="41"/>
  <c r="M11" i="41"/>
  <c r="K12" i="41" s="1"/>
  <c r="M9" i="41"/>
  <c r="J10" i="41"/>
  <c r="K10" i="41"/>
  <c r="J12" i="41"/>
  <c r="J14" i="41"/>
  <c r="K14" i="41"/>
  <c r="J16" i="41"/>
  <c r="J18" i="41"/>
  <c r="K18" i="41"/>
  <c r="M23" i="41"/>
  <c r="J24" i="41" s="1"/>
  <c r="K24" i="41"/>
  <c r="M25" i="41"/>
  <c r="J26" i="41"/>
  <c r="K26" i="41"/>
  <c r="M29" i="41"/>
  <c r="J30" i="41" s="1"/>
  <c r="K30" i="41"/>
  <c r="M31" i="41"/>
  <c r="J32" i="41"/>
  <c r="K32" i="41"/>
  <c r="J38" i="41"/>
  <c r="M38" i="41" s="1"/>
  <c r="K38" i="41"/>
  <c r="L38" i="41"/>
  <c r="I52" i="23"/>
  <c r="H52" i="23"/>
  <c r="G52" i="23"/>
  <c r="F52" i="23"/>
  <c r="E52" i="23"/>
  <c r="H52" i="24"/>
  <c r="G52" i="24"/>
  <c r="F52" i="24"/>
  <c r="E52" i="24"/>
  <c r="H53" i="25"/>
  <c r="G53" i="25"/>
  <c r="F53" i="25"/>
  <c r="E53" i="25"/>
  <c r="G22" i="25"/>
  <c r="G24" i="25" s="1"/>
  <c r="H53" i="26"/>
  <c r="G53" i="26"/>
  <c r="F53" i="26"/>
  <c r="E53" i="26"/>
  <c r="G22" i="26"/>
  <c r="G24" i="26" s="1"/>
  <c r="H52" i="27"/>
  <c r="G52" i="27"/>
  <c r="F52" i="27"/>
  <c r="E52" i="27"/>
  <c r="G22" i="27"/>
  <c r="G24" i="27" s="1"/>
  <c r="H52" i="28"/>
  <c r="G52" i="28"/>
  <c r="F52" i="28"/>
  <c r="E52" i="28"/>
  <c r="G22" i="28"/>
  <c r="G24" i="28" s="1"/>
  <c r="H53" i="29"/>
  <c r="G53" i="29"/>
  <c r="F53" i="29"/>
  <c r="E53" i="29"/>
  <c r="G22" i="29"/>
  <c r="G24" i="29" s="1"/>
  <c r="H53" i="30"/>
  <c r="G53" i="30"/>
  <c r="F53" i="30"/>
  <c r="E53" i="30"/>
  <c r="G22" i="30"/>
  <c r="G24" i="30" s="1"/>
  <c r="H52" i="31"/>
  <c r="G52" i="31"/>
  <c r="F52" i="31"/>
  <c r="E52" i="31"/>
  <c r="G22" i="31"/>
  <c r="G24" i="31" s="1"/>
  <c r="H53" i="32"/>
  <c r="G53" i="32"/>
  <c r="F53" i="32"/>
  <c r="E53" i="32"/>
  <c r="H53" i="33"/>
  <c r="G53" i="33"/>
  <c r="F53" i="33"/>
  <c r="E53" i="33"/>
  <c r="G22" i="33"/>
  <c r="G24" i="33" s="1"/>
  <c r="I52" i="34"/>
  <c r="H52" i="34"/>
  <c r="G52" i="34"/>
  <c r="F52" i="34"/>
  <c r="E52" i="34"/>
  <c r="G22" i="34"/>
  <c r="G24" i="34" s="1"/>
  <c r="I52" i="35"/>
  <c r="G52" i="35"/>
  <c r="F52" i="35"/>
  <c r="E52" i="35"/>
  <c r="G22" i="35"/>
  <c r="G24" i="35" s="1"/>
  <c r="G22" i="7"/>
  <c r="G24" i="7" s="1"/>
  <c r="I53" i="7"/>
  <c r="H53" i="7"/>
  <c r="G53" i="7"/>
  <c r="F53" i="7"/>
  <c r="E53" i="7"/>
  <c r="K34" i="41" l="1"/>
  <c r="J34" i="41"/>
  <c r="H34" i="41"/>
  <c r="I53" i="29"/>
  <c r="I53" i="30"/>
  <c r="I53" i="33"/>
  <c r="F38" i="41"/>
  <c r="H12" i="41"/>
  <c r="H38" i="41" s="1"/>
  <c r="I36" i="41"/>
  <c r="I38" i="41" s="1"/>
  <c r="E38" i="41"/>
  <c r="I53" i="26"/>
  <c r="J28" i="41"/>
  <c r="I39" i="41" l="1"/>
</calcChain>
</file>

<file path=xl/sharedStrings.xml><?xml version="1.0" encoding="utf-8"?>
<sst xmlns="http://schemas.openxmlformats.org/spreadsheetml/2006/main" count="1045" uniqueCount="141">
  <si>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</si>
  <si>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</si>
  <si>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</si>
  <si>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</si>
  <si>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</si>
  <si>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</si>
  <si>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</si>
  <si>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</si>
  <si>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</si>
  <si>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</si>
  <si>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</si>
  <si>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</si>
  <si>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</si>
  <si>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jednotka - tis. Kč na 2 des. místa</t>
  </si>
  <si>
    <t xml:space="preserve">a)    Náklady a výnosy    </t>
  </si>
  <si>
    <t>Náklady</t>
  </si>
  <si>
    <t>Výnosy</t>
  </si>
  <si>
    <t>Doplňující údaje :</t>
  </si>
  <si>
    <t>b)</t>
  </si>
  <si>
    <t>v Kč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</si>
  <si>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</si>
  <si>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</si>
  <si>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</si>
  <si>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</si>
  <si>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</si>
  <si>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</si>
  <si>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</si>
  <si>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</si>
  <si>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</si>
  <si>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</si>
  <si>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</si>
  <si>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</si>
  <si>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</si>
  <si>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</si>
  <si>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</si>
  <si>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</si>
  <si>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</si>
  <si>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</si>
  <si>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</si>
  <si>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</si>
  <si>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v tis. Kč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</si>
  <si>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</si>
  <si>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</si>
  <si>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</si>
  <si>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</si>
  <si>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</si>
  <si>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</si>
  <si>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</si>
  <si>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</si>
  <si>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</si>
  <si>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</si>
  <si>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</si>
  <si>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</si>
  <si>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Výsledek hospodaření</t>
  </si>
  <si>
    <t>Rozdělení do fondů - v Kč</t>
  </si>
  <si>
    <t>Pokrytí ztráty z minulých let</t>
  </si>
  <si>
    <t>zlepšený VH</t>
  </si>
  <si>
    <t>ztráta</t>
  </si>
  <si>
    <t>Celkem</t>
  </si>
  <si>
    <t>Střední zdravotnická škola</t>
  </si>
  <si>
    <t>SOU stavební</t>
  </si>
  <si>
    <t>Základní umělecká škola</t>
  </si>
  <si>
    <t>Dětský domov a Školní jídelna</t>
  </si>
  <si>
    <t>CELKEM</t>
  </si>
  <si>
    <t>saldo</t>
  </si>
  <si>
    <t>Komenského 10</t>
  </si>
  <si>
    <t>Prostějov</t>
  </si>
  <si>
    <t>Základní škola a Dětský domov</t>
  </si>
  <si>
    <t>Lidická 86</t>
  </si>
  <si>
    <t>Gymnázium Jiřího Wolkera</t>
  </si>
  <si>
    <t>Kollárova 3</t>
  </si>
  <si>
    <t>Střední průmyslová škola oděvní</t>
  </si>
  <si>
    <t>Vápenice 1</t>
  </si>
  <si>
    <t>Lidická 4</t>
  </si>
  <si>
    <t>Švehlova střední škola</t>
  </si>
  <si>
    <t>nám. Spojenců 17</t>
  </si>
  <si>
    <t>Obchodní akademie</t>
  </si>
  <si>
    <t>Palackého 18</t>
  </si>
  <si>
    <t>Vápenice 3</t>
  </si>
  <si>
    <t>SOU obchodní</t>
  </si>
  <si>
    <t>nám. E.Husserla 1</t>
  </si>
  <si>
    <t>Fanderlíkova 25</t>
  </si>
  <si>
    <t>Na Příhonech 425</t>
  </si>
  <si>
    <t>Konice</t>
  </si>
  <si>
    <t>Vrchlického 369</t>
  </si>
  <si>
    <t>Balkán 333</t>
  </si>
  <si>
    <t>Plumlov</t>
  </si>
  <si>
    <t>Palackého 8-10</t>
  </si>
  <si>
    <t>Z celkového počtu 14 organizací okresu Prostějov skončilo:</t>
  </si>
  <si>
    <t>SŠ, ZŠ a MŠ Prostějov, Komenského 10</t>
  </si>
  <si>
    <t>Komenského 10, Prostějov</t>
  </si>
  <si>
    <t>Základní škola a Dětský domov Prostějov, Lidická 86</t>
  </si>
  <si>
    <t>Lidická 86, Prostějov</t>
  </si>
  <si>
    <t>Gymnázium Jiřího Wokera, Prostějov, Kollárova 3</t>
  </si>
  <si>
    <t>Kollárova 3, Prostějov</t>
  </si>
  <si>
    <t>SPŠ oděvní, Prostějov, Vápenice 1</t>
  </si>
  <si>
    <t>Vápenice 1, Prostějov</t>
  </si>
  <si>
    <t>SOŠ průmyslová a SOU strojírenské, Prostějov, Lidická 4</t>
  </si>
  <si>
    <t>Lidická 4, Prostějov</t>
  </si>
  <si>
    <t>Švehlova střední škola, Prostějov, nám. Spojenců 17</t>
  </si>
  <si>
    <t>nám. Spojenců 17, Prostějov</t>
  </si>
  <si>
    <t>Obchodní akademie, Prostějov, Palackého 18</t>
  </si>
  <si>
    <t>Palackého 18, Prostějov</t>
  </si>
  <si>
    <t>Střední zdravotnická škola, Prostějov, Vápenice 3</t>
  </si>
  <si>
    <t>Vápenice 3, Prostějov</t>
  </si>
  <si>
    <t>SOU obchodní Prostějov, nám. E. Husserla 1</t>
  </si>
  <si>
    <t>nám. E. Husserla 1, Prostějov</t>
  </si>
  <si>
    <t>SOU stavební Prostějov, Fanderlíkova 25</t>
  </si>
  <si>
    <t>Fanderlíkova 25, Prostějov</t>
  </si>
  <si>
    <t>Základní umělecká škola Konice, Na Příhonech 425</t>
  </si>
  <si>
    <t>Na Příhonech 425, Konice</t>
  </si>
  <si>
    <t>Dětský domov a Školní jídelna, Konice, Vrchlického 369</t>
  </si>
  <si>
    <t>Vrchlického 369, Konice</t>
  </si>
  <si>
    <t>Dětský domov a Školní jídelna, Plumlov, Balkán 333</t>
  </si>
  <si>
    <t>Balkán 333, Plumlov</t>
  </si>
  <si>
    <t>SCHOLA SERVIS - zařízení pro DVPP a SSŠ, Prostějov</t>
  </si>
  <si>
    <t>Palackého 8-10, Prostějov</t>
  </si>
  <si>
    <t>IČ</t>
  </si>
  <si>
    <t xml:space="preserve">Částka </t>
  </si>
  <si>
    <t>nerozp.</t>
  </si>
  <si>
    <t xml:space="preserve"> /spolufin. akcí/</t>
  </si>
  <si>
    <t>00566896</t>
  </si>
  <si>
    <t>47922117</t>
  </si>
  <si>
    <t>00599212</t>
  </si>
  <si>
    <t>00544612</t>
  </si>
  <si>
    <t>13693174</t>
  </si>
  <si>
    <t>00402320</t>
  </si>
  <si>
    <t>47922320</t>
  </si>
  <si>
    <t>Správce:  vedoucí odboru</t>
  </si>
  <si>
    <t>Odvody z investičního fondu /odpisy/</t>
  </si>
  <si>
    <t>SCHOLA SERVIS - zařízení pro DVPP a SSŠ</t>
  </si>
  <si>
    <t>SOŠ průmyslová a SOU strojírenské</t>
  </si>
  <si>
    <t>Střední škola, Základní škola a Mateřská škola</t>
  </si>
  <si>
    <t>Stav k 1.1.2010</t>
  </si>
  <si>
    <t>Pozn.: Vynaložené odpisy nad stanovený limit byly finančně pokryty z provozních prostředků organizace- 2 032,20 Kč.</t>
  </si>
  <si>
    <t>Pozn.: Vynaložené odpisy nad stanovený limit byly finančně pokryty z provozních prostředků organizace- 61,60 Kč.</t>
  </si>
  <si>
    <r>
      <t xml:space="preserve">Rekapitulace hospodaření /výsledek hospodaření/   za rok  </t>
    </r>
    <r>
      <rPr>
        <b/>
        <u/>
        <sz val="16"/>
        <rFont val="Times New Roman"/>
        <family val="1"/>
        <charset val="238"/>
      </rPr>
      <t>2010</t>
    </r>
    <r>
      <rPr>
        <b/>
        <u/>
        <sz val="14"/>
        <rFont val="Times New Roman"/>
        <family val="1"/>
        <charset val="238"/>
      </rPr>
      <t xml:space="preserve">   -  okres Prostějov</t>
    </r>
  </si>
  <si>
    <t xml:space="preserve"> -   1 organizace ve ztrátě v celkové výši -1630 tis. Kč</t>
  </si>
  <si>
    <t xml:space="preserve"> - 13 organizací se zlepšeným výsledkem hospodaření v celkové výši 537 tis. Kč</t>
  </si>
  <si>
    <t xml:space="preserve">Ztráta 1 629 507,36 Kč bude hrazena ze zlepšeného výsledku hospodaření v následujících letech. </t>
  </si>
  <si>
    <t>Pozn. : Příspěvková organizace Obchodní  akademie, Palackého 18, Prostějov, která je uvedena v tabulce mezi příspěvkovými organizacemi s vyrovnaným výsledkem hospodaření, skončila ve skutečnosti s kladným výsledkem ve výši 369,88 Kč a také příspěvková organizace Základní umělecká škola, Na Příhonech 425, Konice je uvedena v tabulce mezi příspěvkovými organizacemi s vyrovnaným výsledkem hospodaření, skončila ve skutečnosti s kladným výsledkem ve výši 203,28 Kč. Tyto rozdíly jsou způsobeny zaokrouhlením finančních výkazů na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</si>
</sst>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u/>
      <sz val="16"/>
      <name val="Arial CE"/>
      <family val="2"/>
      <charset val="238"/>
    </font>
    <font>
      <b/>
      <sz val="14"/>
      <name val="Arial"/>
      <family val="2"/>
      <charset val="238"/>
    </font>
    <font>
      <b/>
      <u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4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4" fontId="0" fillId="0" borderId="3" xfId="0" applyNumberFormat="1" applyFill="1" applyBorder="1"/>
    <xf numFmtId="10" fontId="2" fillId="0" borderId="4" xfId="0" applyNumberFormat="1" applyFont="1" applyFill="1" applyBorder="1"/>
    <xf numFmtId="10" fontId="2" fillId="0" borderId="5" xfId="0" applyNumberFormat="1" applyFont="1" applyFill="1" applyBorder="1"/>
    <xf numFmtId="10" fontId="2" fillId="0" borderId="6" xfId="0" applyNumberFormat="1" applyFont="1" applyFill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0" fillId="0" borderId="9" xfId="0" applyNumberFormat="1" applyFill="1" applyBorder="1"/>
    <xf numFmtId="4" fontId="9" fillId="0" borderId="1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11" xfId="0" applyNumberFormat="1" applyFill="1" applyBorder="1"/>
    <xf numFmtId="10" fontId="2" fillId="0" borderId="12" xfId="0" applyNumberFormat="1" applyFont="1" applyFill="1" applyBorder="1"/>
    <xf numFmtId="10" fontId="2" fillId="0" borderId="13" xfId="0" applyNumberFormat="1" applyFont="1" applyFill="1" applyBorder="1"/>
    <xf numFmtId="10" fontId="2" fillId="0" borderId="14" xfId="0" applyNumberFormat="1" applyFont="1" applyFill="1" applyBorder="1"/>
    <xf numFmtId="4" fontId="0" fillId="0" borderId="15" xfId="0" applyNumberFormat="1" applyFill="1" applyBorder="1"/>
    <xf numFmtId="10" fontId="2" fillId="0" borderId="0" xfId="0" applyNumberFormat="1" applyFont="1" applyFill="1" applyBorder="1"/>
    <xf numFmtId="10" fontId="2" fillId="0" borderId="11" xfId="0" applyNumberFormat="1" applyFont="1" applyFill="1" applyBorder="1"/>
    <xf numFmtId="0" fontId="28" fillId="0" borderId="16" xfId="0" applyNumberFormat="1" applyFont="1" applyFill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4" fontId="1" fillId="0" borderId="0" xfId="0" applyNumberFormat="1" applyFont="1" applyFill="1" applyBorder="1"/>
    <xf numFmtId="4" fontId="1" fillId="0" borderId="11" xfId="0" applyNumberFormat="1" applyFont="1" applyFill="1" applyBorder="1"/>
    <xf numFmtId="4" fontId="9" fillId="0" borderId="17" xfId="0" applyNumberFormat="1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2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17" fillId="0" borderId="1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21" xfId="0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25" xfId="0" applyNumberFormat="1" applyFill="1" applyBorder="1" applyAlignment="1" applyProtection="1">
      <alignment horizontal="right"/>
      <protection hidden="1"/>
    </xf>
    <xf numFmtId="4" fontId="0" fillId="0" borderId="25" xfId="0" applyNumberFormat="1" applyFill="1" applyBorder="1" applyProtection="1">
      <protection hidden="1"/>
    </xf>
    <xf numFmtId="4" fontId="0" fillId="0" borderId="26" xfId="0" applyNumberForma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0" fillId="0" borderId="28" xfId="0" applyFill="1" applyBorder="1" applyProtection="1">
      <protection hidden="1"/>
    </xf>
    <xf numFmtId="4" fontId="0" fillId="0" borderId="27" xfId="0" applyNumberFormat="1" applyFill="1" applyBorder="1" applyProtection="1">
      <protection hidden="1"/>
    </xf>
    <xf numFmtId="4" fontId="0" fillId="0" borderId="29" xfId="0" applyNumberFormat="1" applyFill="1" applyBorder="1" applyAlignment="1" applyProtection="1">
      <alignment horizontal="right"/>
      <protection hidden="1"/>
    </xf>
    <xf numFmtId="4" fontId="0" fillId="0" borderId="29" xfId="0" applyNumberFormat="1" applyFill="1" applyBorder="1" applyProtection="1">
      <protection hidden="1"/>
    </xf>
    <xf numFmtId="4" fontId="0" fillId="0" borderId="30" xfId="0" applyNumberFormat="1" applyFill="1" applyBorder="1" applyProtection="1">
      <protection hidden="1"/>
    </xf>
    <xf numFmtId="0" fontId="17" fillId="0" borderId="12" xfId="0" applyFont="1" applyFill="1" applyBorder="1" applyProtection="1">
      <protection hidden="1"/>
    </xf>
    <xf numFmtId="0" fontId="27" fillId="0" borderId="13" xfId="0" applyFont="1" applyFill="1" applyBorder="1" applyProtection="1">
      <protection hidden="1"/>
    </xf>
    <xf numFmtId="4" fontId="27" fillId="0" borderId="12" xfId="0" applyNumberFormat="1" applyFont="1" applyFill="1" applyBorder="1" applyProtection="1">
      <protection hidden="1"/>
    </xf>
    <xf numFmtId="4" fontId="27" fillId="0" borderId="31" xfId="0" applyNumberFormat="1" applyFont="1" applyFill="1" applyBorder="1" applyProtection="1">
      <protection hidden="1"/>
    </xf>
    <xf numFmtId="4" fontId="27" fillId="0" borderId="32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0" fontId="38" fillId="0" borderId="0" xfId="0" applyFont="1" applyFill="1" applyBorder="1" applyProtection="1">
      <protection hidden="1"/>
    </xf>
    <xf numFmtId="0" fontId="0" fillId="0" borderId="0" xfId="0" applyNumberFormat="1" applyFill="1" applyAlignment="1" applyProtection="1">
      <alignment horizontal="left"/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4" fontId="27" fillId="0" borderId="35" xfId="0" applyNumberFormat="1" applyFont="1" applyFill="1" applyBorder="1" applyProtection="1">
      <protection hidden="1"/>
    </xf>
    <xf numFmtId="0" fontId="31" fillId="0" borderId="0" xfId="0" applyFont="1" applyFill="1"/>
    <xf numFmtId="0" fontId="28" fillId="0" borderId="0" xfId="0" applyFont="1" applyFill="1"/>
    <xf numFmtId="0" fontId="32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34" fillId="0" borderId="0" xfId="0" applyFont="1" applyFill="1"/>
    <xf numFmtId="4" fontId="0" fillId="0" borderId="0" xfId="0" applyNumberFormat="1" applyFill="1"/>
    <xf numFmtId="0" fontId="35" fillId="0" borderId="0" xfId="0" applyFont="1" applyFill="1"/>
    <xf numFmtId="0" fontId="0" fillId="0" borderId="0" xfId="0" applyFill="1" applyAlignment="1">
      <alignment horizontal="right"/>
    </xf>
    <xf numFmtId="0" fontId="8" fillId="0" borderId="36" xfId="0" applyFont="1" applyFill="1" applyBorder="1"/>
    <xf numFmtId="0" fontId="7" fillId="0" borderId="37" xfId="0" applyFont="1" applyFill="1" applyBorder="1"/>
    <xf numFmtId="0" fontId="36" fillId="0" borderId="38" xfId="0" applyFont="1" applyFill="1" applyBorder="1"/>
    <xf numFmtId="0" fontId="36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8" fillId="0" borderId="41" xfId="0" applyFont="1" applyFill="1" applyBorder="1"/>
    <xf numFmtId="0" fontId="7" fillId="0" borderId="42" xfId="0" applyFont="1" applyFill="1" applyBorder="1"/>
    <xf numFmtId="0" fontId="36" fillId="0" borderId="43" xfId="0" applyFont="1" applyFill="1" applyBorder="1"/>
    <xf numFmtId="0" fontId="36" fillId="0" borderId="14" xfId="0" applyFont="1" applyFill="1" applyBorder="1"/>
    <xf numFmtId="0" fontId="9" fillId="0" borderId="12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9" fillId="0" borderId="4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right"/>
    </xf>
    <xf numFmtId="4" fontId="0" fillId="0" borderId="48" xfId="0" applyNumberFormat="1" applyFill="1" applyBorder="1"/>
    <xf numFmtId="0" fontId="0" fillId="0" borderId="49" xfId="0" applyNumberFormat="1" applyFill="1" applyBorder="1" applyAlignment="1">
      <alignment horizontal="left"/>
    </xf>
    <xf numFmtId="0" fontId="28" fillId="0" borderId="9" xfId="0" applyFont="1" applyFill="1" applyBorder="1" applyAlignment="1">
      <alignment horizontal="left"/>
    </xf>
    <xf numFmtId="4" fontId="0" fillId="0" borderId="7" xfId="0" applyNumberFormat="1" applyFill="1" applyBorder="1" applyAlignment="1">
      <alignment horizontal="right"/>
    </xf>
    <xf numFmtId="4" fontId="0" fillId="0" borderId="50" xfId="0" applyNumberFormat="1" applyFill="1" applyBorder="1" applyAlignment="1">
      <alignment horizontal="right"/>
    </xf>
    <xf numFmtId="4" fontId="0" fillId="0" borderId="5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52" xfId="0" applyNumberFormat="1" applyFill="1" applyBorder="1" applyAlignment="1">
      <alignment horizontal="right"/>
    </xf>
    <xf numFmtId="0" fontId="28" fillId="0" borderId="16" xfId="0" applyFont="1" applyFill="1" applyBorder="1"/>
    <xf numFmtId="0" fontId="28" fillId="0" borderId="6" xfId="0" applyFont="1" applyFill="1" applyBorder="1"/>
    <xf numFmtId="4" fontId="0" fillId="0" borderId="4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4" fontId="0" fillId="0" borderId="55" xfId="0" applyNumberFormat="1" applyFill="1" applyBorder="1"/>
    <xf numFmtId="0" fontId="28" fillId="0" borderId="49" xfId="0" applyFont="1" applyFill="1" applyBorder="1"/>
    <xf numFmtId="0" fontId="28" fillId="0" borderId="9" xfId="0" applyFont="1" applyFill="1" applyBorder="1"/>
    <xf numFmtId="4" fontId="0" fillId="0" borderId="50" xfId="0" applyNumberFormat="1" applyFill="1" applyBorder="1"/>
    <xf numFmtId="4" fontId="0" fillId="0" borderId="51" xfId="0" applyNumberFormat="1" applyFill="1" applyBorder="1"/>
    <xf numFmtId="4" fontId="0" fillId="0" borderId="10" xfId="0" applyNumberFormat="1" applyFill="1" applyBorder="1"/>
    <xf numFmtId="4" fontId="0" fillId="0" borderId="52" xfId="0" applyNumberFormat="1" applyFill="1" applyBorder="1"/>
    <xf numFmtId="0" fontId="0" fillId="0" borderId="16" xfId="0" applyNumberFormat="1" applyFill="1" applyBorder="1"/>
    <xf numFmtId="4" fontId="0" fillId="0" borderId="56" xfId="0" applyNumberFormat="1" applyFill="1" applyBorder="1"/>
    <xf numFmtId="0" fontId="0" fillId="0" borderId="49" xfId="0" applyNumberFormat="1" applyFill="1" applyBorder="1"/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8" fillId="0" borderId="49" xfId="0" applyFont="1" applyFill="1" applyBorder="1" applyAlignment="1">
      <alignment wrapText="1"/>
    </xf>
    <xf numFmtId="0" fontId="28" fillId="0" borderId="57" xfId="0" applyFont="1" applyFill="1" applyBorder="1"/>
    <xf numFmtId="0" fontId="28" fillId="0" borderId="14" xfId="0" applyFont="1" applyFill="1" applyBorder="1"/>
    <xf numFmtId="4" fontId="0" fillId="0" borderId="58" xfId="0" applyNumberFormat="1" applyFill="1" applyBorder="1"/>
    <xf numFmtId="4" fontId="0" fillId="0" borderId="44" xfId="0" applyNumberFormat="1" applyFill="1" applyBorder="1"/>
    <xf numFmtId="4" fontId="0" fillId="0" borderId="45" xfId="0" applyNumberFormat="1" applyFill="1" applyBorder="1"/>
    <xf numFmtId="0" fontId="37" fillId="0" borderId="1" xfId="0" applyFont="1" applyFill="1" applyBorder="1"/>
    <xf numFmtId="0" fontId="37" fillId="0" borderId="2" xfId="0" applyFont="1" applyFill="1" applyBorder="1"/>
    <xf numFmtId="0" fontId="28" fillId="0" borderId="2" xfId="0" applyFont="1" applyFill="1" applyBorder="1"/>
    <xf numFmtId="0" fontId="0" fillId="0" borderId="2" xfId="0" applyFill="1" applyBorder="1"/>
    <xf numFmtId="0" fontId="15" fillId="0" borderId="15" xfId="0" applyFont="1" applyFill="1" applyBorder="1"/>
    <xf numFmtId="0" fontId="15" fillId="0" borderId="0" xfId="0" applyFont="1" applyFill="1" applyBorder="1"/>
    <xf numFmtId="0" fontId="36" fillId="0" borderId="0" xfId="0" applyFont="1" applyFill="1" applyBorder="1"/>
    <xf numFmtId="4" fontId="7" fillId="0" borderId="15" xfId="0" applyNumberFormat="1" applyFont="1" applyFill="1" applyBorder="1"/>
    <xf numFmtId="4" fontId="7" fillId="0" borderId="0" xfId="0" applyNumberFormat="1" applyFont="1" applyFill="1" applyBorder="1"/>
    <xf numFmtId="4" fontId="7" fillId="0" borderId="11" xfId="0" applyNumberFormat="1" applyFont="1" applyFill="1" applyBorder="1"/>
    <xf numFmtId="0" fontId="37" fillId="0" borderId="12" xfId="0" applyFont="1" applyFill="1" applyBorder="1"/>
    <xf numFmtId="0" fontId="37" fillId="0" borderId="13" xfId="0" applyFont="1" applyFill="1" applyBorder="1"/>
    <xf numFmtId="0" fontId="28" fillId="0" borderId="13" xfId="0" applyFont="1" applyFill="1" applyBorder="1"/>
    <xf numFmtId="0" fontId="7" fillId="0" borderId="13" xfId="0" applyFont="1" applyFill="1" applyBorder="1" applyAlignment="1">
      <alignment horizontal="right"/>
    </xf>
    <xf numFmtId="0" fontId="23" fillId="0" borderId="0" xfId="0" applyFont="1" applyFill="1" applyBorder="1"/>
    <xf numFmtId="0" fontId="28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6" fillId="0" borderId="0" xfId="0" applyNumberFormat="1" applyFont="1" applyFill="1" applyBorder="1"/>
    <xf numFmtId="0" fontId="37" fillId="0" borderId="0" xfId="0" applyFont="1" applyFill="1" applyBorder="1"/>
    <xf numFmtId="0" fontId="37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4" fontId="0" fillId="0" borderId="18" xfId="0" applyNumberFormat="1" applyFill="1" applyBorder="1" applyProtection="1">
      <protection hidden="1"/>
    </xf>
    <xf numFmtId="4" fontId="0" fillId="0" borderId="59" xfId="0" applyNumberFormat="1" applyFill="1" applyBorder="1" applyProtection="1">
      <protection hidden="1"/>
    </xf>
    <xf numFmtId="4" fontId="0" fillId="0" borderId="60" xfId="0" applyNumberFormat="1" applyFill="1" applyBorder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0" fillId="0" borderId="19" xfId="0" applyFill="1" applyBorder="1" applyAlignment="1" applyProtection="1">
      <alignment horizontal="left"/>
      <protection hidden="1"/>
    </xf>
    <xf numFmtId="14" fontId="0" fillId="0" borderId="20" xfId="0" applyNumberFormat="1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left"/>
      <protection hidden="1"/>
    </xf>
    <xf numFmtId="14" fontId="0" fillId="0" borderId="11" xfId="0" applyNumberFormat="1" applyFill="1" applyBorder="1" applyAlignment="1" applyProtection="1">
      <alignment horizontal="right"/>
      <protection hidden="1"/>
    </xf>
    <xf numFmtId="0" fontId="39" fillId="0" borderId="0" xfId="0" applyFont="1" applyFill="1"/>
    <xf numFmtId="0" fontId="39" fillId="0" borderId="0" xfId="0" applyFont="1" applyFill="1" applyBorder="1"/>
    <xf numFmtId="10" fontId="40" fillId="0" borderId="0" xfId="0" applyNumberFormat="1" applyFont="1" applyFill="1" applyBorder="1"/>
    <xf numFmtId="4" fontId="41" fillId="0" borderId="12" xfId="0" applyNumberFormat="1" applyFont="1" applyFill="1" applyBorder="1"/>
    <xf numFmtId="0" fontId="42" fillId="0" borderId="13" xfId="0" applyFont="1" applyFill="1" applyBorder="1"/>
    <xf numFmtId="4" fontId="7" fillId="0" borderId="14" xfId="0" applyNumberFormat="1" applyFont="1" applyFill="1" applyBorder="1"/>
    <xf numFmtId="0" fontId="38" fillId="0" borderId="0" xfId="0" applyFont="1" applyFill="1"/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0" fillId="0" borderId="13" xfId="0" applyFill="1" applyBorder="1"/>
    <xf numFmtId="0" fontId="9" fillId="0" borderId="6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7" fillId="0" borderId="63" xfId="0" applyNumberFormat="1" applyFont="1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7" fillId="0" borderId="63" xfId="0" applyFont="1" applyFill="1" applyBorder="1" applyAlignment="1">
      <alignment horizontal="left" vertical="center"/>
    </xf>
    <xf numFmtId="0" fontId="37" fillId="0" borderId="63" xfId="0" applyNumberFormat="1" applyFont="1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4" fontId="0" fillId="0" borderId="72" xfId="0" applyNumberFormat="1" applyFill="1" applyBorder="1" applyAlignment="1">
      <alignment horizontal="right"/>
    </xf>
    <xf numFmtId="4" fontId="0" fillId="0" borderId="73" xfId="0" applyNumberForma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0" fillId="0" borderId="53" xfId="0" applyNumberFormat="1" applyFill="1" applyBorder="1" applyAlignment="1">
      <alignment horizontal="right"/>
    </xf>
    <xf numFmtId="4" fontId="0" fillId="0" borderId="61" xfId="0" applyNumberFormat="1" applyFill="1" applyBorder="1" applyAlignment="1">
      <alignment horizontal="right"/>
    </xf>
    <xf numFmtId="4" fontId="0" fillId="0" borderId="56" xfId="0" applyNumberFormat="1" applyFill="1" applyBorder="1" applyAlignment="1">
      <alignment horizontal="right"/>
    </xf>
    <xf numFmtId="0" fontId="7" fillId="0" borderId="67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0" fillId="0" borderId="36" xfId="0" applyFill="1" applyBorder="1" applyAlignment="1">
      <alignment horizontal="center" vertical="center"/>
    </xf>
    <xf numFmtId="0" fontId="37" fillId="0" borderId="68" xfId="0" applyFont="1" applyFill="1" applyBorder="1" applyAlignment="1">
      <alignment horizontal="left" vertical="center"/>
    </xf>
    <xf numFmtId="0" fontId="37" fillId="0" borderId="66" xfId="0" applyFont="1" applyFill="1" applyBorder="1" applyAlignment="1">
      <alignment horizontal="left" vertical="center"/>
    </xf>
    <xf numFmtId="0" fontId="0" fillId="0" borderId="69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28" fillId="0" borderId="70" xfId="0" applyFont="1" applyFill="1" applyBorder="1" applyAlignment="1">
      <alignment horizontal="left"/>
    </xf>
    <xf numFmtId="0" fontId="28" fillId="0" borderId="71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0" fillId="0" borderId="74" xfId="0" applyFill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Border="1" applyAlignment="1" applyProtection="1">
      <alignment horizontal="justify" vertical="top" wrapText="1" shrinkToFit="1"/>
      <protection locked="0"/>
    </xf>
    <xf numFmtId="0" fontId="9" fillId="0" borderId="0" xfId="0" applyFont="1" applyFill="1" applyAlignment="1">
      <alignment horizontal="justify" vertical="top" wrapText="1" shrinkToFit="1"/>
    </xf>
    <xf numFmtId="0" fontId="9" fillId="0" borderId="0" xfId="0" applyFont="1" applyFill="1" applyAlignment="1" applyProtection="1">
      <alignment vertical="top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Q658"/>
  <sheetViews>
    <sheetView topLeftCell="A7" zoomScaleNormal="100" workbookViewId="0">
      <selection activeCell="B43" sqref="B43"/>
    </sheetView>
  </sheetViews>
  <sheetFormatPr defaultRowHeight="12.75" x14ac:dyDescent="0.2"/>
  <cols>
    <col min="1" max="1" width="5.85546875" style="12" customWidth="1"/>
    <col min="2" max="2" width="49" style="155" customWidth="1"/>
    <col min="3" max="3" width="15" style="149" customWidth="1"/>
    <col min="4" max="4" width="11.42578125" style="149" customWidth="1"/>
    <col min="5" max="5" width="12.42578125" style="12" customWidth="1"/>
    <col min="6" max="6" width="12.7109375" style="12" customWidth="1"/>
    <col min="7" max="7" width="10.140625" style="12" bestFit="1" customWidth="1"/>
    <col min="8" max="8" width="10.85546875" style="12" customWidth="1"/>
    <col min="9" max="9" width="10.7109375" style="12" customWidth="1"/>
    <col min="10" max="10" width="11.7109375" style="13" customWidth="1"/>
    <col min="11" max="11" width="10.28515625" style="13" customWidth="1"/>
    <col min="12" max="12" width="11.140625" style="13" customWidth="1"/>
    <col min="13" max="13" width="11.5703125" style="13" customWidth="1"/>
    <col min="14" max="16384" width="9.140625" style="13"/>
  </cols>
  <sheetData>
    <row r="1" spans="1:13" ht="20.25" x14ac:dyDescent="0.3">
      <c r="A1" s="148" t="s">
        <v>47</v>
      </c>
      <c r="B1" s="12"/>
      <c r="I1" s="150"/>
      <c r="M1" s="150" t="s">
        <v>48</v>
      </c>
    </row>
    <row r="2" spans="1:13" ht="14.25" x14ac:dyDescent="0.2">
      <c r="A2" s="151" t="s">
        <v>128</v>
      </c>
      <c r="B2" s="12"/>
      <c r="D2" s="152"/>
    </row>
    <row r="3" spans="1:13" ht="14.25" x14ac:dyDescent="0.2">
      <c r="A3" s="151" t="s">
        <v>49</v>
      </c>
      <c r="B3" s="12"/>
      <c r="D3" s="152"/>
    </row>
    <row r="4" spans="1:13" x14ac:dyDescent="0.2">
      <c r="B4" s="12"/>
    </row>
    <row r="5" spans="1:13" ht="20.25" x14ac:dyDescent="0.3">
      <c r="A5" s="153" t="s">
        <v>136</v>
      </c>
      <c r="B5" s="12"/>
      <c r="G5" s="154"/>
    </row>
    <row r="6" spans="1:13" ht="13.5" thickBot="1" x14ac:dyDescent="0.25">
      <c r="I6" s="156" t="s">
        <v>40</v>
      </c>
      <c r="M6" s="156" t="s">
        <v>19</v>
      </c>
    </row>
    <row r="7" spans="1:13" ht="16.5" customHeight="1" thickTop="1" x14ac:dyDescent="0.25">
      <c r="A7" s="157" t="s">
        <v>3</v>
      </c>
      <c r="B7" s="158" t="s">
        <v>50</v>
      </c>
      <c r="C7" s="159" t="s">
        <v>51</v>
      </c>
      <c r="D7" s="160"/>
      <c r="E7" s="161" t="s">
        <v>15</v>
      </c>
      <c r="F7" s="162" t="s">
        <v>16</v>
      </c>
      <c r="G7" s="163" t="s">
        <v>52</v>
      </c>
      <c r="H7" s="271" t="s">
        <v>53</v>
      </c>
      <c r="I7" s="272"/>
      <c r="J7" s="164" t="s">
        <v>54</v>
      </c>
      <c r="K7" s="165"/>
      <c r="L7" s="252" t="s">
        <v>55</v>
      </c>
      <c r="M7" s="166"/>
    </row>
    <row r="8" spans="1:13" ht="16.5" thickBot="1" x14ac:dyDescent="0.3">
      <c r="A8" s="167"/>
      <c r="B8" s="168"/>
      <c r="C8" s="169"/>
      <c r="D8" s="170"/>
      <c r="E8" s="171"/>
      <c r="F8" s="172"/>
      <c r="G8" s="173"/>
      <c r="H8" s="174" t="s">
        <v>56</v>
      </c>
      <c r="I8" s="175" t="s">
        <v>57</v>
      </c>
      <c r="J8" s="176" t="s">
        <v>21</v>
      </c>
      <c r="K8" s="177" t="s">
        <v>22</v>
      </c>
      <c r="L8" s="253"/>
      <c r="M8" s="178" t="s">
        <v>58</v>
      </c>
    </row>
    <row r="9" spans="1:13" ht="12" customHeight="1" thickTop="1" x14ac:dyDescent="0.2">
      <c r="A9" s="273">
        <v>1016</v>
      </c>
      <c r="B9" s="274" t="s">
        <v>132</v>
      </c>
      <c r="C9" s="276" t="s">
        <v>65</v>
      </c>
      <c r="D9" s="278" t="s">
        <v>66</v>
      </c>
      <c r="E9" s="265">
        <f>'1016'!G16</f>
        <v>26975</v>
      </c>
      <c r="F9" s="267">
        <f>'1016'!G18</f>
        <v>27005</v>
      </c>
      <c r="G9" s="267">
        <v>0</v>
      </c>
      <c r="H9" s="179"/>
      <c r="I9" s="269">
        <v>0</v>
      </c>
      <c r="J9" s="14">
        <f>'1016'!G30</f>
        <v>20051.84</v>
      </c>
      <c r="K9" s="15">
        <f>'1016'!G29</f>
        <v>10000</v>
      </c>
      <c r="L9" s="15">
        <f>'1016'!G31</f>
        <v>0</v>
      </c>
      <c r="M9" s="16">
        <f>J9+K9</f>
        <v>30051.84</v>
      </c>
    </row>
    <row r="10" spans="1:13" ht="12" customHeight="1" x14ac:dyDescent="0.2">
      <c r="A10" s="258"/>
      <c r="B10" s="275"/>
      <c r="C10" s="277"/>
      <c r="D10" s="279"/>
      <c r="E10" s="266"/>
      <c r="F10" s="268"/>
      <c r="G10" s="268"/>
      <c r="H10" s="180">
        <f>F9-E9</f>
        <v>30</v>
      </c>
      <c r="I10" s="270"/>
      <c r="J10" s="17">
        <f>J9/M9</f>
        <v>0.66724167305562654</v>
      </c>
      <c r="K10" s="30">
        <f>K9/M9</f>
        <v>0.33275832694437346</v>
      </c>
      <c r="L10" s="30">
        <v>0</v>
      </c>
      <c r="M10" s="31">
        <v>1</v>
      </c>
    </row>
    <row r="11" spans="1:13" ht="12" customHeight="1" x14ac:dyDescent="0.2">
      <c r="A11" s="254">
        <v>1017</v>
      </c>
      <c r="B11" s="262" t="s">
        <v>67</v>
      </c>
      <c r="C11" s="181"/>
      <c r="D11" s="182"/>
      <c r="E11" s="183"/>
      <c r="F11" s="184"/>
      <c r="G11" s="185"/>
      <c r="H11" s="186"/>
      <c r="I11" s="187"/>
      <c r="J11" s="20">
        <f>'1017'!G30</f>
        <v>10964.75</v>
      </c>
      <c r="K11" s="21">
        <f>'1017'!G29</f>
        <v>0</v>
      </c>
      <c r="L11" s="21">
        <f>'1016'!G31</f>
        <v>0</v>
      </c>
      <c r="M11" s="22">
        <f>J11+K11</f>
        <v>10964.75</v>
      </c>
    </row>
    <row r="12" spans="1:13" ht="12" customHeight="1" x14ac:dyDescent="0.2">
      <c r="A12" s="258"/>
      <c r="B12" s="259"/>
      <c r="C12" s="188" t="s">
        <v>68</v>
      </c>
      <c r="D12" s="189" t="s">
        <v>66</v>
      </c>
      <c r="E12" s="190">
        <f>'1017'!G16</f>
        <v>30665</v>
      </c>
      <c r="F12" s="191">
        <f>'1017'!G18</f>
        <v>30676</v>
      </c>
      <c r="G12" s="192">
        <v>0</v>
      </c>
      <c r="H12" s="180">
        <f>F12-E12</f>
        <v>11</v>
      </c>
      <c r="I12" s="193">
        <v>0</v>
      </c>
      <c r="J12" s="17">
        <f>J11/M11</f>
        <v>1</v>
      </c>
      <c r="K12" s="30">
        <f>K11/M11</f>
        <v>0</v>
      </c>
      <c r="L12" s="18">
        <v>0</v>
      </c>
      <c r="M12" s="19">
        <v>1</v>
      </c>
    </row>
    <row r="13" spans="1:13" ht="12" customHeight="1" x14ac:dyDescent="0.2">
      <c r="A13" s="254">
        <v>1106</v>
      </c>
      <c r="B13" s="262" t="s">
        <v>69</v>
      </c>
      <c r="C13" s="194"/>
      <c r="D13" s="195"/>
      <c r="E13" s="20"/>
      <c r="F13" s="196"/>
      <c r="G13" s="197"/>
      <c r="H13" s="198"/>
      <c r="I13" s="199"/>
      <c r="J13" s="20">
        <f>'1106'!G30</f>
        <v>40534.720000000001</v>
      </c>
      <c r="K13" s="21">
        <f>'1106'!G29</f>
        <v>10134</v>
      </c>
      <c r="L13" s="21">
        <f>'1106'!G31</f>
        <v>0</v>
      </c>
      <c r="M13" s="25">
        <f>J13+K13</f>
        <v>50668.72</v>
      </c>
    </row>
    <row r="14" spans="1:13" ht="12" customHeight="1" x14ac:dyDescent="0.2">
      <c r="A14" s="258"/>
      <c r="B14" s="259"/>
      <c r="C14" s="200" t="s">
        <v>70</v>
      </c>
      <c r="D14" s="189" t="s">
        <v>66</v>
      </c>
      <c r="E14" s="190">
        <f>'1106'!G16</f>
        <v>41865</v>
      </c>
      <c r="F14" s="191">
        <f>'1106'!G18</f>
        <v>41913</v>
      </c>
      <c r="G14" s="192">
        <v>0</v>
      </c>
      <c r="H14" s="180">
        <f>F14-E14</f>
        <v>48</v>
      </c>
      <c r="I14" s="201">
        <v>0</v>
      </c>
      <c r="J14" s="17">
        <f>J13/M13</f>
        <v>0.79999494757317735</v>
      </c>
      <c r="K14" s="18">
        <f>K13/M13</f>
        <v>0.2000050524268227</v>
      </c>
      <c r="L14" s="18">
        <v>0</v>
      </c>
      <c r="M14" s="31">
        <v>1</v>
      </c>
    </row>
    <row r="15" spans="1:13" ht="12" customHeight="1" x14ac:dyDescent="0.2">
      <c r="A15" s="254">
        <v>1125</v>
      </c>
      <c r="B15" s="263" t="s">
        <v>71</v>
      </c>
      <c r="C15" s="202"/>
      <c r="D15" s="195"/>
      <c r="E15" s="20"/>
      <c r="F15" s="196"/>
      <c r="G15" s="197"/>
      <c r="H15" s="23"/>
      <c r="I15" s="199"/>
      <c r="J15" s="20">
        <f>'1125'!G30</f>
        <v>96383.75</v>
      </c>
      <c r="K15" s="24">
        <f>'1125'!G29</f>
        <v>20000</v>
      </c>
      <c r="L15" s="21">
        <f>'1125'!G31</f>
        <v>0</v>
      </c>
      <c r="M15" s="22">
        <f>J15+K15</f>
        <v>116383.75</v>
      </c>
    </row>
    <row r="16" spans="1:13" ht="12" customHeight="1" x14ac:dyDescent="0.2">
      <c r="A16" s="258"/>
      <c r="B16" s="259"/>
      <c r="C16" s="200" t="s">
        <v>72</v>
      </c>
      <c r="D16" s="189" t="s">
        <v>66</v>
      </c>
      <c r="E16" s="190">
        <f>'1125'!G16</f>
        <v>23175</v>
      </c>
      <c r="F16" s="191">
        <f>'1125'!G18</f>
        <v>23289</v>
      </c>
      <c r="G16" s="192">
        <v>0</v>
      </c>
      <c r="H16" s="180">
        <f>F16-E16</f>
        <v>114</v>
      </c>
      <c r="I16" s="201">
        <v>0</v>
      </c>
      <c r="J16" s="17">
        <f>J15/M15</f>
        <v>0.82815470372796884</v>
      </c>
      <c r="K16" s="18">
        <f>K15/M15</f>
        <v>0.1718452962720311</v>
      </c>
      <c r="L16" s="18">
        <v>0</v>
      </c>
      <c r="M16" s="31">
        <v>1</v>
      </c>
    </row>
    <row r="17" spans="1:13" ht="12" customHeight="1" x14ac:dyDescent="0.2">
      <c r="A17" s="254">
        <v>1126</v>
      </c>
      <c r="B17" s="263" t="s">
        <v>131</v>
      </c>
      <c r="C17" s="202"/>
      <c r="D17" s="195"/>
      <c r="E17" s="20"/>
      <c r="F17" s="196"/>
      <c r="G17" s="197"/>
      <c r="H17" s="23"/>
      <c r="I17" s="199"/>
      <c r="J17" s="20">
        <f>'1126'!G30</f>
        <v>17025.22</v>
      </c>
      <c r="K17" s="24">
        <f>'1126'!G29</f>
        <v>4000</v>
      </c>
      <c r="L17" s="21">
        <f>'1126'!G31</f>
        <v>0</v>
      </c>
      <c r="M17" s="22">
        <f>J17+K17</f>
        <v>21025.22</v>
      </c>
    </row>
    <row r="18" spans="1:13" ht="12" customHeight="1" x14ac:dyDescent="0.2">
      <c r="A18" s="258"/>
      <c r="B18" s="264"/>
      <c r="C18" s="200" t="s">
        <v>73</v>
      </c>
      <c r="D18" s="203" t="s">
        <v>66</v>
      </c>
      <c r="E18" s="190">
        <f>'1126'!G16</f>
        <v>31761</v>
      </c>
      <c r="F18" s="191">
        <f>'1126'!G18</f>
        <v>31782</v>
      </c>
      <c r="G18" s="192">
        <v>0</v>
      </c>
      <c r="H18" s="180">
        <f>F18-E18</f>
        <v>21</v>
      </c>
      <c r="I18" s="201">
        <v>0</v>
      </c>
      <c r="J18" s="17">
        <f>J17/M17</f>
        <v>0.80975228796654686</v>
      </c>
      <c r="K18" s="18">
        <f>K17/M17</f>
        <v>0.19024771203345314</v>
      </c>
      <c r="L18" s="18">
        <v>0</v>
      </c>
      <c r="M18" s="19">
        <v>1</v>
      </c>
    </row>
    <row r="19" spans="1:13" ht="12" customHeight="1" x14ac:dyDescent="0.2">
      <c r="A19" s="254">
        <v>1127</v>
      </c>
      <c r="B19" s="263" t="s">
        <v>74</v>
      </c>
      <c r="C19" s="202"/>
      <c r="D19" s="204"/>
      <c r="E19" s="20"/>
      <c r="F19" s="196"/>
      <c r="G19" s="197"/>
      <c r="H19" s="23"/>
      <c r="I19" s="199"/>
      <c r="J19" s="20">
        <f>'1127'!G30</f>
        <v>53486.64</v>
      </c>
      <c r="K19" s="24">
        <f>'1127'!G29</f>
        <v>13372</v>
      </c>
      <c r="L19" s="21">
        <f>'1127'!G31</f>
        <v>0</v>
      </c>
      <c r="M19" s="22">
        <f>J19+K19</f>
        <v>66858.64</v>
      </c>
    </row>
    <row r="20" spans="1:13" ht="12" customHeight="1" x14ac:dyDescent="0.2">
      <c r="A20" s="258"/>
      <c r="B20" s="264"/>
      <c r="C20" s="205" t="s">
        <v>75</v>
      </c>
      <c r="D20" s="189" t="s">
        <v>66</v>
      </c>
      <c r="E20" s="190">
        <f>'1127'!G16</f>
        <v>41302</v>
      </c>
      <c r="F20" s="191">
        <f>'1127'!G18</f>
        <v>41368</v>
      </c>
      <c r="G20" s="192">
        <v>0</v>
      </c>
      <c r="H20" s="180">
        <f>F20-E20</f>
        <v>66</v>
      </c>
      <c r="I20" s="201">
        <v>0</v>
      </c>
      <c r="J20" s="17">
        <f>J19/M19</f>
        <v>0.79999593171503336</v>
      </c>
      <c r="K20" s="18">
        <f>K19/M19</f>
        <v>0.20000406828496661</v>
      </c>
      <c r="L20" s="18">
        <v>0</v>
      </c>
      <c r="M20" s="19">
        <v>1</v>
      </c>
    </row>
    <row r="21" spans="1:13" ht="12" customHeight="1" x14ac:dyDescent="0.2">
      <c r="A21" s="254">
        <v>1151</v>
      </c>
      <c r="B21" s="256" t="s">
        <v>76</v>
      </c>
      <c r="C21" s="206"/>
      <c r="D21" s="195"/>
      <c r="E21" s="20"/>
      <c r="F21" s="196"/>
      <c r="G21" s="197"/>
      <c r="H21" s="23"/>
      <c r="I21" s="199"/>
      <c r="J21" s="20">
        <f>'1151'!G30</f>
        <v>369.88</v>
      </c>
      <c r="K21" s="24">
        <f>'1151'!G29</f>
        <v>0</v>
      </c>
      <c r="L21" s="21">
        <v>0</v>
      </c>
      <c r="M21" s="22">
        <f>J21+K21</f>
        <v>369.88</v>
      </c>
    </row>
    <row r="22" spans="1:13" ht="12" customHeight="1" x14ac:dyDescent="0.2">
      <c r="A22" s="258"/>
      <c r="B22" s="259"/>
      <c r="C22" s="188" t="s">
        <v>77</v>
      </c>
      <c r="D22" s="189" t="s">
        <v>66</v>
      </c>
      <c r="E22" s="190">
        <f>'1151'!G16</f>
        <v>11492</v>
      </c>
      <c r="F22" s="191">
        <f>'1151'!G18</f>
        <v>11492</v>
      </c>
      <c r="G22" s="192">
        <v>0</v>
      </c>
      <c r="H22" s="180">
        <v>0</v>
      </c>
      <c r="I22" s="201">
        <f>F22-E22-G22</f>
        <v>0</v>
      </c>
      <c r="J22" s="17">
        <v>0</v>
      </c>
      <c r="K22" s="18">
        <v>0</v>
      </c>
      <c r="L22" s="18">
        <v>0</v>
      </c>
      <c r="M22" s="19">
        <v>0</v>
      </c>
    </row>
    <row r="23" spans="1:13" ht="12" customHeight="1" x14ac:dyDescent="0.2">
      <c r="A23" s="254">
        <v>1161</v>
      </c>
      <c r="B23" s="256" t="s">
        <v>59</v>
      </c>
      <c r="C23" s="194"/>
      <c r="D23" s="195"/>
      <c r="E23" s="20"/>
      <c r="F23" s="196"/>
      <c r="G23" s="197"/>
      <c r="H23" s="23"/>
      <c r="I23" s="199"/>
      <c r="J23" s="20">
        <f>'1161'!G30</f>
        <v>88986.98</v>
      </c>
      <c r="K23" s="24">
        <f>'1161'!G29</f>
        <v>15000</v>
      </c>
      <c r="L23" s="21">
        <f>'1161'!G31</f>
        <v>0</v>
      </c>
      <c r="M23" s="22">
        <f>J23+K23</f>
        <v>103986.98</v>
      </c>
    </row>
    <row r="24" spans="1:13" ht="12" customHeight="1" x14ac:dyDescent="0.2">
      <c r="A24" s="258"/>
      <c r="B24" s="259"/>
      <c r="C24" s="188" t="s">
        <v>78</v>
      </c>
      <c r="D24" s="189" t="s">
        <v>66</v>
      </c>
      <c r="E24" s="190">
        <f>'1161'!G16</f>
        <v>15836</v>
      </c>
      <c r="F24" s="191">
        <f>'1161'!G18</f>
        <v>15941</v>
      </c>
      <c r="G24" s="192">
        <v>0</v>
      </c>
      <c r="H24" s="180">
        <f>F24-E24</f>
        <v>105</v>
      </c>
      <c r="I24" s="201">
        <v>0</v>
      </c>
      <c r="J24" s="17">
        <f>J23/M23</f>
        <v>0.85575117192556216</v>
      </c>
      <c r="K24" s="30">
        <f>K23/M23</f>
        <v>0.14424882807443778</v>
      </c>
      <c r="L24" s="18">
        <v>0</v>
      </c>
      <c r="M24" s="19">
        <v>1</v>
      </c>
    </row>
    <row r="25" spans="1:13" ht="12" customHeight="1" x14ac:dyDescent="0.2">
      <c r="A25" s="254">
        <v>1212</v>
      </c>
      <c r="B25" s="263" t="s">
        <v>79</v>
      </c>
      <c r="C25" s="194"/>
      <c r="D25" s="195"/>
      <c r="E25" s="20"/>
      <c r="F25" s="196"/>
      <c r="G25" s="197"/>
      <c r="H25" s="23"/>
      <c r="I25" s="199"/>
      <c r="J25" s="20">
        <f>'1212'!G30</f>
        <v>29941.43</v>
      </c>
      <c r="K25" s="21">
        <f>'1212'!G29</f>
        <v>3000</v>
      </c>
      <c r="L25" s="21">
        <f>'1212'!G31</f>
        <v>0</v>
      </c>
      <c r="M25" s="22">
        <f>J25+K25</f>
        <v>32941.43</v>
      </c>
    </row>
    <row r="26" spans="1:13" ht="12" customHeight="1" x14ac:dyDescent="0.2">
      <c r="A26" s="258"/>
      <c r="B26" s="259"/>
      <c r="C26" s="188" t="s">
        <v>80</v>
      </c>
      <c r="D26" s="203" t="s">
        <v>66</v>
      </c>
      <c r="E26" s="190">
        <f>'1212'!G16</f>
        <v>28138</v>
      </c>
      <c r="F26" s="191">
        <f>'1212'!G18</f>
        <v>28169</v>
      </c>
      <c r="G26" s="192">
        <v>0</v>
      </c>
      <c r="H26" s="180">
        <f>F26-E26</f>
        <v>31</v>
      </c>
      <c r="I26" s="201">
        <v>0</v>
      </c>
      <c r="J26" s="17">
        <f>J25/M25</f>
        <v>0.90892927234792176</v>
      </c>
      <c r="K26" s="30">
        <f>K25/M25</f>
        <v>9.1070727652078243E-2</v>
      </c>
      <c r="L26" s="18">
        <v>0</v>
      </c>
      <c r="M26" s="19">
        <v>1</v>
      </c>
    </row>
    <row r="27" spans="1:13" ht="12" customHeight="1" x14ac:dyDescent="0.2">
      <c r="A27" s="254">
        <v>1213</v>
      </c>
      <c r="B27" s="256" t="s">
        <v>60</v>
      </c>
      <c r="C27" s="194"/>
      <c r="D27" s="204"/>
      <c r="E27" s="20"/>
      <c r="F27" s="196"/>
      <c r="G27" s="197"/>
      <c r="H27" s="23"/>
      <c r="I27" s="199"/>
      <c r="J27" s="20">
        <f>'1213'!G30</f>
        <v>17784.3</v>
      </c>
      <c r="K27" s="21">
        <f>'1213'!G29</f>
        <v>20000</v>
      </c>
      <c r="L27" s="21">
        <f>'1213'!G31</f>
        <v>0</v>
      </c>
      <c r="M27" s="22">
        <f>J27+K27</f>
        <v>37784.300000000003</v>
      </c>
    </row>
    <row r="28" spans="1:13" ht="12" customHeight="1" x14ac:dyDescent="0.2">
      <c r="A28" s="258"/>
      <c r="B28" s="259"/>
      <c r="C28" s="188" t="s">
        <v>81</v>
      </c>
      <c r="D28" s="189" t="s">
        <v>66</v>
      </c>
      <c r="E28" s="190">
        <f>'1213'!G16</f>
        <v>20687</v>
      </c>
      <c r="F28" s="191">
        <f>'1213'!G18</f>
        <v>20725</v>
      </c>
      <c r="G28" s="192">
        <v>0</v>
      </c>
      <c r="H28" s="180">
        <f>F28-E28</f>
        <v>38</v>
      </c>
      <c r="I28" s="201">
        <v>0</v>
      </c>
      <c r="J28" s="17">
        <f>J27/M27</f>
        <v>0.47067962090074444</v>
      </c>
      <c r="K28" s="30">
        <f>K27/M27</f>
        <v>0.52932037909925544</v>
      </c>
      <c r="L28" s="18">
        <v>0</v>
      </c>
      <c r="M28" s="19">
        <v>1</v>
      </c>
    </row>
    <row r="29" spans="1:13" ht="12" customHeight="1" x14ac:dyDescent="0.2">
      <c r="A29" s="260">
        <v>1305</v>
      </c>
      <c r="B29" s="262" t="s">
        <v>61</v>
      </c>
      <c r="C29" s="194"/>
      <c r="D29" s="195"/>
      <c r="E29" s="20"/>
      <c r="F29" s="196"/>
      <c r="G29" s="197"/>
      <c r="H29" s="23"/>
      <c r="I29" s="199"/>
      <c r="J29" s="20">
        <f>'1305'!G30</f>
        <v>203.28</v>
      </c>
      <c r="K29" s="21">
        <f>'1305'!G29</f>
        <v>0</v>
      </c>
      <c r="L29" s="21">
        <f>'1305'!G31</f>
        <v>0</v>
      </c>
      <c r="M29" s="22">
        <f>J29+K29</f>
        <v>203.28</v>
      </c>
    </row>
    <row r="30" spans="1:13" ht="12" customHeight="1" x14ac:dyDescent="0.2">
      <c r="A30" s="261"/>
      <c r="B30" s="259"/>
      <c r="C30" s="32" t="s">
        <v>82</v>
      </c>
      <c r="D30" s="189" t="s">
        <v>83</v>
      </c>
      <c r="E30" s="190">
        <f>'1305'!G16</f>
        <v>4727</v>
      </c>
      <c r="F30" s="191">
        <f>'1305'!G18</f>
        <v>4727</v>
      </c>
      <c r="G30" s="192">
        <v>0</v>
      </c>
      <c r="H30" s="180">
        <f>F30-E30</f>
        <v>0</v>
      </c>
      <c r="I30" s="201">
        <v>0</v>
      </c>
      <c r="J30" s="17">
        <f>J29/M29</f>
        <v>1</v>
      </c>
      <c r="K30" s="30">
        <f>K29/M29</f>
        <v>0</v>
      </c>
      <c r="L30" s="18">
        <v>0</v>
      </c>
      <c r="M30" s="19">
        <v>1</v>
      </c>
    </row>
    <row r="31" spans="1:13" ht="12" customHeight="1" x14ac:dyDescent="0.2">
      <c r="A31" s="254">
        <v>1401</v>
      </c>
      <c r="B31" s="256" t="s">
        <v>62</v>
      </c>
      <c r="C31" s="202"/>
      <c r="D31" s="195"/>
      <c r="E31" s="20"/>
      <c r="F31" s="196"/>
      <c r="G31" s="197"/>
      <c r="H31" s="23"/>
      <c r="I31" s="199"/>
      <c r="J31" s="20">
        <f>'1401'!G30</f>
        <v>62726.23</v>
      </c>
      <c r="K31" s="21">
        <f>'1401'!G29</f>
        <v>1000</v>
      </c>
      <c r="L31" s="21">
        <f>'1401'!G31</f>
        <v>0</v>
      </c>
      <c r="M31" s="22">
        <f>J31+K31</f>
        <v>63726.23</v>
      </c>
    </row>
    <row r="32" spans="1:13" ht="12" customHeight="1" x14ac:dyDescent="0.2">
      <c r="A32" s="258"/>
      <c r="B32" s="259"/>
      <c r="C32" s="200" t="s">
        <v>84</v>
      </c>
      <c r="D32" s="189" t="s">
        <v>83</v>
      </c>
      <c r="E32" s="190">
        <f>'1401'!G16</f>
        <v>5617</v>
      </c>
      <c r="F32" s="191">
        <f>'1401'!G18</f>
        <v>5680</v>
      </c>
      <c r="G32" s="192">
        <v>0</v>
      </c>
      <c r="H32" s="180">
        <f>F32-E32</f>
        <v>63</v>
      </c>
      <c r="I32" s="201">
        <v>0</v>
      </c>
      <c r="J32" s="17">
        <f>J31/M31</f>
        <v>0.98430787448119872</v>
      </c>
      <c r="K32" s="30">
        <f>K31/M31</f>
        <v>1.5692125518801284E-2</v>
      </c>
      <c r="L32" s="18">
        <v>0</v>
      </c>
      <c r="M32" s="19">
        <v>1</v>
      </c>
    </row>
    <row r="33" spans="1:17" ht="12" customHeight="1" x14ac:dyDescent="0.2">
      <c r="A33" s="254">
        <v>1402</v>
      </c>
      <c r="B33" s="256" t="s">
        <v>62</v>
      </c>
      <c r="C33" s="202"/>
      <c r="D33" s="195"/>
      <c r="E33" s="20"/>
      <c r="F33" s="196"/>
      <c r="G33" s="197"/>
      <c r="H33" s="23"/>
      <c r="I33" s="199"/>
      <c r="J33" s="20">
        <f>'1402'!G30</f>
        <v>8953.7000000000007</v>
      </c>
      <c r="K33" s="21">
        <f>'1402'!G29</f>
        <v>1000</v>
      </c>
      <c r="L33" s="21">
        <f>'1402'!G31</f>
        <v>0</v>
      </c>
      <c r="M33" s="22">
        <f>J33+K33</f>
        <v>9953.7000000000007</v>
      </c>
    </row>
    <row r="34" spans="1:17" ht="12" customHeight="1" x14ac:dyDescent="0.2">
      <c r="A34" s="258"/>
      <c r="B34" s="259"/>
      <c r="C34" s="188" t="s">
        <v>85</v>
      </c>
      <c r="D34" s="189" t="s">
        <v>86</v>
      </c>
      <c r="E34" s="190">
        <f>'1402'!G16</f>
        <v>8564</v>
      </c>
      <c r="F34" s="191">
        <f>'1402'!G18</f>
        <v>8574</v>
      </c>
      <c r="G34" s="192">
        <v>0</v>
      </c>
      <c r="H34" s="180">
        <f>F34-E34</f>
        <v>10</v>
      </c>
      <c r="I34" s="201">
        <v>0</v>
      </c>
      <c r="J34" s="17">
        <f>J33/M33</f>
        <v>0.89953484633854752</v>
      </c>
      <c r="K34" s="30">
        <f>K33/M33</f>
        <v>0.10046515366145252</v>
      </c>
      <c r="L34" s="18">
        <v>0</v>
      </c>
      <c r="M34" s="19">
        <v>1</v>
      </c>
    </row>
    <row r="35" spans="1:17" ht="12" customHeight="1" x14ac:dyDescent="0.2">
      <c r="A35" s="254">
        <v>1465</v>
      </c>
      <c r="B35" s="256" t="s">
        <v>130</v>
      </c>
      <c r="C35" s="194"/>
      <c r="D35" s="195"/>
      <c r="E35" s="20"/>
      <c r="F35" s="196"/>
      <c r="G35" s="197"/>
      <c r="H35" s="23"/>
      <c r="I35" s="199"/>
      <c r="J35" s="29">
        <f>'1465'!G30</f>
        <v>0</v>
      </c>
      <c r="K35" s="21">
        <f>'1465'!G29</f>
        <v>0</v>
      </c>
      <c r="L35" s="24">
        <v>0</v>
      </c>
      <c r="M35" s="25">
        <v>0</v>
      </c>
    </row>
    <row r="36" spans="1:17" ht="12" customHeight="1" thickBot="1" x14ac:dyDescent="0.25">
      <c r="A36" s="255"/>
      <c r="B36" s="257"/>
      <c r="C36" s="207" t="s">
        <v>87</v>
      </c>
      <c r="D36" s="208" t="s">
        <v>66</v>
      </c>
      <c r="E36" s="209">
        <f>'1465'!G16</f>
        <v>37930</v>
      </c>
      <c r="F36" s="210">
        <f>'1465'!G18</f>
        <v>37361</v>
      </c>
      <c r="G36" s="211">
        <f>'1465'!G22</f>
        <v>1061</v>
      </c>
      <c r="H36" s="192">
        <v>0</v>
      </c>
      <c r="I36" s="38">
        <f>F36-E36-G36</f>
        <v>-1630</v>
      </c>
      <c r="J36" s="26">
        <v>0</v>
      </c>
      <c r="K36" s="27">
        <v>0</v>
      </c>
      <c r="L36" s="27" t="e">
        <f>L35/M35</f>
        <v>#DIV/0!</v>
      </c>
      <c r="M36" s="28">
        <v>1</v>
      </c>
    </row>
    <row r="37" spans="1:17" ht="15.75" thickTop="1" x14ac:dyDescent="0.2">
      <c r="A37" s="212"/>
      <c r="B37" s="213"/>
      <c r="C37" s="214"/>
      <c r="D37" s="214"/>
      <c r="E37" s="29"/>
      <c r="F37" s="215"/>
      <c r="G37" s="215"/>
      <c r="H37" s="215"/>
      <c r="I37" s="16"/>
      <c r="J37" s="29"/>
      <c r="K37" s="24"/>
      <c r="L37" s="24"/>
      <c r="M37" s="25"/>
    </row>
    <row r="38" spans="1:17" ht="15.75" x14ac:dyDescent="0.25">
      <c r="A38" s="216" t="s">
        <v>63</v>
      </c>
      <c r="B38" s="217"/>
      <c r="C38" s="218"/>
      <c r="D38" s="218"/>
      <c r="E38" s="219">
        <f>SUM(E9:E36)</f>
        <v>328734</v>
      </c>
      <c r="F38" s="220">
        <f>SUM(F9:F36)</f>
        <v>328702</v>
      </c>
      <c r="G38" s="220">
        <f>SUM(G9:G36)</f>
        <v>1061</v>
      </c>
      <c r="H38" s="220">
        <f>SUM(H9:H36)</f>
        <v>537</v>
      </c>
      <c r="I38" s="221">
        <f>SUM(I9:I36)</f>
        <v>-1630</v>
      </c>
      <c r="J38" s="24">
        <f>J9+J11+J13+J15+J17+J19+J21+J23+J25+J27+J29+J31+J33+J35</f>
        <v>447412.72</v>
      </c>
      <c r="K38" s="24">
        <f>K9+K11+K13+K15+K17+K19+K21+K23+K25+K27+K29+K31+K33+K35</f>
        <v>97506</v>
      </c>
      <c r="L38" s="36">
        <f>L35</f>
        <v>0</v>
      </c>
      <c r="M38" s="37">
        <f>J38+K38+L38</f>
        <v>544918.72</v>
      </c>
    </row>
    <row r="39" spans="1:17" ht="18.75" thickBot="1" x14ac:dyDescent="0.3">
      <c r="A39" s="222"/>
      <c r="B39" s="223"/>
      <c r="C39" s="224"/>
      <c r="D39" s="224"/>
      <c r="E39" s="245"/>
      <c r="F39" s="246"/>
      <c r="G39" s="246"/>
      <c r="H39" s="225" t="s">
        <v>64</v>
      </c>
      <c r="I39" s="247">
        <f>SUM(F38-E38-G38)</f>
        <v>-1093</v>
      </c>
      <c r="J39" s="33"/>
      <c r="K39" s="34"/>
      <c r="L39" s="34"/>
      <c r="M39" s="35"/>
    </row>
    <row r="40" spans="1:17" ht="15" thickTop="1" x14ac:dyDescent="0.2">
      <c r="A40" s="83"/>
      <c r="B40" s="226"/>
      <c r="C40" s="227"/>
      <c r="D40" s="227"/>
      <c r="E40" s="228"/>
      <c r="F40" s="83"/>
      <c r="G40" s="229"/>
      <c r="H40" s="230"/>
      <c r="J40" s="12"/>
      <c r="K40" s="12"/>
      <c r="L40" s="12"/>
      <c r="M40" s="12"/>
      <c r="N40" s="12"/>
    </row>
    <row r="41" spans="1:17" ht="15" x14ac:dyDescent="0.2">
      <c r="A41" s="231" t="s">
        <v>88</v>
      </c>
      <c r="B41" s="231"/>
      <c r="C41" s="227"/>
      <c r="D41" s="227"/>
      <c r="E41" s="248"/>
      <c r="F41" s="248"/>
      <c r="G41" s="248"/>
      <c r="H41" s="248"/>
      <c r="I41" s="248"/>
      <c r="J41" s="242"/>
      <c r="K41" s="242"/>
      <c r="L41" s="242"/>
      <c r="M41" s="242"/>
      <c r="N41" s="242"/>
      <c r="O41" s="243"/>
      <c r="P41" s="243"/>
      <c r="Q41" s="243"/>
    </row>
    <row r="42" spans="1:17" ht="15" x14ac:dyDescent="0.2">
      <c r="A42" s="231"/>
      <c r="B42" s="231"/>
      <c r="C42" s="231" t="s">
        <v>137</v>
      </c>
      <c r="D42" s="227"/>
      <c r="E42" s="248"/>
      <c r="F42" s="248"/>
      <c r="G42" s="248"/>
      <c r="H42" s="248"/>
      <c r="I42" s="248"/>
      <c r="J42" s="242"/>
      <c r="K42" s="242"/>
      <c r="L42" s="242"/>
      <c r="M42" s="242"/>
      <c r="N42" s="242"/>
      <c r="O42" s="243"/>
      <c r="P42" s="243"/>
      <c r="Q42" s="243"/>
    </row>
    <row r="43" spans="1:17" ht="15" x14ac:dyDescent="0.2">
      <c r="A43" s="231"/>
      <c r="B43" s="231"/>
      <c r="C43" s="231" t="s">
        <v>138</v>
      </c>
      <c r="D43" s="227"/>
      <c r="E43" s="248"/>
      <c r="F43" s="248"/>
      <c r="G43" s="248"/>
      <c r="H43" s="248"/>
      <c r="I43" s="248"/>
      <c r="J43" s="244"/>
      <c r="K43" s="244"/>
      <c r="L43" s="244"/>
      <c r="M43" s="244"/>
      <c r="N43" s="243"/>
      <c r="O43" s="243"/>
      <c r="P43" s="243"/>
      <c r="Q43" s="243"/>
    </row>
    <row r="44" spans="1:17" ht="15" x14ac:dyDescent="0.2">
      <c r="A44" s="231"/>
      <c r="B44" s="231"/>
      <c r="C44" s="231"/>
      <c r="D44" s="227"/>
      <c r="J44" s="24"/>
      <c r="K44" s="24"/>
      <c r="L44" s="24"/>
      <c r="M44" s="24"/>
    </row>
    <row r="45" spans="1:17" x14ac:dyDescent="0.2">
      <c r="A45" s="249" t="s">
        <v>140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</row>
    <row r="46" spans="1:17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</row>
    <row r="47" spans="1:17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7" ht="15" x14ac:dyDescent="0.2">
      <c r="A48" s="232"/>
      <c r="B48" s="232"/>
    </row>
    <row r="49" spans="1:2" ht="15" x14ac:dyDescent="0.2">
      <c r="A49" s="232"/>
      <c r="B49" s="232"/>
    </row>
    <row r="50" spans="1:2" ht="15" x14ac:dyDescent="0.2">
      <c r="A50" s="232"/>
      <c r="B50" s="232"/>
    </row>
    <row r="51" spans="1:2" ht="15" x14ac:dyDescent="0.2">
      <c r="A51" s="232"/>
      <c r="B51" s="232"/>
    </row>
    <row r="52" spans="1:2" ht="15" x14ac:dyDescent="0.2">
      <c r="A52" s="232"/>
      <c r="B52" s="232"/>
    </row>
    <row r="53" spans="1:2" ht="15" x14ac:dyDescent="0.2">
      <c r="A53" s="232"/>
      <c r="B53" s="232"/>
    </row>
    <row r="54" spans="1:2" ht="15" x14ac:dyDescent="0.2">
      <c r="A54" s="232"/>
      <c r="B54" s="232"/>
    </row>
    <row r="55" spans="1:2" ht="15" x14ac:dyDescent="0.2">
      <c r="A55" s="232"/>
      <c r="B55" s="232"/>
    </row>
    <row r="56" spans="1:2" ht="15" x14ac:dyDescent="0.2">
      <c r="A56" s="232"/>
      <c r="B56" s="232"/>
    </row>
    <row r="57" spans="1:2" ht="15" x14ac:dyDescent="0.2">
      <c r="A57" s="232"/>
      <c r="B57" s="232"/>
    </row>
    <row r="58" spans="1:2" ht="15" x14ac:dyDescent="0.2">
      <c r="A58" s="232"/>
      <c r="B58" s="232"/>
    </row>
    <row r="59" spans="1:2" ht="15" x14ac:dyDescent="0.2">
      <c r="A59" s="232"/>
      <c r="B59" s="232"/>
    </row>
    <row r="60" spans="1:2" ht="15" x14ac:dyDescent="0.2">
      <c r="A60" s="232"/>
      <c r="B60" s="232"/>
    </row>
    <row r="61" spans="1:2" ht="15" x14ac:dyDescent="0.2">
      <c r="A61" s="232"/>
      <c r="B61" s="232"/>
    </row>
    <row r="62" spans="1:2" ht="15" x14ac:dyDescent="0.2">
      <c r="A62" s="232"/>
      <c r="B62" s="232"/>
    </row>
    <row r="63" spans="1:2" ht="15" x14ac:dyDescent="0.2">
      <c r="A63" s="232"/>
      <c r="B63" s="232"/>
    </row>
    <row r="64" spans="1:2" ht="15" x14ac:dyDescent="0.2">
      <c r="A64" s="232"/>
      <c r="B64" s="232"/>
    </row>
    <row r="65" spans="1:2" ht="15" x14ac:dyDescent="0.2">
      <c r="A65" s="232"/>
      <c r="B65" s="232"/>
    </row>
    <row r="66" spans="1:2" ht="15" x14ac:dyDescent="0.2">
      <c r="A66" s="232"/>
      <c r="B66" s="232"/>
    </row>
    <row r="67" spans="1:2" ht="15" x14ac:dyDescent="0.2">
      <c r="A67" s="232"/>
      <c r="B67" s="232"/>
    </row>
    <row r="68" spans="1:2" ht="15" x14ac:dyDescent="0.2">
      <c r="A68" s="232"/>
      <c r="B68" s="232"/>
    </row>
    <row r="69" spans="1:2" ht="15" x14ac:dyDescent="0.2">
      <c r="A69" s="232"/>
      <c r="B69" s="232"/>
    </row>
    <row r="70" spans="1:2" ht="15" x14ac:dyDescent="0.2">
      <c r="A70" s="232"/>
      <c r="B70" s="232"/>
    </row>
    <row r="71" spans="1:2" ht="15" x14ac:dyDescent="0.2">
      <c r="A71" s="232"/>
      <c r="B71" s="232"/>
    </row>
    <row r="72" spans="1:2" ht="15" x14ac:dyDescent="0.2">
      <c r="A72" s="232"/>
      <c r="B72" s="232"/>
    </row>
    <row r="73" spans="1:2" ht="15" x14ac:dyDescent="0.2">
      <c r="A73" s="232"/>
      <c r="B73" s="232"/>
    </row>
    <row r="74" spans="1:2" ht="15" x14ac:dyDescent="0.2">
      <c r="A74" s="232"/>
      <c r="B74" s="232"/>
    </row>
    <row r="75" spans="1:2" ht="15" x14ac:dyDescent="0.2">
      <c r="A75" s="232"/>
      <c r="B75" s="232"/>
    </row>
    <row r="76" spans="1:2" ht="15" x14ac:dyDescent="0.2">
      <c r="A76" s="232"/>
      <c r="B76" s="232"/>
    </row>
    <row r="77" spans="1:2" ht="15" x14ac:dyDescent="0.2">
      <c r="A77" s="232"/>
      <c r="B77" s="232"/>
    </row>
    <row r="78" spans="1:2" ht="15" x14ac:dyDescent="0.2">
      <c r="A78" s="232"/>
      <c r="B78" s="232"/>
    </row>
    <row r="79" spans="1:2" ht="15" x14ac:dyDescent="0.2">
      <c r="A79" s="232"/>
      <c r="B79" s="232"/>
    </row>
    <row r="80" spans="1:2" ht="15" x14ac:dyDescent="0.2">
      <c r="A80" s="232"/>
      <c r="B80" s="232"/>
    </row>
    <row r="81" spans="1:2" ht="15" x14ac:dyDescent="0.2">
      <c r="A81" s="232"/>
      <c r="B81" s="232"/>
    </row>
    <row r="82" spans="1:2" ht="15" x14ac:dyDescent="0.2">
      <c r="A82" s="232"/>
      <c r="B82" s="232"/>
    </row>
    <row r="83" spans="1:2" ht="15" x14ac:dyDescent="0.2">
      <c r="A83" s="232"/>
      <c r="B83" s="232"/>
    </row>
    <row r="84" spans="1:2" ht="15" x14ac:dyDescent="0.2">
      <c r="A84" s="232"/>
      <c r="B84" s="232"/>
    </row>
    <row r="85" spans="1:2" ht="15" x14ac:dyDescent="0.2">
      <c r="A85" s="232"/>
      <c r="B85" s="232"/>
    </row>
    <row r="86" spans="1:2" ht="15" x14ac:dyDescent="0.2">
      <c r="A86" s="232"/>
      <c r="B86" s="232"/>
    </row>
    <row r="87" spans="1:2" ht="15" x14ac:dyDescent="0.2">
      <c r="A87" s="232"/>
      <c r="B87" s="232"/>
    </row>
    <row r="88" spans="1:2" ht="15" x14ac:dyDescent="0.2">
      <c r="A88" s="232"/>
      <c r="B88" s="232"/>
    </row>
    <row r="89" spans="1:2" ht="15" x14ac:dyDescent="0.2">
      <c r="A89" s="232"/>
      <c r="B89" s="232"/>
    </row>
    <row r="90" spans="1:2" ht="15" x14ac:dyDescent="0.2">
      <c r="A90" s="232"/>
      <c r="B90" s="232"/>
    </row>
    <row r="91" spans="1:2" ht="15" x14ac:dyDescent="0.2">
      <c r="A91" s="232"/>
      <c r="B91" s="232"/>
    </row>
    <row r="92" spans="1:2" ht="15" x14ac:dyDescent="0.2">
      <c r="A92" s="232"/>
      <c r="B92" s="232"/>
    </row>
    <row r="93" spans="1:2" ht="15" x14ac:dyDescent="0.2">
      <c r="A93" s="232"/>
      <c r="B93" s="232"/>
    </row>
    <row r="94" spans="1:2" ht="15" x14ac:dyDescent="0.2">
      <c r="A94" s="232"/>
      <c r="B94" s="232"/>
    </row>
    <row r="95" spans="1:2" ht="15" x14ac:dyDescent="0.2">
      <c r="A95" s="232"/>
      <c r="B95" s="232"/>
    </row>
    <row r="96" spans="1:2" ht="15" x14ac:dyDescent="0.2">
      <c r="A96" s="232"/>
      <c r="B96" s="232"/>
    </row>
    <row r="97" spans="1:2" ht="15" x14ac:dyDescent="0.2">
      <c r="A97" s="232"/>
      <c r="B97" s="232"/>
    </row>
    <row r="98" spans="1:2" ht="15" x14ac:dyDescent="0.2">
      <c r="A98" s="232"/>
      <c r="B98" s="232"/>
    </row>
    <row r="99" spans="1:2" ht="15" x14ac:dyDescent="0.2">
      <c r="A99" s="232"/>
      <c r="B99" s="232"/>
    </row>
    <row r="100" spans="1:2" ht="15" x14ac:dyDescent="0.2">
      <c r="A100" s="232"/>
      <c r="B100" s="232"/>
    </row>
    <row r="101" spans="1:2" ht="15" x14ac:dyDescent="0.2">
      <c r="A101" s="232"/>
      <c r="B101" s="232"/>
    </row>
    <row r="102" spans="1:2" ht="15" x14ac:dyDescent="0.2">
      <c r="A102" s="232"/>
      <c r="B102" s="232"/>
    </row>
    <row r="103" spans="1:2" ht="15" x14ac:dyDescent="0.2">
      <c r="A103" s="232"/>
      <c r="B103" s="232"/>
    </row>
    <row r="104" spans="1:2" ht="15" x14ac:dyDescent="0.2">
      <c r="A104" s="232"/>
      <c r="B104" s="232"/>
    </row>
    <row r="105" spans="1:2" ht="15" x14ac:dyDescent="0.2">
      <c r="A105" s="232"/>
      <c r="B105" s="232"/>
    </row>
    <row r="106" spans="1:2" ht="15" x14ac:dyDescent="0.2">
      <c r="A106" s="232"/>
      <c r="B106" s="232"/>
    </row>
    <row r="107" spans="1:2" ht="15" x14ac:dyDescent="0.2">
      <c r="A107" s="232"/>
      <c r="B107" s="232"/>
    </row>
    <row r="108" spans="1:2" ht="15" x14ac:dyDescent="0.2">
      <c r="A108" s="232"/>
      <c r="B108" s="232"/>
    </row>
    <row r="109" spans="1:2" ht="15" x14ac:dyDescent="0.2">
      <c r="A109" s="232"/>
      <c r="B109" s="232"/>
    </row>
    <row r="110" spans="1:2" ht="15" x14ac:dyDescent="0.2">
      <c r="A110" s="232"/>
      <c r="B110" s="232"/>
    </row>
    <row r="111" spans="1:2" ht="15" x14ac:dyDescent="0.2">
      <c r="A111" s="232"/>
      <c r="B111" s="232"/>
    </row>
    <row r="112" spans="1:2" ht="15" x14ac:dyDescent="0.2">
      <c r="A112" s="232"/>
      <c r="B112" s="232"/>
    </row>
    <row r="113" spans="1:2" ht="15" x14ac:dyDescent="0.2">
      <c r="A113" s="232"/>
      <c r="B113" s="232"/>
    </row>
    <row r="114" spans="1:2" ht="15" x14ac:dyDescent="0.2">
      <c r="A114" s="232"/>
      <c r="B114" s="232"/>
    </row>
    <row r="115" spans="1:2" ht="15" x14ac:dyDescent="0.2">
      <c r="A115" s="232"/>
      <c r="B115" s="232"/>
    </row>
    <row r="116" spans="1:2" ht="15" x14ac:dyDescent="0.2">
      <c r="A116" s="232"/>
      <c r="B116" s="232"/>
    </row>
    <row r="117" spans="1:2" ht="15" x14ac:dyDescent="0.2">
      <c r="A117" s="232"/>
      <c r="B117" s="232"/>
    </row>
    <row r="118" spans="1:2" ht="15" x14ac:dyDescent="0.2">
      <c r="A118" s="232"/>
      <c r="B118" s="232"/>
    </row>
    <row r="119" spans="1:2" ht="15" x14ac:dyDescent="0.2">
      <c r="A119" s="232"/>
      <c r="B119" s="232"/>
    </row>
    <row r="120" spans="1:2" ht="15" x14ac:dyDescent="0.2">
      <c r="A120" s="232"/>
      <c r="B120" s="232"/>
    </row>
    <row r="121" spans="1:2" ht="15" x14ac:dyDescent="0.2">
      <c r="A121" s="232"/>
      <c r="B121" s="232"/>
    </row>
    <row r="122" spans="1:2" ht="15" x14ac:dyDescent="0.2">
      <c r="A122" s="232"/>
      <c r="B122" s="232"/>
    </row>
    <row r="123" spans="1:2" ht="15" x14ac:dyDescent="0.2">
      <c r="A123" s="232"/>
      <c r="B123" s="232"/>
    </row>
    <row r="124" spans="1:2" ht="15" x14ac:dyDescent="0.2">
      <c r="A124" s="232"/>
      <c r="B124" s="232"/>
    </row>
    <row r="125" spans="1:2" ht="15" x14ac:dyDescent="0.2">
      <c r="A125" s="232"/>
      <c r="B125" s="232"/>
    </row>
    <row r="126" spans="1:2" ht="15" x14ac:dyDescent="0.2">
      <c r="A126" s="232"/>
      <c r="B126" s="232"/>
    </row>
    <row r="127" spans="1:2" ht="15" x14ac:dyDescent="0.2">
      <c r="A127" s="232"/>
      <c r="B127" s="232"/>
    </row>
    <row r="128" spans="1:2" ht="15" x14ac:dyDescent="0.2">
      <c r="A128" s="232"/>
      <c r="B128" s="232"/>
    </row>
    <row r="129" spans="1:2" ht="15" x14ac:dyDescent="0.2">
      <c r="A129" s="232"/>
      <c r="B129" s="232"/>
    </row>
    <row r="130" spans="1:2" ht="15" x14ac:dyDescent="0.2">
      <c r="A130" s="232"/>
      <c r="B130" s="232"/>
    </row>
    <row r="131" spans="1:2" ht="15" x14ac:dyDescent="0.2">
      <c r="A131" s="232"/>
      <c r="B131" s="232"/>
    </row>
    <row r="132" spans="1:2" ht="15" x14ac:dyDescent="0.2">
      <c r="A132" s="232"/>
      <c r="B132" s="232"/>
    </row>
    <row r="133" spans="1:2" ht="15" x14ac:dyDescent="0.2">
      <c r="A133" s="232"/>
      <c r="B133" s="232"/>
    </row>
    <row r="134" spans="1:2" ht="15" x14ac:dyDescent="0.2">
      <c r="A134" s="232"/>
      <c r="B134" s="232"/>
    </row>
    <row r="135" spans="1:2" ht="15" x14ac:dyDescent="0.2">
      <c r="A135" s="232"/>
      <c r="B135" s="232"/>
    </row>
    <row r="136" spans="1:2" ht="15" x14ac:dyDescent="0.2">
      <c r="A136" s="232"/>
      <c r="B136" s="232"/>
    </row>
    <row r="137" spans="1:2" ht="15" x14ac:dyDescent="0.2">
      <c r="A137" s="232"/>
      <c r="B137" s="232"/>
    </row>
    <row r="138" spans="1:2" ht="15" x14ac:dyDescent="0.2">
      <c r="A138" s="232"/>
      <c r="B138" s="232"/>
    </row>
    <row r="139" spans="1:2" ht="15" x14ac:dyDescent="0.2">
      <c r="A139" s="232"/>
      <c r="B139" s="232"/>
    </row>
    <row r="140" spans="1:2" ht="15" x14ac:dyDescent="0.2">
      <c r="A140" s="232"/>
      <c r="B140" s="232"/>
    </row>
    <row r="141" spans="1:2" ht="15" x14ac:dyDescent="0.2">
      <c r="A141" s="232"/>
      <c r="B141" s="232"/>
    </row>
    <row r="142" spans="1:2" ht="15" x14ac:dyDescent="0.2">
      <c r="A142" s="232"/>
      <c r="B142" s="232"/>
    </row>
    <row r="143" spans="1:2" ht="15" x14ac:dyDescent="0.2">
      <c r="A143" s="232"/>
      <c r="B143" s="232"/>
    </row>
    <row r="144" spans="1:2" ht="15" x14ac:dyDescent="0.2">
      <c r="A144" s="232"/>
      <c r="B144" s="232"/>
    </row>
    <row r="145" spans="1:2" ht="15" x14ac:dyDescent="0.2">
      <c r="A145" s="232"/>
      <c r="B145" s="232"/>
    </row>
    <row r="146" spans="1:2" ht="15" x14ac:dyDescent="0.2">
      <c r="A146" s="232"/>
      <c r="B146" s="232"/>
    </row>
    <row r="147" spans="1:2" ht="15" x14ac:dyDescent="0.2">
      <c r="A147" s="232"/>
      <c r="B147" s="232"/>
    </row>
    <row r="148" spans="1:2" ht="15" x14ac:dyDescent="0.2">
      <c r="A148" s="232"/>
      <c r="B148" s="232"/>
    </row>
    <row r="149" spans="1:2" ht="15" x14ac:dyDescent="0.2">
      <c r="A149" s="232"/>
      <c r="B149" s="232"/>
    </row>
    <row r="150" spans="1:2" ht="15" x14ac:dyDescent="0.2">
      <c r="A150" s="232"/>
      <c r="B150" s="232"/>
    </row>
    <row r="151" spans="1:2" ht="15" x14ac:dyDescent="0.2">
      <c r="A151" s="232"/>
      <c r="B151" s="232"/>
    </row>
    <row r="152" spans="1:2" ht="15" x14ac:dyDescent="0.2">
      <c r="A152" s="232"/>
      <c r="B152" s="232"/>
    </row>
    <row r="153" spans="1:2" ht="15" x14ac:dyDescent="0.2">
      <c r="A153" s="232"/>
      <c r="B153" s="232"/>
    </row>
    <row r="154" spans="1:2" ht="15" x14ac:dyDescent="0.2">
      <c r="A154" s="232"/>
      <c r="B154" s="232"/>
    </row>
    <row r="155" spans="1:2" ht="15" x14ac:dyDescent="0.2">
      <c r="A155" s="232"/>
      <c r="B155" s="232"/>
    </row>
    <row r="156" spans="1:2" ht="15" x14ac:dyDescent="0.2">
      <c r="A156" s="232"/>
      <c r="B156" s="232"/>
    </row>
    <row r="157" spans="1:2" ht="15" x14ac:dyDescent="0.2">
      <c r="A157" s="232"/>
      <c r="B157" s="232"/>
    </row>
    <row r="158" spans="1:2" ht="15" x14ac:dyDescent="0.2">
      <c r="A158" s="232"/>
      <c r="B158" s="232"/>
    </row>
    <row r="159" spans="1:2" ht="15" x14ac:dyDescent="0.2">
      <c r="A159" s="232"/>
      <c r="B159" s="232"/>
    </row>
    <row r="160" spans="1:2" ht="15" x14ac:dyDescent="0.2">
      <c r="A160" s="232"/>
      <c r="B160" s="232"/>
    </row>
    <row r="161" spans="1:2" ht="15" x14ac:dyDescent="0.2">
      <c r="A161" s="232"/>
      <c r="B161" s="232"/>
    </row>
    <row r="162" spans="1:2" ht="15" x14ac:dyDescent="0.2">
      <c r="A162" s="232"/>
      <c r="B162" s="232"/>
    </row>
    <row r="163" spans="1:2" ht="15" x14ac:dyDescent="0.2">
      <c r="A163" s="232"/>
      <c r="B163" s="232"/>
    </row>
    <row r="164" spans="1:2" ht="15" x14ac:dyDescent="0.2">
      <c r="A164" s="232"/>
      <c r="B164" s="232"/>
    </row>
    <row r="165" spans="1:2" ht="15" x14ac:dyDescent="0.2">
      <c r="A165" s="232"/>
      <c r="B165" s="232"/>
    </row>
    <row r="166" spans="1:2" ht="15" x14ac:dyDescent="0.2">
      <c r="A166" s="232"/>
      <c r="B166" s="232"/>
    </row>
    <row r="167" spans="1:2" ht="15" x14ac:dyDescent="0.2">
      <c r="A167" s="232"/>
      <c r="B167" s="232"/>
    </row>
    <row r="168" spans="1:2" ht="15" x14ac:dyDescent="0.2">
      <c r="A168" s="232"/>
      <c r="B168" s="232"/>
    </row>
    <row r="169" spans="1:2" ht="15" x14ac:dyDescent="0.2">
      <c r="A169" s="232"/>
      <c r="B169" s="232"/>
    </row>
    <row r="170" spans="1:2" ht="15" x14ac:dyDescent="0.2">
      <c r="A170" s="232"/>
      <c r="B170" s="232"/>
    </row>
    <row r="171" spans="1:2" ht="15" x14ac:dyDescent="0.2">
      <c r="A171" s="232"/>
      <c r="B171" s="232"/>
    </row>
    <row r="172" spans="1:2" ht="15" x14ac:dyDescent="0.2">
      <c r="A172" s="232"/>
      <c r="B172" s="232"/>
    </row>
    <row r="173" spans="1:2" ht="15" x14ac:dyDescent="0.2">
      <c r="A173" s="232"/>
      <c r="B173" s="232"/>
    </row>
    <row r="174" spans="1:2" ht="15" x14ac:dyDescent="0.2">
      <c r="A174" s="232"/>
      <c r="B174" s="232"/>
    </row>
    <row r="175" spans="1:2" ht="15" x14ac:dyDescent="0.2">
      <c r="A175" s="232"/>
      <c r="B175" s="232"/>
    </row>
    <row r="176" spans="1:2" ht="15" x14ac:dyDescent="0.2">
      <c r="A176" s="232"/>
      <c r="B176" s="232"/>
    </row>
    <row r="177" spans="1:2" ht="15" x14ac:dyDescent="0.2">
      <c r="A177" s="232"/>
      <c r="B177" s="232"/>
    </row>
    <row r="178" spans="1:2" ht="15" x14ac:dyDescent="0.2">
      <c r="A178" s="232"/>
      <c r="B178" s="232"/>
    </row>
    <row r="179" spans="1:2" ht="15" x14ac:dyDescent="0.2">
      <c r="A179" s="232"/>
      <c r="B179" s="232"/>
    </row>
    <row r="180" spans="1:2" ht="15" x14ac:dyDescent="0.2">
      <c r="A180" s="232"/>
      <c r="B180" s="232"/>
    </row>
    <row r="181" spans="1:2" ht="15" x14ac:dyDescent="0.2">
      <c r="A181" s="232"/>
      <c r="B181" s="232"/>
    </row>
    <row r="182" spans="1:2" ht="15" x14ac:dyDescent="0.2">
      <c r="A182" s="232"/>
      <c r="B182" s="232"/>
    </row>
    <row r="183" spans="1:2" ht="15" x14ac:dyDescent="0.2">
      <c r="A183" s="232"/>
      <c r="B183" s="232"/>
    </row>
    <row r="184" spans="1:2" ht="15" x14ac:dyDescent="0.2">
      <c r="A184" s="232"/>
      <c r="B184" s="232"/>
    </row>
    <row r="185" spans="1:2" ht="15" x14ac:dyDescent="0.2">
      <c r="A185" s="232"/>
      <c r="B185" s="232"/>
    </row>
    <row r="186" spans="1:2" ht="15" x14ac:dyDescent="0.2">
      <c r="A186" s="232"/>
      <c r="B186" s="232"/>
    </row>
    <row r="187" spans="1:2" ht="15" x14ac:dyDescent="0.2">
      <c r="A187" s="232"/>
      <c r="B187" s="232"/>
    </row>
    <row r="188" spans="1:2" ht="15" x14ac:dyDescent="0.2">
      <c r="A188" s="232"/>
      <c r="B188" s="232"/>
    </row>
    <row r="189" spans="1:2" ht="15" x14ac:dyDescent="0.2">
      <c r="A189" s="232"/>
      <c r="B189" s="232"/>
    </row>
    <row r="190" spans="1:2" ht="15" x14ac:dyDescent="0.2">
      <c r="A190" s="232"/>
      <c r="B190" s="232"/>
    </row>
    <row r="191" spans="1:2" ht="15" x14ac:dyDescent="0.2">
      <c r="A191" s="232"/>
      <c r="B191" s="232"/>
    </row>
    <row r="192" spans="1:2" ht="15" x14ac:dyDescent="0.2">
      <c r="A192" s="232"/>
      <c r="B192" s="232"/>
    </row>
    <row r="193" spans="1:2" ht="15" x14ac:dyDescent="0.2">
      <c r="A193" s="232"/>
      <c r="B193" s="232"/>
    </row>
    <row r="194" spans="1:2" ht="15" x14ac:dyDescent="0.2">
      <c r="A194" s="232"/>
      <c r="B194" s="232"/>
    </row>
    <row r="195" spans="1:2" ht="15" x14ac:dyDescent="0.2">
      <c r="A195" s="232"/>
      <c r="B195" s="232"/>
    </row>
    <row r="196" spans="1:2" ht="15" x14ac:dyDescent="0.2">
      <c r="A196" s="232"/>
      <c r="B196" s="232"/>
    </row>
    <row r="197" spans="1:2" ht="15" x14ac:dyDescent="0.2">
      <c r="A197" s="232"/>
      <c r="B197" s="232"/>
    </row>
    <row r="198" spans="1:2" ht="15" x14ac:dyDescent="0.2">
      <c r="A198" s="232"/>
      <c r="B198" s="232"/>
    </row>
    <row r="199" spans="1:2" ht="15" x14ac:dyDescent="0.2">
      <c r="A199" s="232"/>
      <c r="B199" s="232"/>
    </row>
    <row r="200" spans="1:2" ht="15" x14ac:dyDescent="0.2">
      <c r="A200" s="232"/>
      <c r="B200" s="232"/>
    </row>
    <row r="201" spans="1:2" ht="15" x14ac:dyDescent="0.2">
      <c r="A201" s="232"/>
      <c r="B201" s="232"/>
    </row>
    <row r="202" spans="1:2" ht="15" x14ac:dyDescent="0.2">
      <c r="A202" s="232"/>
      <c r="B202" s="232"/>
    </row>
    <row r="203" spans="1:2" ht="15" x14ac:dyDescent="0.2">
      <c r="A203" s="232"/>
      <c r="B203" s="232"/>
    </row>
    <row r="204" spans="1:2" ht="15" x14ac:dyDescent="0.2">
      <c r="A204" s="232"/>
      <c r="B204" s="232"/>
    </row>
    <row r="205" spans="1:2" ht="15" x14ac:dyDescent="0.2">
      <c r="A205" s="232"/>
      <c r="B205" s="232"/>
    </row>
    <row r="206" spans="1:2" ht="15" x14ac:dyDescent="0.2">
      <c r="A206" s="232"/>
      <c r="B206" s="232"/>
    </row>
    <row r="207" spans="1:2" ht="15" x14ac:dyDescent="0.2">
      <c r="A207" s="232"/>
      <c r="B207" s="232"/>
    </row>
    <row r="208" spans="1:2" ht="15" x14ac:dyDescent="0.2">
      <c r="A208" s="232"/>
      <c r="B208" s="232"/>
    </row>
    <row r="209" spans="1:2" ht="15" x14ac:dyDescent="0.2">
      <c r="A209" s="232"/>
      <c r="B209" s="232"/>
    </row>
    <row r="210" spans="1:2" ht="15" x14ac:dyDescent="0.2">
      <c r="A210" s="232"/>
      <c r="B210" s="232"/>
    </row>
    <row r="211" spans="1:2" ht="15" x14ac:dyDescent="0.2">
      <c r="A211" s="232"/>
      <c r="B211" s="232"/>
    </row>
    <row r="212" spans="1:2" ht="15" x14ac:dyDescent="0.2">
      <c r="A212" s="232"/>
      <c r="B212" s="232"/>
    </row>
    <row r="213" spans="1:2" ht="15" x14ac:dyDescent="0.2">
      <c r="A213" s="232"/>
      <c r="B213" s="232"/>
    </row>
    <row r="214" spans="1:2" ht="15" x14ac:dyDescent="0.2">
      <c r="A214" s="232"/>
      <c r="B214" s="232"/>
    </row>
    <row r="215" spans="1:2" ht="15" x14ac:dyDescent="0.2">
      <c r="A215" s="232"/>
      <c r="B215" s="232"/>
    </row>
    <row r="216" spans="1:2" ht="15" x14ac:dyDescent="0.2">
      <c r="A216" s="232"/>
      <c r="B216" s="232"/>
    </row>
    <row r="217" spans="1:2" ht="15" x14ac:dyDescent="0.2">
      <c r="A217" s="232"/>
      <c r="B217" s="232"/>
    </row>
    <row r="218" spans="1:2" ht="15" x14ac:dyDescent="0.2">
      <c r="A218" s="232"/>
      <c r="B218" s="232"/>
    </row>
    <row r="219" spans="1:2" ht="15" x14ac:dyDescent="0.2">
      <c r="A219" s="232"/>
      <c r="B219" s="232"/>
    </row>
    <row r="220" spans="1:2" ht="15" x14ac:dyDescent="0.2">
      <c r="A220" s="232"/>
      <c r="B220" s="232"/>
    </row>
    <row r="221" spans="1:2" ht="15" x14ac:dyDescent="0.2">
      <c r="A221" s="232"/>
      <c r="B221" s="232"/>
    </row>
    <row r="222" spans="1:2" ht="15" x14ac:dyDescent="0.2">
      <c r="A222" s="232"/>
      <c r="B222" s="232"/>
    </row>
    <row r="223" spans="1:2" ht="15" x14ac:dyDescent="0.2">
      <c r="A223" s="232"/>
      <c r="B223" s="232"/>
    </row>
    <row r="224" spans="1:2" ht="15" x14ac:dyDescent="0.2">
      <c r="A224" s="232"/>
      <c r="B224" s="232"/>
    </row>
    <row r="225" spans="1:2" ht="15" x14ac:dyDescent="0.2">
      <c r="A225" s="232"/>
      <c r="B225" s="232"/>
    </row>
    <row r="226" spans="1:2" ht="15" x14ac:dyDescent="0.2">
      <c r="A226" s="232"/>
      <c r="B226" s="232"/>
    </row>
    <row r="227" spans="1:2" ht="15" x14ac:dyDescent="0.2">
      <c r="A227" s="232"/>
      <c r="B227" s="232"/>
    </row>
    <row r="228" spans="1:2" ht="15" x14ac:dyDescent="0.2">
      <c r="A228" s="232"/>
      <c r="B228" s="232"/>
    </row>
    <row r="229" spans="1:2" ht="15" x14ac:dyDescent="0.2">
      <c r="A229" s="232"/>
      <c r="B229" s="232"/>
    </row>
    <row r="230" spans="1:2" ht="15" x14ac:dyDescent="0.2">
      <c r="A230" s="232"/>
      <c r="B230" s="232"/>
    </row>
    <row r="231" spans="1:2" ht="15" x14ac:dyDescent="0.2">
      <c r="A231" s="232"/>
      <c r="B231" s="232"/>
    </row>
    <row r="232" spans="1:2" ht="15" x14ac:dyDescent="0.2">
      <c r="A232" s="232"/>
      <c r="B232" s="232"/>
    </row>
    <row r="233" spans="1:2" ht="15" x14ac:dyDescent="0.2">
      <c r="A233" s="232"/>
      <c r="B233" s="232"/>
    </row>
    <row r="234" spans="1:2" ht="15" x14ac:dyDescent="0.2">
      <c r="A234" s="232"/>
      <c r="B234" s="232"/>
    </row>
    <row r="235" spans="1:2" ht="15" x14ac:dyDescent="0.2">
      <c r="A235" s="232"/>
      <c r="B235" s="232"/>
    </row>
    <row r="236" spans="1:2" ht="15" x14ac:dyDescent="0.2">
      <c r="A236" s="232"/>
      <c r="B236" s="232"/>
    </row>
    <row r="237" spans="1:2" ht="15" x14ac:dyDescent="0.2">
      <c r="A237" s="232"/>
      <c r="B237" s="232"/>
    </row>
    <row r="238" spans="1:2" ht="15" x14ac:dyDescent="0.2">
      <c r="A238" s="232"/>
      <c r="B238" s="232"/>
    </row>
    <row r="239" spans="1:2" ht="15" x14ac:dyDescent="0.2">
      <c r="A239" s="232"/>
      <c r="B239" s="232"/>
    </row>
    <row r="240" spans="1:2" ht="15" x14ac:dyDescent="0.2">
      <c r="A240" s="232"/>
      <c r="B240" s="232"/>
    </row>
    <row r="241" spans="1:2" ht="15" x14ac:dyDescent="0.2">
      <c r="A241" s="232"/>
      <c r="B241" s="232"/>
    </row>
    <row r="242" spans="1:2" ht="15" x14ac:dyDescent="0.2">
      <c r="A242" s="232"/>
      <c r="B242" s="232"/>
    </row>
    <row r="243" spans="1:2" ht="15" x14ac:dyDescent="0.2">
      <c r="A243" s="232"/>
      <c r="B243" s="232"/>
    </row>
    <row r="244" spans="1:2" ht="15" x14ac:dyDescent="0.2">
      <c r="A244" s="232"/>
      <c r="B244" s="232"/>
    </row>
    <row r="245" spans="1:2" ht="15" x14ac:dyDescent="0.2">
      <c r="A245" s="232"/>
      <c r="B245" s="232"/>
    </row>
    <row r="246" spans="1:2" ht="15" x14ac:dyDescent="0.2">
      <c r="A246" s="232"/>
      <c r="B246" s="232"/>
    </row>
    <row r="247" spans="1:2" ht="15" x14ac:dyDescent="0.2">
      <c r="A247" s="232"/>
      <c r="B247" s="232"/>
    </row>
    <row r="248" spans="1:2" ht="15" x14ac:dyDescent="0.2">
      <c r="A248" s="232"/>
      <c r="B248" s="232"/>
    </row>
    <row r="249" spans="1:2" ht="15" x14ac:dyDescent="0.2">
      <c r="A249" s="232"/>
      <c r="B249" s="232"/>
    </row>
    <row r="250" spans="1:2" ht="15" x14ac:dyDescent="0.2">
      <c r="A250" s="232"/>
      <c r="B250" s="232"/>
    </row>
    <row r="251" spans="1:2" ht="15" x14ac:dyDescent="0.2">
      <c r="A251" s="232"/>
      <c r="B251" s="232"/>
    </row>
    <row r="252" spans="1:2" ht="15" x14ac:dyDescent="0.2">
      <c r="A252" s="232"/>
      <c r="B252" s="232"/>
    </row>
    <row r="253" spans="1:2" ht="15" x14ac:dyDescent="0.2">
      <c r="A253" s="232"/>
      <c r="B253" s="232"/>
    </row>
    <row r="254" spans="1:2" ht="15" x14ac:dyDescent="0.2">
      <c r="A254" s="232"/>
      <c r="B254" s="232"/>
    </row>
    <row r="255" spans="1:2" ht="15" x14ac:dyDescent="0.2">
      <c r="A255" s="232"/>
      <c r="B255" s="232"/>
    </row>
    <row r="256" spans="1:2" ht="15" x14ac:dyDescent="0.2">
      <c r="A256" s="232"/>
      <c r="B256" s="232"/>
    </row>
    <row r="257" spans="1:2" ht="15" x14ac:dyDescent="0.2">
      <c r="A257" s="232"/>
      <c r="B257" s="232"/>
    </row>
    <row r="258" spans="1:2" ht="15" x14ac:dyDescent="0.2">
      <c r="A258" s="232"/>
      <c r="B258" s="232"/>
    </row>
    <row r="259" spans="1:2" ht="15" x14ac:dyDescent="0.2">
      <c r="A259" s="232"/>
      <c r="B259" s="232"/>
    </row>
    <row r="260" spans="1:2" ht="15" x14ac:dyDescent="0.2">
      <c r="A260" s="232"/>
      <c r="B260" s="232"/>
    </row>
    <row r="261" spans="1:2" ht="15" x14ac:dyDescent="0.2">
      <c r="A261" s="232"/>
      <c r="B261" s="232"/>
    </row>
    <row r="262" spans="1:2" ht="15" x14ac:dyDescent="0.2">
      <c r="A262" s="232"/>
      <c r="B262" s="232"/>
    </row>
    <row r="263" spans="1:2" ht="15" x14ac:dyDescent="0.2">
      <c r="A263" s="232"/>
      <c r="B263" s="232"/>
    </row>
    <row r="264" spans="1:2" ht="15" x14ac:dyDescent="0.2">
      <c r="A264" s="232"/>
      <c r="B264" s="232"/>
    </row>
    <row r="265" spans="1:2" ht="15" x14ac:dyDescent="0.2">
      <c r="A265" s="232"/>
      <c r="B265" s="232"/>
    </row>
    <row r="266" spans="1:2" ht="15" x14ac:dyDescent="0.2">
      <c r="A266" s="232"/>
      <c r="B266" s="232"/>
    </row>
    <row r="267" spans="1:2" ht="15" x14ac:dyDescent="0.2">
      <c r="A267" s="232"/>
      <c r="B267" s="232"/>
    </row>
    <row r="268" spans="1:2" ht="15" x14ac:dyDescent="0.2">
      <c r="A268" s="232"/>
      <c r="B268" s="232"/>
    </row>
    <row r="269" spans="1:2" ht="15" x14ac:dyDescent="0.2">
      <c r="A269" s="232"/>
      <c r="B269" s="232"/>
    </row>
    <row r="270" spans="1:2" ht="15" x14ac:dyDescent="0.2">
      <c r="A270" s="232"/>
      <c r="B270" s="232"/>
    </row>
    <row r="271" spans="1:2" ht="15" x14ac:dyDescent="0.2">
      <c r="A271" s="232"/>
      <c r="B271" s="232"/>
    </row>
    <row r="272" spans="1:2" ht="15" x14ac:dyDescent="0.2">
      <c r="A272" s="232"/>
      <c r="B272" s="232"/>
    </row>
    <row r="273" spans="1:2" ht="15" x14ac:dyDescent="0.2">
      <c r="A273" s="232"/>
      <c r="B273" s="232"/>
    </row>
    <row r="274" spans="1:2" ht="15" x14ac:dyDescent="0.2">
      <c r="A274" s="232"/>
      <c r="B274" s="232"/>
    </row>
    <row r="275" spans="1:2" ht="15" x14ac:dyDescent="0.2">
      <c r="A275" s="232"/>
      <c r="B275" s="232"/>
    </row>
    <row r="276" spans="1:2" ht="15" x14ac:dyDescent="0.2">
      <c r="A276" s="232"/>
      <c r="B276" s="232"/>
    </row>
    <row r="277" spans="1:2" ht="15" x14ac:dyDescent="0.2">
      <c r="A277" s="232"/>
      <c r="B277" s="232"/>
    </row>
    <row r="278" spans="1:2" ht="15" x14ac:dyDescent="0.2">
      <c r="A278" s="232"/>
      <c r="B278" s="232"/>
    </row>
    <row r="279" spans="1:2" ht="15" x14ac:dyDescent="0.2">
      <c r="A279" s="232"/>
      <c r="B279" s="232"/>
    </row>
    <row r="280" spans="1:2" ht="15" x14ac:dyDescent="0.2">
      <c r="A280" s="232"/>
      <c r="B280" s="232"/>
    </row>
    <row r="281" spans="1:2" ht="15" x14ac:dyDescent="0.2">
      <c r="A281" s="232"/>
      <c r="B281" s="232"/>
    </row>
    <row r="282" spans="1:2" ht="15" x14ac:dyDescent="0.2">
      <c r="A282" s="232"/>
      <c r="B282" s="232"/>
    </row>
    <row r="283" spans="1:2" ht="15" x14ac:dyDescent="0.2">
      <c r="A283" s="232"/>
      <c r="B283" s="232"/>
    </row>
    <row r="284" spans="1:2" ht="15" x14ac:dyDescent="0.2">
      <c r="A284" s="232"/>
      <c r="B284" s="232"/>
    </row>
    <row r="285" spans="1:2" ht="15" x14ac:dyDescent="0.2">
      <c r="A285" s="232"/>
      <c r="B285" s="232"/>
    </row>
    <row r="286" spans="1:2" ht="15" x14ac:dyDescent="0.2">
      <c r="A286" s="232"/>
      <c r="B286" s="232"/>
    </row>
    <row r="287" spans="1:2" ht="15" x14ac:dyDescent="0.2">
      <c r="A287" s="232"/>
      <c r="B287" s="232"/>
    </row>
    <row r="288" spans="1:2" ht="15" x14ac:dyDescent="0.2">
      <c r="A288" s="232"/>
      <c r="B288" s="232"/>
    </row>
    <row r="289" spans="1:2" ht="15" x14ac:dyDescent="0.2">
      <c r="A289" s="232"/>
      <c r="B289" s="232"/>
    </row>
    <row r="290" spans="1:2" ht="15" x14ac:dyDescent="0.2">
      <c r="A290" s="232"/>
      <c r="B290" s="232"/>
    </row>
    <row r="291" spans="1:2" ht="15" x14ac:dyDescent="0.2">
      <c r="A291" s="232"/>
      <c r="B291" s="232"/>
    </row>
    <row r="292" spans="1:2" ht="15" x14ac:dyDescent="0.2">
      <c r="A292" s="232"/>
      <c r="B292" s="232"/>
    </row>
    <row r="293" spans="1:2" ht="15" x14ac:dyDescent="0.2">
      <c r="A293" s="232"/>
      <c r="B293" s="232"/>
    </row>
    <row r="294" spans="1:2" ht="15" x14ac:dyDescent="0.2">
      <c r="A294" s="232"/>
      <c r="B294" s="232"/>
    </row>
    <row r="295" spans="1:2" ht="15" x14ac:dyDescent="0.2">
      <c r="A295" s="232"/>
      <c r="B295" s="232"/>
    </row>
    <row r="296" spans="1:2" ht="15" x14ac:dyDescent="0.2">
      <c r="A296" s="232"/>
      <c r="B296" s="232"/>
    </row>
    <row r="297" spans="1:2" ht="15" x14ac:dyDescent="0.2">
      <c r="A297" s="232"/>
      <c r="B297" s="232"/>
    </row>
    <row r="298" spans="1:2" ht="15" x14ac:dyDescent="0.2">
      <c r="A298" s="232"/>
      <c r="B298" s="232"/>
    </row>
    <row r="299" spans="1:2" ht="15" x14ac:dyDescent="0.2">
      <c r="A299" s="232"/>
      <c r="B299" s="232"/>
    </row>
    <row r="300" spans="1:2" ht="15" x14ac:dyDescent="0.2">
      <c r="A300" s="232"/>
      <c r="B300" s="232"/>
    </row>
    <row r="301" spans="1:2" ht="15" x14ac:dyDescent="0.2">
      <c r="A301" s="232"/>
      <c r="B301" s="232"/>
    </row>
    <row r="302" spans="1:2" ht="15" x14ac:dyDescent="0.2">
      <c r="A302" s="232"/>
      <c r="B302" s="232"/>
    </row>
    <row r="303" spans="1:2" ht="15" x14ac:dyDescent="0.2">
      <c r="A303" s="232"/>
      <c r="B303" s="232"/>
    </row>
    <row r="304" spans="1:2" ht="15" x14ac:dyDescent="0.2">
      <c r="A304" s="232"/>
      <c r="B304" s="232"/>
    </row>
    <row r="305" spans="1:2" ht="15" x14ac:dyDescent="0.2">
      <c r="A305" s="232"/>
      <c r="B305" s="232"/>
    </row>
    <row r="306" spans="1:2" ht="15" x14ac:dyDescent="0.2">
      <c r="A306" s="232"/>
      <c r="B306" s="232"/>
    </row>
    <row r="307" spans="1:2" ht="15" x14ac:dyDescent="0.2">
      <c r="A307" s="232"/>
      <c r="B307" s="232"/>
    </row>
    <row r="308" spans="1:2" ht="15" x14ac:dyDescent="0.2">
      <c r="A308" s="232"/>
      <c r="B308" s="232"/>
    </row>
    <row r="309" spans="1:2" ht="15" x14ac:dyDescent="0.2">
      <c r="A309" s="232"/>
      <c r="B309" s="232"/>
    </row>
    <row r="310" spans="1:2" ht="15" x14ac:dyDescent="0.2">
      <c r="A310" s="232"/>
      <c r="B310" s="232"/>
    </row>
    <row r="311" spans="1:2" ht="15" x14ac:dyDescent="0.2">
      <c r="A311" s="232"/>
      <c r="B311" s="232"/>
    </row>
    <row r="312" spans="1:2" ht="15" x14ac:dyDescent="0.2">
      <c r="A312" s="232"/>
      <c r="B312" s="232"/>
    </row>
    <row r="313" spans="1:2" ht="15" x14ac:dyDescent="0.2">
      <c r="A313" s="232"/>
      <c r="B313" s="232"/>
    </row>
    <row r="314" spans="1:2" ht="15" x14ac:dyDescent="0.2">
      <c r="A314" s="232"/>
      <c r="B314" s="232"/>
    </row>
    <row r="315" spans="1:2" ht="15" x14ac:dyDescent="0.2">
      <c r="A315" s="232"/>
      <c r="B315" s="232"/>
    </row>
    <row r="316" spans="1:2" ht="15" x14ac:dyDescent="0.2">
      <c r="A316" s="232"/>
      <c r="B316" s="232"/>
    </row>
    <row r="317" spans="1:2" ht="15" x14ac:dyDescent="0.2">
      <c r="A317" s="232"/>
      <c r="B317" s="232"/>
    </row>
    <row r="318" spans="1:2" ht="15" x14ac:dyDescent="0.2">
      <c r="A318" s="232"/>
      <c r="B318" s="232"/>
    </row>
    <row r="319" spans="1:2" ht="15" x14ac:dyDescent="0.2">
      <c r="A319" s="232"/>
      <c r="B319" s="232"/>
    </row>
    <row r="320" spans="1:2" ht="15" x14ac:dyDescent="0.2">
      <c r="A320" s="232"/>
      <c r="B320" s="232"/>
    </row>
    <row r="321" spans="1:2" ht="15" x14ac:dyDescent="0.2">
      <c r="A321" s="232"/>
      <c r="B321" s="232"/>
    </row>
    <row r="322" spans="1:2" ht="15" x14ac:dyDescent="0.2">
      <c r="A322" s="232"/>
      <c r="B322" s="232"/>
    </row>
    <row r="323" spans="1:2" ht="15" x14ac:dyDescent="0.2">
      <c r="A323" s="232"/>
      <c r="B323" s="232"/>
    </row>
    <row r="324" spans="1:2" ht="15" x14ac:dyDescent="0.2">
      <c r="A324" s="232"/>
      <c r="B324" s="232"/>
    </row>
    <row r="325" spans="1:2" ht="15" x14ac:dyDescent="0.2">
      <c r="A325" s="232"/>
      <c r="B325" s="232"/>
    </row>
    <row r="326" spans="1:2" ht="15" x14ac:dyDescent="0.2">
      <c r="A326" s="232"/>
      <c r="B326" s="232"/>
    </row>
    <row r="327" spans="1:2" ht="15" x14ac:dyDescent="0.2">
      <c r="A327" s="232"/>
      <c r="B327" s="232"/>
    </row>
    <row r="328" spans="1:2" ht="15" x14ac:dyDescent="0.2">
      <c r="A328" s="232"/>
      <c r="B328" s="232"/>
    </row>
    <row r="329" spans="1:2" ht="15" x14ac:dyDescent="0.2">
      <c r="A329" s="232"/>
      <c r="B329" s="232"/>
    </row>
    <row r="330" spans="1:2" ht="15" x14ac:dyDescent="0.2">
      <c r="A330" s="232"/>
      <c r="B330" s="232"/>
    </row>
    <row r="331" spans="1:2" ht="15" x14ac:dyDescent="0.2">
      <c r="A331" s="232"/>
      <c r="B331" s="232"/>
    </row>
    <row r="332" spans="1:2" ht="15" x14ac:dyDescent="0.2">
      <c r="A332" s="232"/>
      <c r="B332" s="232"/>
    </row>
    <row r="333" spans="1:2" ht="15" x14ac:dyDescent="0.2">
      <c r="A333" s="232"/>
      <c r="B333" s="232"/>
    </row>
    <row r="334" spans="1:2" ht="15" x14ac:dyDescent="0.2">
      <c r="A334" s="232"/>
      <c r="B334" s="232"/>
    </row>
    <row r="335" spans="1:2" ht="15" x14ac:dyDescent="0.2">
      <c r="A335" s="232"/>
      <c r="B335" s="232"/>
    </row>
    <row r="336" spans="1:2" ht="15" x14ac:dyDescent="0.2">
      <c r="A336" s="232"/>
      <c r="B336" s="232"/>
    </row>
    <row r="337" spans="1:2" ht="15" x14ac:dyDescent="0.2">
      <c r="A337" s="232"/>
      <c r="B337" s="232"/>
    </row>
    <row r="338" spans="1:2" ht="15" x14ac:dyDescent="0.2">
      <c r="A338" s="232"/>
      <c r="B338" s="232"/>
    </row>
    <row r="339" spans="1:2" ht="15" x14ac:dyDescent="0.2">
      <c r="A339" s="232"/>
      <c r="B339" s="232"/>
    </row>
    <row r="340" spans="1:2" ht="15" x14ac:dyDescent="0.2">
      <c r="A340" s="232"/>
      <c r="B340" s="232"/>
    </row>
    <row r="341" spans="1:2" ht="15" x14ac:dyDescent="0.2">
      <c r="A341" s="232"/>
      <c r="B341" s="232"/>
    </row>
    <row r="342" spans="1:2" ht="15" x14ac:dyDescent="0.2">
      <c r="A342" s="232"/>
      <c r="B342" s="232"/>
    </row>
    <row r="343" spans="1:2" ht="15" x14ac:dyDescent="0.2">
      <c r="A343" s="232"/>
      <c r="B343" s="232"/>
    </row>
    <row r="344" spans="1:2" ht="15" x14ac:dyDescent="0.2">
      <c r="A344" s="232"/>
      <c r="B344" s="232"/>
    </row>
    <row r="345" spans="1:2" ht="15" x14ac:dyDescent="0.2">
      <c r="A345" s="232"/>
      <c r="B345" s="232"/>
    </row>
    <row r="346" spans="1:2" ht="15" x14ac:dyDescent="0.2">
      <c r="A346" s="232"/>
      <c r="B346" s="232"/>
    </row>
    <row r="347" spans="1:2" ht="15" x14ac:dyDescent="0.2">
      <c r="A347" s="232"/>
      <c r="B347" s="232"/>
    </row>
    <row r="348" spans="1:2" ht="15" x14ac:dyDescent="0.2">
      <c r="A348" s="232"/>
      <c r="B348" s="232"/>
    </row>
    <row r="349" spans="1:2" ht="15" x14ac:dyDescent="0.2">
      <c r="A349" s="232"/>
      <c r="B349" s="232"/>
    </row>
    <row r="350" spans="1:2" ht="15" x14ac:dyDescent="0.2">
      <c r="A350" s="232"/>
      <c r="B350" s="232"/>
    </row>
    <row r="351" spans="1:2" ht="15" x14ac:dyDescent="0.2">
      <c r="A351" s="232"/>
      <c r="B351" s="232"/>
    </row>
    <row r="352" spans="1:2" ht="15" x14ac:dyDescent="0.2">
      <c r="A352" s="232"/>
      <c r="B352" s="232"/>
    </row>
    <row r="353" spans="1:2" ht="15" x14ac:dyDescent="0.2">
      <c r="A353" s="232"/>
      <c r="B353" s="232"/>
    </row>
    <row r="354" spans="1:2" ht="15" x14ac:dyDescent="0.2">
      <c r="A354" s="232"/>
      <c r="B354" s="232"/>
    </row>
    <row r="355" spans="1:2" ht="15" x14ac:dyDescent="0.2">
      <c r="A355" s="232"/>
      <c r="B355" s="232"/>
    </row>
    <row r="356" spans="1:2" ht="15" x14ac:dyDescent="0.2">
      <c r="A356" s="232"/>
      <c r="B356" s="232"/>
    </row>
    <row r="357" spans="1:2" ht="15" x14ac:dyDescent="0.2">
      <c r="A357" s="232"/>
      <c r="B357" s="232"/>
    </row>
    <row r="358" spans="1:2" ht="15" x14ac:dyDescent="0.2">
      <c r="A358" s="232"/>
      <c r="B358" s="232"/>
    </row>
    <row r="359" spans="1:2" ht="15" x14ac:dyDescent="0.2">
      <c r="A359" s="232"/>
      <c r="B359" s="232"/>
    </row>
    <row r="360" spans="1:2" ht="15" x14ac:dyDescent="0.2">
      <c r="A360" s="232"/>
      <c r="B360" s="232"/>
    </row>
    <row r="361" spans="1:2" ht="15" x14ac:dyDescent="0.2">
      <c r="A361" s="232"/>
      <c r="B361" s="232"/>
    </row>
    <row r="362" spans="1:2" ht="15" x14ac:dyDescent="0.2">
      <c r="A362" s="232"/>
      <c r="B362" s="232"/>
    </row>
    <row r="363" spans="1:2" ht="15" x14ac:dyDescent="0.2">
      <c r="A363" s="232"/>
      <c r="B363" s="232"/>
    </row>
    <row r="364" spans="1:2" ht="15" x14ac:dyDescent="0.2">
      <c r="A364" s="232"/>
      <c r="B364" s="232"/>
    </row>
    <row r="365" spans="1:2" ht="15" x14ac:dyDescent="0.2">
      <c r="A365" s="232"/>
      <c r="B365" s="232"/>
    </row>
    <row r="366" spans="1:2" ht="15" x14ac:dyDescent="0.2">
      <c r="A366" s="232"/>
      <c r="B366" s="232"/>
    </row>
    <row r="367" spans="1:2" ht="15" x14ac:dyDescent="0.2">
      <c r="A367" s="232"/>
      <c r="B367" s="232"/>
    </row>
    <row r="368" spans="1:2" ht="15" x14ac:dyDescent="0.2">
      <c r="A368" s="232"/>
      <c r="B368" s="232"/>
    </row>
    <row r="369" spans="1:2" ht="15" x14ac:dyDescent="0.2">
      <c r="A369" s="232"/>
      <c r="B369" s="232"/>
    </row>
    <row r="370" spans="1:2" ht="15" x14ac:dyDescent="0.2">
      <c r="A370" s="232"/>
      <c r="B370" s="232"/>
    </row>
    <row r="371" spans="1:2" ht="15" x14ac:dyDescent="0.2">
      <c r="A371" s="232"/>
      <c r="B371" s="232"/>
    </row>
    <row r="372" spans="1:2" ht="15" x14ac:dyDescent="0.2">
      <c r="A372" s="232"/>
      <c r="B372" s="232"/>
    </row>
    <row r="373" spans="1:2" ht="15" x14ac:dyDescent="0.2">
      <c r="A373" s="232"/>
      <c r="B373" s="232"/>
    </row>
    <row r="374" spans="1:2" ht="15" x14ac:dyDescent="0.2">
      <c r="A374" s="232"/>
      <c r="B374" s="232"/>
    </row>
    <row r="375" spans="1:2" ht="15" x14ac:dyDescent="0.2">
      <c r="A375" s="232"/>
      <c r="B375" s="232"/>
    </row>
    <row r="376" spans="1:2" ht="15" x14ac:dyDescent="0.2">
      <c r="A376" s="232"/>
      <c r="B376" s="232"/>
    </row>
    <row r="377" spans="1:2" ht="15" x14ac:dyDescent="0.2">
      <c r="A377" s="232"/>
      <c r="B377" s="232"/>
    </row>
    <row r="378" spans="1:2" ht="15" x14ac:dyDescent="0.2">
      <c r="A378" s="232"/>
      <c r="B378" s="232"/>
    </row>
    <row r="379" spans="1:2" ht="15" x14ac:dyDescent="0.2">
      <c r="A379" s="232"/>
      <c r="B379" s="232"/>
    </row>
    <row r="380" spans="1:2" ht="15" x14ac:dyDescent="0.2">
      <c r="A380" s="232"/>
      <c r="B380" s="232"/>
    </row>
    <row r="381" spans="1:2" ht="15" x14ac:dyDescent="0.2">
      <c r="A381" s="232"/>
      <c r="B381" s="232"/>
    </row>
    <row r="382" spans="1:2" ht="15" x14ac:dyDescent="0.2">
      <c r="A382" s="232"/>
      <c r="B382" s="232"/>
    </row>
    <row r="383" spans="1:2" ht="15" x14ac:dyDescent="0.2">
      <c r="A383" s="232"/>
      <c r="B383" s="232"/>
    </row>
    <row r="384" spans="1:2" ht="15" x14ac:dyDescent="0.2">
      <c r="A384" s="232"/>
      <c r="B384" s="232"/>
    </row>
    <row r="385" spans="1:2" ht="15" x14ac:dyDescent="0.2">
      <c r="A385" s="232"/>
      <c r="B385" s="232"/>
    </row>
    <row r="386" spans="1:2" ht="15" x14ac:dyDescent="0.2">
      <c r="A386" s="232"/>
      <c r="B386" s="232"/>
    </row>
    <row r="387" spans="1:2" ht="15" x14ac:dyDescent="0.2">
      <c r="A387" s="232"/>
      <c r="B387" s="232"/>
    </row>
    <row r="388" spans="1:2" ht="15" x14ac:dyDescent="0.2">
      <c r="A388" s="232"/>
      <c r="B388" s="232"/>
    </row>
    <row r="389" spans="1:2" ht="15" x14ac:dyDescent="0.2">
      <c r="A389" s="232"/>
      <c r="B389" s="232"/>
    </row>
    <row r="390" spans="1:2" ht="15" x14ac:dyDescent="0.2">
      <c r="A390" s="232"/>
      <c r="B390" s="232"/>
    </row>
    <row r="391" spans="1:2" ht="15" x14ac:dyDescent="0.2">
      <c r="A391" s="232"/>
      <c r="B391" s="232"/>
    </row>
    <row r="392" spans="1:2" ht="15" x14ac:dyDescent="0.2">
      <c r="A392" s="232"/>
      <c r="B392" s="232"/>
    </row>
    <row r="393" spans="1:2" ht="15" x14ac:dyDescent="0.2">
      <c r="A393" s="232"/>
      <c r="B393" s="232"/>
    </row>
    <row r="394" spans="1:2" ht="15" x14ac:dyDescent="0.2">
      <c r="A394" s="232"/>
      <c r="B394" s="232"/>
    </row>
    <row r="395" spans="1:2" ht="15" x14ac:dyDescent="0.2">
      <c r="A395" s="232"/>
      <c r="B395" s="232"/>
    </row>
    <row r="396" spans="1:2" ht="15" x14ac:dyDescent="0.2">
      <c r="A396" s="232"/>
      <c r="B396" s="232"/>
    </row>
    <row r="397" spans="1:2" ht="15" x14ac:dyDescent="0.2">
      <c r="A397" s="232"/>
      <c r="B397" s="232"/>
    </row>
    <row r="398" spans="1:2" ht="15" x14ac:dyDescent="0.2">
      <c r="A398" s="232"/>
      <c r="B398" s="232"/>
    </row>
    <row r="399" spans="1:2" ht="15" x14ac:dyDescent="0.2">
      <c r="A399" s="232"/>
      <c r="B399" s="232"/>
    </row>
    <row r="400" spans="1:2" ht="15" x14ac:dyDescent="0.2">
      <c r="A400" s="232"/>
      <c r="B400" s="232"/>
    </row>
    <row r="401" spans="1:2" ht="15" x14ac:dyDescent="0.2">
      <c r="A401" s="232"/>
      <c r="B401" s="232"/>
    </row>
    <row r="402" spans="1:2" ht="15" x14ac:dyDescent="0.2">
      <c r="A402" s="232"/>
      <c r="B402" s="232"/>
    </row>
    <row r="403" spans="1:2" ht="15" x14ac:dyDescent="0.2">
      <c r="A403" s="232"/>
      <c r="B403" s="232"/>
    </row>
    <row r="404" spans="1:2" ht="15" x14ac:dyDescent="0.2">
      <c r="A404" s="232"/>
      <c r="B404" s="232"/>
    </row>
    <row r="405" spans="1:2" ht="15" x14ac:dyDescent="0.2">
      <c r="A405" s="232"/>
      <c r="B405" s="232"/>
    </row>
    <row r="406" spans="1:2" ht="15" x14ac:dyDescent="0.2">
      <c r="A406" s="232"/>
      <c r="B406" s="232"/>
    </row>
    <row r="407" spans="1:2" ht="15" x14ac:dyDescent="0.2">
      <c r="A407" s="232"/>
      <c r="B407" s="232"/>
    </row>
    <row r="408" spans="1:2" ht="15" x14ac:dyDescent="0.2">
      <c r="A408" s="232"/>
      <c r="B408" s="232"/>
    </row>
    <row r="409" spans="1:2" ht="15" x14ac:dyDescent="0.2">
      <c r="A409" s="232"/>
      <c r="B409" s="232"/>
    </row>
    <row r="410" spans="1:2" ht="15" x14ac:dyDescent="0.2">
      <c r="A410" s="232"/>
      <c r="B410" s="232"/>
    </row>
    <row r="411" spans="1:2" ht="15" x14ac:dyDescent="0.2">
      <c r="A411" s="232"/>
      <c r="B411" s="232"/>
    </row>
    <row r="412" spans="1:2" ht="15" x14ac:dyDescent="0.2">
      <c r="A412" s="232"/>
      <c r="B412" s="232"/>
    </row>
    <row r="413" spans="1:2" ht="15" x14ac:dyDescent="0.2">
      <c r="A413" s="232"/>
      <c r="B413" s="232"/>
    </row>
    <row r="414" spans="1:2" ht="15" x14ac:dyDescent="0.2">
      <c r="A414" s="232"/>
      <c r="B414" s="232"/>
    </row>
    <row r="415" spans="1:2" ht="15" x14ac:dyDescent="0.2">
      <c r="A415" s="232"/>
      <c r="B415" s="232"/>
    </row>
    <row r="416" spans="1:2" ht="15" x14ac:dyDescent="0.2">
      <c r="A416" s="232"/>
      <c r="B416" s="232"/>
    </row>
    <row r="417" spans="1:2" ht="15" x14ac:dyDescent="0.2">
      <c r="A417" s="232"/>
      <c r="B417" s="232"/>
    </row>
    <row r="418" spans="1:2" ht="15" x14ac:dyDescent="0.2">
      <c r="A418" s="232"/>
      <c r="B418" s="232"/>
    </row>
    <row r="419" spans="1:2" ht="15" x14ac:dyDescent="0.2">
      <c r="A419" s="232"/>
      <c r="B419" s="232"/>
    </row>
    <row r="420" spans="1:2" ht="15" x14ac:dyDescent="0.2">
      <c r="A420" s="232"/>
      <c r="B420" s="232"/>
    </row>
    <row r="421" spans="1:2" ht="15" x14ac:dyDescent="0.2">
      <c r="A421" s="232"/>
      <c r="B421" s="232"/>
    </row>
    <row r="422" spans="1:2" ht="15" x14ac:dyDescent="0.2">
      <c r="A422" s="232"/>
      <c r="B422" s="232"/>
    </row>
    <row r="423" spans="1:2" ht="15" x14ac:dyDescent="0.2">
      <c r="A423" s="232"/>
      <c r="B423" s="232"/>
    </row>
    <row r="424" spans="1:2" ht="15" x14ac:dyDescent="0.2">
      <c r="A424" s="232"/>
      <c r="B424" s="232"/>
    </row>
    <row r="425" spans="1:2" ht="15" x14ac:dyDescent="0.2">
      <c r="A425" s="232"/>
      <c r="B425" s="232"/>
    </row>
    <row r="426" spans="1:2" ht="15" x14ac:dyDescent="0.2">
      <c r="A426" s="232"/>
      <c r="B426" s="232"/>
    </row>
    <row r="427" spans="1:2" ht="15" x14ac:dyDescent="0.2">
      <c r="A427" s="232"/>
      <c r="B427" s="232"/>
    </row>
    <row r="428" spans="1:2" ht="15" x14ac:dyDescent="0.2">
      <c r="A428" s="232"/>
      <c r="B428" s="232"/>
    </row>
    <row r="429" spans="1:2" ht="15" x14ac:dyDescent="0.2">
      <c r="A429" s="232"/>
      <c r="B429" s="232"/>
    </row>
    <row r="430" spans="1:2" ht="15" x14ac:dyDescent="0.2">
      <c r="A430" s="232"/>
      <c r="B430" s="232"/>
    </row>
    <row r="431" spans="1:2" ht="15" x14ac:dyDescent="0.2">
      <c r="A431" s="232"/>
      <c r="B431" s="232"/>
    </row>
    <row r="432" spans="1:2" ht="15" x14ac:dyDescent="0.2">
      <c r="A432" s="232"/>
      <c r="B432" s="232"/>
    </row>
    <row r="433" spans="1:2" ht="15" x14ac:dyDescent="0.2">
      <c r="A433" s="232"/>
      <c r="B433" s="232"/>
    </row>
    <row r="434" spans="1:2" ht="15" x14ac:dyDescent="0.2">
      <c r="A434" s="232"/>
      <c r="B434" s="232"/>
    </row>
    <row r="435" spans="1:2" ht="15" x14ac:dyDescent="0.2">
      <c r="A435" s="232"/>
      <c r="B435" s="232"/>
    </row>
    <row r="436" spans="1:2" ht="15" x14ac:dyDescent="0.2">
      <c r="A436" s="232"/>
      <c r="B436" s="232"/>
    </row>
    <row r="437" spans="1:2" ht="15" x14ac:dyDescent="0.2">
      <c r="A437" s="232"/>
      <c r="B437" s="232"/>
    </row>
    <row r="438" spans="1:2" ht="15" x14ac:dyDescent="0.2">
      <c r="A438" s="232"/>
      <c r="B438" s="232"/>
    </row>
    <row r="439" spans="1:2" ht="15" x14ac:dyDescent="0.2">
      <c r="A439" s="232"/>
      <c r="B439" s="232"/>
    </row>
    <row r="440" spans="1:2" ht="15" x14ac:dyDescent="0.2">
      <c r="A440" s="232"/>
      <c r="B440" s="232"/>
    </row>
    <row r="441" spans="1:2" ht="15" x14ac:dyDescent="0.2">
      <c r="A441" s="232"/>
      <c r="B441" s="232"/>
    </row>
    <row r="442" spans="1:2" ht="15" x14ac:dyDescent="0.2">
      <c r="A442" s="232"/>
      <c r="B442" s="232"/>
    </row>
    <row r="443" spans="1:2" ht="15" x14ac:dyDescent="0.2">
      <c r="A443" s="232"/>
      <c r="B443" s="232"/>
    </row>
    <row r="444" spans="1:2" ht="15" x14ac:dyDescent="0.2">
      <c r="A444" s="232"/>
      <c r="B444" s="232"/>
    </row>
    <row r="445" spans="1:2" ht="15" x14ac:dyDescent="0.2">
      <c r="A445" s="232"/>
      <c r="B445" s="232"/>
    </row>
    <row r="446" spans="1:2" ht="15" x14ac:dyDescent="0.2">
      <c r="A446" s="232"/>
      <c r="B446" s="232"/>
    </row>
    <row r="447" spans="1:2" ht="15" x14ac:dyDescent="0.2">
      <c r="A447" s="232"/>
      <c r="B447" s="232"/>
    </row>
    <row r="448" spans="1:2" ht="15" x14ac:dyDescent="0.2">
      <c r="A448" s="232"/>
      <c r="B448" s="232"/>
    </row>
    <row r="449" spans="1:2" ht="15" x14ac:dyDescent="0.2">
      <c r="A449" s="232"/>
      <c r="B449" s="232"/>
    </row>
    <row r="450" spans="1:2" ht="15" x14ac:dyDescent="0.2">
      <c r="A450" s="232"/>
      <c r="B450" s="232"/>
    </row>
    <row r="451" spans="1:2" ht="15" x14ac:dyDescent="0.2">
      <c r="A451" s="232"/>
      <c r="B451" s="232"/>
    </row>
    <row r="452" spans="1:2" ht="15" x14ac:dyDescent="0.2">
      <c r="A452" s="232"/>
      <c r="B452" s="232"/>
    </row>
    <row r="453" spans="1:2" ht="15" x14ac:dyDescent="0.2">
      <c r="A453" s="232"/>
      <c r="B453" s="232"/>
    </row>
    <row r="454" spans="1:2" ht="15" x14ac:dyDescent="0.2">
      <c r="A454" s="232"/>
      <c r="B454" s="232"/>
    </row>
    <row r="455" spans="1:2" ht="15" x14ac:dyDescent="0.2">
      <c r="A455" s="232"/>
      <c r="B455" s="232"/>
    </row>
    <row r="456" spans="1:2" ht="15" x14ac:dyDescent="0.2">
      <c r="A456" s="232"/>
      <c r="B456" s="232"/>
    </row>
    <row r="457" spans="1:2" ht="15" x14ac:dyDescent="0.2">
      <c r="A457" s="232"/>
      <c r="B457" s="232"/>
    </row>
    <row r="458" spans="1:2" ht="15" x14ac:dyDescent="0.2">
      <c r="A458" s="232"/>
      <c r="B458" s="232"/>
    </row>
    <row r="459" spans="1:2" ht="15" x14ac:dyDescent="0.2">
      <c r="A459" s="232"/>
      <c r="B459" s="232"/>
    </row>
    <row r="460" spans="1:2" ht="15" x14ac:dyDescent="0.2">
      <c r="A460" s="232"/>
      <c r="B460" s="232"/>
    </row>
    <row r="461" spans="1:2" ht="15" x14ac:dyDescent="0.2">
      <c r="A461" s="232"/>
      <c r="B461" s="232"/>
    </row>
    <row r="462" spans="1:2" ht="15" x14ac:dyDescent="0.2">
      <c r="A462" s="232"/>
      <c r="B462" s="232"/>
    </row>
    <row r="463" spans="1:2" ht="15" x14ac:dyDescent="0.2">
      <c r="A463" s="232"/>
      <c r="B463" s="232"/>
    </row>
    <row r="464" spans="1:2" ht="15" x14ac:dyDescent="0.2">
      <c r="A464" s="232"/>
      <c r="B464" s="232"/>
    </row>
    <row r="465" spans="1:2" ht="15" x14ac:dyDescent="0.2">
      <c r="A465" s="232"/>
      <c r="B465" s="232"/>
    </row>
    <row r="466" spans="1:2" ht="15" x14ac:dyDescent="0.2">
      <c r="A466" s="232"/>
      <c r="B466" s="232"/>
    </row>
    <row r="467" spans="1:2" ht="15" x14ac:dyDescent="0.2">
      <c r="A467" s="232"/>
      <c r="B467" s="232"/>
    </row>
    <row r="468" spans="1:2" ht="15" x14ac:dyDescent="0.2">
      <c r="A468" s="232"/>
      <c r="B468" s="232"/>
    </row>
    <row r="469" spans="1:2" ht="15" x14ac:dyDescent="0.2">
      <c r="A469" s="232"/>
      <c r="B469" s="232"/>
    </row>
    <row r="470" spans="1:2" ht="15" x14ac:dyDescent="0.2">
      <c r="A470" s="232"/>
      <c r="B470" s="232"/>
    </row>
    <row r="471" spans="1:2" ht="15" x14ac:dyDescent="0.2">
      <c r="A471" s="232"/>
      <c r="B471" s="232"/>
    </row>
    <row r="472" spans="1:2" ht="15" x14ac:dyDescent="0.2">
      <c r="A472" s="232"/>
      <c r="B472" s="232"/>
    </row>
    <row r="473" spans="1:2" ht="15" x14ac:dyDescent="0.2">
      <c r="A473" s="232"/>
      <c r="B473" s="232"/>
    </row>
    <row r="474" spans="1:2" ht="15" x14ac:dyDescent="0.2">
      <c r="A474" s="232"/>
      <c r="B474" s="232"/>
    </row>
    <row r="475" spans="1:2" ht="15" x14ac:dyDescent="0.2">
      <c r="A475" s="232"/>
      <c r="B475" s="232"/>
    </row>
    <row r="476" spans="1:2" ht="15" x14ac:dyDescent="0.2">
      <c r="A476" s="232"/>
      <c r="B476" s="232"/>
    </row>
    <row r="477" spans="1:2" ht="15" x14ac:dyDescent="0.2">
      <c r="A477" s="232"/>
      <c r="B477" s="232"/>
    </row>
    <row r="478" spans="1:2" ht="15" x14ac:dyDescent="0.2">
      <c r="A478" s="232"/>
      <c r="B478" s="232"/>
    </row>
    <row r="479" spans="1:2" ht="15" x14ac:dyDescent="0.2">
      <c r="A479" s="232"/>
      <c r="B479" s="232"/>
    </row>
    <row r="480" spans="1:2" ht="15" x14ac:dyDescent="0.2">
      <c r="A480" s="232"/>
      <c r="B480" s="232"/>
    </row>
    <row r="481" spans="1:2" ht="15" x14ac:dyDescent="0.2">
      <c r="A481" s="232"/>
      <c r="B481" s="232"/>
    </row>
    <row r="482" spans="1:2" ht="15" x14ac:dyDescent="0.2">
      <c r="A482" s="232"/>
      <c r="B482" s="232"/>
    </row>
    <row r="483" spans="1:2" ht="15" x14ac:dyDescent="0.2">
      <c r="A483" s="232"/>
      <c r="B483" s="232"/>
    </row>
    <row r="484" spans="1:2" ht="15" x14ac:dyDescent="0.2">
      <c r="A484" s="232"/>
      <c r="B484" s="232"/>
    </row>
    <row r="485" spans="1:2" ht="15" x14ac:dyDescent="0.2">
      <c r="A485" s="232"/>
      <c r="B485" s="232"/>
    </row>
    <row r="486" spans="1:2" ht="15" x14ac:dyDescent="0.2">
      <c r="A486" s="232"/>
      <c r="B486" s="232"/>
    </row>
    <row r="487" spans="1:2" ht="15" x14ac:dyDescent="0.2">
      <c r="A487" s="232"/>
      <c r="B487" s="232"/>
    </row>
    <row r="488" spans="1:2" ht="15" x14ac:dyDescent="0.2">
      <c r="A488" s="232"/>
      <c r="B488" s="232"/>
    </row>
    <row r="489" spans="1:2" ht="15" x14ac:dyDescent="0.2">
      <c r="A489" s="232"/>
      <c r="B489" s="232"/>
    </row>
    <row r="490" spans="1:2" ht="15" x14ac:dyDescent="0.2">
      <c r="A490" s="232"/>
      <c r="B490" s="232"/>
    </row>
    <row r="491" spans="1:2" ht="15" x14ac:dyDescent="0.2">
      <c r="A491" s="232"/>
      <c r="B491" s="232"/>
    </row>
    <row r="492" spans="1:2" ht="15" x14ac:dyDescent="0.2">
      <c r="A492" s="232"/>
      <c r="B492" s="232"/>
    </row>
    <row r="493" spans="1:2" ht="15" x14ac:dyDescent="0.2">
      <c r="A493" s="232"/>
      <c r="B493" s="232"/>
    </row>
    <row r="494" spans="1:2" ht="15" x14ac:dyDescent="0.2">
      <c r="A494" s="232"/>
      <c r="B494" s="232"/>
    </row>
    <row r="495" spans="1:2" ht="15" x14ac:dyDescent="0.2">
      <c r="A495" s="232"/>
      <c r="B495" s="232"/>
    </row>
    <row r="496" spans="1:2" ht="15" x14ac:dyDescent="0.2">
      <c r="A496" s="232"/>
      <c r="B496" s="232"/>
    </row>
    <row r="497" spans="1:2" ht="15" x14ac:dyDescent="0.2">
      <c r="A497" s="232"/>
      <c r="B497" s="232"/>
    </row>
    <row r="498" spans="1:2" ht="15" x14ac:dyDescent="0.2">
      <c r="A498" s="232"/>
      <c r="B498" s="232"/>
    </row>
    <row r="499" spans="1:2" ht="15" x14ac:dyDescent="0.2">
      <c r="A499" s="232"/>
      <c r="B499" s="232"/>
    </row>
    <row r="500" spans="1:2" ht="15" x14ac:dyDescent="0.2">
      <c r="A500" s="232"/>
      <c r="B500" s="232"/>
    </row>
    <row r="501" spans="1:2" ht="15" x14ac:dyDescent="0.2">
      <c r="A501" s="232"/>
      <c r="B501" s="232"/>
    </row>
    <row r="502" spans="1:2" ht="15" x14ac:dyDescent="0.2">
      <c r="A502" s="232"/>
      <c r="B502" s="232"/>
    </row>
    <row r="503" spans="1:2" ht="15" x14ac:dyDescent="0.2">
      <c r="A503" s="232"/>
      <c r="B503" s="232"/>
    </row>
    <row r="504" spans="1:2" ht="15" x14ac:dyDescent="0.2">
      <c r="A504" s="232"/>
      <c r="B504" s="232"/>
    </row>
    <row r="505" spans="1:2" ht="15" x14ac:dyDescent="0.2">
      <c r="A505" s="232"/>
      <c r="B505" s="232"/>
    </row>
    <row r="506" spans="1:2" ht="15" x14ac:dyDescent="0.2">
      <c r="A506" s="232"/>
      <c r="B506" s="232"/>
    </row>
    <row r="507" spans="1:2" ht="15" x14ac:dyDescent="0.2">
      <c r="A507" s="232"/>
      <c r="B507" s="232"/>
    </row>
    <row r="508" spans="1:2" ht="15" x14ac:dyDescent="0.2">
      <c r="A508" s="232"/>
      <c r="B508" s="232"/>
    </row>
    <row r="509" spans="1:2" ht="15" x14ac:dyDescent="0.2">
      <c r="A509" s="232"/>
      <c r="B509" s="232"/>
    </row>
    <row r="510" spans="1:2" ht="15" x14ac:dyDescent="0.2">
      <c r="A510" s="232"/>
      <c r="B510" s="232"/>
    </row>
    <row r="511" spans="1:2" ht="15" x14ac:dyDescent="0.2">
      <c r="A511" s="232"/>
      <c r="B511" s="232"/>
    </row>
    <row r="512" spans="1:2" ht="15" x14ac:dyDescent="0.2">
      <c r="A512" s="232"/>
      <c r="B512" s="232"/>
    </row>
    <row r="513" spans="1:2" ht="15" x14ac:dyDescent="0.2">
      <c r="A513" s="232"/>
      <c r="B513" s="232"/>
    </row>
    <row r="514" spans="1:2" ht="15" x14ac:dyDescent="0.2">
      <c r="A514" s="232"/>
      <c r="B514" s="232"/>
    </row>
    <row r="515" spans="1:2" ht="15" x14ac:dyDescent="0.2">
      <c r="A515" s="232"/>
      <c r="B515" s="232"/>
    </row>
    <row r="516" spans="1:2" ht="15" x14ac:dyDescent="0.2">
      <c r="A516" s="232"/>
      <c r="B516" s="232"/>
    </row>
    <row r="517" spans="1:2" ht="15" x14ac:dyDescent="0.2">
      <c r="A517" s="232"/>
      <c r="B517" s="232"/>
    </row>
    <row r="518" spans="1:2" ht="15" x14ac:dyDescent="0.2">
      <c r="A518" s="232"/>
      <c r="B518" s="232"/>
    </row>
    <row r="519" spans="1:2" ht="15" x14ac:dyDescent="0.2">
      <c r="A519" s="232"/>
      <c r="B519" s="232"/>
    </row>
    <row r="520" spans="1:2" ht="15" x14ac:dyDescent="0.2">
      <c r="A520" s="232"/>
      <c r="B520" s="232"/>
    </row>
    <row r="521" spans="1:2" ht="15" x14ac:dyDescent="0.2">
      <c r="A521" s="232"/>
      <c r="B521" s="232"/>
    </row>
    <row r="522" spans="1:2" ht="15" x14ac:dyDescent="0.2">
      <c r="A522" s="232"/>
      <c r="B522" s="232"/>
    </row>
    <row r="523" spans="1:2" ht="15" x14ac:dyDescent="0.2">
      <c r="A523" s="232"/>
      <c r="B523" s="232"/>
    </row>
    <row r="524" spans="1:2" ht="15" x14ac:dyDescent="0.2">
      <c r="A524" s="232"/>
      <c r="B524" s="232"/>
    </row>
    <row r="525" spans="1:2" ht="15" x14ac:dyDescent="0.2">
      <c r="A525" s="232"/>
      <c r="B525" s="232"/>
    </row>
    <row r="526" spans="1:2" ht="15" x14ac:dyDescent="0.2">
      <c r="A526" s="232"/>
      <c r="B526" s="232"/>
    </row>
    <row r="527" spans="1:2" ht="15" x14ac:dyDescent="0.2">
      <c r="A527" s="232"/>
      <c r="B527" s="232"/>
    </row>
    <row r="528" spans="1:2" ht="15" x14ac:dyDescent="0.2">
      <c r="A528" s="232"/>
      <c r="B528" s="232"/>
    </row>
    <row r="529" spans="1:2" ht="15" x14ac:dyDescent="0.2">
      <c r="A529" s="232"/>
      <c r="B529" s="232"/>
    </row>
    <row r="530" spans="1:2" ht="15" x14ac:dyDescent="0.2">
      <c r="A530" s="232"/>
      <c r="B530" s="232"/>
    </row>
    <row r="531" spans="1:2" ht="15" x14ac:dyDescent="0.2">
      <c r="A531" s="232"/>
      <c r="B531" s="232"/>
    </row>
    <row r="532" spans="1:2" ht="15" x14ac:dyDescent="0.2">
      <c r="A532" s="232"/>
      <c r="B532" s="232"/>
    </row>
    <row r="533" spans="1:2" ht="15" x14ac:dyDescent="0.2">
      <c r="A533" s="232"/>
      <c r="B533" s="232"/>
    </row>
    <row r="534" spans="1:2" ht="15" x14ac:dyDescent="0.2">
      <c r="A534" s="232"/>
      <c r="B534" s="232"/>
    </row>
    <row r="535" spans="1:2" ht="15" x14ac:dyDescent="0.2">
      <c r="A535" s="232"/>
      <c r="B535" s="232"/>
    </row>
    <row r="536" spans="1:2" ht="15" x14ac:dyDescent="0.2">
      <c r="A536" s="232"/>
      <c r="B536" s="232"/>
    </row>
    <row r="537" spans="1:2" ht="15" x14ac:dyDescent="0.2">
      <c r="A537" s="232"/>
      <c r="B537" s="232"/>
    </row>
    <row r="538" spans="1:2" ht="15" x14ac:dyDescent="0.2">
      <c r="A538" s="232"/>
      <c r="B538" s="232"/>
    </row>
    <row r="539" spans="1:2" ht="15" x14ac:dyDescent="0.2">
      <c r="A539" s="232"/>
      <c r="B539" s="232"/>
    </row>
    <row r="540" spans="1:2" ht="15" x14ac:dyDescent="0.2">
      <c r="A540" s="232"/>
      <c r="B540" s="232"/>
    </row>
    <row r="541" spans="1:2" ht="15" x14ac:dyDescent="0.2">
      <c r="A541" s="232"/>
      <c r="B541" s="232"/>
    </row>
    <row r="542" spans="1:2" ht="15" x14ac:dyDescent="0.2">
      <c r="A542" s="232"/>
      <c r="B542" s="232"/>
    </row>
    <row r="543" spans="1:2" ht="15" x14ac:dyDescent="0.2">
      <c r="A543" s="232"/>
      <c r="B543" s="232"/>
    </row>
    <row r="544" spans="1:2" ht="15" x14ac:dyDescent="0.2">
      <c r="A544" s="232"/>
      <c r="B544" s="232"/>
    </row>
    <row r="545" spans="1:2" ht="15" x14ac:dyDescent="0.2">
      <c r="A545" s="232"/>
      <c r="B545" s="232"/>
    </row>
    <row r="546" spans="1:2" ht="15" x14ac:dyDescent="0.2">
      <c r="A546" s="232"/>
      <c r="B546" s="232"/>
    </row>
    <row r="547" spans="1:2" ht="15" x14ac:dyDescent="0.2">
      <c r="A547" s="232"/>
      <c r="B547" s="232"/>
    </row>
    <row r="548" spans="1:2" ht="15" x14ac:dyDescent="0.2">
      <c r="A548" s="232"/>
      <c r="B548" s="232"/>
    </row>
    <row r="549" spans="1:2" ht="15" x14ac:dyDescent="0.2">
      <c r="A549" s="232"/>
      <c r="B549" s="232"/>
    </row>
    <row r="550" spans="1:2" ht="15" x14ac:dyDescent="0.2">
      <c r="A550" s="232"/>
      <c r="B550" s="232"/>
    </row>
    <row r="551" spans="1:2" ht="15" x14ac:dyDescent="0.2">
      <c r="A551" s="232"/>
      <c r="B551" s="232"/>
    </row>
    <row r="552" spans="1:2" ht="15" x14ac:dyDescent="0.2">
      <c r="A552" s="232"/>
      <c r="B552" s="232"/>
    </row>
    <row r="553" spans="1:2" ht="15" x14ac:dyDescent="0.2">
      <c r="A553" s="232"/>
      <c r="B553" s="232"/>
    </row>
    <row r="554" spans="1:2" ht="15" x14ac:dyDescent="0.2">
      <c r="A554" s="232"/>
      <c r="B554" s="232"/>
    </row>
    <row r="555" spans="1:2" ht="15" x14ac:dyDescent="0.2">
      <c r="A555" s="232"/>
      <c r="B555" s="232"/>
    </row>
    <row r="556" spans="1:2" ht="15" x14ac:dyDescent="0.2">
      <c r="A556" s="232"/>
      <c r="B556" s="232"/>
    </row>
    <row r="557" spans="1:2" ht="15" x14ac:dyDescent="0.2">
      <c r="A557" s="232"/>
      <c r="B557" s="232"/>
    </row>
    <row r="558" spans="1:2" ht="15" x14ac:dyDescent="0.2">
      <c r="A558" s="232"/>
      <c r="B558" s="232"/>
    </row>
    <row r="559" spans="1:2" ht="15" x14ac:dyDescent="0.2">
      <c r="A559" s="232"/>
      <c r="B559" s="232"/>
    </row>
    <row r="560" spans="1:2" ht="15" x14ac:dyDescent="0.2">
      <c r="A560" s="232"/>
      <c r="B560" s="232"/>
    </row>
    <row r="561" spans="1:2" ht="15" x14ac:dyDescent="0.2">
      <c r="A561" s="232"/>
      <c r="B561" s="232"/>
    </row>
    <row r="562" spans="1:2" ht="15" x14ac:dyDescent="0.2">
      <c r="A562" s="232"/>
      <c r="B562" s="232"/>
    </row>
    <row r="563" spans="1:2" ht="15" x14ac:dyDescent="0.2">
      <c r="A563" s="232"/>
      <c r="B563" s="232"/>
    </row>
    <row r="564" spans="1:2" ht="15" x14ac:dyDescent="0.2">
      <c r="A564" s="232"/>
      <c r="B564" s="232"/>
    </row>
    <row r="565" spans="1:2" ht="15" x14ac:dyDescent="0.2">
      <c r="A565" s="232"/>
      <c r="B565" s="232"/>
    </row>
    <row r="566" spans="1:2" ht="15" x14ac:dyDescent="0.2">
      <c r="A566" s="232"/>
      <c r="B566" s="232"/>
    </row>
    <row r="567" spans="1:2" ht="15" x14ac:dyDescent="0.2">
      <c r="A567" s="232"/>
      <c r="B567" s="232"/>
    </row>
    <row r="568" spans="1:2" ht="15" x14ac:dyDescent="0.2">
      <c r="A568" s="232"/>
      <c r="B568" s="232"/>
    </row>
    <row r="569" spans="1:2" ht="15" x14ac:dyDescent="0.2">
      <c r="A569" s="232"/>
      <c r="B569" s="232"/>
    </row>
    <row r="570" spans="1:2" ht="15" x14ac:dyDescent="0.2">
      <c r="A570" s="232"/>
      <c r="B570" s="232"/>
    </row>
    <row r="571" spans="1:2" ht="15" x14ac:dyDescent="0.2">
      <c r="A571" s="232"/>
      <c r="B571" s="232"/>
    </row>
    <row r="572" spans="1:2" ht="15" x14ac:dyDescent="0.2">
      <c r="A572" s="232"/>
      <c r="B572" s="232"/>
    </row>
    <row r="573" spans="1:2" ht="15" x14ac:dyDescent="0.2">
      <c r="A573" s="232"/>
      <c r="B573" s="232"/>
    </row>
    <row r="574" spans="1:2" ht="15" x14ac:dyDescent="0.2">
      <c r="A574" s="232"/>
      <c r="B574" s="232"/>
    </row>
    <row r="575" spans="1:2" ht="15" x14ac:dyDescent="0.2">
      <c r="A575" s="232"/>
      <c r="B575" s="232"/>
    </row>
    <row r="576" spans="1:2" ht="15" x14ac:dyDescent="0.2">
      <c r="A576" s="232"/>
      <c r="B576" s="232"/>
    </row>
    <row r="577" spans="1:2" ht="15" x14ac:dyDescent="0.2">
      <c r="A577" s="232"/>
      <c r="B577" s="232"/>
    </row>
    <row r="578" spans="1:2" ht="15" x14ac:dyDescent="0.2">
      <c r="A578" s="232"/>
      <c r="B578" s="232"/>
    </row>
    <row r="579" spans="1:2" ht="15" x14ac:dyDescent="0.2">
      <c r="A579" s="232"/>
      <c r="B579" s="232"/>
    </row>
    <row r="580" spans="1:2" ht="15" x14ac:dyDescent="0.2">
      <c r="A580" s="232"/>
      <c r="B580" s="232"/>
    </row>
    <row r="581" spans="1:2" ht="15" x14ac:dyDescent="0.2">
      <c r="A581" s="232"/>
      <c r="B581" s="232"/>
    </row>
    <row r="582" spans="1:2" ht="15" x14ac:dyDescent="0.2">
      <c r="A582" s="232"/>
      <c r="B582" s="232"/>
    </row>
    <row r="583" spans="1:2" ht="15" x14ac:dyDescent="0.2">
      <c r="A583" s="232"/>
      <c r="B583" s="232"/>
    </row>
    <row r="584" spans="1:2" ht="15" x14ac:dyDescent="0.2">
      <c r="A584" s="232"/>
      <c r="B584" s="232"/>
    </row>
    <row r="585" spans="1:2" ht="15" x14ac:dyDescent="0.2">
      <c r="A585" s="232"/>
      <c r="B585" s="232"/>
    </row>
    <row r="586" spans="1:2" ht="15" x14ac:dyDescent="0.2">
      <c r="A586" s="232"/>
      <c r="B586" s="232"/>
    </row>
    <row r="587" spans="1:2" ht="15" x14ac:dyDescent="0.2">
      <c r="A587" s="232"/>
      <c r="B587" s="232"/>
    </row>
    <row r="588" spans="1:2" ht="15" x14ac:dyDescent="0.2">
      <c r="A588" s="232"/>
      <c r="B588" s="232"/>
    </row>
    <row r="589" spans="1:2" ht="15" x14ac:dyDescent="0.2">
      <c r="A589" s="232"/>
      <c r="B589" s="232"/>
    </row>
    <row r="590" spans="1:2" ht="15" x14ac:dyDescent="0.2">
      <c r="A590" s="232"/>
      <c r="B590" s="232"/>
    </row>
    <row r="591" spans="1:2" ht="15" x14ac:dyDescent="0.2">
      <c r="A591" s="232"/>
      <c r="B591" s="232"/>
    </row>
    <row r="592" spans="1:2" ht="15" x14ac:dyDescent="0.2">
      <c r="A592" s="232"/>
      <c r="B592" s="232"/>
    </row>
    <row r="593" spans="1:2" ht="15" x14ac:dyDescent="0.2">
      <c r="A593" s="232"/>
      <c r="B593" s="232"/>
    </row>
    <row r="594" spans="1:2" ht="15" x14ac:dyDescent="0.2">
      <c r="A594" s="232"/>
      <c r="B594" s="232"/>
    </row>
    <row r="595" spans="1:2" ht="15" x14ac:dyDescent="0.2">
      <c r="A595" s="232"/>
      <c r="B595" s="232"/>
    </row>
    <row r="596" spans="1:2" ht="15" x14ac:dyDescent="0.2">
      <c r="A596" s="232"/>
      <c r="B596" s="232"/>
    </row>
    <row r="597" spans="1:2" ht="15" x14ac:dyDescent="0.2">
      <c r="A597" s="232"/>
      <c r="B597" s="232"/>
    </row>
    <row r="598" spans="1:2" ht="15" x14ac:dyDescent="0.2">
      <c r="A598" s="232"/>
      <c r="B598" s="232"/>
    </row>
    <row r="599" spans="1:2" ht="15" x14ac:dyDescent="0.2">
      <c r="A599" s="232"/>
      <c r="B599" s="232"/>
    </row>
    <row r="600" spans="1:2" ht="15" x14ac:dyDescent="0.2">
      <c r="A600" s="232"/>
      <c r="B600" s="232"/>
    </row>
    <row r="601" spans="1:2" ht="15" x14ac:dyDescent="0.2">
      <c r="A601" s="232"/>
      <c r="B601" s="232"/>
    </row>
    <row r="602" spans="1:2" ht="15" x14ac:dyDescent="0.2">
      <c r="A602" s="232"/>
      <c r="B602" s="232"/>
    </row>
    <row r="603" spans="1:2" ht="15" x14ac:dyDescent="0.2">
      <c r="A603" s="232"/>
      <c r="B603" s="232"/>
    </row>
    <row r="604" spans="1:2" ht="15" x14ac:dyDescent="0.2">
      <c r="A604" s="232"/>
      <c r="B604" s="232"/>
    </row>
    <row r="605" spans="1:2" ht="15" x14ac:dyDescent="0.2">
      <c r="A605" s="232"/>
      <c r="B605" s="232"/>
    </row>
    <row r="606" spans="1:2" ht="15" x14ac:dyDescent="0.2">
      <c r="A606" s="232"/>
      <c r="B606" s="232"/>
    </row>
    <row r="607" spans="1:2" ht="15" x14ac:dyDescent="0.2">
      <c r="A607" s="232"/>
      <c r="B607" s="232"/>
    </row>
    <row r="608" spans="1:2" ht="15" x14ac:dyDescent="0.2">
      <c r="A608" s="232"/>
      <c r="B608" s="232"/>
    </row>
    <row r="609" spans="1:2" ht="15" x14ac:dyDescent="0.2">
      <c r="A609" s="232"/>
      <c r="B609" s="232"/>
    </row>
    <row r="610" spans="1:2" ht="15" x14ac:dyDescent="0.2">
      <c r="A610" s="232"/>
      <c r="B610" s="232"/>
    </row>
    <row r="611" spans="1:2" ht="15" x14ac:dyDescent="0.2">
      <c r="A611" s="232"/>
      <c r="B611" s="232"/>
    </row>
    <row r="612" spans="1:2" ht="15" x14ac:dyDescent="0.2">
      <c r="A612" s="232"/>
      <c r="B612" s="232"/>
    </row>
    <row r="613" spans="1:2" ht="15" x14ac:dyDescent="0.2">
      <c r="A613" s="232"/>
      <c r="B613" s="232"/>
    </row>
    <row r="614" spans="1:2" ht="15" x14ac:dyDescent="0.2">
      <c r="A614" s="232"/>
      <c r="B614" s="232"/>
    </row>
    <row r="615" spans="1:2" ht="15" x14ac:dyDescent="0.2">
      <c r="A615" s="232"/>
      <c r="B615" s="232"/>
    </row>
    <row r="616" spans="1:2" ht="15" x14ac:dyDescent="0.2">
      <c r="A616" s="232"/>
      <c r="B616" s="232"/>
    </row>
    <row r="617" spans="1:2" ht="15" x14ac:dyDescent="0.2">
      <c r="A617" s="232"/>
      <c r="B617" s="232"/>
    </row>
    <row r="618" spans="1:2" ht="15" x14ac:dyDescent="0.2">
      <c r="A618" s="232"/>
      <c r="B618" s="232"/>
    </row>
    <row r="619" spans="1:2" ht="15" x14ac:dyDescent="0.2">
      <c r="A619" s="232"/>
      <c r="B619" s="232"/>
    </row>
    <row r="620" spans="1:2" ht="15" x14ac:dyDescent="0.2">
      <c r="A620" s="232"/>
      <c r="B620" s="232"/>
    </row>
    <row r="621" spans="1:2" ht="15" x14ac:dyDescent="0.2">
      <c r="A621" s="232"/>
      <c r="B621" s="232"/>
    </row>
    <row r="622" spans="1:2" ht="15" x14ac:dyDescent="0.2">
      <c r="A622" s="232"/>
      <c r="B622" s="232"/>
    </row>
    <row r="623" spans="1:2" ht="15" x14ac:dyDescent="0.2">
      <c r="A623" s="232"/>
      <c r="B623" s="232"/>
    </row>
    <row r="624" spans="1:2" ht="15" x14ac:dyDescent="0.2">
      <c r="A624" s="232"/>
      <c r="B624" s="232"/>
    </row>
    <row r="625" spans="1:2" ht="15" x14ac:dyDescent="0.2">
      <c r="A625" s="232"/>
      <c r="B625" s="232"/>
    </row>
    <row r="626" spans="1:2" ht="15" x14ac:dyDescent="0.2">
      <c r="A626" s="232"/>
      <c r="B626" s="232"/>
    </row>
    <row r="627" spans="1:2" ht="15" x14ac:dyDescent="0.2">
      <c r="A627" s="232"/>
      <c r="B627" s="232"/>
    </row>
    <row r="628" spans="1:2" ht="15" x14ac:dyDescent="0.2">
      <c r="A628" s="232"/>
      <c r="B628" s="232"/>
    </row>
    <row r="629" spans="1:2" ht="15" x14ac:dyDescent="0.2">
      <c r="A629" s="232"/>
      <c r="B629" s="232"/>
    </row>
    <row r="630" spans="1:2" ht="15" x14ac:dyDescent="0.2">
      <c r="A630" s="232"/>
      <c r="B630" s="232"/>
    </row>
    <row r="631" spans="1:2" ht="15" x14ac:dyDescent="0.2">
      <c r="A631" s="232"/>
      <c r="B631" s="232"/>
    </row>
    <row r="632" spans="1:2" ht="15" x14ac:dyDescent="0.2">
      <c r="A632" s="232"/>
      <c r="B632" s="232"/>
    </row>
    <row r="633" spans="1:2" ht="15" x14ac:dyDescent="0.2">
      <c r="A633" s="232"/>
      <c r="B633" s="232"/>
    </row>
    <row r="634" spans="1:2" ht="15" x14ac:dyDescent="0.2">
      <c r="A634" s="232"/>
      <c r="B634" s="232"/>
    </row>
    <row r="635" spans="1:2" ht="15" x14ac:dyDescent="0.2">
      <c r="A635" s="232"/>
      <c r="B635" s="232"/>
    </row>
    <row r="636" spans="1:2" ht="15" x14ac:dyDescent="0.2">
      <c r="A636" s="232"/>
      <c r="B636" s="232"/>
    </row>
    <row r="637" spans="1:2" ht="15" x14ac:dyDescent="0.2">
      <c r="A637" s="232"/>
      <c r="B637" s="232"/>
    </row>
    <row r="638" spans="1:2" ht="15" x14ac:dyDescent="0.2">
      <c r="A638" s="232"/>
      <c r="B638" s="232"/>
    </row>
    <row r="639" spans="1:2" ht="15" x14ac:dyDescent="0.2">
      <c r="A639" s="232"/>
      <c r="B639" s="232"/>
    </row>
    <row r="640" spans="1:2" ht="15" x14ac:dyDescent="0.2">
      <c r="A640" s="232"/>
      <c r="B640" s="232"/>
    </row>
    <row r="641" spans="1:2" ht="15" x14ac:dyDescent="0.2">
      <c r="A641" s="232"/>
      <c r="B641" s="232"/>
    </row>
    <row r="642" spans="1:2" ht="15" x14ac:dyDescent="0.2">
      <c r="A642" s="232"/>
      <c r="B642" s="232"/>
    </row>
    <row r="643" spans="1:2" ht="15" x14ac:dyDescent="0.2">
      <c r="A643" s="232"/>
      <c r="B643" s="232"/>
    </row>
    <row r="644" spans="1:2" ht="15" x14ac:dyDescent="0.2">
      <c r="A644" s="232"/>
      <c r="B644" s="232"/>
    </row>
    <row r="645" spans="1:2" ht="15" x14ac:dyDescent="0.2">
      <c r="A645" s="232"/>
      <c r="B645" s="232"/>
    </row>
    <row r="646" spans="1:2" ht="15" x14ac:dyDescent="0.2">
      <c r="A646" s="232"/>
      <c r="B646" s="232"/>
    </row>
    <row r="647" spans="1:2" ht="15" x14ac:dyDescent="0.2">
      <c r="A647" s="232"/>
      <c r="B647" s="232"/>
    </row>
    <row r="648" spans="1:2" ht="15" x14ac:dyDescent="0.2">
      <c r="A648" s="232"/>
      <c r="B648" s="232"/>
    </row>
    <row r="649" spans="1:2" ht="15" x14ac:dyDescent="0.2">
      <c r="A649" s="232"/>
      <c r="B649" s="232"/>
    </row>
    <row r="650" spans="1:2" ht="15" x14ac:dyDescent="0.2">
      <c r="A650" s="232"/>
      <c r="B650" s="232"/>
    </row>
    <row r="651" spans="1:2" ht="15" x14ac:dyDescent="0.2">
      <c r="A651" s="232"/>
      <c r="B651" s="232"/>
    </row>
    <row r="652" spans="1:2" ht="15" x14ac:dyDescent="0.2">
      <c r="A652" s="232"/>
      <c r="B652" s="232"/>
    </row>
    <row r="653" spans="1:2" ht="15" x14ac:dyDescent="0.2">
      <c r="A653" s="232"/>
      <c r="B653" s="232"/>
    </row>
    <row r="654" spans="1:2" ht="15" x14ac:dyDescent="0.2">
      <c r="A654" s="232"/>
      <c r="B654" s="232"/>
    </row>
    <row r="655" spans="1:2" ht="15" x14ac:dyDescent="0.2">
      <c r="A655" s="232"/>
      <c r="B655" s="232"/>
    </row>
    <row r="656" spans="1:2" ht="15" x14ac:dyDescent="0.2">
      <c r="A656" s="232"/>
      <c r="B656" s="232"/>
    </row>
    <row r="657" spans="1:2" ht="15" x14ac:dyDescent="0.2">
      <c r="A657" s="232"/>
      <c r="B657" s="232"/>
    </row>
    <row r="658" spans="1:2" ht="15" x14ac:dyDescent="0.2">
      <c r="A658" s="232"/>
      <c r="B658" s="232"/>
    </row>
  </sheetData>
  <mergeCells count="37">
    <mergeCell ref="H7:I7"/>
    <mergeCell ref="A9:A10"/>
    <mergeCell ref="B9:B10"/>
    <mergeCell ref="C9:C10"/>
    <mergeCell ref="D9:D10"/>
    <mergeCell ref="I9:I10"/>
    <mergeCell ref="A11:A12"/>
    <mergeCell ref="B11:B12"/>
    <mergeCell ref="A13:A14"/>
    <mergeCell ref="B13:B14"/>
    <mergeCell ref="F9:F10"/>
    <mergeCell ref="G9:G10"/>
    <mergeCell ref="A15:A16"/>
    <mergeCell ref="B15:B16"/>
    <mergeCell ref="A17:A18"/>
    <mergeCell ref="B17:B18"/>
    <mergeCell ref="A23:A24"/>
    <mergeCell ref="B23:B24"/>
    <mergeCell ref="A25:A26"/>
    <mergeCell ref="B25:B26"/>
    <mergeCell ref="E9:E10"/>
    <mergeCell ref="A45:M47"/>
    <mergeCell ref="L7:L8"/>
    <mergeCell ref="A35:A36"/>
    <mergeCell ref="B35:B36"/>
    <mergeCell ref="A31:A32"/>
    <mergeCell ref="B31:B32"/>
    <mergeCell ref="A33:A34"/>
    <mergeCell ref="B33:B34"/>
    <mergeCell ref="A29:A30"/>
    <mergeCell ref="B29:B30"/>
    <mergeCell ref="A19:A20"/>
    <mergeCell ref="B19:B20"/>
    <mergeCell ref="A21:A22"/>
    <mergeCell ref="B21:B22"/>
    <mergeCell ref="A27:A28"/>
    <mergeCell ref="B27:B28"/>
  </mergeCells>
  <phoneticPr fontId="2" type="noConversion"/>
  <pageMargins left="0.39" right="0" top="0.78740157480314965" bottom="0.19685039370078741" header="0.51181102362204722" footer="0.51181102362204722"/>
  <pageSetup paperSize="9" scale="78" firstPageNumber="334" orientation="landscape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474)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zoomScaleNormal="100" workbookViewId="0">
      <selection activeCell="F37" sqref="F37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105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106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141" t="s">
        <v>124</v>
      </c>
      <c r="F6" s="45"/>
      <c r="G6" s="46" t="s">
        <v>3</v>
      </c>
      <c r="I6" s="47">
        <v>1212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4936</v>
      </c>
      <c r="F16" s="10">
        <v>28124</v>
      </c>
      <c r="G16" s="9">
        <f>H16+I16</f>
        <v>28138</v>
      </c>
      <c r="H16" s="11">
        <v>28105</v>
      </c>
      <c r="I16" s="11">
        <v>33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4936</v>
      </c>
      <c r="F18" s="10">
        <v>28151</v>
      </c>
      <c r="G18" s="9">
        <f>H18+I18</f>
        <v>28169</v>
      </c>
      <c r="H18" s="11">
        <v>28110</v>
      </c>
      <c r="I18" s="11">
        <v>59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31</v>
      </c>
      <c r="H24" s="71">
        <f>H18-H16-H22</f>
        <v>5</v>
      </c>
      <c r="I24" s="71">
        <f>I18-I16-I22</f>
        <v>26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32941.43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3000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29941.43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220</v>
      </c>
      <c r="G37" s="93">
        <v>207.61</v>
      </c>
      <c r="H37" s="75" t="s">
        <v>40</v>
      </c>
      <c r="I37" s="91">
        <f>G37/F37</f>
        <v>0.94368181818181829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110.08199999999999</v>
      </c>
      <c r="G38" s="93">
        <v>110.08199999999999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83</v>
      </c>
      <c r="G40" s="93">
        <v>83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6.5" x14ac:dyDescent="0.35">
      <c r="A42" s="88"/>
      <c r="B42" s="61"/>
      <c r="C42" s="61"/>
      <c r="D42" s="142"/>
      <c r="E42" s="142"/>
      <c r="F42" s="96"/>
      <c r="G42" s="90"/>
      <c r="H42" s="75"/>
      <c r="I42" s="97"/>
      <c r="J42" s="13"/>
    </row>
    <row r="43" spans="1:10" ht="19.5" thickBot="1" x14ac:dyDescent="0.45">
      <c r="A43" s="58" t="s">
        <v>25</v>
      </c>
      <c r="B43" s="58" t="s">
        <v>26</v>
      </c>
      <c r="C43" s="60"/>
      <c r="D43" s="62"/>
      <c r="E43" s="62"/>
      <c r="F43" s="99"/>
      <c r="G43" s="100"/>
      <c r="H43" s="288" t="s">
        <v>44</v>
      </c>
      <c r="I43" s="289"/>
      <c r="J43" s="13"/>
    </row>
    <row r="44" spans="1:10" ht="18.75" thickTop="1" x14ac:dyDescent="0.35">
      <c r="A44" s="101"/>
      <c r="B44" s="102"/>
      <c r="C44" s="103"/>
      <c r="D44" s="102"/>
      <c r="E44" s="104" t="s">
        <v>133</v>
      </c>
      <c r="F44" s="105" t="s">
        <v>27</v>
      </c>
      <c r="G44" s="106" t="s">
        <v>28</v>
      </c>
      <c r="H44" s="238" t="s">
        <v>29</v>
      </c>
      <c r="I44" s="240" t="s">
        <v>43</v>
      </c>
      <c r="J44" s="13"/>
    </row>
    <row r="45" spans="1:10" x14ac:dyDescent="0.2">
      <c r="A45" s="107"/>
      <c r="B45" s="99"/>
      <c r="C45" s="99"/>
      <c r="D45" s="99"/>
      <c r="E45" s="107"/>
      <c r="F45" s="287"/>
      <c r="G45" s="108"/>
      <c r="H45" s="239">
        <v>40543</v>
      </c>
      <c r="I45" s="241">
        <v>40543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9"/>
      <c r="H46" s="109"/>
      <c r="I46" s="110"/>
      <c r="J46" s="13"/>
    </row>
    <row r="47" spans="1:10" ht="13.5" thickBot="1" x14ac:dyDescent="0.25">
      <c r="A47" s="111"/>
      <c r="B47" s="112"/>
      <c r="C47" s="112"/>
      <c r="D47" s="112"/>
      <c r="E47" s="111"/>
      <c r="F47" s="113"/>
      <c r="G47" s="114"/>
      <c r="H47" s="114"/>
      <c r="I47" s="115"/>
      <c r="J47" s="13"/>
    </row>
    <row r="48" spans="1:10" ht="13.5" thickTop="1" x14ac:dyDescent="0.2">
      <c r="A48" s="116"/>
      <c r="B48" s="117"/>
      <c r="C48" s="117" t="s">
        <v>22</v>
      </c>
      <c r="D48" s="117"/>
      <c r="E48" s="118">
        <v>42984</v>
      </c>
      <c r="F48" s="119">
        <v>2000</v>
      </c>
      <c r="G48" s="120">
        <v>2000</v>
      </c>
      <c r="H48" s="120">
        <f>E48+F48-G48</f>
        <v>42984</v>
      </c>
      <c r="I48" s="144">
        <f>H48</f>
        <v>42984</v>
      </c>
      <c r="J48" s="13"/>
    </row>
    <row r="49" spans="1:10" x14ac:dyDescent="0.2">
      <c r="A49" s="122"/>
      <c r="B49" s="123"/>
      <c r="C49" s="123" t="s">
        <v>30</v>
      </c>
      <c r="D49" s="123"/>
      <c r="E49" s="124">
        <v>44493.16</v>
      </c>
      <c r="F49" s="125">
        <v>328030</v>
      </c>
      <c r="G49" s="126">
        <v>341737</v>
      </c>
      <c r="H49" s="126">
        <f>E49+F49-G49</f>
        <v>30786.160000000033</v>
      </c>
      <c r="I49" s="145">
        <v>31196.49</v>
      </c>
      <c r="J49" s="13"/>
    </row>
    <row r="50" spans="1:10" x14ac:dyDescent="0.2">
      <c r="A50" s="122"/>
      <c r="B50" s="123"/>
      <c r="C50" s="123" t="s">
        <v>21</v>
      </c>
      <c r="D50" s="123"/>
      <c r="E50" s="124">
        <f>87345.33+19000</f>
        <v>106345.33</v>
      </c>
      <c r="F50" s="125">
        <f>18670.4+49500</f>
        <v>68170.399999999994</v>
      </c>
      <c r="G50" s="126">
        <v>68500</v>
      </c>
      <c r="H50" s="126">
        <f>E50+F50-G50</f>
        <v>106015.72999999998</v>
      </c>
      <c r="I50" s="145">
        <f>H50</f>
        <v>106015.72999999998</v>
      </c>
      <c r="J50" s="13"/>
    </row>
    <row r="51" spans="1:10" x14ac:dyDescent="0.2">
      <c r="A51" s="122"/>
      <c r="B51" s="123"/>
      <c r="C51" s="123" t="s">
        <v>31</v>
      </c>
      <c r="D51" s="123"/>
      <c r="E51" s="124">
        <v>63767.83</v>
      </c>
      <c r="F51" s="125">
        <v>111896</v>
      </c>
      <c r="G51" s="126">
        <v>117962</v>
      </c>
      <c r="H51" s="126">
        <f>E51+F51-G51</f>
        <v>57701.830000000016</v>
      </c>
      <c r="I51" s="145">
        <f>H51</f>
        <v>57701.830000000016</v>
      </c>
      <c r="J51" s="13"/>
    </row>
    <row r="52" spans="1:10" ht="18.75" thickBot="1" x14ac:dyDescent="0.4">
      <c r="A52" s="128" t="s">
        <v>12</v>
      </c>
      <c r="B52" s="129"/>
      <c r="C52" s="129"/>
      <c r="D52" s="129"/>
      <c r="E52" s="130">
        <f>E48+E49+E50+E51</f>
        <v>257590.32</v>
      </c>
      <c r="F52" s="131">
        <f>F48+F49+F50+F51</f>
        <v>510096.4</v>
      </c>
      <c r="G52" s="131">
        <f>G48+G49+G50+G51</f>
        <v>530199</v>
      </c>
      <c r="H52" s="131">
        <f>H48+H49+H50+H51</f>
        <v>237487.72000000003</v>
      </c>
      <c r="I52" s="132">
        <f>I48+I49+I50+I51</f>
        <v>237898.05</v>
      </c>
      <c r="J52" s="13"/>
    </row>
    <row r="53" spans="1:10" ht="18.75" thickTop="1" x14ac:dyDescent="0.35">
      <c r="A53" s="133"/>
      <c r="B53" s="95"/>
      <c r="C53" s="95"/>
      <c r="D53" s="62"/>
      <c r="E53" s="62"/>
      <c r="F53" s="99"/>
      <c r="G53" s="100"/>
      <c r="H53" s="134"/>
      <c r="I53" s="134"/>
      <c r="J53" s="13"/>
    </row>
    <row r="54" spans="1:10" ht="18" x14ac:dyDescent="0.35">
      <c r="A54" s="133"/>
      <c r="B54" s="95"/>
      <c r="C54" s="95"/>
      <c r="D54" s="62"/>
      <c r="E54" s="62"/>
      <c r="F54" s="99"/>
      <c r="G54" s="135"/>
      <c r="H54" s="136"/>
      <c r="I54" s="136"/>
      <c r="J54" s="13"/>
    </row>
    <row r="55" spans="1:10" ht="1.5" customHeight="1" x14ac:dyDescent="0.35">
      <c r="A55" s="137"/>
      <c r="B55" s="138"/>
      <c r="C55" s="138"/>
      <c r="D55" s="139"/>
      <c r="E55" s="139"/>
      <c r="F55" s="136"/>
      <c r="G55" s="136"/>
      <c r="H55" s="136"/>
      <c r="I55" s="136"/>
      <c r="J55" s="13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3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zoomScaleNormal="100" workbookViewId="0">
      <selection activeCell="F37" sqref="F37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4.8554687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107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108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143" t="s">
        <v>125</v>
      </c>
      <c r="F6" s="45"/>
      <c r="G6" s="46" t="s">
        <v>3</v>
      </c>
      <c r="I6" s="47">
        <v>1213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6278</v>
      </c>
      <c r="F16" s="10">
        <v>20582</v>
      </c>
      <c r="G16" s="9">
        <f>H16+I16</f>
        <v>20687</v>
      </c>
      <c r="H16" s="11">
        <v>18721</v>
      </c>
      <c r="I16" s="11">
        <v>1966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6278</v>
      </c>
      <c r="F18" s="10">
        <v>20720</v>
      </c>
      <c r="G18" s="9">
        <f>H18+I18</f>
        <v>20725</v>
      </c>
      <c r="H18" s="11">
        <v>18668</v>
      </c>
      <c r="I18" s="11">
        <v>2057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38</v>
      </c>
      <c r="H24" s="71">
        <f>H18-H16-H22</f>
        <v>-53</v>
      </c>
      <c r="I24" s="71">
        <f>I18-I16-I22</f>
        <v>91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37784.300000000003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20000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17784.3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ht="12.75" customHeight="1" x14ac:dyDescent="0.2">
      <c r="A32" s="291"/>
      <c r="B32" s="292"/>
      <c r="C32" s="292"/>
      <c r="D32" s="292"/>
      <c r="E32" s="292"/>
      <c r="F32" s="292"/>
      <c r="G32" s="292"/>
      <c r="H32" s="292"/>
      <c r="I32" s="292"/>
    </row>
    <row r="33" spans="1:10" s="6" customFormat="1" x14ac:dyDescent="0.2">
      <c r="A33" s="292"/>
      <c r="B33" s="292"/>
      <c r="C33" s="292"/>
      <c r="D33" s="292"/>
      <c r="E33" s="292"/>
      <c r="F33" s="292"/>
      <c r="G33" s="292"/>
      <c r="H33" s="292"/>
      <c r="I33" s="292"/>
    </row>
    <row r="34" spans="1:10" x14ac:dyDescent="0.2">
      <c r="A34" s="292"/>
      <c r="B34" s="292"/>
      <c r="C34" s="292"/>
      <c r="D34" s="292"/>
      <c r="E34" s="292"/>
      <c r="F34" s="292"/>
      <c r="G34" s="292"/>
      <c r="H34" s="292"/>
      <c r="I34" s="292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315.3</v>
      </c>
      <c r="G37" s="93">
        <v>291.89</v>
      </c>
      <c r="H37" s="75" t="s">
        <v>40</v>
      </c>
      <c r="I37" s="91">
        <f>G37/F37</f>
        <v>0.92575325087218518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581.02499999999998</v>
      </c>
      <c r="G38" s="93">
        <v>581.02499999999998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436</v>
      </c>
      <c r="G40" s="93">
        <v>436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6.5" x14ac:dyDescent="0.35">
      <c r="A42" s="88"/>
      <c r="B42" s="61"/>
      <c r="C42" s="61"/>
      <c r="D42" s="142"/>
      <c r="E42" s="142"/>
      <c r="F42" s="96"/>
      <c r="G42" s="90"/>
      <c r="H42" s="75"/>
      <c r="I42" s="97"/>
      <c r="J42" s="13"/>
    </row>
    <row r="43" spans="1:10" ht="19.5" thickBot="1" x14ac:dyDescent="0.45">
      <c r="A43" s="58" t="s">
        <v>25</v>
      </c>
      <c r="B43" s="58" t="s">
        <v>26</v>
      </c>
      <c r="C43" s="60"/>
      <c r="D43" s="62"/>
      <c r="E43" s="62"/>
      <c r="F43" s="99"/>
      <c r="G43" s="100"/>
      <c r="H43" s="288" t="s">
        <v>44</v>
      </c>
      <c r="I43" s="289"/>
      <c r="J43" s="13"/>
    </row>
    <row r="44" spans="1:10" ht="18.75" thickTop="1" x14ac:dyDescent="0.35">
      <c r="A44" s="101"/>
      <c r="B44" s="102"/>
      <c r="C44" s="103"/>
      <c r="D44" s="102"/>
      <c r="E44" s="104" t="s">
        <v>133</v>
      </c>
      <c r="F44" s="105" t="s">
        <v>27</v>
      </c>
      <c r="G44" s="106" t="s">
        <v>28</v>
      </c>
      <c r="H44" s="238" t="s">
        <v>29</v>
      </c>
      <c r="I44" s="240" t="s">
        <v>43</v>
      </c>
      <c r="J44" s="13"/>
    </row>
    <row r="45" spans="1:10" x14ac:dyDescent="0.2">
      <c r="A45" s="107"/>
      <c r="B45" s="99"/>
      <c r="C45" s="99"/>
      <c r="D45" s="99"/>
      <c r="E45" s="107"/>
      <c r="F45" s="287"/>
      <c r="G45" s="108"/>
      <c r="H45" s="239">
        <v>40543</v>
      </c>
      <c r="I45" s="241">
        <v>40543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9"/>
      <c r="H46" s="109"/>
      <c r="I46" s="110"/>
      <c r="J46" s="13"/>
    </row>
    <row r="47" spans="1:10" ht="13.5" thickBot="1" x14ac:dyDescent="0.25">
      <c r="A47" s="111"/>
      <c r="B47" s="112"/>
      <c r="C47" s="112"/>
      <c r="D47" s="112"/>
      <c r="E47" s="111"/>
      <c r="F47" s="113"/>
      <c r="G47" s="114"/>
      <c r="H47" s="114"/>
      <c r="I47" s="115"/>
      <c r="J47" s="13"/>
    </row>
    <row r="48" spans="1:10" ht="13.5" thickTop="1" x14ac:dyDescent="0.2">
      <c r="A48" s="116"/>
      <c r="B48" s="117"/>
      <c r="C48" s="117" t="s">
        <v>22</v>
      </c>
      <c r="D48" s="117"/>
      <c r="E48" s="118">
        <v>20172.54</v>
      </c>
      <c r="F48" s="119">
        <v>15000</v>
      </c>
      <c r="G48" s="120">
        <v>17500</v>
      </c>
      <c r="H48" s="120">
        <f>E48+F48-G48</f>
        <v>17672.54</v>
      </c>
      <c r="I48" s="121">
        <f>H48</f>
        <v>17672.54</v>
      </c>
      <c r="J48" s="13"/>
    </row>
    <row r="49" spans="1:10" x14ac:dyDescent="0.2">
      <c r="A49" s="122"/>
      <c r="B49" s="123"/>
      <c r="C49" s="123" t="s">
        <v>30</v>
      </c>
      <c r="D49" s="123"/>
      <c r="E49" s="124">
        <v>416870.9</v>
      </c>
      <c r="F49" s="125">
        <v>182925</v>
      </c>
      <c r="G49" s="126">
        <v>196048.5</v>
      </c>
      <c r="H49" s="126">
        <f>E49+F49-G49</f>
        <v>403747.4</v>
      </c>
      <c r="I49" s="127">
        <v>351208.44</v>
      </c>
      <c r="J49" s="13"/>
    </row>
    <row r="50" spans="1:10" x14ac:dyDescent="0.2">
      <c r="A50" s="122"/>
      <c r="B50" s="123"/>
      <c r="C50" s="123" t="s">
        <v>21</v>
      </c>
      <c r="D50" s="123"/>
      <c r="E50" s="124">
        <v>151139.75</v>
      </c>
      <c r="F50" s="125">
        <v>20312.740000000002</v>
      </c>
      <c r="G50" s="126">
        <v>0</v>
      </c>
      <c r="H50" s="126">
        <f>E50+F50-G50</f>
        <v>171452.49</v>
      </c>
      <c r="I50" s="127">
        <f>H50</f>
        <v>171452.49</v>
      </c>
      <c r="J50" s="13"/>
    </row>
    <row r="51" spans="1:10" x14ac:dyDescent="0.2">
      <c r="A51" s="122"/>
      <c r="B51" s="123"/>
      <c r="C51" s="123" t="s">
        <v>31</v>
      </c>
      <c r="D51" s="123"/>
      <c r="E51" s="124">
        <v>22569.77</v>
      </c>
      <c r="F51" s="125">
        <v>689686</v>
      </c>
      <c r="G51" s="126">
        <v>534384.19999999995</v>
      </c>
      <c r="H51" s="126">
        <f>E51+F51-G51</f>
        <v>177871.57000000007</v>
      </c>
      <c r="I51" s="127">
        <f>H51</f>
        <v>177871.57000000007</v>
      </c>
      <c r="J51" s="13"/>
    </row>
    <row r="52" spans="1:10" ht="18.75" thickBot="1" x14ac:dyDescent="0.4">
      <c r="A52" s="128" t="s">
        <v>12</v>
      </c>
      <c r="B52" s="129"/>
      <c r="C52" s="129"/>
      <c r="D52" s="129"/>
      <c r="E52" s="130">
        <f>E48+E49+E50+E51</f>
        <v>610752.96</v>
      </c>
      <c r="F52" s="131">
        <f>F48+F49+F50+F51</f>
        <v>907923.74</v>
      </c>
      <c r="G52" s="131">
        <f>G48+G49+G50+G51</f>
        <v>747932.7</v>
      </c>
      <c r="H52" s="131">
        <f>H48+H49+H50+H51</f>
        <v>770744</v>
      </c>
      <c r="I52" s="132">
        <f>I48+I49+I50+I51</f>
        <v>718205.04</v>
      </c>
      <c r="J52" s="13"/>
    </row>
    <row r="53" spans="1:10" ht="18.75" thickTop="1" x14ac:dyDescent="0.35">
      <c r="A53" s="133"/>
      <c r="B53" s="95"/>
      <c r="C53" s="95"/>
      <c r="D53" s="62"/>
      <c r="E53" s="62"/>
      <c r="F53" s="99"/>
      <c r="G53" s="100"/>
      <c r="H53" s="134"/>
      <c r="I53" s="134"/>
      <c r="J53" s="13"/>
    </row>
    <row r="54" spans="1:10" ht="18" x14ac:dyDescent="0.35">
      <c r="A54" s="133"/>
      <c r="B54" s="95"/>
      <c r="C54" s="95"/>
      <c r="D54" s="62"/>
      <c r="E54" s="62"/>
      <c r="F54" s="99"/>
      <c r="G54" s="135"/>
      <c r="H54" s="136"/>
      <c r="I54" s="136"/>
      <c r="J54" s="13"/>
    </row>
    <row r="55" spans="1:10" ht="1.5" customHeight="1" x14ac:dyDescent="0.35">
      <c r="A55" s="137"/>
      <c r="B55" s="138"/>
      <c r="C55" s="138"/>
      <c r="D55" s="139"/>
      <c r="E55" s="139"/>
      <c r="F55" s="136"/>
      <c r="G55" s="136"/>
      <c r="H55" s="136"/>
      <c r="I55" s="136"/>
      <c r="J55" s="13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4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9" zoomScaleNormal="100" workbookViewId="0">
      <selection activeCell="G29" sqref="G29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4.8554687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109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110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141" t="s">
        <v>126</v>
      </c>
      <c r="F6" s="45"/>
      <c r="G6" s="46" t="s">
        <v>3</v>
      </c>
      <c r="I6" s="47">
        <v>1305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652</v>
      </c>
      <c r="F16" s="10">
        <v>4727</v>
      </c>
      <c r="G16" s="9">
        <f>H16+I16</f>
        <v>4727</v>
      </c>
      <c r="H16" s="11">
        <v>4721</v>
      </c>
      <c r="I16" s="11">
        <v>6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652</v>
      </c>
      <c r="F18" s="10">
        <v>4727</v>
      </c>
      <c r="G18" s="9">
        <f>H18+I18</f>
        <v>4727</v>
      </c>
      <c r="H18" s="11">
        <v>4721</v>
      </c>
      <c r="I18" s="11">
        <v>6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0</v>
      </c>
      <c r="H24" s="71">
        <f>H18-H16-H22</f>
        <v>0</v>
      </c>
      <c r="I24" s="71">
        <f>I18-I16-I22</f>
        <v>0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203.28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203.28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0</v>
      </c>
      <c r="G37" s="93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25</v>
      </c>
      <c r="G38" s="93">
        <v>24.521000000000001</v>
      </c>
      <c r="H38" s="75" t="s">
        <v>40</v>
      </c>
      <c r="I38" s="91">
        <f>G38/F38</f>
        <v>0.98084000000000005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19</v>
      </c>
      <c r="G40" s="93">
        <v>19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5" customHeight="1" x14ac:dyDescent="0.2">
      <c r="A42" s="295"/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ht="1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13"/>
    </row>
    <row r="44" spans="1:10" ht="19.5" thickBot="1" x14ac:dyDescent="0.45">
      <c r="A44" s="58" t="s">
        <v>25</v>
      </c>
      <c r="B44" s="58" t="s">
        <v>26</v>
      </c>
      <c r="C44" s="60"/>
      <c r="D44" s="62"/>
      <c r="E44" s="62"/>
      <c r="F44" s="99"/>
      <c r="G44" s="100"/>
      <c r="H44" s="288" t="s">
        <v>44</v>
      </c>
      <c r="I44" s="289"/>
      <c r="J44" s="13"/>
    </row>
    <row r="45" spans="1:10" ht="18.75" thickTop="1" x14ac:dyDescent="0.35">
      <c r="A45" s="101"/>
      <c r="B45" s="102"/>
      <c r="C45" s="103"/>
      <c r="D45" s="102"/>
      <c r="E45" s="104" t="s">
        <v>133</v>
      </c>
      <c r="F45" s="105" t="s">
        <v>27</v>
      </c>
      <c r="G45" s="106" t="s">
        <v>28</v>
      </c>
      <c r="H45" s="238" t="s">
        <v>29</v>
      </c>
      <c r="I45" s="240" t="s">
        <v>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8"/>
      <c r="H46" s="239">
        <v>40543</v>
      </c>
      <c r="I46" s="241">
        <v>40543</v>
      </c>
      <c r="J46" s="13"/>
    </row>
    <row r="47" spans="1:10" x14ac:dyDescent="0.2">
      <c r="A47" s="107"/>
      <c r="B47" s="99"/>
      <c r="C47" s="99"/>
      <c r="D47" s="99"/>
      <c r="E47" s="107"/>
      <c r="F47" s="287"/>
      <c r="G47" s="109"/>
      <c r="H47" s="109"/>
      <c r="I47" s="110"/>
      <c r="J47" s="13"/>
    </row>
    <row r="48" spans="1:10" ht="13.5" thickBot="1" x14ac:dyDescent="0.25">
      <c r="A48" s="111"/>
      <c r="B48" s="112"/>
      <c r="C48" s="112"/>
      <c r="D48" s="112"/>
      <c r="E48" s="111"/>
      <c r="F48" s="113"/>
      <c r="G48" s="114"/>
      <c r="H48" s="114"/>
      <c r="I48" s="115"/>
      <c r="J48" s="13"/>
    </row>
    <row r="49" spans="1:10" ht="13.5" thickTop="1" x14ac:dyDescent="0.2">
      <c r="A49" s="116"/>
      <c r="B49" s="117"/>
      <c r="C49" s="117" t="s">
        <v>22</v>
      </c>
      <c r="D49" s="117"/>
      <c r="E49" s="118">
        <v>63441</v>
      </c>
      <c r="F49" s="119">
        <v>0</v>
      </c>
      <c r="G49" s="120">
        <v>0</v>
      </c>
      <c r="H49" s="120">
        <f>E49+F49-G49</f>
        <v>63441</v>
      </c>
      <c r="I49" s="121">
        <f>H49</f>
        <v>63441</v>
      </c>
      <c r="J49" s="13"/>
    </row>
    <row r="50" spans="1:10" x14ac:dyDescent="0.2">
      <c r="A50" s="122"/>
      <c r="B50" s="123"/>
      <c r="C50" s="123" t="s">
        <v>30</v>
      </c>
      <c r="D50" s="123"/>
      <c r="E50" s="124">
        <v>62304.28</v>
      </c>
      <c r="F50" s="125">
        <v>59060</v>
      </c>
      <c r="G50" s="126">
        <v>47624</v>
      </c>
      <c r="H50" s="126">
        <f>E50+F50-G50</f>
        <v>73740.28</v>
      </c>
      <c r="I50" s="127">
        <v>66074.28</v>
      </c>
      <c r="J50" s="13"/>
    </row>
    <row r="51" spans="1:10" x14ac:dyDescent="0.2">
      <c r="A51" s="122"/>
      <c r="B51" s="123"/>
      <c r="C51" s="123" t="s">
        <v>21</v>
      </c>
      <c r="D51" s="123"/>
      <c r="E51" s="124">
        <v>225159.53</v>
      </c>
      <c r="F51" s="125">
        <v>626.6</v>
      </c>
      <c r="G51" s="126">
        <v>0</v>
      </c>
      <c r="H51" s="126">
        <f>E51+F51-G51</f>
        <v>225786.13</v>
      </c>
      <c r="I51" s="127">
        <f>H51</f>
        <v>225786.13</v>
      </c>
      <c r="J51" s="13"/>
    </row>
    <row r="52" spans="1:10" x14ac:dyDescent="0.2">
      <c r="A52" s="122"/>
      <c r="B52" s="123"/>
      <c r="C52" s="123" t="s">
        <v>31</v>
      </c>
      <c r="D52" s="123"/>
      <c r="E52" s="124">
        <v>162925.47</v>
      </c>
      <c r="F52" s="125">
        <v>24521</v>
      </c>
      <c r="G52" s="126">
        <v>19000</v>
      </c>
      <c r="H52" s="126">
        <f>E52+F52-G52</f>
        <v>168446.47</v>
      </c>
      <c r="I52" s="127">
        <f>H52</f>
        <v>168446.47</v>
      </c>
      <c r="J52" s="13"/>
    </row>
    <row r="53" spans="1:10" ht="18.75" thickBot="1" x14ac:dyDescent="0.4">
      <c r="A53" s="128" t="s">
        <v>12</v>
      </c>
      <c r="B53" s="129"/>
      <c r="C53" s="129"/>
      <c r="D53" s="129"/>
      <c r="E53" s="130">
        <f>E49+E50+E51+E52</f>
        <v>513830.28</v>
      </c>
      <c r="F53" s="131">
        <f>F49+F50+F51+F52</f>
        <v>84207.6</v>
      </c>
      <c r="G53" s="131">
        <f>G49+G50+G51+G52</f>
        <v>66624</v>
      </c>
      <c r="H53" s="131">
        <f>H49+H50+H51+H52</f>
        <v>531413.88</v>
      </c>
      <c r="I53" s="132">
        <f>I49+I50+I51+I52</f>
        <v>523747.88</v>
      </c>
      <c r="J53" s="13"/>
    </row>
    <row r="54" spans="1:10" ht="18.75" thickTop="1" x14ac:dyDescent="0.35">
      <c r="A54" s="133"/>
      <c r="B54" s="95"/>
      <c r="C54" s="95"/>
      <c r="D54" s="62"/>
      <c r="E54" s="62"/>
      <c r="F54" s="99"/>
      <c r="G54" s="100"/>
      <c r="H54" s="134"/>
      <c r="I54" s="134"/>
      <c r="J54" s="13"/>
    </row>
    <row r="55" spans="1:10" ht="18" x14ac:dyDescent="0.35">
      <c r="A55" s="133"/>
      <c r="B55" s="95"/>
      <c r="C55" s="95"/>
      <c r="D55" s="62"/>
      <c r="E55" s="62"/>
      <c r="F55" s="99"/>
      <c r="G55" s="135"/>
      <c r="H55" s="136"/>
      <c r="I55" s="136"/>
      <c r="J55" s="13"/>
    </row>
    <row r="56" spans="1:10" ht="1.5" customHeight="1" x14ac:dyDescent="0.35">
      <c r="A56" s="137"/>
      <c r="B56" s="138"/>
      <c r="C56" s="138"/>
      <c r="D56" s="139"/>
      <c r="E56" s="139"/>
      <c r="F56" s="136"/>
      <c r="G56" s="136"/>
      <c r="H56" s="136"/>
      <c r="I56" s="136"/>
      <c r="J56" s="13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</sheetData>
  <mergeCells count="11">
    <mergeCell ref="H44:I44"/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5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G29" sqref="G29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.14062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111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112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45">
        <v>47922141</v>
      </c>
      <c r="F6" s="45"/>
      <c r="G6" s="46" t="s">
        <v>3</v>
      </c>
      <c r="I6" s="47">
        <v>1401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1699</v>
      </c>
      <c r="F16" s="10">
        <v>5528</v>
      </c>
      <c r="G16" s="9">
        <f>H16+I16</f>
        <v>5617</v>
      </c>
      <c r="H16" s="11">
        <v>5617</v>
      </c>
      <c r="I16" s="11">
        <v>0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1699</v>
      </c>
      <c r="F18" s="10">
        <v>5528</v>
      </c>
      <c r="G18" s="9">
        <f>H18+I18</f>
        <v>5680</v>
      </c>
      <c r="H18" s="11">
        <v>5680</v>
      </c>
      <c r="I18" s="11">
        <v>0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63</v>
      </c>
      <c r="H24" s="71">
        <f>H18-H16-H22</f>
        <v>63</v>
      </c>
      <c r="I24" s="71">
        <f>I18-I16-I22</f>
        <v>0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63726.23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1000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62726.23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0</v>
      </c>
      <c r="G37" s="93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39.811</v>
      </c>
      <c r="G38" s="93">
        <v>39.811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30</v>
      </c>
      <c r="G40" s="93">
        <v>30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5" customHeight="1" x14ac:dyDescent="0.2">
      <c r="A42" s="286"/>
      <c r="B42" s="286"/>
      <c r="C42" s="286"/>
      <c r="D42" s="286"/>
      <c r="E42" s="286"/>
      <c r="F42" s="286"/>
      <c r="G42" s="286"/>
      <c r="H42" s="286"/>
      <c r="I42" s="286"/>
      <c r="J42" s="13"/>
    </row>
    <row r="43" spans="1:10" ht="1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13"/>
    </row>
    <row r="44" spans="1:10" ht="19.5" thickBot="1" x14ac:dyDescent="0.45">
      <c r="A44" s="58" t="s">
        <v>25</v>
      </c>
      <c r="B44" s="58" t="s">
        <v>26</v>
      </c>
      <c r="C44" s="60"/>
      <c r="D44" s="62"/>
      <c r="E44" s="62"/>
      <c r="F44" s="99"/>
      <c r="G44" s="100"/>
      <c r="H44" s="288" t="s">
        <v>44</v>
      </c>
      <c r="I44" s="289"/>
      <c r="J44" s="13"/>
    </row>
    <row r="45" spans="1:10" ht="18.75" thickTop="1" x14ac:dyDescent="0.35">
      <c r="A45" s="101"/>
      <c r="B45" s="102"/>
      <c r="C45" s="103"/>
      <c r="D45" s="102"/>
      <c r="E45" s="104" t="s">
        <v>133</v>
      </c>
      <c r="F45" s="105" t="s">
        <v>27</v>
      </c>
      <c r="G45" s="106" t="s">
        <v>28</v>
      </c>
      <c r="H45" s="238" t="s">
        <v>29</v>
      </c>
      <c r="I45" s="240" t="s">
        <v>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8"/>
      <c r="H46" s="239">
        <v>40543</v>
      </c>
      <c r="I46" s="241">
        <v>40543</v>
      </c>
      <c r="J46" s="13"/>
    </row>
    <row r="47" spans="1:10" x14ac:dyDescent="0.2">
      <c r="A47" s="107"/>
      <c r="B47" s="99"/>
      <c r="C47" s="99"/>
      <c r="D47" s="99"/>
      <c r="E47" s="107"/>
      <c r="F47" s="287"/>
      <c r="G47" s="109"/>
      <c r="H47" s="109"/>
      <c r="I47" s="110"/>
      <c r="J47" s="13"/>
    </row>
    <row r="48" spans="1:10" ht="13.5" thickBot="1" x14ac:dyDescent="0.25">
      <c r="A48" s="111"/>
      <c r="B48" s="112"/>
      <c r="C48" s="112"/>
      <c r="D48" s="112"/>
      <c r="E48" s="111"/>
      <c r="F48" s="113"/>
      <c r="G48" s="114"/>
      <c r="H48" s="114"/>
      <c r="I48" s="115"/>
      <c r="J48" s="13"/>
    </row>
    <row r="49" spans="1:10" ht="13.5" thickTop="1" x14ac:dyDescent="0.2">
      <c r="A49" s="116"/>
      <c r="B49" s="117"/>
      <c r="C49" s="117" t="s">
        <v>22</v>
      </c>
      <c r="D49" s="117"/>
      <c r="E49" s="118">
        <v>73613</v>
      </c>
      <c r="F49" s="119">
        <v>1000</v>
      </c>
      <c r="G49" s="120">
        <v>0</v>
      </c>
      <c r="H49" s="120">
        <f>E49+F49-G49</f>
        <v>74613</v>
      </c>
      <c r="I49" s="121">
        <f>H49</f>
        <v>74613</v>
      </c>
      <c r="J49" s="13"/>
    </row>
    <row r="50" spans="1:10" x14ac:dyDescent="0.2">
      <c r="A50" s="122"/>
      <c r="B50" s="123"/>
      <c r="C50" s="123" t="s">
        <v>30</v>
      </c>
      <c r="D50" s="123"/>
      <c r="E50" s="124">
        <v>78577.34</v>
      </c>
      <c r="F50" s="125">
        <v>57480</v>
      </c>
      <c r="G50" s="126">
        <v>74900</v>
      </c>
      <c r="H50" s="126">
        <f>E50+F50-G50</f>
        <v>61157.34</v>
      </c>
      <c r="I50" s="127">
        <v>61057.1</v>
      </c>
      <c r="J50" s="13"/>
    </row>
    <row r="51" spans="1:10" x14ac:dyDescent="0.2">
      <c r="A51" s="122"/>
      <c r="B51" s="123"/>
      <c r="C51" s="123" t="s">
        <v>21</v>
      </c>
      <c r="D51" s="123"/>
      <c r="E51" s="124">
        <v>1264298.1200000001</v>
      </c>
      <c r="F51" s="125">
        <f>149892.53+65000</f>
        <v>214892.53</v>
      </c>
      <c r="G51" s="126">
        <v>133122.5</v>
      </c>
      <c r="H51" s="126">
        <f>E51+F51-G51</f>
        <v>1346068.1500000001</v>
      </c>
      <c r="I51" s="127">
        <f>149892.53+664362.82</f>
        <v>814255.35</v>
      </c>
      <c r="J51" s="13"/>
    </row>
    <row r="52" spans="1:10" x14ac:dyDescent="0.2">
      <c r="A52" s="122"/>
      <c r="B52" s="123"/>
      <c r="C52" s="123" t="s">
        <v>31</v>
      </c>
      <c r="D52" s="123"/>
      <c r="E52" s="124">
        <v>47687.91</v>
      </c>
      <c r="F52" s="125">
        <v>39811</v>
      </c>
      <c r="G52" s="126">
        <v>30000</v>
      </c>
      <c r="H52" s="126">
        <f>E52+F52-G52</f>
        <v>57498.91</v>
      </c>
      <c r="I52" s="127">
        <v>57396.31</v>
      </c>
      <c r="J52" s="13"/>
    </row>
    <row r="53" spans="1:10" ht="18.75" thickBot="1" x14ac:dyDescent="0.4">
      <c r="A53" s="128" t="s">
        <v>12</v>
      </c>
      <c r="B53" s="129"/>
      <c r="C53" s="129"/>
      <c r="D53" s="129"/>
      <c r="E53" s="130">
        <f>E49+E50+E51+E52</f>
        <v>1464176.37</v>
      </c>
      <c r="F53" s="131">
        <f>F49+F50+F51+F52</f>
        <v>313183.53000000003</v>
      </c>
      <c r="G53" s="131">
        <f>G49+G50+G51+G52</f>
        <v>238022.5</v>
      </c>
      <c r="H53" s="131">
        <f>H49+H50+H51+H52</f>
        <v>1539337.4000000001</v>
      </c>
      <c r="I53" s="132">
        <f>I49+I50+I51+I52</f>
        <v>1007321.76</v>
      </c>
      <c r="J53" s="13"/>
    </row>
    <row r="54" spans="1:10" ht="18.75" thickTop="1" x14ac:dyDescent="0.35">
      <c r="A54" s="133"/>
      <c r="B54" s="95"/>
      <c r="C54" s="95"/>
      <c r="D54" s="62"/>
      <c r="E54" s="62"/>
      <c r="F54" s="99"/>
      <c r="G54" s="100"/>
      <c r="H54" s="134"/>
      <c r="I54" s="134"/>
      <c r="J54" s="13"/>
    </row>
    <row r="55" spans="1:10" ht="18" x14ac:dyDescent="0.35">
      <c r="A55" s="133"/>
      <c r="B55" s="95"/>
      <c r="C55" s="95"/>
      <c r="D55" s="62"/>
      <c r="E55" s="62"/>
      <c r="F55" s="99"/>
      <c r="G55" s="135"/>
      <c r="H55" s="136"/>
      <c r="I55" s="136"/>
      <c r="J55" s="13"/>
    </row>
    <row r="56" spans="1:10" ht="1.5" customHeight="1" x14ac:dyDescent="0.35">
      <c r="A56" s="137"/>
      <c r="B56" s="138"/>
      <c r="C56" s="138"/>
      <c r="D56" s="139"/>
      <c r="E56" s="139"/>
      <c r="F56" s="136"/>
      <c r="G56" s="136"/>
      <c r="H56" s="136"/>
      <c r="I56" s="136"/>
      <c r="J56" s="13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</sheetData>
  <mergeCells count="11">
    <mergeCell ref="H44:I44"/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6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3" zoomScaleNormal="100" workbookViewId="0">
      <selection activeCell="G28" sqref="G28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113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114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141" t="s">
        <v>127</v>
      </c>
      <c r="F6" s="45"/>
      <c r="G6" s="46" t="s">
        <v>3</v>
      </c>
      <c r="I6" s="47">
        <v>1402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2267</v>
      </c>
      <c r="F16" s="10">
        <v>8564</v>
      </c>
      <c r="G16" s="9">
        <f>H16+I16</f>
        <v>8564</v>
      </c>
      <c r="H16" s="11">
        <v>8564</v>
      </c>
      <c r="I16" s="11">
        <v>0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2267</v>
      </c>
      <c r="F18" s="10">
        <v>8574</v>
      </c>
      <c r="G18" s="9">
        <f>H18+I18</f>
        <v>8574</v>
      </c>
      <c r="H18" s="11">
        <v>8574</v>
      </c>
      <c r="I18" s="11">
        <v>0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10</v>
      </c>
      <c r="H24" s="71">
        <f>H18-H16-H22</f>
        <v>10</v>
      </c>
      <c r="I24" s="71">
        <f>I18-I16-I22</f>
        <v>0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9953.7000000000007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1000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8953.7000000000007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ht="12.75" customHeight="1" x14ac:dyDescent="0.2">
      <c r="A32" s="291"/>
      <c r="B32" s="292"/>
      <c r="C32" s="292"/>
      <c r="D32" s="292"/>
      <c r="E32" s="292"/>
      <c r="F32" s="292"/>
      <c r="G32" s="292"/>
      <c r="H32" s="292"/>
      <c r="I32" s="292"/>
    </row>
    <row r="33" spans="1:10" s="6" customFormat="1" x14ac:dyDescent="0.2">
      <c r="A33" s="292"/>
      <c r="B33" s="292"/>
      <c r="C33" s="292"/>
      <c r="D33" s="292"/>
      <c r="E33" s="292"/>
      <c r="F33" s="292"/>
      <c r="G33" s="292"/>
      <c r="H33" s="292"/>
      <c r="I33" s="292"/>
    </row>
    <row r="34" spans="1:10" x14ac:dyDescent="0.2">
      <c r="A34" s="292"/>
      <c r="B34" s="292"/>
      <c r="C34" s="292"/>
      <c r="D34" s="292"/>
      <c r="E34" s="292"/>
      <c r="F34" s="292"/>
      <c r="G34" s="292"/>
      <c r="H34" s="292"/>
      <c r="I34" s="292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0</v>
      </c>
      <c r="G37" s="93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135.22300000000001</v>
      </c>
      <c r="G38" s="93">
        <v>135.22300000000001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101</v>
      </c>
      <c r="G40" s="93">
        <v>101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5" customHeight="1" x14ac:dyDescent="0.2">
      <c r="A42" s="295"/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ht="19.5" thickBot="1" x14ac:dyDescent="0.45">
      <c r="A43" s="58" t="s">
        <v>25</v>
      </c>
      <c r="B43" s="58" t="s">
        <v>26</v>
      </c>
      <c r="C43" s="60"/>
      <c r="D43" s="62"/>
      <c r="E43" s="62"/>
      <c r="F43" s="99"/>
      <c r="G43" s="100"/>
      <c r="H43" s="288" t="s">
        <v>44</v>
      </c>
      <c r="I43" s="289"/>
      <c r="J43" s="13"/>
    </row>
    <row r="44" spans="1:10" ht="18.75" thickTop="1" x14ac:dyDescent="0.35">
      <c r="A44" s="101"/>
      <c r="B44" s="102"/>
      <c r="C44" s="103"/>
      <c r="D44" s="102"/>
      <c r="E44" s="104" t="s">
        <v>133</v>
      </c>
      <c r="F44" s="105" t="s">
        <v>27</v>
      </c>
      <c r="G44" s="106" t="s">
        <v>28</v>
      </c>
      <c r="H44" s="238" t="s">
        <v>29</v>
      </c>
      <c r="I44" s="240" t="s">
        <v>43</v>
      </c>
      <c r="J44" s="13"/>
    </row>
    <row r="45" spans="1:10" x14ac:dyDescent="0.2">
      <c r="A45" s="107"/>
      <c r="B45" s="99"/>
      <c r="C45" s="99"/>
      <c r="D45" s="99"/>
      <c r="E45" s="107"/>
      <c r="F45" s="287"/>
      <c r="G45" s="108"/>
      <c r="H45" s="239">
        <v>40543</v>
      </c>
      <c r="I45" s="241">
        <v>40543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9"/>
      <c r="H46" s="109"/>
      <c r="I46" s="110"/>
      <c r="J46" s="13"/>
    </row>
    <row r="47" spans="1:10" ht="13.5" thickBot="1" x14ac:dyDescent="0.25">
      <c r="A47" s="111"/>
      <c r="B47" s="112"/>
      <c r="C47" s="112"/>
      <c r="D47" s="112"/>
      <c r="E47" s="111"/>
      <c r="F47" s="113"/>
      <c r="G47" s="114"/>
      <c r="H47" s="114"/>
      <c r="I47" s="115"/>
      <c r="J47" s="13"/>
    </row>
    <row r="48" spans="1:10" ht="13.5" thickTop="1" x14ac:dyDescent="0.2">
      <c r="A48" s="116"/>
      <c r="B48" s="117"/>
      <c r="C48" s="117" t="s">
        <v>22</v>
      </c>
      <c r="D48" s="117"/>
      <c r="E48" s="118">
        <v>3557</v>
      </c>
      <c r="F48" s="119">
        <v>1000</v>
      </c>
      <c r="G48" s="120">
        <v>0</v>
      </c>
      <c r="H48" s="120">
        <f>E48+F48-G48</f>
        <v>4557</v>
      </c>
      <c r="I48" s="121">
        <v>2557</v>
      </c>
      <c r="J48" s="13"/>
    </row>
    <row r="49" spans="1:10" x14ac:dyDescent="0.2">
      <c r="A49" s="122"/>
      <c r="B49" s="123"/>
      <c r="C49" s="123" t="s">
        <v>30</v>
      </c>
      <c r="D49" s="123"/>
      <c r="E49" s="124">
        <v>203384.69</v>
      </c>
      <c r="F49" s="125">
        <v>83111</v>
      </c>
      <c r="G49" s="126">
        <v>68884</v>
      </c>
      <c r="H49" s="126">
        <f>E49+F49-G49</f>
        <v>217611.69</v>
      </c>
      <c r="I49" s="127">
        <v>220462.14</v>
      </c>
      <c r="J49" s="13"/>
    </row>
    <row r="50" spans="1:10" x14ac:dyDescent="0.2">
      <c r="A50" s="122"/>
      <c r="B50" s="123"/>
      <c r="C50" s="123" t="s">
        <v>21</v>
      </c>
      <c r="D50" s="123"/>
      <c r="E50" s="124">
        <v>1186306.57</v>
      </c>
      <c r="F50" s="125">
        <f>79556.74+487661</f>
        <v>567217.74</v>
      </c>
      <c r="G50" s="126">
        <f>180000+487661</f>
        <v>667661</v>
      </c>
      <c r="H50" s="126">
        <f>E50+F50-G50</f>
        <v>1085863.31</v>
      </c>
      <c r="I50" s="127">
        <v>256840.42</v>
      </c>
      <c r="J50" s="13"/>
    </row>
    <row r="51" spans="1:10" x14ac:dyDescent="0.2">
      <c r="A51" s="122"/>
      <c r="B51" s="123"/>
      <c r="C51" s="123" t="s">
        <v>31</v>
      </c>
      <c r="D51" s="123"/>
      <c r="E51" s="124">
        <v>103991.07</v>
      </c>
      <c r="F51" s="125">
        <v>315223</v>
      </c>
      <c r="G51" s="126">
        <v>349138</v>
      </c>
      <c r="H51" s="126">
        <f>E51+F51-G51</f>
        <v>70076.070000000007</v>
      </c>
      <c r="I51" s="127">
        <f>H51</f>
        <v>70076.070000000007</v>
      </c>
      <c r="J51" s="13"/>
    </row>
    <row r="52" spans="1:10" ht="18.75" thickBot="1" x14ac:dyDescent="0.4">
      <c r="A52" s="128" t="s">
        <v>12</v>
      </c>
      <c r="B52" s="129"/>
      <c r="C52" s="129"/>
      <c r="D52" s="129"/>
      <c r="E52" s="130">
        <f>E48+E49+E50+E51</f>
        <v>1497239.33</v>
      </c>
      <c r="F52" s="131">
        <f>F48+F49+F50+F51</f>
        <v>966551.74</v>
      </c>
      <c r="G52" s="131">
        <f>G48+G49+G50+G51</f>
        <v>1085683</v>
      </c>
      <c r="H52" s="131">
        <f>H48+H49+H50+H51</f>
        <v>1378108.07</v>
      </c>
      <c r="I52" s="132">
        <f>I48+I49+I50+I51</f>
        <v>549935.63000000012</v>
      </c>
      <c r="J52" s="13"/>
    </row>
    <row r="53" spans="1:10" ht="18.75" thickTop="1" x14ac:dyDescent="0.35">
      <c r="A53" s="133"/>
      <c r="B53" s="95"/>
      <c r="C53" s="95"/>
      <c r="D53" s="62"/>
      <c r="E53" s="62"/>
      <c r="F53" s="99"/>
      <c r="G53" s="100"/>
      <c r="H53" s="134"/>
      <c r="I53" s="134"/>
      <c r="J53" s="13"/>
    </row>
    <row r="54" spans="1:10" ht="18" x14ac:dyDescent="0.35">
      <c r="A54" s="133"/>
      <c r="B54" s="95"/>
      <c r="C54" s="95"/>
      <c r="D54" s="62"/>
      <c r="E54" s="62"/>
      <c r="F54" s="99"/>
      <c r="G54" s="135"/>
      <c r="H54" s="136"/>
      <c r="I54" s="136"/>
      <c r="J54" s="13"/>
    </row>
    <row r="55" spans="1:10" ht="1.5" customHeight="1" x14ac:dyDescent="0.35">
      <c r="A55" s="137"/>
      <c r="B55" s="138"/>
      <c r="C55" s="138"/>
      <c r="D55" s="139"/>
      <c r="E55" s="139"/>
      <c r="F55" s="136"/>
      <c r="G55" s="136"/>
      <c r="H55" s="136"/>
      <c r="I55" s="136"/>
      <c r="J55" s="13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</sheetData>
  <mergeCells count="11">
    <mergeCell ref="H43:I43"/>
    <mergeCell ref="F45:F46"/>
    <mergeCell ref="E5:I5"/>
    <mergeCell ref="E7:I7"/>
    <mergeCell ref="H13:I13"/>
    <mergeCell ref="A32:I34"/>
    <mergeCell ref="A42:I42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7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3" zoomScaleNormal="100" workbookViewId="0">
      <selection activeCell="F35" sqref="F35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115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116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45">
        <v>71177451</v>
      </c>
      <c r="F6" s="45"/>
      <c r="G6" s="46" t="s">
        <v>3</v>
      </c>
      <c r="I6" s="47">
        <v>1465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30448</v>
      </c>
      <c r="F16" s="10">
        <v>30913</v>
      </c>
      <c r="G16" s="9">
        <f>H16+I16</f>
        <v>37930</v>
      </c>
      <c r="H16" s="11">
        <v>23625</v>
      </c>
      <c r="I16" s="11">
        <v>14305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30865</v>
      </c>
      <c r="F18" s="10">
        <v>1084777</v>
      </c>
      <c r="G18" s="9">
        <f>H18+I18</f>
        <v>37361</v>
      </c>
      <c r="H18" s="11">
        <v>20773</v>
      </c>
      <c r="I18" s="11">
        <v>16588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1061</v>
      </c>
      <c r="H22" s="8">
        <v>1061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-1630</v>
      </c>
      <c r="H24" s="71">
        <f>H18-H16-H22</f>
        <v>-3913</v>
      </c>
      <c r="I24" s="71">
        <f>I18-I16-I22</f>
        <v>2283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-1629507.36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0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-1629507.36</v>
      </c>
      <c r="H31" s="82" t="s">
        <v>19</v>
      </c>
      <c r="I31" s="76"/>
    </row>
    <row r="32" spans="1:10" s="6" customFormat="1" ht="15.2" customHeight="1" x14ac:dyDescent="0.2">
      <c r="A32" s="291" t="s">
        <v>139</v>
      </c>
      <c r="B32" s="292"/>
      <c r="C32" s="292"/>
      <c r="D32" s="292"/>
      <c r="E32" s="292"/>
      <c r="F32" s="292"/>
      <c r="G32" s="292"/>
      <c r="H32" s="292"/>
      <c r="I32" s="292"/>
    </row>
    <row r="33" spans="1:10" s="6" customFormat="1" ht="15.2" customHeight="1" x14ac:dyDescent="0.2">
      <c r="A33" s="292"/>
      <c r="B33" s="292"/>
      <c r="C33" s="292"/>
      <c r="D33" s="292"/>
      <c r="E33" s="292"/>
      <c r="F33" s="292"/>
      <c r="G33" s="292"/>
      <c r="H33" s="292"/>
      <c r="I33" s="292"/>
    </row>
    <row r="34" spans="1:10" ht="17.25" customHeight="1" x14ac:dyDescent="0.2">
      <c r="A34" s="292"/>
      <c r="B34" s="292"/>
      <c r="C34" s="292"/>
      <c r="D34" s="292"/>
      <c r="E34" s="292"/>
      <c r="F34" s="292"/>
      <c r="G34" s="292"/>
      <c r="H34" s="292"/>
      <c r="I34" s="292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0">
        <v>10387.799999999999</v>
      </c>
      <c r="G37" s="90">
        <v>8914</v>
      </c>
      <c r="H37" s="75" t="s">
        <v>40</v>
      </c>
      <c r="I37" s="91">
        <f>G37/F37</f>
        <v>0.85812202776333779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809</v>
      </c>
      <c r="G38" s="93">
        <v>808.32100000000003</v>
      </c>
      <c r="H38" s="75" t="s">
        <v>40</v>
      </c>
      <c r="I38" s="91">
        <f>G38/F38</f>
        <v>0.99916069221260817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607</v>
      </c>
      <c r="G40" s="93">
        <v>607</v>
      </c>
      <c r="H40" s="75" t="s">
        <v>40</v>
      </c>
      <c r="I40" s="91">
        <f>G40/F40</f>
        <v>1</v>
      </c>
      <c r="J40" s="13"/>
    </row>
    <row r="41" spans="1:10" ht="18" x14ac:dyDescent="0.35">
      <c r="A41" s="88" t="s">
        <v>39</v>
      </c>
      <c r="B41" s="95"/>
      <c r="C41" s="95"/>
      <c r="D41" s="62"/>
      <c r="E41" s="53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13"/>
    </row>
    <row r="43" spans="1:10" ht="19.5" thickBot="1" x14ac:dyDescent="0.45">
      <c r="A43" s="58" t="s">
        <v>25</v>
      </c>
      <c r="B43" s="58" t="s">
        <v>26</v>
      </c>
      <c r="C43" s="60"/>
      <c r="D43" s="62"/>
      <c r="E43" s="62"/>
      <c r="F43" s="99"/>
      <c r="G43" s="100"/>
      <c r="H43" s="288" t="s">
        <v>44</v>
      </c>
      <c r="I43" s="289"/>
      <c r="J43" s="13"/>
    </row>
    <row r="44" spans="1:10" ht="18.75" thickTop="1" x14ac:dyDescent="0.35">
      <c r="A44" s="101"/>
      <c r="B44" s="102"/>
      <c r="C44" s="103"/>
      <c r="D44" s="102"/>
      <c r="E44" s="104" t="s">
        <v>133</v>
      </c>
      <c r="F44" s="105" t="s">
        <v>27</v>
      </c>
      <c r="G44" s="106" t="s">
        <v>28</v>
      </c>
      <c r="H44" s="238" t="s">
        <v>29</v>
      </c>
      <c r="I44" s="240" t="s">
        <v>43</v>
      </c>
      <c r="J44" s="13"/>
    </row>
    <row r="45" spans="1:10" x14ac:dyDescent="0.2">
      <c r="A45" s="107"/>
      <c r="B45" s="99"/>
      <c r="C45" s="99"/>
      <c r="D45" s="99"/>
      <c r="E45" s="107"/>
      <c r="F45" s="287"/>
      <c r="G45" s="108"/>
      <c r="H45" s="239">
        <v>40543</v>
      </c>
      <c r="I45" s="241">
        <v>40543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9"/>
      <c r="H46" s="109"/>
      <c r="I46" s="110"/>
      <c r="J46" s="13"/>
    </row>
    <row r="47" spans="1:10" ht="13.5" thickBot="1" x14ac:dyDescent="0.25">
      <c r="A47" s="111"/>
      <c r="B47" s="112"/>
      <c r="C47" s="112"/>
      <c r="D47" s="112"/>
      <c r="E47" s="111"/>
      <c r="F47" s="113"/>
      <c r="G47" s="114"/>
      <c r="H47" s="114"/>
      <c r="I47" s="115"/>
      <c r="J47" s="13"/>
    </row>
    <row r="48" spans="1:10" ht="13.5" thickTop="1" x14ac:dyDescent="0.2">
      <c r="A48" s="116"/>
      <c r="B48" s="117"/>
      <c r="C48" s="117" t="s">
        <v>22</v>
      </c>
      <c r="D48" s="117"/>
      <c r="E48" s="118">
        <v>61041</v>
      </c>
      <c r="F48" s="119">
        <v>0</v>
      </c>
      <c r="G48" s="120">
        <v>5000</v>
      </c>
      <c r="H48" s="120">
        <f>E48+F48-G48</f>
        <v>56041</v>
      </c>
      <c r="I48" s="121">
        <f>H48</f>
        <v>56041</v>
      </c>
      <c r="J48" s="13"/>
    </row>
    <row r="49" spans="1:10" x14ac:dyDescent="0.2">
      <c r="A49" s="122"/>
      <c r="B49" s="123"/>
      <c r="C49" s="123" t="s">
        <v>30</v>
      </c>
      <c r="D49" s="123"/>
      <c r="E49" s="124">
        <v>160429.94</v>
      </c>
      <c r="F49" s="125">
        <v>249219</v>
      </c>
      <c r="G49" s="126">
        <v>307100</v>
      </c>
      <c r="H49" s="126">
        <f>E49+F49-G49</f>
        <v>102548.94</v>
      </c>
      <c r="I49" s="127">
        <v>64590.400000000001</v>
      </c>
      <c r="J49" s="13"/>
    </row>
    <row r="50" spans="1:10" x14ac:dyDescent="0.2">
      <c r="A50" s="122"/>
      <c r="B50" s="123"/>
      <c r="C50" s="123" t="s">
        <v>21</v>
      </c>
      <c r="D50" s="123"/>
      <c r="E50" s="124">
        <v>5020577.22</v>
      </c>
      <c r="F50" s="125">
        <v>1187146.06</v>
      </c>
      <c r="G50" s="126">
        <v>4366410.12</v>
      </c>
      <c r="H50" s="126">
        <f>E50+F50-G50</f>
        <v>1841313.1599999992</v>
      </c>
      <c r="I50" s="127">
        <v>1187146.06</v>
      </c>
      <c r="J50" s="13"/>
    </row>
    <row r="51" spans="1:10" x14ac:dyDescent="0.2">
      <c r="A51" s="122"/>
      <c r="B51" s="123"/>
      <c r="C51" s="123" t="s">
        <v>31</v>
      </c>
      <c r="D51" s="123"/>
      <c r="E51" s="124">
        <v>2416018.94</v>
      </c>
      <c r="F51" s="125">
        <v>1080541</v>
      </c>
      <c r="G51" s="126">
        <v>890896.67</v>
      </c>
      <c r="H51" s="126">
        <f>E51+F51-G51</f>
        <v>2605663.27</v>
      </c>
      <c r="I51" s="127">
        <v>1213965.3600000001</v>
      </c>
      <c r="J51" s="13"/>
    </row>
    <row r="52" spans="1:10" ht="18.75" thickBot="1" x14ac:dyDescent="0.4">
      <c r="A52" s="128" t="s">
        <v>12</v>
      </c>
      <c r="B52" s="129"/>
      <c r="C52" s="129"/>
      <c r="D52" s="129"/>
      <c r="E52" s="130">
        <f>E48+E49+E50+E51</f>
        <v>7658067.0999999996</v>
      </c>
      <c r="F52" s="131">
        <f>F48+F49+F50+F51</f>
        <v>2516906.06</v>
      </c>
      <c r="G52" s="131">
        <f>G48+G49+G50+G51</f>
        <v>5569406.79</v>
      </c>
      <c r="H52" s="131">
        <f>H48+H49+H50+H51</f>
        <v>4605566.3699999992</v>
      </c>
      <c r="I52" s="132">
        <f>I48+I49+I50+I51</f>
        <v>2521742.8200000003</v>
      </c>
      <c r="J52" s="13"/>
    </row>
    <row r="53" spans="1:10" ht="18.75" thickTop="1" x14ac:dyDescent="0.35">
      <c r="A53" s="133"/>
      <c r="B53" s="95"/>
      <c r="C53" s="95"/>
      <c r="D53" s="62"/>
      <c r="E53" s="62"/>
      <c r="F53" s="99"/>
      <c r="G53" s="100"/>
      <c r="H53" s="134"/>
      <c r="I53" s="134"/>
      <c r="J53" s="13"/>
    </row>
    <row r="54" spans="1:10" ht="18" x14ac:dyDescent="0.35">
      <c r="A54" s="133"/>
      <c r="B54" s="95"/>
      <c r="C54" s="95"/>
      <c r="D54" s="62"/>
      <c r="E54" s="62"/>
      <c r="F54" s="99"/>
      <c r="G54" s="135"/>
      <c r="H54" s="136"/>
      <c r="I54" s="136"/>
      <c r="J54" s="13"/>
    </row>
    <row r="55" spans="1:10" ht="1.5" customHeight="1" x14ac:dyDescent="0.35">
      <c r="A55" s="137"/>
      <c r="B55" s="138"/>
      <c r="C55" s="138"/>
      <c r="D55" s="139"/>
      <c r="E55" s="139"/>
      <c r="F55" s="136"/>
      <c r="G55" s="136"/>
      <c r="H55" s="136"/>
      <c r="I55" s="136"/>
      <c r="J55" s="13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8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G30" sqref="G30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4.8554687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89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90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47">
        <v>47921374</v>
      </c>
      <c r="F6" s="45"/>
      <c r="G6" s="46" t="s">
        <v>3</v>
      </c>
      <c r="I6" s="47">
        <v>1016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5093</v>
      </c>
      <c r="F16" s="10">
        <v>26602</v>
      </c>
      <c r="G16" s="9">
        <f>H16+I16</f>
        <v>26975</v>
      </c>
      <c r="H16" s="11">
        <v>26937</v>
      </c>
      <c r="I16" s="11">
        <v>38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5093</v>
      </c>
      <c r="F18" s="10">
        <v>26602</v>
      </c>
      <c r="G18" s="9">
        <f>H18+I18</f>
        <v>27005</v>
      </c>
      <c r="H18" s="11">
        <v>26934</v>
      </c>
      <c r="I18" s="11">
        <v>71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30</v>
      </c>
      <c r="H24" s="71">
        <f>H18-H16-H22</f>
        <v>-3</v>
      </c>
      <c r="I24" s="71">
        <f>I18-I16-I22</f>
        <v>33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30051.84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10000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20051.84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0</v>
      </c>
      <c r="G37" s="93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571.44000000000005</v>
      </c>
      <c r="G38" s="93">
        <v>571.44000000000005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429</v>
      </c>
      <c r="G40" s="93">
        <v>429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5" customHeight="1" x14ac:dyDescent="0.2">
      <c r="A42" s="286"/>
      <c r="B42" s="286"/>
      <c r="C42" s="286"/>
      <c r="D42" s="286"/>
      <c r="E42" s="286"/>
      <c r="F42" s="286"/>
      <c r="G42" s="286"/>
      <c r="H42" s="286"/>
      <c r="I42" s="286"/>
      <c r="J42" s="13"/>
    </row>
    <row r="43" spans="1:10" x14ac:dyDescent="0.2">
      <c r="A43" s="98"/>
      <c r="B43" s="98"/>
      <c r="C43" s="98"/>
      <c r="D43" s="98"/>
      <c r="E43" s="98"/>
      <c r="F43" s="98"/>
      <c r="G43" s="98"/>
      <c r="H43" s="98"/>
      <c r="I43" s="98"/>
      <c r="J43" s="13"/>
    </row>
    <row r="44" spans="1:10" ht="19.5" thickBot="1" x14ac:dyDescent="0.45">
      <c r="A44" s="58" t="s">
        <v>25</v>
      </c>
      <c r="B44" s="58" t="s">
        <v>26</v>
      </c>
      <c r="C44" s="60"/>
      <c r="D44" s="62"/>
      <c r="E44" s="62"/>
      <c r="F44" s="99"/>
      <c r="G44" s="100"/>
      <c r="H44" s="288" t="s">
        <v>44</v>
      </c>
      <c r="I44" s="289"/>
      <c r="J44" s="13"/>
    </row>
    <row r="45" spans="1:10" ht="18.75" thickTop="1" x14ac:dyDescent="0.35">
      <c r="A45" s="101"/>
      <c r="B45" s="102"/>
      <c r="C45" s="103"/>
      <c r="D45" s="102"/>
      <c r="E45" s="104" t="s">
        <v>133</v>
      </c>
      <c r="F45" s="105" t="s">
        <v>27</v>
      </c>
      <c r="G45" s="106" t="s">
        <v>28</v>
      </c>
      <c r="H45" s="238" t="s">
        <v>29</v>
      </c>
      <c r="I45" s="240" t="s">
        <v>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8"/>
      <c r="H46" s="239">
        <v>40543</v>
      </c>
      <c r="I46" s="241">
        <v>40543</v>
      </c>
      <c r="J46" s="13"/>
    </row>
    <row r="47" spans="1:10" x14ac:dyDescent="0.2">
      <c r="A47" s="107"/>
      <c r="B47" s="99"/>
      <c r="C47" s="99"/>
      <c r="D47" s="99"/>
      <c r="E47" s="107"/>
      <c r="F47" s="287"/>
      <c r="G47" s="109"/>
      <c r="H47" s="109"/>
      <c r="I47" s="110"/>
      <c r="J47" s="13"/>
    </row>
    <row r="48" spans="1:10" ht="13.5" thickBot="1" x14ac:dyDescent="0.25">
      <c r="A48" s="111"/>
      <c r="B48" s="112"/>
      <c r="C48" s="112"/>
      <c r="D48" s="112"/>
      <c r="E48" s="111"/>
      <c r="F48" s="113"/>
      <c r="G48" s="114"/>
      <c r="H48" s="114"/>
      <c r="I48" s="115"/>
      <c r="J48" s="13"/>
    </row>
    <row r="49" spans="1:10" ht="13.5" thickTop="1" x14ac:dyDescent="0.2">
      <c r="A49" s="116"/>
      <c r="B49" s="117"/>
      <c r="C49" s="117" t="s">
        <v>22</v>
      </c>
      <c r="D49" s="117"/>
      <c r="E49" s="118">
        <v>46241</v>
      </c>
      <c r="F49" s="119">
        <v>15000</v>
      </c>
      <c r="G49" s="120">
        <v>19388</v>
      </c>
      <c r="H49" s="120">
        <f>E49+F49-G49</f>
        <v>41853</v>
      </c>
      <c r="I49" s="121">
        <f>H49</f>
        <v>41853</v>
      </c>
      <c r="J49" s="13"/>
    </row>
    <row r="50" spans="1:10" x14ac:dyDescent="0.2">
      <c r="A50" s="122"/>
      <c r="B50" s="123"/>
      <c r="C50" s="123" t="s">
        <v>30</v>
      </c>
      <c r="D50" s="123"/>
      <c r="E50" s="124">
        <v>588744.54</v>
      </c>
      <c r="F50" s="125">
        <v>311290</v>
      </c>
      <c r="G50" s="126">
        <v>283426</v>
      </c>
      <c r="H50" s="126">
        <f>E50+F50-G50</f>
        <v>616608.54</v>
      </c>
      <c r="I50" s="127">
        <v>169567.21</v>
      </c>
      <c r="J50" s="13"/>
    </row>
    <row r="51" spans="1:10" x14ac:dyDescent="0.2">
      <c r="A51" s="122"/>
      <c r="B51" s="123"/>
      <c r="C51" s="123" t="s">
        <v>21</v>
      </c>
      <c r="D51" s="123"/>
      <c r="E51" s="124">
        <v>174932.84</v>
      </c>
      <c r="F51" s="125">
        <v>48360.13</v>
      </c>
      <c r="G51" s="126">
        <v>0</v>
      </c>
      <c r="H51" s="126">
        <f>E51+F51-G51</f>
        <v>223292.97</v>
      </c>
      <c r="I51" s="127">
        <v>118524.31</v>
      </c>
      <c r="J51" s="13"/>
    </row>
    <row r="52" spans="1:10" x14ac:dyDescent="0.2">
      <c r="A52" s="122"/>
      <c r="B52" s="123"/>
      <c r="C52" s="123" t="s">
        <v>31</v>
      </c>
      <c r="D52" s="123"/>
      <c r="E52" s="124">
        <v>104661.1</v>
      </c>
      <c r="F52" s="125">
        <v>576440</v>
      </c>
      <c r="G52" s="126">
        <v>620280</v>
      </c>
      <c r="H52" s="126">
        <f>E52+F52-G52</f>
        <v>60821.099999999977</v>
      </c>
      <c r="I52" s="127">
        <v>60821.1</v>
      </c>
      <c r="J52" s="13"/>
    </row>
    <row r="53" spans="1:10" ht="18.75" thickBot="1" x14ac:dyDescent="0.4">
      <c r="A53" s="128" t="s">
        <v>12</v>
      </c>
      <c r="B53" s="129"/>
      <c r="C53" s="129"/>
      <c r="D53" s="129"/>
      <c r="E53" s="130">
        <f>E49+E50+E51+E52</f>
        <v>914579.48</v>
      </c>
      <c r="F53" s="131">
        <f>F49+F50+F51+F52</f>
        <v>951090.13</v>
      </c>
      <c r="G53" s="131">
        <f>G49+G50+G51+G52</f>
        <v>923094</v>
      </c>
      <c r="H53" s="131">
        <f>H49+H50+H51+H52</f>
        <v>942575.61</v>
      </c>
      <c r="I53" s="132">
        <f>I49+I50+I51+I52</f>
        <v>390765.62</v>
      </c>
      <c r="J53" s="13"/>
    </row>
    <row r="54" spans="1:10" ht="18.75" thickTop="1" x14ac:dyDescent="0.35">
      <c r="A54" s="133"/>
      <c r="B54" s="95"/>
      <c r="C54" s="95"/>
      <c r="D54" s="62"/>
      <c r="E54" s="62"/>
      <c r="F54" s="99"/>
      <c r="G54" s="100"/>
      <c r="H54" s="134"/>
      <c r="I54" s="134"/>
      <c r="J54" s="13"/>
    </row>
    <row r="55" spans="1:10" ht="18" x14ac:dyDescent="0.35">
      <c r="A55" s="133"/>
      <c r="B55" s="95"/>
      <c r="C55" s="95"/>
      <c r="D55" s="62"/>
      <c r="E55" s="62"/>
      <c r="F55" s="99"/>
      <c r="G55" s="135"/>
      <c r="H55" s="136"/>
      <c r="I55" s="136"/>
      <c r="J55" s="13"/>
    </row>
    <row r="56" spans="1:10" ht="1.5" customHeight="1" x14ac:dyDescent="0.35">
      <c r="A56" s="137"/>
      <c r="B56" s="138"/>
      <c r="C56" s="138"/>
      <c r="D56" s="139"/>
      <c r="E56" s="139"/>
      <c r="F56" s="136"/>
      <c r="G56" s="136"/>
      <c r="H56" s="136"/>
      <c r="I56" s="136"/>
      <c r="J56" s="13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</sheetData>
  <sheetProtection selectLockedCells="1"/>
  <mergeCells count="11">
    <mergeCell ref="A42:I42"/>
    <mergeCell ref="F46:F47"/>
    <mergeCell ref="H44:I44"/>
    <mergeCell ref="E5:I5"/>
    <mergeCell ref="H13:I13"/>
    <mergeCell ref="E7:I7"/>
    <mergeCell ref="A32:I34"/>
    <mergeCell ref="A2:D2"/>
    <mergeCell ref="E2:I2"/>
    <mergeCell ref="E4:I4"/>
    <mergeCell ref="E3:I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5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474)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zoomScaleNormal="100" workbookViewId="0">
      <selection activeCell="G30" sqref="G30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91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92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45">
        <v>47922265</v>
      </c>
      <c r="F6" s="45"/>
      <c r="G6" s="46" t="s">
        <v>3</v>
      </c>
      <c r="I6" s="47">
        <v>1017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6275</v>
      </c>
      <c r="F16" s="10">
        <v>30666</v>
      </c>
      <c r="G16" s="9">
        <f>H16+I16</f>
        <v>30665</v>
      </c>
      <c r="H16" s="11">
        <v>30661</v>
      </c>
      <c r="I16" s="11">
        <v>4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6275</v>
      </c>
      <c r="F18" s="10">
        <v>30680</v>
      </c>
      <c r="G18" s="9">
        <f>H18+I18</f>
        <v>30676</v>
      </c>
      <c r="H18" s="11">
        <v>30672</v>
      </c>
      <c r="I18" s="11">
        <v>4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11</v>
      </c>
      <c r="H24" s="71">
        <f>H18-H16-H22</f>
        <v>11</v>
      </c>
      <c r="I24" s="71">
        <f>I18-I16-I22</f>
        <v>0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10964.75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10964.75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0">
        <v>0</v>
      </c>
      <c r="G37" s="90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0">
        <v>1077.6400000000001</v>
      </c>
      <c r="G38" s="90">
        <v>1077.6400000000001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0">
        <v>0</v>
      </c>
      <c r="G39" s="90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0">
        <v>808</v>
      </c>
      <c r="G40" s="90">
        <v>808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146">
        <v>0</v>
      </c>
      <c r="G41" s="90">
        <v>0</v>
      </c>
      <c r="H41" s="75" t="s">
        <v>40</v>
      </c>
      <c r="I41" s="97" t="s">
        <v>119</v>
      </c>
      <c r="J41" s="13"/>
    </row>
    <row r="42" spans="1:10" ht="16.5" x14ac:dyDescent="0.35">
      <c r="A42" s="88"/>
      <c r="B42" s="61"/>
      <c r="C42" s="61"/>
      <c r="D42" s="142"/>
      <c r="E42" s="142"/>
      <c r="F42" s="146"/>
      <c r="G42" s="90"/>
      <c r="H42" s="75"/>
      <c r="I42" s="97"/>
      <c r="J42" s="13"/>
    </row>
    <row r="43" spans="1:10" ht="19.5" thickBot="1" x14ac:dyDescent="0.45">
      <c r="A43" s="58" t="s">
        <v>25</v>
      </c>
      <c r="B43" s="58" t="s">
        <v>26</v>
      </c>
      <c r="C43" s="60"/>
      <c r="D43" s="62"/>
      <c r="E43" s="62"/>
      <c r="F43" s="99"/>
      <c r="G43" s="100"/>
      <c r="H43" s="288" t="s">
        <v>44</v>
      </c>
      <c r="I43" s="289"/>
      <c r="J43" s="13"/>
    </row>
    <row r="44" spans="1:10" ht="18.75" thickTop="1" x14ac:dyDescent="0.35">
      <c r="A44" s="101"/>
      <c r="B44" s="102"/>
      <c r="C44" s="103"/>
      <c r="D44" s="102"/>
      <c r="E44" s="104" t="s">
        <v>133</v>
      </c>
      <c r="F44" s="105" t="s">
        <v>27</v>
      </c>
      <c r="G44" s="106" t="s">
        <v>28</v>
      </c>
      <c r="H44" s="238" t="s">
        <v>29</v>
      </c>
      <c r="I44" s="240" t="s">
        <v>43</v>
      </c>
      <c r="J44" s="13"/>
    </row>
    <row r="45" spans="1:10" x14ac:dyDescent="0.2">
      <c r="A45" s="107"/>
      <c r="B45" s="99"/>
      <c r="C45" s="99"/>
      <c r="D45" s="99"/>
      <c r="E45" s="107"/>
      <c r="F45" s="287"/>
      <c r="G45" s="108"/>
      <c r="H45" s="239">
        <v>40543</v>
      </c>
      <c r="I45" s="241">
        <v>40543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9"/>
      <c r="H46" s="109"/>
      <c r="I46" s="110"/>
      <c r="J46" s="13"/>
    </row>
    <row r="47" spans="1:10" ht="13.5" thickBot="1" x14ac:dyDescent="0.25">
      <c r="A47" s="111"/>
      <c r="B47" s="112"/>
      <c r="C47" s="112"/>
      <c r="D47" s="112"/>
      <c r="E47" s="111"/>
      <c r="F47" s="113"/>
      <c r="G47" s="114"/>
      <c r="H47" s="114"/>
      <c r="I47" s="115"/>
      <c r="J47" s="13"/>
    </row>
    <row r="48" spans="1:10" ht="13.5" thickTop="1" x14ac:dyDescent="0.2">
      <c r="A48" s="116"/>
      <c r="B48" s="117"/>
      <c r="C48" s="117" t="s">
        <v>22</v>
      </c>
      <c r="D48" s="117"/>
      <c r="E48" s="118">
        <v>5156</v>
      </c>
      <c r="F48" s="119">
        <v>0</v>
      </c>
      <c r="G48" s="120">
        <v>0</v>
      </c>
      <c r="H48" s="234">
        <f>E48+F48-G48</f>
        <v>5156</v>
      </c>
      <c r="I48" s="121">
        <f>H48</f>
        <v>5156</v>
      </c>
      <c r="J48" s="13"/>
    </row>
    <row r="49" spans="1:10" x14ac:dyDescent="0.2">
      <c r="A49" s="122"/>
      <c r="B49" s="123"/>
      <c r="C49" s="123" t="s">
        <v>30</v>
      </c>
      <c r="D49" s="123"/>
      <c r="E49" s="124">
        <v>3162.92</v>
      </c>
      <c r="F49" s="125">
        <v>349235</v>
      </c>
      <c r="G49" s="126">
        <v>345315</v>
      </c>
      <c r="H49" s="235">
        <f>E49+F49-G49</f>
        <v>7082.9199999999837</v>
      </c>
      <c r="I49" s="127">
        <v>8865.0300000000007</v>
      </c>
      <c r="J49" s="13"/>
    </row>
    <row r="50" spans="1:10" x14ac:dyDescent="0.2">
      <c r="A50" s="122"/>
      <c r="B50" s="123"/>
      <c r="C50" s="123" t="s">
        <v>21</v>
      </c>
      <c r="D50" s="123"/>
      <c r="E50" s="124">
        <v>2290931.2000000002</v>
      </c>
      <c r="F50" s="125">
        <f>769.5+2270531.2+1500</f>
        <v>2272800.7000000002</v>
      </c>
      <c r="G50" s="126">
        <v>2290931.2000000002</v>
      </c>
      <c r="H50" s="126">
        <f>E50+F50-G50</f>
        <v>2272800.7000000002</v>
      </c>
      <c r="I50" s="127">
        <f>612596.54+1500</f>
        <v>614096.54</v>
      </c>
      <c r="J50" s="13"/>
    </row>
    <row r="51" spans="1:10" x14ac:dyDescent="0.2">
      <c r="A51" s="122"/>
      <c r="B51" s="123"/>
      <c r="C51" s="123" t="s">
        <v>31</v>
      </c>
      <c r="D51" s="123"/>
      <c r="E51" s="124">
        <v>448053.76000000001</v>
      </c>
      <c r="F51" s="125">
        <v>1077640</v>
      </c>
      <c r="G51" s="126">
        <v>808000</v>
      </c>
      <c r="H51" s="236">
        <f>E51+F51-G51</f>
        <v>717693.76</v>
      </c>
      <c r="I51" s="127">
        <f>H51</f>
        <v>717693.76</v>
      </c>
      <c r="J51" s="13"/>
    </row>
    <row r="52" spans="1:10" ht="18.75" thickBot="1" x14ac:dyDescent="0.4">
      <c r="A52" s="128" t="s">
        <v>12</v>
      </c>
      <c r="B52" s="129"/>
      <c r="C52" s="129"/>
      <c r="D52" s="129"/>
      <c r="E52" s="130">
        <f>E48+E49+E50+E51</f>
        <v>2747303.88</v>
      </c>
      <c r="F52" s="131">
        <f>F48+F49+F50+F51</f>
        <v>3699675.7</v>
      </c>
      <c r="G52" s="131">
        <f>G48+G49+G50+G51</f>
        <v>3444246.2</v>
      </c>
      <c r="H52" s="131">
        <f>H48+H49+H50+H51</f>
        <v>3002733.38</v>
      </c>
      <c r="I52" s="132">
        <f>I48+I49+I50+I51</f>
        <v>1345811.33</v>
      </c>
      <c r="J52" s="13"/>
    </row>
    <row r="53" spans="1:10" ht="18.75" thickTop="1" x14ac:dyDescent="0.35">
      <c r="A53" s="133"/>
      <c r="B53" s="95"/>
      <c r="C53" s="95"/>
      <c r="D53" s="62"/>
      <c r="E53" s="62"/>
      <c r="F53" s="99"/>
      <c r="G53" s="100"/>
      <c r="H53" s="134"/>
      <c r="I53" s="134"/>
      <c r="J53" s="13"/>
    </row>
    <row r="54" spans="1:10" ht="18" x14ac:dyDescent="0.35">
      <c r="A54" s="133"/>
      <c r="B54" s="95"/>
      <c r="C54" s="95"/>
      <c r="D54" s="62"/>
      <c r="E54" s="62"/>
      <c r="F54" s="99"/>
      <c r="G54" s="135"/>
      <c r="H54" s="136"/>
      <c r="I54" s="136"/>
      <c r="J54" s="13"/>
    </row>
    <row r="55" spans="1:10" ht="1.5" customHeight="1" x14ac:dyDescent="0.35">
      <c r="A55" s="137"/>
      <c r="B55" s="138"/>
      <c r="C55" s="138"/>
      <c r="D55" s="139"/>
      <c r="E55" s="139"/>
      <c r="F55" s="136"/>
      <c r="G55" s="136"/>
      <c r="H55" s="136"/>
      <c r="I55" s="136"/>
      <c r="J55" s="13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6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474)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zoomScaleNormal="100" workbookViewId="0">
      <selection activeCell="G37" sqref="G37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93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94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45">
        <v>47922206</v>
      </c>
      <c r="F6" s="45"/>
      <c r="G6" s="46" t="s">
        <v>3</v>
      </c>
      <c r="I6" s="47">
        <v>1106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6266</v>
      </c>
      <c r="F16" s="10">
        <v>41816</v>
      </c>
      <c r="G16" s="9">
        <f>H16+I16</f>
        <v>41865</v>
      </c>
      <c r="H16" s="11">
        <v>41728</v>
      </c>
      <c r="I16" s="11">
        <v>137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6266</v>
      </c>
      <c r="F18" s="10">
        <v>42403.6</v>
      </c>
      <c r="G18" s="9">
        <f>H18+I18</f>
        <v>41913</v>
      </c>
      <c r="H18" s="11">
        <v>41678</v>
      </c>
      <c r="I18" s="11">
        <v>235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48</v>
      </c>
      <c r="H24" s="71">
        <f>H18-H16-H22</f>
        <v>-50</v>
      </c>
      <c r="I24" s="71">
        <f>I18-I16-I22</f>
        <v>98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50668.72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10134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40534.720000000001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0">
        <v>3358</v>
      </c>
      <c r="G37" s="90">
        <v>2870.32</v>
      </c>
      <c r="H37" s="75" t="s">
        <v>40</v>
      </c>
      <c r="I37" s="91">
        <f>G37/F37</f>
        <v>0.85477069684335916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759.08100000000002</v>
      </c>
      <c r="G38" s="93">
        <v>759.08100000000002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569</v>
      </c>
      <c r="G40" s="93">
        <v>569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ht="16.5" x14ac:dyDescent="0.35">
      <c r="A42" s="88"/>
      <c r="B42" s="61"/>
      <c r="C42" s="61"/>
      <c r="D42" s="142"/>
      <c r="E42" s="142"/>
      <c r="F42" s="96"/>
      <c r="G42" s="90"/>
      <c r="H42" s="75"/>
      <c r="I42" s="97"/>
      <c r="J42" s="13"/>
    </row>
    <row r="43" spans="1:10" ht="19.5" thickBot="1" x14ac:dyDescent="0.45">
      <c r="A43" s="58" t="s">
        <v>25</v>
      </c>
      <c r="B43" s="58" t="s">
        <v>26</v>
      </c>
      <c r="C43" s="60"/>
      <c r="D43" s="62"/>
      <c r="E43" s="62"/>
      <c r="F43" s="99"/>
      <c r="G43" s="100"/>
      <c r="H43" s="288" t="s">
        <v>44</v>
      </c>
      <c r="I43" s="289"/>
      <c r="J43" s="13"/>
    </row>
    <row r="44" spans="1:10" ht="18.75" thickTop="1" x14ac:dyDescent="0.35">
      <c r="A44" s="101"/>
      <c r="B44" s="102"/>
      <c r="C44" s="103"/>
      <c r="D44" s="102"/>
      <c r="E44" s="104" t="s">
        <v>133</v>
      </c>
      <c r="F44" s="105" t="s">
        <v>27</v>
      </c>
      <c r="G44" s="106" t="s">
        <v>28</v>
      </c>
      <c r="H44" s="238" t="s">
        <v>29</v>
      </c>
      <c r="I44" s="240" t="s">
        <v>43</v>
      </c>
      <c r="J44" s="13"/>
    </row>
    <row r="45" spans="1:10" x14ac:dyDescent="0.2">
      <c r="A45" s="107"/>
      <c r="B45" s="99"/>
      <c r="C45" s="99"/>
      <c r="D45" s="99"/>
      <c r="E45" s="107"/>
      <c r="F45" s="287"/>
      <c r="G45" s="108"/>
      <c r="H45" s="239">
        <v>40543</v>
      </c>
      <c r="I45" s="241">
        <v>40543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9"/>
      <c r="H46" s="109"/>
      <c r="I46" s="110"/>
      <c r="J46" s="13"/>
    </row>
    <row r="47" spans="1:10" ht="13.5" thickBot="1" x14ac:dyDescent="0.25">
      <c r="A47" s="111"/>
      <c r="B47" s="112"/>
      <c r="C47" s="112"/>
      <c r="D47" s="112"/>
      <c r="E47" s="111"/>
      <c r="F47" s="113"/>
      <c r="G47" s="114"/>
      <c r="H47" s="114"/>
      <c r="I47" s="115"/>
      <c r="J47" s="13"/>
    </row>
    <row r="48" spans="1:10" ht="13.5" thickTop="1" x14ac:dyDescent="0.2">
      <c r="A48" s="116"/>
      <c r="B48" s="117"/>
      <c r="C48" s="117" t="s">
        <v>22</v>
      </c>
      <c r="D48" s="117"/>
      <c r="E48" s="118">
        <v>34609</v>
      </c>
      <c r="F48" s="119">
        <v>11808</v>
      </c>
      <c r="G48" s="120">
        <v>20020</v>
      </c>
      <c r="H48" s="120">
        <f>E48+F48-G48</f>
        <v>26397</v>
      </c>
      <c r="I48" s="121">
        <f>H48</f>
        <v>26397</v>
      </c>
      <c r="J48" s="13"/>
    </row>
    <row r="49" spans="1:10" x14ac:dyDescent="0.2">
      <c r="A49" s="122"/>
      <c r="B49" s="123"/>
      <c r="C49" s="123" t="s">
        <v>30</v>
      </c>
      <c r="D49" s="123"/>
      <c r="E49" s="124">
        <v>130424.61</v>
      </c>
      <c r="F49" s="125">
        <v>425135.16</v>
      </c>
      <c r="G49" s="126">
        <v>488555.37</v>
      </c>
      <c r="H49" s="126">
        <f>E49+F49-G49</f>
        <v>67004.400000000023</v>
      </c>
      <c r="I49" s="127">
        <v>1521.28</v>
      </c>
      <c r="J49" s="13"/>
    </row>
    <row r="50" spans="1:10" x14ac:dyDescent="0.2">
      <c r="A50" s="122"/>
      <c r="B50" s="123"/>
      <c r="C50" s="123" t="s">
        <v>21</v>
      </c>
      <c r="D50" s="123"/>
      <c r="E50" s="124">
        <v>50574.43</v>
      </c>
      <c r="F50" s="125">
        <f>47234.32+72212</f>
        <v>119446.32</v>
      </c>
      <c r="G50" s="126">
        <f>29626+72212</f>
        <v>101838</v>
      </c>
      <c r="H50" s="126">
        <f>E50+F50-G50</f>
        <v>68182.75</v>
      </c>
      <c r="I50" s="127">
        <f>H50</f>
        <v>68182.75</v>
      </c>
      <c r="J50" s="13"/>
    </row>
    <row r="51" spans="1:10" x14ac:dyDescent="0.2">
      <c r="A51" s="122"/>
      <c r="B51" s="123"/>
      <c r="C51" s="123" t="s">
        <v>31</v>
      </c>
      <c r="D51" s="123"/>
      <c r="E51" s="124">
        <v>5386.37</v>
      </c>
      <c r="F51" s="125">
        <v>765624</v>
      </c>
      <c r="G51" s="126">
        <v>769906.1</v>
      </c>
      <c r="H51" s="126">
        <f>E51+F51-G51</f>
        <v>1104.2700000000186</v>
      </c>
      <c r="I51" s="127">
        <f>H51</f>
        <v>1104.2700000000186</v>
      </c>
      <c r="J51" s="13"/>
    </row>
    <row r="52" spans="1:10" ht="18.75" thickBot="1" x14ac:dyDescent="0.4">
      <c r="A52" s="128" t="s">
        <v>12</v>
      </c>
      <c r="B52" s="129"/>
      <c r="C52" s="129"/>
      <c r="D52" s="129"/>
      <c r="E52" s="130">
        <f>E48+E49+E50+E51</f>
        <v>220994.40999999997</v>
      </c>
      <c r="F52" s="131">
        <f>F48+F49+F50+F51</f>
        <v>1322013.48</v>
      </c>
      <c r="G52" s="131">
        <f>G48+G49+G50+G51</f>
        <v>1380319.47</v>
      </c>
      <c r="H52" s="131">
        <f>H48+H49+H50+H51</f>
        <v>162688.42000000004</v>
      </c>
      <c r="I52" s="132">
        <f>I48+I49+I50+I51</f>
        <v>97205.300000000017</v>
      </c>
      <c r="J52" s="13"/>
    </row>
    <row r="53" spans="1:10" ht="18.75" thickTop="1" x14ac:dyDescent="0.35">
      <c r="A53" s="133"/>
      <c r="B53" s="95"/>
      <c r="C53" s="95"/>
      <c r="D53" s="62"/>
      <c r="E53" s="62"/>
      <c r="F53" s="99"/>
      <c r="G53" s="100"/>
      <c r="H53" s="134"/>
      <c r="I53" s="134"/>
      <c r="J53" s="13"/>
    </row>
    <row r="54" spans="1:10" ht="18" x14ac:dyDescent="0.35">
      <c r="A54" s="133"/>
      <c r="B54" s="95"/>
      <c r="C54" s="95"/>
      <c r="D54" s="62"/>
      <c r="E54" s="62"/>
      <c r="F54" s="99"/>
      <c r="G54" s="135"/>
      <c r="H54" s="136"/>
      <c r="I54" s="136"/>
      <c r="J54" s="13"/>
    </row>
    <row r="55" spans="1:10" ht="1.5" customHeight="1" x14ac:dyDescent="0.35">
      <c r="A55" s="137"/>
      <c r="B55" s="138"/>
      <c r="C55" s="138"/>
      <c r="D55" s="139"/>
      <c r="E55" s="139"/>
      <c r="F55" s="136"/>
      <c r="G55" s="136"/>
      <c r="H55" s="136"/>
      <c r="I55" s="136"/>
      <c r="J55" s="13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7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G31" sqref="G31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95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96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45">
        <v>47922061</v>
      </c>
      <c r="F6" s="45"/>
      <c r="G6" s="46" t="s">
        <v>3</v>
      </c>
      <c r="I6" s="47">
        <v>1125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7246</v>
      </c>
      <c r="F16" s="10">
        <v>23127</v>
      </c>
      <c r="G16" s="9">
        <f>H16+I16</f>
        <v>23175</v>
      </c>
      <c r="H16" s="11">
        <v>22448</v>
      </c>
      <c r="I16" s="11">
        <v>727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7246</v>
      </c>
      <c r="F18" s="10">
        <v>23467</v>
      </c>
      <c r="G18" s="9">
        <f>H18+I18</f>
        <v>23289</v>
      </c>
      <c r="H18" s="11">
        <v>22454</v>
      </c>
      <c r="I18" s="11">
        <v>835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114</v>
      </c>
      <c r="H24" s="71">
        <f>H18-H16-H22</f>
        <v>6</v>
      </c>
      <c r="I24" s="71">
        <f>I18-I16-I22</f>
        <v>108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116383.75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20000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96383.75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0">
        <v>0</v>
      </c>
      <c r="G37" s="90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0">
        <v>775</v>
      </c>
      <c r="G38" s="90">
        <v>777.03219999999999</v>
      </c>
      <c r="H38" s="75" t="s">
        <v>40</v>
      </c>
      <c r="I38" s="91">
        <f>G38/F38</f>
        <v>1.002622193548387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0">
        <v>0</v>
      </c>
      <c r="G39" s="90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0">
        <v>581</v>
      </c>
      <c r="G40" s="90">
        <v>581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146">
        <v>0</v>
      </c>
      <c r="G41" s="90">
        <v>0</v>
      </c>
      <c r="H41" s="75" t="s">
        <v>40</v>
      </c>
      <c r="I41" s="97" t="s">
        <v>119</v>
      </c>
      <c r="J41" s="13"/>
    </row>
    <row r="42" spans="1:10" x14ac:dyDescent="0.2">
      <c r="A42" s="286" t="s">
        <v>134</v>
      </c>
      <c r="B42" s="286"/>
      <c r="C42" s="286"/>
      <c r="D42" s="286"/>
      <c r="E42" s="286"/>
      <c r="F42" s="286"/>
      <c r="G42" s="286"/>
      <c r="H42" s="286"/>
      <c r="I42" s="286"/>
      <c r="J42" s="13"/>
    </row>
    <row r="43" spans="1:10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13"/>
    </row>
    <row r="44" spans="1:10" ht="19.5" thickBot="1" x14ac:dyDescent="0.45">
      <c r="A44" s="58" t="s">
        <v>25</v>
      </c>
      <c r="B44" s="58" t="s">
        <v>26</v>
      </c>
      <c r="C44" s="60"/>
      <c r="D44" s="62"/>
      <c r="E44" s="62"/>
      <c r="F44" s="99"/>
      <c r="G44" s="100"/>
      <c r="H44" s="288" t="s">
        <v>44</v>
      </c>
      <c r="I44" s="289"/>
      <c r="J44" s="13"/>
    </row>
    <row r="45" spans="1:10" ht="18.75" thickTop="1" x14ac:dyDescent="0.35">
      <c r="A45" s="101"/>
      <c r="B45" s="102"/>
      <c r="C45" s="103"/>
      <c r="D45" s="102"/>
      <c r="E45" s="104" t="s">
        <v>133</v>
      </c>
      <c r="F45" s="105" t="s">
        <v>27</v>
      </c>
      <c r="G45" s="106" t="s">
        <v>28</v>
      </c>
      <c r="H45" s="238" t="s">
        <v>29</v>
      </c>
      <c r="I45" s="240" t="s">
        <v>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8"/>
      <c r="H46" s="239">
        <v>40543</v>
      </c>
      <c r="I46" s="241">
        <v>40543</v>
      </c>
      <c r="J46" s="13"/>
    </row>
    <row r="47" spans="1:10" x14ac:dyDescent="0.2">
      <c r="A47" s="107"/>
      <c r="B47" s="99"/>
      <c r="C47" s="99"/>
      <c r="D47" s="99"/>
      <c r="E47" s="107"/>
      <c r="F47" s="287"/>
      <c r="G47" s="109"/>
      <c r="H47" s="109"/>
      <c r="I47" s="110"/>
      <c r="J47" s="13"/>
    </row>
    <row r="48" spans="1:10" ht="13.5" thickBot="1" x14ac:dyDescent="0.25">
      <c r="A48" s="111"/>
      <c r="B48" s="112"/>
      <c r="C48" s="112"/>
      <c r="D48" s="112"/>
      <c r="E48" s="111"/>
      <c r="F48" s="113"/>
      <c r="G48" s="114"/>
      <c r="H48" s="114"/>
      <c r="I48" s="115"/>
      <c r="J48" s="13"/>
    </row>
    <row r="49" spans="1:10" ht="13.5" thickTop="1" x14ac:dyDescent="0.2">
      <c r="A49" s="116"/>
      <c r="B49" s="117"/>
      <c r="C49" s="117" t="s">
        <v>22</v>
      </c>
      <c r="D49" s="117"/>
      <c r="E49" s="118">
        <v>44400</v>
      </c>
      <c r="F49" s="119">
        <v>30000</v>
      </c>
      <c r="G49" s="120">
        <v>40000</v>
      </c>
      <c r="H49" s="120">
        <f>E49+F49-G49</f>
        <v>34400</v>
      </c>
      <c r="I49" s="121">
        <f>H49</f>
        <v>34400</v>
      </c>
      <c r="J49" s="13"/>
    </row>
    <row r="50" spans="1:10" x14ac:dyDescent="0.2">
      <c r="A50" s="122"/>
      <c r="B50" s="123"/>
      <c r="C50" s="123" t="s">
        <v>30</v>
      </c>
      <c r="D50" s="123"/>
      <c r="E50" s="124">
        <v>173744.44</v>
      </c>
      <c r="F50" s="125">
        <v>216853.54</v>
      </c>
      <c r="G50" s="126">
        <v>206319</v>
      </c>
      <c r="H50" s="126">
        <f>E50+F50-G50</f>
        <v>184278.97999999998</v>
      </c>
      <c r="I50" s="127">
        <v>159658.03</v>
      </c>
      <c r="J50" s="13"/>
    </row>
    <row r="51" spans="1:10" x14ac:dyDescent="0.2">
      <c r="A51" s="122"/>
      <c r="B51" s="123"/>
      <c r="C51" s="123" t="s">
        <v>21</v>
      </c>
      <c r="D51" s="123"/>
      <c r="E51" s="124">
        <v>1012462.74</v>
      </c>
      <c r="F51" s="125">
        <v>29885.22</v>
      </c>
      <c r="G51" s="126">
        <v>851598.85</v>
      </c>
      <c r="H51" s="126">
        <f>E51+F51-G51</f>
        <v>190749.11</v>
      </c>
      <c r="I51" s="127">
        <f>H51</f>
        <v>190749.11</v>
      </c>
      <c r="J51" s="13"/>
    </row>
    <row r="52" spans="1:10" x14ac:dyDescent="0.2">
      <c r="A52" s="122"/>
      <c r="B52" s="123"/>
      <c r="C52" s="123" t="s">
        <v>31</v>
      </c>
      <c r="D52" s="123"/>
      <c r="E52" s="124">
        <v>392116.76</v>
      </c>
      <c r="F52" s="125">
        <v>863959.4</v>
      </c>
      <c r="G52" s="126">
        <v>916028</v>
      </c>
      <c r="H52" s="126">
        <f>E52+F52-G52</f>
        <v>340048.16000000015</v>
      </c>
      <c r="I52" s="127">
        <f>H52</f>
        <v>340048.16000000015</v>
      </c>
      <c r="J52" s="13"/>
    </row>
    <row r="53" spans="1:10" ht="18.75" thickBot="1" x14ac:dyDescent="0.4">
      <c r="A53" s="128" t="s">
        <v>12</v>
      </c>
      <c r="B53" s="129"/>
      <c r="C53" s="129"/>
      <c r="D53" s="129"/>
      <c r="E53" s="130">
        <f>E49+E50+E51+E52</f>
        <v>1622723.94</v>
      </c>
      <c r="F53" s="131">
        <f>F49+F50+F51+F52</f>
        <v>1140698.1600000001</v>
      </c>
      <c r="G53" s="131">
        <f>G49+G50+G51+G52</f>
        <v>2013945.85</v>
      </c>
      <c r="H53" s="131">
        <f>H49+H50+H51+H52</f>
        <v>749476.25000000012</v>
      </c>
      <c r="I53" s="132">
        <f>I49+I50+I51+I52</f>
        <v>724855.30000000016</v>
      </c>
      <c r="J53" s="13"/>
    </row>
    <row r="54" spans="1:10" ht="18.75" thickTop="1" x14ac:dyDescent="0.35">
      <c r="A54" s="133"/>
      <c r="B54" s="95"/>
      <c r="C54" s="95"/>
      <c r="D54" s="62"/>
      <c r="E54" s="62"/>
      <c r="F54" s="99"/>
      <c r="G54" s="100"/>
      <c r="H54" s="134"/>
      <c r="I54" s="134"/>
      <c r="J54" s="13"/>
    </row>
    <row r="55" spans="1:10" ht="18" x14ac:dyDescent="0.35">
      <c r="A55" s="133"/>
      <c r="B55" s="95"/>
      <c r="C55" s="95"/>
      <c r="D55" s="62"/>
      <c r="E55" s="62"/>
      <c r="F55" s="99"/>
      <c r="G55" s="135"/>
      <c r="H55" s="136"/>
      <c r="I55" s="136"/>
      <c r="J55" s="13"/>
    </row>
    <row r="56" spans="1:10" ht="1.5" customHeight="1" x14ac:dyDescent="0.35">
      <c r="A56" s="137"/>
      <c r="B56" s="138"/>
      <c r="C56" s="138"/>
      <c r="D56" s="139"/>
      <c r="E56" s="139"/>
      <c r="F56" s="136"/>
      <c r="G56" s="136"/>
      <c r="H56" s="136"/>
      <c r="I56" s="136"/>
      <c r="J56" s="13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</sheetData>
  <mergeCells count="11">
    <mergeCell ref="H44:I44"/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8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H53" sqref="H53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97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98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45">
        <v>69650721</v>
      </c>
      <c r="F6" s="45"/>
      <c r="G6" s="46" t="s">
        <v>3</v>
      </c>
      <c r="I6" s="47">
        <v>1126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5429</v>
      </c>
      <c r="F16" s="10">
        <v>31829</v>
      </c>
      <c r="G16" s="9">
        <f>H16+I16</f>
        <v>31761</v>
      </c>
      <c r="H16" s="11">
        <v>31733</v>
      </c>
      <c r="I16" s="11">
        <v>28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5429</v>
      </c>
      <c r="F18" s="10">
        <v>31829</v>
      </c>
      <c r="G18" s="9">
        <f>H18+I18</f>
        <v>31782</v>
      </c>
      <c r="H18" s="11">
        <v>31733</v>
      </c>
      <c r="I18" s="11">
        <v>49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21</v>
      </c>
      <c r="H24" s="71">
        <f>H18-H16-H22</f>
        <v>0</v>
      </c>
      <c r="I24" s="71">
        <f>I18-I16-I22</f>
        <v>21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21025.22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4000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17025.22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10.199999999999999</v>
      </c>
      <c r="G37" s="93">
        <v>8.16</v>
      </c>
      <c r="H37" s="75" t="s">
        <v>40</v>
      </c>
      <c r="I37" s="91">
        <f>G37/F37</f>
        <v>0.8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510</v>
      </c>
      <c r="G38" s="93">
        <v>510.0616</v>
      </c>
      <c r="H38" s="75" t="s">
        <v>40</v>
      </c>
      <c r="I38" s="91">
        <f>G38/F38</f>
        <v>1.0001207843137254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383</v>
      </c>
      <c r="G40" s="93">
        <v>383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x14ac:dyDescent="0.2">
      <c r="A42" s="286" t="s">
        <v>135</v>
      </c>
      <c r="B42" s="286"/>
      <c r="C42" s="286"/>
      <c r="D42" s="286"/>
      <c r="E42" s="286"/>
      <c r="F42" s="286"/>
      <c r="G42" s="286"/>
      <c r="H42" s="286"/>
      <c r="I42" s="286"/>
      <c r="J42" s="13"/>
    </row>
    <row r="43" spans="1:10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13"/>
    </row>
    <row r="44" spans="1:10" ht="19.5" thickBot="1" x14ac:dyDescent="0.45">
      <c r="A44" s="58" t="s">
        <v>25</v>
      </c>
      <c r="B44" s="58" t="s">
        <v>26</v>
      </c>
      <c r="C44" s="60"/>
      <c r="D44" s="62"/>
      <c r="E44" s="62"/>
      <c r="F44" s="99"/>
      <c r="G44" s="100"/>
      <c r="H44" s="290" t="s">
        <v>44</v>
      </c>
      <c r="I44" s="290"/>
      <c r="J44" s="13"/>
    </row>
    <row r="45" spans="1:10" ht="18.75" thickTop="1" x14ac:dyDescent="0.35">
      <c r="A45" s="101"/>
      <c r="B45" s="102"/>
      <c r="C45" s="103"/>
      <c r="D45" s="102"/>
      <c r="E45" s="104" t="s">
        <v>133</v>
      </c>
      <c r="F45" s="105" t="s">
        <v>27</v>
      </c>
      <c r="G45" s="106" t="s">
        <v>28</v>
      </c>
      <c r="H45" s="238" t="s">
        <v>29</v>
      </c>
      <c r="I45" s="240" t="s">
        <v>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8"/>
      <c r="H46" s="239">
        <v>40543</v>
      </c>
      <c r="I46" s="241">
        <v>40543</v>
      </c>
      <c r="J46" s="13"/>
    </row>
    <row r="47" spans="1:10" x14ac:dyDescent="0.2">
      <c r="A47" s="107"/>
      <c r="B47" s="99"/>
      <c r="C47" s="99"/>
      <c r="D47" s="99"/>
      <c r="E47" s="107"/>
      <c r="F47" s="287"/>
      <c r="G47" s="109"/>
      <c r="H47" s="109"/>
      <c r="I47" s="110"/>
      <c r="J47" s="13"/>
    </row>
    <row r="48" spans="1:10" ht="13.5" thickBot="1" x14ac:dyDescent="0.25">
      <c r="A48" s="111"/>
      <c r="B48" s="112"/>
      <c r="C48" s="112"/>
      <c r="D48" s="112"/>
      <c r="E48" s="111"/>
      <c r="F48" s="113"/>
      <c r="G48" s="114"/>
      <c r="H48" s="114"/>
      <c r="I48" s="115"/>
      <c r="J48" s="13"/>
    </row>
    <row r="49" spans="1:10" ht="13.5" thickTop="1" x14ac:dyDescent="0.2">
      <c r="A49" s="116"/>
      <c r="B49" s="117"/>
      <c r="C49" s="117" t="s">
        <v>22</v>
      </c>
      <c r="D49" s="117"/>
      <c r="E49" s="118">
        <v>1000</v>
      </c>
      <c r="F49" s="119">
        <v>3000</v>
      </c>
      <c r="G49" s="120">
        <v>4000</v>
      </c>
      <c r="H49" s="120">
        <f>E49+F49-G49</f>
        <v>0</v>
      </c>
      <c r="I49" s="121">
        <f>H49</f>
        <v>0</v>
      </c>
      <c r="J49" s="13"/>
    </row>
    <row r="50" spans="1:10" x14ac:dyDescent="0.2">
      <c r="A50" s="122"/>
      <c r="B50" s="123"/>
      <c r="C50" s="123" t="s">
        <v>30</v>
      </c>
      <c r="D50" s="123"/>
      <c r="E50" s="124">
        <v>166764.39000000001</v>
      </c>
      <c r="F50" s="125">
        <v>370483</v>
      </c>
      <c r="G50" s="126">
        <v>382053</v>
      </c>
      <c r="H50" s="126">
        <f>E50+F50-G50</f>
        <v>155194.39000000001</v>
      </c>
      <c r="I50" s="127">
        <v>154498.81</v>
      </c>
      <c r="J50" s="13"/>
    </row>
    <row r="51" spans="1:10" x14ac:dyDescent="0.2">
      <c r="A51" s="122"/>
      <c r="B51" s="123"/>
      <c r="C51" s="123" t="s">
        <v>21</v>
      </c>
      <c r="D51" s="123"/>
      <c r="E51" s="124">
        <v>0</v>
      </c>
      <c r="F51" s="125">
        <f>3291.28+69000</f>
        <v>72291.28</v>
      </c>
      <c r="G51" s="126">
        <v>0</v>
      </c>
      <c r="H51" s="126">
        <f>E51+F51-G51</f>
        <v>72291.28</v>
      </c>
      <c r="I51" s="127">
        <f>H51</f>
        <v>72291.28</v>
      </c>
      <c r="J51" s="13"/>
    </row>
    <row r="52" spans="1:10" x14ac:dyDescent="0.2">
      <c r="A52" s="122"/>
      <c r="B52" s="123"/>
      <c r="C52" s="123" t="s">
        <v>31</v>
      </c>
      <c r="D52" s="123"/>
      <c r="E52" s="124">
        <v>1507.99</v>
      </c>
      <c r="F52" s="125">
        <v>510204.88</v>
      </c>
      <c r="G52" s="126">
        <v>383000</v>
      </c>
      <c r="H52" s="126">
        <f>E52+F52-G52</f>
        <v>128712.87</v>
      </c>
      <c r="I52" s="127">
        <f>H52</f>
        <v>128712.87</v>
      </c>
      <c r="J52" s="13"/>
    </row>
    <row r="53" spans="1:10" ht="18.75" thickBot="1" x14ac:dyDescent="0.4">
      <c r="A53" s="128" t="s">
        <v>12</v>
      </c>
      <c r="B53" s="129"/>
      <c r="C53" s="129"/>
      <c r="D53" s="129"/>
      <c r="E53" s="147">
        <f>E49+E50+E51+E52</f>
        <v>169272.38</v>
      </c>
      <c r="F53" s="131">
        <f>F49+F50+F51+F52</f>
        <v>955979.16</v>
      </c>
      <c r="G53" s="131">
        <f>G49+G50+G51+G52</f>
        <v>769053</v>
      </c>
      <c r="H53" s="131">
        <f>H49+H50+H51+H52</f>
        <v>356198.54000000004</v>
      </c>
      <c r="I53" s="132">
        <f>I49+I50+I51+I52</f>
        <v>355502.95999999996</v>
      </c>
      <c r="J53" s="13"/>
    </row>
    <row r="54" spans="1:10" ht="18.75" thickTop="1" x14ac:dyDescent="0.35">
      <c r="A54" s="133"/>
      <c r="B54" s="95"/>
      <c r="C54" s="95"/>
      <c r="D54" s="62"/>
      <c r="E54" s="62"/>
      <c r="F54" s="99"/>
      <c r="G54" s="100"/>
      <c r="H54" s="134"/>
      <c r="I54" s="134"/>
      <c r="J54" s="13"/>
    </row>
    <row r="55" spans="1:10" ht="18" x14ac:dyDescent="0.35">
      <c r="A55" s="133"/>
      <c r="B55" s="95"/>
      <c r="C55" s="95"/>
      <c r="D55" s="62"/>
      <c r="E55" s="62"/>
      <c r="F55" s="99"/>
      <c r="G55" s="135"/>
      <c r="H55" s="136"/>
      <c r="I55" s="136"/>
      <c r="J55" s="13"/>
    </row>
    <row r="56" spans="1:10" ht="1.5" customHeight="1" x14ac:dyDescent="0.35">
      <c r="A56" s="137"/>
      <c r="B56" s="138"/>
      <c r="C56" s="138"/>
      <c r="D56" s="139"/>
      <c r="E56" s="139"/>
      <c r="F56" s="136"/>
      <c r="G56" s="136"/>
      <c r="H56" s="136"/>
      <c r="I56" s="136"/>
      <c r="J56" s="13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</sheetData>
  <mergeCells count="11">
    <mergeCell ref="H44:I44"/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9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zoomScaleNormal="100" workbookViewId="0">
      <selection activeCell="F40" sqref="F40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99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100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141" t="s">
        <v>121</v>
      </c>
      <c r="F6" s="45"/>
      <c r="G6" s="46" t="s">
        <v>3</v>
      </c>
      <c r="I6" s="47">
        <v>1127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14201</v>
      </c>
      <c r="F16" s="10">
        <v>40453</v>
      </c>
      <c r="G16" s="9">
        <f>H16+I16</f>
        <v>41302</v>
      </c>
      <c r="H16" s="11">
        <v>39820</v>
      </c>
      <c r="I16" s="11">
        <v>1482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14201</v>
      </c>
      <c r="F18" s="10">
        <v>43368</v>
      </c>
      <c r="G18" s="9">
        <f>H18+I18</f>
        <v>41368</v>
      </c>
      <c r="H18" s="11">
        <v>39768</v>
      </c>
      <c r="I18" s="11">
        <v>1600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66</v>
      </c>
      <c r="H24" s="71">
        <f>H18-H16-H22</f>
        <v>-52</v>
      </c>
      <c r="I24" s="71">
        <f>I18-I16-I22</f>
        <v>118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66858.64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13372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53486.64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ht="12.75" customHeight="1" x14ac:dyDescent="0.2">
      <c r="A32" s="291"/>
      <c r="B32" s="292"/>
      <c r="C32" s="292"/>
      <c r="D32" s="292"/>
      <c r="E32" s="292"/>
      <c r="F32" s="292"/>
      <c r="G32" s="292"/>
      <c r="H32" s="292"/>
      <c r="I32" s="292"/>
    </row>
    <row r="33" spans="1:10" s="6" customFormat="1" x14ac:dyDescent="0.2">
      <c r="A33" s="292"/>
      <c r="B33" s="292"/>
      <c r="C33" s="292"/>
      <c r="D33" s="292"/>
      <c r="E33" s="292"/>
      <c r="F33" s="292"/>
      <c r="G33" s="292"/>
      <c r="H33" s="292"/>
      <c r="I33" s="292"/>
    </row>
    <row r="34" spans="1:10" x14ac:dyDescent="0.2">
      <c r="A34" s="292"/>
      <c r="B34" s="292"/>
      <c r="C34" s="292"/>
      <c r="D34" s="292"/>
      <c r="E34" s="292"/>
      <c r="F34" s="292"/>
      <c r="G34" s="292"/>
      <c r="H34" s="292"/>
      <c r="I34" s="292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0">
        <v>1.5</v>
      </c>
      <c r="G37" s="90">
        <v>1.5</v>
      </c>
      <c r="H37" s="75" t="s">
        <v>40</v>
      </c>
      <c r="I37" s="91">
        <f>G37/F37</f>
        <v>1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0">
        <v>1801.8489999999999</v>
      </c>
      <c r="G38" s="90">
        <v>1801.8489999999999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0">
        <v>0</v>
      </c>
      <c r="G39" s="90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0">
        <v>1351</v>
      </c>
      <c r="G40" s="90">
        <v>1351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146">
        <v>0</v>
      </c>
      <c r="G41" s="90">
        <v>0</v>
      </c>
      <c r="H41" s="75" t="s">
        <v>40</v>
      </c>
      <c r="I41" s="97" t="s">
        <v>119</v>
      </c>
      <c r="J41" s="13"/>
    </row>
    <row r="42" spans="1:10" ht="16.5" x14ac:dyDescent="0.35">
      <c r="A42" s="88"/>
      <c r="B42" s="61"/>
      <c r="C42" s="61"/>
      <c r="D42" s="142"/>
      <c r="E42" s="142"/>
      <c r="F42" s="146"/>
      <c r="G42" s="90"/>
      <c r="H42" s="75"/>
      <c r="I42" s="97"/>
      <c r="J42" s="13"/>
    </row>
    <row r="43" spans="1:10" ht="19.5" thickBot="1" x14ac:dyDescent="0.45">
      <c r="A43" s="58" t="s">
        <v>25</v>
      </c>
      <c r="B43" s="58" t="s">
        <v>26</v>
      </c>
      <c r="C43" s="60"/>
      <c r="D43" s="62"/>
      <c r="E43" s="62"/>
      <c r="F43" s="99"/>
      <c r="G43" s="100"/>
      <c r="H43" s="288" t="s">
        <v>44</v>
      </c>
      <c r="I43" s="289"/>
      <c r="J43" s="13"/>
    </row>
    <row r="44" spans="1:10" ht="18.75" thickTop="1" x14ac:dyDescent="0.35">
      <c r="A44" s="101"/>
      <c r="B44" s="102"/>
      <c r="C44" s="103"/>
      <c r="D44" s="102"/>
      <c r="E44" s="104" t="s">
        <v>133</v>
      </c>
      <c r="F44" s="105" t="s">
        <v>27</v>
      </c>
      <c r="G44" s="106" t="s">
        <v>28</v>
      </c>
      <c r="H44" s="238" t="s">
        <v>29</v>
      </c>
      <c r="I44" s="240" t="s">
        <v>43</v>
      </c>
      <c r="J44" s="13"/>
    </row>
    <row r="45" spans="1:10" x14ac:dyDescent="0.2">
      <c r="A45" s="107"/>
      <c r="B45" s="99"/>
      <c r="C45" s="99"/>
      <c r="D45" s="99"/>
      <c r="E45" s="107"/>
      <c r="F45" s="287"/>
      <c r="G45" s="108"/>
      <c r="H45" s="239">
        <v>40543</v>
      </c>
      <c r="I45" s="241">
        <v>40543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9"/>
      <c r="H46" s="109"/>
      <c r="I46" s="110"/>
      <c r="J46" s="13"/>
    </row>
    <row r="47" spans="1:10" ht="13.5" thickBot="1" x14ac:dyDescent="0.25">
      <c r="A47" s="111"/>
      <c r="B47" s="112"/>
      <c r="C47" s="112"/>
      <c r="D47" s="112"/>
      <c r="E47" s="111"/>
      <c r="F47" s="113"/>
      <c r="G47" s="114"/>
      <c r="H47" s="114"/>
      <c r="I47" s="115"/>
      <c r="J47" s="13"/>
    </row>
    <row r="48" spans="1:10" ht="13.5" thickTop="1" x14ac:dyDescent="0.2">
      <c r="A48" s="116"/>
      <c r="B48" s="117"/>
      <c r="C48" s="117" t="s">
        <v>22</v>
      </c>
      <c r="D48" s="117"/>
      <c r="E48" s="118">
        <v>56241.120000000003</v>
      </c>
      <c r="F48" s="119">
        <v>25000</v>
      </c>
      <c r="G48" s="120">
        <v>8700</v>
      </c>
      <c r="H48" s="120">
        <f>E48+F48-G48</f>
        <v>72541.119999999995</v>
      </c>
      <c r="I48" s="121">
        <f>H48</f>
        <v>72541.119999999995</v>
      </c>
      <c r="J48" s="13"/>
    </row>
    <row r="49" spans="1:10" x14ac:dyDescent="0.2">
      <c r="A49" s="122"/>
      <c r="B49" s="123"/>
      <c r="C49" s="123" t="s">
        <v>30</v>
      </c>
      <c r="D49" s="123"/>
      <c r="E49" s="124">
        <v>293928.24</v>
      </c>
      <c r="F49" s="125">
        <v>387004</v>
      </c>
      <c r="G49" s="126">
        <v>392294.56</v>
      </c>
      <c r="H49" s="126">
        <f>E49+F49-G49</f>
        <v>288637.68</v>
      </c>
      <c r="I49" s="127">
        <v>264354.19</v>
      </c>
      <c r="J49" s="13"/>
    </row>
    <row r="50" spans="1:10" x14ac:dyDescent="0.2">
      <c r="A50" s="122"/>
      <c r="B50" s="123"/>
      <c r="C50" s="123" t="s">
        <v>21</v>
      </c>
      <c r="D50" s="123"/>
      <c r="E50" s="124">
        <v>658777.96</v>
      </c>
      <c r="F50" s="125">
        <v>181818.28</v>
      </c>
      <c r="G50" s="126">
        <v>500000</v>
      </c>
      <c r="H50" s="126">
        <f>E50+F50-G50</f>
        <v>340596.24</v>
      </c>
      <c r="I50" s="127">
        <f>H50</f>
        <v>340596.24</v>
      </c>
      <c r="J50" s="13"/>
    </row>
    <row r="51" spans="1:10" x14ac:dyDescent="0.2">
      <c r="A51" s="122"/>
      <c r="B51" s="123"/>
      <c r="C51" s="123" t="s">
        <v>31</v>
      </c>
      <c r="D51" s="123"/>
      <c r="E51" s="124">
        <v>694471.43</v>
      </c>
      <c r="F51" s="125">
        <v>2391437.2999999998</v>
      </c>
      <c r="G51" s="126">
        <v>2519113</v>
      </c>
      <c r="H51" s="126">
        <f>E51+F51-G51</f>
        <v>566795.73</v>
      </c>
      <c r="I51" s="127">
        <f>H51</f>
        <v>566795.73</v>
      </c>
      <c r="J51" s="13"/>
    </row>
    <row r="52" spans="1:10" ht="18.75" thickBot="1" x14ac:dyDescent="0.4">
      <c r="A52" s="128" t="s">
        <v>12</v>
      </c>
      <c r="B52" s="129"/>
      <c r="C52" s="129"/>
      <c r="D52" s="129"/>
      <c r="E52" s="130">
        <f>E48+E49+E50+E51</f>
        <v>1703418.75</v>
      </c>
      <c r="F52" s="131">
        <f>F48+F49+F50+F51</f>
        <v>2985259.58</v>
      </c>
      <c r="G52" s="131">
        <f>G48+G49+G50+G51</f>
        <v>3420107.56</v>
      </c>
      <c r="H52" s="131">
        <f>H48+H49+H50+H51</f>
        <v>1268570.77</v>
      </c>
      <c r="I52" s="132">
        <f>I48+I49+I50+I51</f>
        <v>1244287.28</v>
      </c>
      <c r="J52" s="13"/>
    </row>
    <row r="53" spans="1:10" ht="18.75" thickTop="1" x14ac:dyDescent="0.35">
      <c r="A53" s="133"/>
      <c r="B53" s="95"/>
      <c r="C53" s="95"/>
      <c r="D53" s="62"/>
      <c r="E53" s="62"/>
      <c r="F53" s="99"/>
      <c r="G53" s="100"/>
      <c r="H53" s="134"/>
      <c r="I53" s="134"/>
      <c r="J53" s="13"/>
    </row>
    <row r="54" spans="1:10" ht="18" x14ac:dyDescent="0.35">
      <c r="A54" s="133"/>
      <c r="B54" s="95"/>
      <c r="C54" s="95"/>
      <c r="D54" s="62"/>
      <c r="E54" s="62"/>
      <c r="F54" s="99"/>
      <c r="G54" s="135"/>
      <c r="H54" s="136"/>
      <c r="I54" s="136"/>
      <c r="J54" s="13"/>
    </row>
    <row r="55" spans="1:10" ht="1.5" customHeight="1" x14ac:dyDescent="0.35">
      <c r="A55" s="137"/>
      <c r="B55" s="138"/>
      <c r="C55" s="138"/>
      <c r="D55" s="139"/>
      <c r="E55" s="139"/>
      <c r="F55" s="136"/>
      <c r="G55" s="136"/>
      <c r="H55" s="136"/>
      <c r="I55" s="136"/>
      <c r="J55" s="13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0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A32" sqref="A32:I34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101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102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141" t="s">
        <v>122</v>
      </c>
      <c r="F6" s="45"/>
      <c r="G6" s="46" t="s">
        <v>3</v>
      </c>
      <c r="I6" s="47">
        <v>1151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1238</v>
      </c>
      <c r="F16" s="10">
        <v>11492</v>
      </c>
      <c r="G16" s="9">
        <f>H16+I16</f>
        <v>11492</v>
      </c>
      <c r="H16" s="11">
        <v>11432</v>
      </c>
      <c r="I16" s="11">
        <v>60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1238</v>
      </c>
      <c r="F18" s="10">
        <v>11745</v>
      </c>
      <c r="G18" s="9">
        <f>H18+I18</f>
        <v>11492</v>
      </c>
      <c r="H18" s="11">
        <v>11432</v>
      </c>
      <c r="I18" s="11">
        <v>60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0</v>
      </c>
      <c r="H24" s="71">
        <f>H18-H16-H22</f>
        <v>0</v>
      </c>
      <c r="I24" s="71">
        <f>I18-I16-I22</f>
        <v>0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369.88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369.88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ht="12.75" customHeight="1" x14ac:dyDescent="0.2">
      <c r="A32" s="293"/>
      <c r="B32" s="294"/>
      <c r="C32" s="294"/>
      <c r="D32" s="294"/>
      <c r="E32" s="294"/>
      <c r="F32" s="294"/>
      <c r="G32" s="294"/>
      <c r="H32" s="294"/>
      <c r="I32" s="294"/>
    </row>
    <row r="33" spans="1:10" s="6" customFormat="1" x14ac:dyDescent="0.2">
      <c r="A33" s="294"/>
      <c r="B33" s="294"/>
      <c r="C33" s="294"/>
      <c r="D33" s="294"/>
      <c r="E33" s="294"/>
      <c r="F33" s="294"/>
      <c r="G33" s="294"/>
      <c r="H33" s="294"/>
      <c r="I33" s="294"/>
    </row>
    <row r="34" spans="1:10" x14ac:dyDescent="0.2">
      <c r="A34" s="294"/>
      <c r="B34" s="294"/>
      <c r="C34" s="294"/>
      <c r="D34" s="294"/>
      <c r="E34" s="294"/>
      <c r="F34" s="294"/>
      <c r="G34" s="294"/>
      <c r="H34" s="294"/>
      <c r="I34" s="294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0</v>
      </c>
      <c r="G37" s="93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185.21100000000001</v>
      </c>
      <c r="G38" s="93">
        <v>185.21100000000001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139</v>
      </c>
      <c r="G40" s="93">
        <v>139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x14ac:dyDescent="0.2">
      <c r="A42" s="286"/>
      <c r="B42" s="286"/>
      <c r="C42" s="286"/>
      <c r="D42" s="286"/>
      <c r="E42" s="286"/>
      <c r="F42" s="286"/>
      <c r="G42" s="286"/>
      <c r="H42" s="286"/>
      <c r="I42" s="286"/>
      <c r="J42" s="13"/>
    </row>
    <row r="43" spans="1:10" ht="16.5" x14ac:dyDescent="0.35">
      <c r="A43" s="88"/>
      <c r="B43" s="61"/>
      <c r="C43" s="61"/>
      <c r="D43" s="142"/>
      <c r="E43" s="142"/>
      <c r="F43" s="96"/>
      <c r="G43" s="90"/>
      <c r="H43" s="75"/>
      <c r="I43" s="97"/>
      <c r="J43" s="13"/>
    </row>
    <row r="44" spans="1:10" ht="19.5" thickBot="1" x14ac:dyDescent="0.45">
      <c r="A44" s="58" t="s">
        <v>25</v>
      </c>
      <c r="B44" s="58" t="s">
        <v>26</v>
      </c>
      <c r="C44" s="60"/>
      <c r="D44" s="62"/>
      <c r="E44" s="62"/>
      <c r="F44" s="99"/>
      <c r="G44" s="100"/>
      <c r="H44" s="288" t="s">
        <v>44</v>
      </c>
      <c r="I44" s="289"/>
      <c r="J44" s="13"/>
    </row>
    <row r="45" spans="1:10" ht="18.75" thickTop="1" x14ac:dyDescent="0.35">
      <c r="A45" s="101"/>
      <c r="B45" s="102"/>
      <c r="C45" s="103"/>
      <c r="D45" s="102"/>
      <c r="E45" s="104" t="s">
        <v>133</v>
      </c>
      <c r="F45" s="105" t="s">
        <v>27</v>
      </c>
      <c r="G45" s="106" t="s">
        <v>28</v>
      </c>
      <c r="H45" s="238" t="s">
        <v>29</v>
      </c>
      <c r="I45" s="240" t="s">
        <v>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8"/>
      <c r="H46" s="239">
        <v>40543</v>
      </c>
      <c r="I46" s="241">
        <v>40543</v>
      </c>
      <c r="J46" s="13"/>
    </row>
    <row r="47" spans="1:10" x14ac:dyDescent="0.2">
      <c r="A47" s="107"/>
      <c r="B47" s="99"/>
      <c r="C47" s="99"/>
      <c r="D47" s="99"/>
      <c r="E47" s="107"/>
      <c r="F47" s="287"/>
      <c r="G47" s="109"/>
      <c r="H47" s="109"/>
      <c r="I47" s="110"/>
      <c r="J47" s="13"/>
    </row>
    <row r="48" spans="1:10" ht="13.5" thickBot="1" x14ac:dyDescent="0.25">
      <c r="A48" s="111"/>
      <c r="B48" s="112"/>
      <c r="C48" s="112"/>
      <c r="D48" s="112"/>
      <c r="E48" s="111"/>
      <c r="F48" s="113"/>
      <c r="G48" s="114"/>
      <c r="H48" s="114"/>
      <c r="I48" s="115"/>
      <c r="J48" s="13"/>
    </row>
    <row r="49" spans="1:10" ht="13.5" thickTop="1" x14ac:dyDescent="0.2">
      <c r="A49" s="116"/>
      <c r="B49" s="117"/>
      <c r="C49" s="117" t="s">
        <v>22</v>
      </c>
      <c r="D49" s="117"/>
      <c r="E49" s="118">
        <v>23015</v>
      </c>
      <c r="F49" s="119">
        <v>0</v>
      </c>
      <c r="G49" s="120">
        <v>2000</v>
      </c>
      <c r="H49" s="120">
        <f>E49+F49-G49</f>
        <v>21015</v>
      </c>
      <c r="I49" s="121">
        <f>H49</f>
        <v>21015</v>
      </c>
      <c r="J49" s="13"/>
    </row>
    <row r="50" spans="1:10" x14ac:dyDescent="0.2">
      <c r="A50" s="122"/>
      <c r="B50" s="123"/>
      <c r="C50" s="123" t="s">
        <v>30</v>
      </c>
      <c r="D50" s="123"/>
      <c r="E50" s="124">
        <v>49441.9</v>
      </c>
      <c r="F50" s="125">
        <v>143341</v>
      </c>
      <c r="G50" s="126">
        <v>128129</v>
      </c>
      <c r="H50" s="126">
        <f>E50+F50-G50</f>
        <v>64653.899999999994</v>
      </c>
      <c r="I50" s="127">
        <v>45684.71</v>
      </c>
      <c r="J50" s="13"/>
    </row>
    <row r="51" spans="1:10" x14ac:dyDescent="0.2">
      <c r="A51" s="122"/>
      <c r="B51" s="123"/>
      <c r="C51" s="123" t="s">
        <v>21</v>
      </c>
      <c r="D51" s="123"/>
      <c r="E51" s="124">
        <f>130889.62+27800</f>
        <v>158689.62</v>
      </c>
      <c r="F51" s="125">
        <v>20000</v>
      </c>
      <c r="G51" s="126">
        <f>6904.46+10007</f>
        <v>16911.46</v>
      </c>
      <c r="H51" s="126">
        <f>E51+F51-G51</f>
        <v>161778.16</v>
      </c>
      <c r="I51" s="127">
        <f>664.16+37793</f>
        <v>38457.160000000003</v>
      </c>
      <c r="J51" s="13"/>
    </row>
    <row r="52" spans="1:10" x14ac:dyDescent="0.2">
      <c r="A52" s="122"/>
      <c r="B52" s="123"/>
      <c r="C52" s="123" t="s">
        <v>31</v>
      </c>
      <c r="D52" s="123"/>
      <c r="E52" s="124">
        <v>603.91999999999996</v>
      </c>
      <c r="F52" s="125">
        <v>186786</v>
      </c>
      <c r="G52" s="126">
        <v>139000</v>
      </c>
      <c r="H52" s="126">
        <f>E52+F52-G52</f>
        <v>48389.920000000013</v>
      </c>
      <c r="I52" s="127">
        <f>H52</f>
        <v>48389.920000000013</v>
      </c>
      <c r="J52" s="13"/>
    </row>
    <row r="53" spans="1:10" ht="18.75" thickBot="1" x14ac:dyDescent="0.4">
      <c r="A53" s="128" t="s">
        <v>12</v>
      </c>
      <c r="B53" s="129"/>
      <c r="C53" s="129"/>
      <c r="D53" s="129"/>
      <c r="E53" s="130">
        <f>E49+E50+E51+E52</f>
        <v>231750.44</v>
      </c>
      <c r="F53" s="131">
        <f>F49+F50+F51+F52</f>
        <v>350127</v>
      </c>
      <c r="G53" s="131">
        <f>G49+G50+G51+G52</f>
        <v>286040.45999999996</v>
      </c>
      <c r="H53" s="131">
        <f>H49+H50+H51+H52</f>
        <v>295836.98</v>
      </c>
      <c r="I53" s="132">
        <f>I49+I50+I51+I52</f>
        <v>153546.79</v>
      </c>
      <c r="J53" s="13"/>
    </row>
    <row r="54" spans="1:10" ht="18.75" thickTop="1" x14ac:dyDescent="0.35">
      <c r="A54" s="133"/>
      <c r="B54" s="95"/>
      <c r="C54" s="95"/>
      <c r="D54" s="62"/>
      <c r="E54" s="62"/>
      <c r="F54" s="99"/>
      <c r="G54" s="100"/>
      <c r="H54" s="134"/>
      <c r="I54" s="134"/>
      <c r="J54" s="13"/>
    </row>
    <row r="55" spans="1:10" ht="18" x14ac:dyDescent="0.35">
      <c r="A55" s="133"/>
      <c r="B55" s="95"/>
      <c r="C55" s="95"/>
      <c r="D55" s="62"/>
      <c r="E55" s="62"/>
      <c r="F55" s="99"/>
      <c r="G55" s="135"/>
      <c r="H55" s="136"/>
      <c r="I55" s="136"/>
      <c r="J55" s="13"/>
    </row>
    <row r="56" spans="1:10" ht="1.5" customHeight="1" x14ac:dyDescent="0.35">
      <c r="A56" s="137"/>
      <c r="B56" s="138"/>
      <c r="C56" s="138"/>
      <c r="D56" s="139"/>
      <c r="E56" s="139"/>
      <c r="F56" s="136"/>
      <c r="G56" s="136"/>
      <c r="H56" s="136"/>
      <c r="I56" s="136"/>
      <c r="J56" s="13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</sheetData>
  <mergeCells count="11">
    <mergeCell ref="H44:I44"/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1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H53" sqref="H53"/>
    </sheetView>
  </sheetViews>
  <sheetFormatPr defaultRowHeight="12.75" x14ac:dyDescent="0.2"/>
  <cols>
    <col min="1" max="1" width="7.5703125" style="41" customWidth="1"/>
    <col min="2" max="2" width="2.5703125" style="41" customWidth="1"/>
    <col min="3" max="3" width="8.42578125" style="41" customWidth="1"/>
    <col min="4" max="4" width="8.28515625" style="41" customWidth="1"/>
    <col min="5" max="5" width="14.7109375" style="41" customWidth="1"/>
    <col min="6" max="6" width="15.5703125" style="41" customWidth="1"/>
    <col min="7" max="8" width="14.7109375" style="41" customWidth="1"/>
    <col min="9" max="9" width="15" style="41" customWidth="1"/>
    <col min="10" max="10" width="16.85546875" style="41" customWidth="1"/>
    <col min="11" max="16384" width="9.140625" style="12"/>
  </cols>
  <sheetData>
    <row r="1" spans="1:10" ht="19.5" x14ac:dyDescent="0.4">
      <c r="A1" s="39" t="s">
        <v>0</v>
      </c>
      <c r="B1" s="40"/>
      <c r="C1" s="40"/>
      <c r="D1" s="40"/>
    </row>
    <row r="2" spans="1:10" ht="19.5" x14ac:dyDescent="0.4">
      <c r="A2" s="282" t="s">
        <v>1</v>
      </c>
      <c r="B2" s="282"/>
      <c r="C2" s="282"/>
      <c r="D2" s="282"/>
      <c r="E2" s="283" t="s">
        <v>103</v>
      </c>
      <c r="F2" s="283"/>
      <c r="G2" s="283"/>
      <c r="H2" s="283"/>
      <c r="I2" s="283"/>
      <c r="J2" s="43"/>
    </row>
    <row r="3" spans="1:10" ht="9.75" customHeight="1" x14ac:dyDescent="0.4">
      <c r="A3" s="42"/>
      <c r="B3" s="42"/>
      <c r="C3" s="42"/>
      <c r="D3" s="42"/>
      <c r="E3" s="285" t="s">
        <v>34</v>
      </c>
      <c r="F3" s="285"/>
      <c r="G3" s="285"/>
      <c r="H3" s="285"/>
      <c r="I3" s="285"/>
      <c r="J3" s="43"/>
    </row>
    <row r="4" spans="1:10" ht="15.75" x14ac:dyDescent="0.25">
      <c r="A4" s="44" t="s">
        <v>2</v>
      </c>
      <c r="E4" s="284" t="s">
        <v>104</v>
      </c>
      <c r="F4" s="284"/>
      <c r="G4" s="284"/>
      <c r="H4" s="284"/>
      <c r="I4" s="284"/>
    </row>
    <row r="5" spans="1:10" ht="7.5" customHeight="1" x14ac:dyDescent="0.25">
      <c r="A5" s="44"/>
      <c r="E5" s="285" t="s">
        <v>34</v>
      </c>
      <c r="F5" s="285"/>
      <c r="G5" s="285"/>
      <c r="H5" s="285"/>
      <c r="I5" s="285"/>
    </row>
    <row r="6" spans="1:10" ht="19.5" x14ac:dyDescent="0.4">
      <c r="A6" s="43" t="s">
        <v>117</v>
      </c>
      <c r="E6" s="141" t="s">
        <v>123</v>
      </c>
      <c r="F6" s="45"/>
      <c r="G6" s="46" t="s">
        <v>3</v>
      </c>
      <c r="I6" s="47">
        <v>1161</v>
      </c>
    </row>
    <row r="7" spans="1:10" ht="8.25" customHeight="1" x14ac:dyDescent="0.4">
      <c r="A7" s="43"/>
      <c r="E7" s="285" t="s">
        <v>35</v>
      </c>
      <c r="F7" s="285"/>
      <c r="G7" s="285"/>
      <c r="H7" s="285"/>
      <c r="I7" s="285"/>
    </row>
    <row r="8" spans="1:10" ht="19.5" hidden="1" x14ac:dyDescent="0.4">
      <c r="A8" s="43"/>
      <c r="E8" s="47"/>
      <c r="F8" s="47"/>
      <c r="G8" s="47"/>
      <c r="H8" s="46"/>
      <c r="I8" s="47"/>
    </row>
    <row r="9" spans="1:10" ht="30.75" customHeight="1" x14ac:dyDescent="0.4">
      <c r="A9" s="43"/>
      <c r="E9" s="47"/>
      <c r="F9" s="47"/>
      <c r="G9" s="47"/>
      <c r="H9" s="46"/>
      <c r="I9" s="47"/>
    </row>
    <row r="11" spans="1:10" s="6" customFormat="1" ht="15" customHeight="1" x14ac:dyDescent="0.4">
      <c r="A11" s="48"/>
      <c r="B11" s="49"/>
      <c r="C11" s="49"/>
      <c r="D11" s="49"/>
      <c r="E11" s="50" t="s">
        <v>4</v>
      </c>
      <c r="F11" s="50" t="s">
        <v>5</v>
      </c>
      <c r="G11" s="51" t="s">
        <v>6</v>
      </c>
      <c r="H11" s="52" t="s">
        <v>7</v>
      </c>
      <c r="I11" s="52"/>
      <c r="J11" s="49"/>
    </row>
    <row r="12" spans="1:10" s="6" customFormat="1" ht="15" customHeight="1" x14ac:dyDescent="0.4">
      <c r="A12" s="53"/>
      <c r="B12" s="53"/>
      <c r="C12" s="53"/>
      <c r="D12" s="53"/>
      <c r="E12" s="50" t="s">
        <v>8</v>
      </c>
      <c r="F12" s="50" t="s">
        <v>8</v>
      </c>
      <c r="G12" s="51" t="s">
        <v>9</v>
      </c>
      <c r="H12" s="54" t="s">
        <v>10</v>
      </c>
      <c r="I12" s="55" t="s">
        <v>11</v>
      </c>
      <c r="J12" s="49"/>
    </row>
    <row r="13" spans="1:10" s="6" customFormat="1" ht="12.75" customHeight="1" x14ac:dyDescent="0.2">
      <c r="A13" s="53"/>
      <c r="B13" s="53"/>
      <c r="C13" s="53"/>
      <c r="D13" s="53"/>
      <c r="E13" s="50" t="s">
        <v>12</v>
      </c>
      <c r="F13" s="50" t="s">
        <v>12</v>
      </c>
      <c r="G13" s="56"/>
      <c r="H13" s="288" t="s">
        <v>13</v>
      </c>
      <c r="I13" s="289"/>
      <c r="J13" s="49"/>
    </row>
    <row r="14" spans="1:10" s="6" customFormat="1" ht="12.75" customHeight="1" x14ac:dyDescent="0.2">
      <c r="A14" s="53"/>
      <c r="B14" s="53"/>
      <c r="C14" s="53"/>
      <c r="D14" s="53"/>
      <c r="E14" s="50"/>
      <c r="F14" s="50"/>
      <c r="G14" s="56"/>
      <c r="H14" s="1"/>
      <c r="I14" s="57"/>
      <c r="J14" s="49"/>
    </row>
    <row r="15" spans="1:10" s="6" customFormat="1" ht="18.75" x14ac:dyDescent="0.4">
      <c r="A15" s="58" t="s">
        <v>14</v>
      </c>
      <c r="B15" s="58"/>
      <c r="C15" s="59"/>
      <c r="D15" s="60"/>
      <c r="E15" s="61"/>
      <c r="F15" s="61"/>
      <c r="G15" s="62"/>
      <c r="H15" s="53"/>
      <c r="I15" s="53"/>
      <c r="J15" s="49"/>
    </row>
    <row r="16" spans="1:10" s="6" customFormat="1" ht="19.5" x14ac:dyDescent="0.4">
      <c r="A16" s="63" t="s">
        <v>15</v>
      </c>
      <c r="B16" s="58"/>
      <c r="C16" s="59"/>
      <c r="D16" s="60"/>
      <c r="E16" s="9">
        <v>1817</v>
      </c>
      <c r="F16" s="10">
        <v>15850</v>
      </c>
      <c r="G16" s="9">
        <f>H16+I16</f>
        <v>15836</v>
      </c>
      <c r="H16" s="11">
        <v>15736</v>
      </c>
      <c r="I16" s="11">
        <v>100</v>
      </c>
      <c r="J16" s="49"/>
    </row>
    <row r="17" spans="1:10" s="6" customFormat="1" ht="20.25" customHeight="1" x14ac:dyDescent="0.35">
      <c r="A17" s="3"/>
      <c r="B17" s="49"/>
      <c r="C17" s="49"/>
      <c r="D17" s="49"/>
      <c r="J17" s="49"/>
    </row>
    <row r="18" spans="1:10" s="6" customFormat="1" ht="19.5" x14ac:dyDescent="0.4">
      <c r="A18" s="63" t="s">
        <v>16</v>
      </c>
      <c r="B18" s="4"/>
      <c r="C18" s="4"/>
      <c r="D18" s="4"/>
      <c r="E18" s="9">
        <v>1817</v>
      </c>
      <c r="F18" s="10">
        <v>16312</v>
      </c>
      <c r="G18" s="9">
        <f>H18+I18</f>
        <v>15941</v>
      </c>
      <c r="H18" s="11">
        <v>15750</v>
      </c>
      <c r="I18" s="11">
        <v>191</v>
      </c>
      <c r="J18" s="49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4"/>
      <c r="F20" s="64"/>
      <c r="G20" s="65"/>
      <c r="H20" s="2"/>
      <c r="I20" s="2"/>
      <c r="J20" s="5"/>
    </row>
    <row r="21" spans="1:10" ht="19.5" x14ac:dyDescent="0.4">
      <c r="A21" s="66" t="s">
        <v>17</v>
      </c>
      <c r="B21" s="64"/>
      <c r="C21" s="64"/>
      <c r="D21" s="64"/>
      <c r="E21" s="64"/>
      <c r="F21" s="64"/>
      <c r="G21" s="67"/>
      <c r="H21" s="65"/>
      <c r="I21" s="65"/>
      <c r="J21" s="65"/>
    </row>
    <row r="22" spans="1:10" ht="18" x14ac:dyDescent="0.35">
      <c r="A22" s="64"/>
      <c r="B22" s="64"/>
      <c r="C22" s="68" t="s">
        <v>41</v>
      </c>
      <c r="D22" s="64"/>
      <c r="E22" s="64"/>
      <c r="F22" s="64"/>
      <c r="G22" s="7">
        <f>H22+I22</f>
        <v>0</v>
      </c>
      <c r="H22" s="8">
        <v>0</v>
      </c>
      <c r="I22" s="8">
        <v>0</v>
      </c>
      <c r="J22" s="65"/>
    </row>
    <row r="23" spans="1:10" ht="18" x14ac:dyDescent="0.35">
      <c r="A23" s="64"/>
      <c r="B23" s="64"/>
      <c r="C23" s="68"/>
      <c r="D23" s="64"/>
      <c r="E23" s="64"/>
      <c r="F23" s="64"/>
      <c r="G23" s="7"/>
      <c r="H23" s="8"/>
      <c r="I23" s="8"/>
      <c r="J23" s="65"/>
    </row>
    <row r="24" spans="1:10" ht="22.5" x14ac:dyDescent="0.45">
      <c r="A24" s="69" t="s">
        <v>36</v>
      </c>
      <c r="B24" s="69"/>
      <c r="C24" s="70"/>
      <c r="D24" s="69"/>
      <c r="E24" s="69"/>
      <c r="F24" s="69"/>
      <c r="G24" s="71">
        <f>G18-G16-G22</f>
        <v>105</v>
      </c>
      <c r="H24" s="71">
        <f>H18-H16-H22</f>
        <v>14</v>
      </c>
      <c r="I24" s="71">
        <f>I18-I16-I22</f>
        <v>91</v>
      </c>
      <c r="J24" s="72"/>
    </row>
    <row r="26" spans="1:10" ht="24" customHeight="1" x14ac:dyDescent="0.2">
      <c r="H26" s="73"/>
    </row>
    <row r="28" spans="1:10" ht="19.5" x14ac:dyDescent="0.4">
      <c r="A28" s="58" t="s">
        <v>18</v>
      </c>
      <c r="B28" s="58" t="s">
        <v>37</v>
      </c>
      <c r="C28" s="58"/>
      <c r="D28" s="4"/>
      <c r="E28" s="4"/>
      <c r="F28" s="53"/>
      <c r="G28" s="74">
        <f>G29+G30+G31</f>
        <v>103986.98</v>
      </c>
      <c r="H28" s="75"/>
      <c r="I28" s="76"/>
      <c r="J28" s="73"/>
    </row>
    <row r="29" spans="1:10" s="6" customFormat="1" ht="18.75" x14ac:dyDescent="0.4">
      <c r="A29" s="77"/>
      <c r="B29" s="77"/>
      <c r="C29" s="78" t="s">
        <v>20</v>
      </c>
      <c r="D29" s="79"/>
      <c r="E29" s="80"/>
      <c r="F29" s="73" t="s">
        <v>22</v>
      </c>
      <c r="G29" s="8">
        <v>15000</v>
      </c>
      <c r="H29" s="75" t="s">
        <v>19</v>
      </c>
      <c r="I29" s="76"/>
    </row>
    <row r="30" spans="1:10" s="6" customFormat="1" ht="18.75" x14ac:dyDescent="0.4">
      <c r="A30" s="77"/>
      <c r="B30" s="77"/>
      <c r="C30" s="78"/>
      <c r="D30" s="79"/>
      <c r="E30" s="80"/>
      <c r="F30" s="73" t="s">
        <v>21</v>
      </c>
      <c r="G30" s="8">
        <v>88986.98</v>
      </c>
      <c r="H30" s="75" t="s">
        <v>19</v>
      </c>
      <c r="I30" s="76"/>
    </row>
    <row r="31" spans="1:10" s="6" customFormat="1" ht="18.75" x14ac:dyDescent="0.4">
      <c r="A31" s="77"/>
      <c r="B31" s="77"/>
      <c r="C31" s="78" t="s">
        <v>23</v>
      </c>
      <c r="D31" s="79"/>
      <c r="E31" s="80"/>
      <c r="F31" s="73" t="s">
        <v>118</v>
      </c>
      <c r="G31" s="81">
        <v>0</v>
      </c>
      <c r="H31" s="82" t="s">
        <v>19</v>
      </c>
      <c r="I31" s="76"/>
    </row>
    <row r="32" spans="1:10" s="6" customFormat="1" x14ac:dyDescent="0.2">
      <c r="A32" s="280"/>
      <c r="B32" s="281"/>
      <c r="C32" s="281"/>
      <c r="D32" s="281"/>
      <c r="E32" s="281"/>
      <c r="F32" s="281"/>
      <c r="G32" s="281"/>
      <c r="H32" s="281"/>
      <c r="I32" s="281"/>
    </row>
    <row r="33" spans="1:10" s="6" customFormat="1" x14ac:dyDescent="0.2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83"/>
    </row>
    <row r="35" spans="1:10" ht="19.5" x14ac:dyDescent="0.4">
      <c r="A35" s="58" t="s">
        <v>24</v>
      </c>
      <c r="B35" s="58" t="s">
        <v>32</v>
      </c>
      <c r="C35" s="58"/>
      <c r="D35" s="84"/>
      <c r="E35" s="62"/>
      <c r="F35" s="4"/>
      <c r="G35" s="85"/>
      <c r="H35" s="76"/>
      <c r="I35" s="76"/>
      <c r="J35" s="83"/>
    </row>
    <row r="36" spans="1:10" ht="18.75" x14ac:dyDescent="0.4">
      <c r="A36" s="58"/>
      <c r="B36" s="58"/>
      <c r="C36" s="58"/>
      <c r="D36" s="84"/>
      <c r="F36" s="86" t="s">
        <v>38</v>
      </c>
      <c r="G36" s="233" t="s">
        <v>6</v>
      </c>
      <c r="H36" s="53"/>
      <c r="I36" s="87" t="s">
        <v>42</v>
      </c>
      <c r="J36" s="83"/>
    </row>
    <row r="37" spans="1:10" ht="15" customHeight="1" x14ac:dyDescent="0.35">
      <c r="A37" s="88" t="s">
        <v>33</v>
      </c>
      <c r="B37" s="89"/>
      <c r="C37" s="3"/>
      <c r="D37" s="89"/>
      <c r="E37" s="62"/>
      <c r="F37" s="93">
        <v>0</v>
      </c>
      <c r="G37" s="93">
        <v>0</v>
      </c>
      <c r="H37" s="75" t="s">
        <v>40</v>
      </c>
      <c r="I37" s="91">
        <v>0</v>
      </c>
      <c r="J37" s="83"/>
    </row>
    <row r="38" spans="1:10" ht="16.5" x14ac:dyDescent="0.35">
      <c r="A38" s="88" t="s">
        <v>45</v>
      </c>
      <c r="B38" s="89"/>
      <c r="C38" s="3"/>
      <c r="D38" s="92"/>
      <c r="E38" s="92"/>
      <c r="F38" s="93">
        <v>47.125</v>
      </c>
      <c r="G38" s="93">
        <v>47.125</v>
      </c>
      <c r="H38" s="75" t="s">
        <v>40</v>
      </c>
      <c r="I38" s="91">
        <f>G38/F38</f>
        <v>1</v>
      </c>
      <c r="J38" s="13"/>
    </row>
    <row r="39" spans="1:10" ht="16.5" x14ac:dyDescent="0.35">
      <c r="A39" s="88" t="s">
        <v>46</v>
      </c>
      <c r="B39" s="89"/>
      <c r="C39" s="3"/>
      <c r="D39" s="92"/>
      <c r="E39" s="92"/>
      <c r="F39" s="93">
        <v>0</v>
      </c>
      <c r="G39" s="93">
        <v>0</v>
      </c>
      <c r="H39" s="75" t="s">
        <v>40</v>
      </c>
      <c r="I39" s="91" t="s">
        <v>119</v>
      </c>
      <c r="J39" s="13"/>
    </row>
    <row r="40" spans="1:10" ht="16.5" customHeight="1" x14ac:dyDescent="0.2">
      <c r="A40" s="94" t="s">
        <v>129</v>
      </c>
      <c r="B40" s="94"/>
      <c r="C40" s="94"/>
      <c r="D40" s="94"/>
      <c r="E40" s="94"/>
      <c r="F40" s="93">
        <v>35</v>
      </c>
      <c r="G40" s="93">
        <v>35</v>
      </c>
      <c r="H40" s="75" t="s">
        <v>40</v>
      </c>
      <c r="I40" s="91">
        <f>G40/F40</f>
        <v>1</v>
      </c>
      <c r="J40" s="13"/>
    </row>
    <row r="41" spans="1:10" ht="16.5" x14ac:dyDescent="0.35">
      <c r="A41" s="88" t="s">
        <v>39</v>
      </c>
      <c r="B41" s="61"/>
      <c r="C41" s="61"/>
      <c r="D41" s="142"/>
      <c r="E41" s="142" t="s">
        <v>120</v>
      </c>
      <c r="F41" s="96">
        <v>0</v>
      </c>
      <c r="G41" s="90">
        <v>0</v>
      </c>
      <c r="H41" s="75" t="s">
        <v>40</v>
      </c>
      <c r="I41" s="97" t="s">
        <v>119</v>
      </c>
      <c r="J41" s="13"/>
    </row>
    <row r="42" spans="1:10" x14ac:dyDescent="0.2">
      <c r="A42" s="286"/>
      <c r="B42" s="286"/>
      <c r="C42" s="286"/>
      <c r="D42" s="286"/>
      <c r="E42" s="286"/>
      <c r="F42" s="286"/>
      <c r="G42" s="286"/>
      <c r="H42" s="286"/>
      <c r="I42" s="286"/>
      <c r="J42" s="13"/>
    </row>
    <row r="43" spans="1:10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13"/>
    </row>
    <row r="44" spans="1:10" ht="19.5" thickBot="1" x14ac:dyDescent="0.45">
      <c r="A44" s="58" t="s">
        <v>25</v>
      </c>
      <c r="B44" s="58" t="s">
        <v>26</v>
      </c>
      <c r="C44" s="60"/>
      <c r="D44" s="62"/>
      <c r="E44" s="62"/>
      <c r="F44" s="99"/>
      <c r="G44" s="100"/>
      <c r="H44" s="288" t="s">
        <v>44</v>
      </c>
      <c r="I44" s="289"/>
      <c r="J44" s="13"/>
    </row>
    <row r="45" spans="1:10" ht="18.75" thickTop="1" x14ac:dyDescent="0.35">
      <c r="A45" s="101"/>
      <c r="B45" s="102"/>
      <c r="C45" s="103"/>
      <c r="D45" s="102"/>
      <c r="E45" s="104" t="s">
        <v>133</v>
      </c>
      <c r="F45" s="105" t="s">
        <v>27</v>
      </c>
      <c r="G45" s="106" t="s">
        <v>28</v>
      </c>
      <c r="H45" s="238" t="s">
        <v>29</v>
      </c>
      <c r="I45" s="240" t="s">
        <v>43</v>
      </c>
      <c r="J45" s="13"/>
    </row>
    <row r="46" spans="1:10" x14ac:dyDescent="0.2">
      <c r="A46" s="107"/>
      <c r="B46" s="99"/>
      <c r="C46" s="99"/>
      <c r="D46" s="99"/>
      <c r="E46" s="107"/>
      <c r="F46" s="287"/>
      <c r="G46" s="108"/>
      <c r="H46" s="239">
        <v>40543</v>
      </c>
      <c r="I46" s="241">
        <v>40543</v>
      </c>
      <c r="J46" s="13"/>
    </row>
    <row r="47" spans="1:10" x14ac:dyDescent="0.2">
      <c r="A47" s="107"/>
      <c r="B47" s="99"/>
      <c r="C47" s="99"/>
      <c r="D47" s="99"/>
      <c r="E47" s="107"/>
      <c r="F47" s="287"/>
      <c r="G47" s="109"/>
      <c r="H47" s="109"/>
      <c r="I47" s="110"/>
      <c r="J47" s="13"/>
    </row>
    <row r="48" spans="1:10" ht="13.5" thickBot="1" x14ac:dyDescent="0.25">
      <c r="A48" s="111"/>
      <c r="B48" s="112"/>
      <c r="C48" s="112"/>
      <c r="D48" s="112"/>
      <c r="E48" s="111"/>
      <c r="F48" s="113"/>
      <c r="G48" s="114"/>
      <c r="H48" s="114"/>
      <c r="I48" s="115"/>
      <c r="J48" s="13"/>
    </row>
    <row r="49" spans="1:10" ht="13.5" thickTop="1" x14ac:dyDescent="0.2">
      <c r="A49" s="116"/>
      <c r="B49" s="117"/>
      <c r="C49" s="117" t="s">
        <v>22</v>
      </c>
      <c r="D49" s="117"/>
      <c r="E49" s="118">
        <v>9900</v>
      </c>
      <c r="F49" s="119">
        <v>15000</v>
      </c>
      <c r="G49" s="120">
        <v>8400</v>
      </c>
      <c r="H49" s="120">
        <f>E49+F49-G49</f>
        <v>16500</v>
      </c>
      <c r="I49" s="121">
        <f>H49</f>
        <v>16500</v>
      </c>
      <c r="J49" s="13"/>
    </row>
    <row r="50" spans="1:10" x14ac:dyDescent="0.2">
      <c r="A50" s="122"/>
      <c r="B50" s="123"/>
      <c r="C50" s="123" t="s">
        <v>30</v>
      </c>
      <c r="D50" s="123"/>
      <c r="E50" s="124">
        <v>48150.55</v>
      </c>
      <c r="F50" s="125">
        <v>181308</v>
      </c>
      <c r="G50" s="126">
        <v>177315</v>
      </c>
      <c r="H50" s="126">
        <f>E50+F50-G50</f>
        <v>52143.549999999988</v>
      </c>
      <c r="I50" s="127">
        <v>40565.550000000003</v>
      </c>
      <c r="J50" s="13"/>
    </row>
    <row r="51" spans="1:10" x14ac:dyDescent="0.2">
      <c r="A51" s="122"/>
      <c r="B51" s="123"/>
      <c r="C51" s="123" t="s">
        <v>21</v>
      </c>
      <c r="D51" s="123"/>
      <c r="E51" s="124">
        <v>145910.31</v>
      </c>
      <c r="F51" s="125">
        <v>68960</v>
      </c>
      <c r="G51" s="126">
        <v>0</v>
      </c>
      <c r="H51" s="126">
        <f>E51+F51-G51</f>
        <v>214870.31</v>
      </c>
      <c r="I51" s="127">
        <f>H51</f>
        <v>214870.31</v>
      </c>
      <c r="J51" s="13"/>
    </row>
    <row r="52" spans="1:10" x14ac:dyDescent="0.2">
      <c r="A52" s="122"/>
      <c r="B52" s="123"/>
      <c r="C52" s="123" t="s">
        <v>31</v>
      </c>
      <c r="D52" s="123"/>
      <c r="E52" s="124">
        <v>23952.73</v>
      </c>
      <c r="F52" s="125">
        <v>47125</v>
      </c>
      <c r="G52" s="126">
        <v>35000</v>
      </c>
      <c r="H52" s="126">
        <f>E52+F52-G52</f>
        <v>36077.729999999996</v>
      </c>
      <c r="I52" s="127">
        <f>H52</f>
        <v>36077.729999999996</v>
      </c>
      <c r="J52" s="13"/>
    </row>
    <row r="53" spans="1:10" ht="18.75" thickBot="1" x14ac:dyDescent="0.4">
      <c r="A53" s="128" t="s">
        <v>12</v>
      </c>
      <c r="B53" s="129"/>
      <c r="C53" s="129"/>
      <c r="D53" s="129"/>
      <c r="E53" s="130">
        <f>E49+E50+E51+E52</f>
        <v>227913.59</v>
      </c>
      <c r="F53" s="131">
        <f>F49+F50+F51+F52</f>
        <v>312393</v>
      </c>
      <c r="G53" s="131">
        <f>G49+G50+G51+G52</f>
        <v>220715</v>
      </c>
      <c r="H53" s="131">
        <f>H49+H50+H51+H52</f>
        <v>319591.58999999997</v>
      </c>
      <c r="I53" s="132">
        <f>I49+I50+I51+I52</f>
        <v>308013.58999999997</v>
      </c>
      <c r="J53" s="13"/>
    </row>
    <row r="54" spans="1:10" ht="18.75" thickTop="1" x14ac:dyDescent="0.35">
      <c r="A54" s="133"/>
      <c r="B54" s="95"/>
      <c r="C54" s="95"/>
      <c r="D54" s="62"/>
      <c r="E54" s="62"/>
      <c r="F54" s="99"/>
      <c r="G54" s="100"/>
      <c r="H54" s="134"/>
      <c r="I54" s="134"/>
      <c r="J54" s="13"/>
    </row>
    <row r="55" spans="1:10" ht="18" x14ac:dyDescent="0.35">
      <c r="A55" s="133"/>
      <c r="B55" s="95"/>
      <c r="C55" s="95"/>
      <c r="D55" s="62"/>
      <c r="E55" s="62"/>
      <c r="F55" s="99"/>
      <c r="G55" s="135"/>
      <c r="H55" s="136"/>
      <c r="I55" s="136"/>
      <c r="J55" s="13"/>
    </row>
    <row r="56" spans="1:10" ht="1.5" customHeight="1" x14ac:dyDescent="0.35">
      <c r="A56" s="137"/>
      <c r="B56" s="138"/>
      <c r="C56" s="138"/>
      <c r="D56" s="139"/>
      <c r="E56" s="139"/>
      <c r="F56" s="136"/>
      <c r="G56" s="136"/>
      <c r="H56" s="136"/>
      <c r="I56" s="136"/>
      <c r="J56" s="13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</sheetData>
  <mergeCells count="11">
    <mergeCell ref="H44:I44"/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2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 474)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14</vt:i4>
      </vt:variant>
    </vt:vector>
  </HeadingPairs>
  <TitlesOfParts>
    <vt:vector size="29" baseType="lpstr">
      <vt:lpstr>Rekapitulace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1213</vt:lpstr>
      <vt:lpstr>1305</vt:lpstr>
      <vt:lpstr>1401</vt:lpstr>
      <vt:lpstr>1402</vt:lpstr>
      <vt:lpstr>1465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'1213'!Oblast_tisku</vt:lpstr>
      <vt:lpstr>'1305'!Oblast_tisku</vt:lpstr>
      <vt:lpstr>'1401'!Oblast_tisku</vt:lpstr>
      <vt:lpstr>'1402'!Oblast_tisku</vt:lpstr>
      <vt:lpstr>'1465'!Oblast_tisku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Dostálová Anna</cp:lastModifiedBy>
  <cp:lastPrinted>2011-05-30T12:43:19Z</cp:lastPrinted>
  <dcterms:created xsi:type="dcterms:W3CDTF">2008-01-24T08:46:29Z</dcterms:created>
  <dcterms:modified xsi:type="dcterms:W3CDTF">2011-06-08T07:55:17Z</dcterms:modified>
</cp:coreProperties>
</file>