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3275" windowHeight="972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List1!$A$1:$I$41</definedName>
  </definedNames>
  <calcPr calcId="145621"/>
</workbook>
</file>

<file path=xl/calcChain.xml><?xml version="1.0" encoding="utf-8"?>
<calcChain xmlns="http://schemas.openxmlformats.org/spreadsheetml/2006/main">
  <c r="G23" i="1" l="1"/>
  <c r="E23" i="1"/>
  <c r="F23" i="1" s="1"/>
  <c r="H23" i="1" s="1"/>
  <c r="G39" i="1" l="1"/>
  <c r="D39" i="1"/>
  <c r="C39" i="1"/>
  <c r="F36" i="1"/>
  <c r="H36" i="1" s="1"/>
  <c r="E36" i="1"/>
  <c r="F37" i="1"/>
  <c r="H37" i="1" s="1"/>
  <c r="E37" i="1"/>
  <c r="F38" i="1"/>
  <c r="E38" i="1"/>
  <c r="E39" i="1" l="1"/>
  <c r="F39" i="1"/>
  <c r="H38" i="1"/>
  <c r="H39" i="1" s="1"/>
  <c r="D25" i="1"/>
  <c r="C25" i="1"/>
  <c r="C15" i="1"/>
  <c r="D10" i="1"/>
  <c r="E10" i="1" s="1"/>
  <c r="D11" i="1"/>
  <c r="F11" i="1" s="1"/>
  <c r="H11" i="1" s="1"/>
  <c r="D12" i="1"/>
  <c r="E12" i="1" s="1"/>
  <c r="D13" i="1"/>
  <c r="F13" i="1" s="1"/>
  <c r="H13" i="1" s="1"/>
  <c r="D14" i="1"/>
  <c r="E14" i="1" s="1"/>
  <c r="D9" i="1"/>
  <c r="E9" i="1" s="1"/>
  <c r="E13" i="1" l="1"/>
  <c r="E11" i="1"/>
  <c r="F14" i="1"/>
  <c r="H14" i="1" s="1"/>
  <c r="F12" i="1"/>
  <c r="H12" i="1" s="1"/>
  <c r="F10" i="1"/>
  <c r="H10" i="1" s="1"/>
  <c r="F9" i="1"/>
  <c r="H9" i="1" s="1"/>
  <c r="G33" i="1"/>
  <c r="D33" i="1"/>
  <c r="C33" i="1"/>
  <c r="F32" i="1"/>
  <c r="F33" i="1" s="1"/>
  <c r="E32" i="1"/>
  <c r="E33" i="1" s="1"/>
  <c r="G22" i="1"/>
  <c r="E22" i="1"/>
  <c r="G24" i="1"/>
  <c r="G29" i="1"/>
  <c r="D29" i="1"/>
  <c r="C29" i="1"/>
  <c r="F28" i="1"/>
  <c r="F29" i="1" s="1"/>
  <c r="E28" i="1"/>
  <c r="E29" i="1" s="1"/>
  <c r="F18" i="1"/>
  <c r="E18" i="1"/>
  <c r="G25" i="1" l="1"/>
  <c r="F22" i="1"/>
  <c r="H32" i="1"/>
  <c r="H33" i="1" s="1"/>
  <c r="H28" i="1"/>
  <c r="H29" i="1" s="1"/>
  <c r="H18" i="1"/>
  <c r="H22" i="1" l="1"/>
  <c r="G15" i="1"/>
  <c r="D15" i="1"/>
  <c r="E15" i="1" l="1"/>
  <c r="H15" i="1"/>
  <c r="F15" i="1"/>
  <c r="E24" i="1" l="1"/>
  <c r="E25" i="1" s="1"/>
  <c r="G19" i="1"/>
  <c r="G41" i="1" s="1"/>
  <c r="D19" i="1"/>
  <c r="D41" i="1" s="1"/>
  <c r="C19" i="1"/>
  <c r="C41" i="1" s="1"/>
  <c r="E19" i="1" l="1"/>
  <c r="E41" i="1" s="1"/>
  <c r="F24" i="1" l="1"/>
  <c r="H24" i="1" s="1"/>
  <c r="H25" i="1" l="1"/>
  <c r="F25" i="1"/>
  <c r="H19" i="1"/>
  <c r="F19" i="1"/>
  <c r="F41" i="1" s="1"/>
  <c r="H41" i="1" l="1"/>
</calcChain>
</file>

<file path=xl/sharedStrings.xml><?xml version="1.0" encoding="utf-8"?>
<sst xmlns="http://schemas.openxmlformats.org/spreadsheetml/2006/main" count="72" uniqueCount="54">
  <si>
    <t>Název projektu</t>
  </si>
  <si>
    <t>Usnesení ROK</t>
  </si>
  <si>
    <t>1.</t>
  </si>
  <si>
    <t>2.</t>
  </si>
  <si>
    <t>Č.</t>
  </si>
  <si>
    <t>Celkové náklady projektu</t>
  </si>
  <si>
    <t>Celkové uznatelné náklady</t>
  </si>
  <si>
    <t>Neuznatelné náklady                        (hradí OK)</t>
  </si>
  <si>
    <t>sl. 4 + 7</t>
  </si>
  <si>
    <t>sl. 5 + 6</t>
  </si>
  <si>
    <t>Seznam podaných žádostí o dotaci na projekty spolufinancované z evropských fondů</t>
  </si>
  <si>
    <t>v Kč včetně DPH</t>
  </si>
  <si>
    <t>Celkem</t>
  </si>
  <si>
    <t>3.</t>
  </si>
  <si>
    <t>4.</t>
  </si>
  <si>
    <t>Celkem za projekty</t>
  </si>
  <si>
    <t>sl. 6 + 7</t>
  </si>
  <si>
    <t>Celkové náklady OK</t>
  </si>
  <si>
    <t>II/433 a III36711 Výšovice - průtah</t>
  </si>
  <si>
    <t>UR/12/7/2013</t>
  </si>
  <si>
    <t>II/449 Senice - průtah</t>
  </si>
  <si>
    <t>II/434, II/437 Lipník nad Bečvou - okružní křižovatka</t>
  </si>
  <si>
    <t>5.</t>
  </si>
  <si>
    <t>II/449 Valšovský Žleb - Dlouhá Loučka</t>
  </si>
  <si>
    <t>II/446 Pňovice - průtah</t>
  </si>
  <si>
    <t>6.</t>
  </si>
  <si>
    <t>Most ev. č. 433-007 za obcí Němčice nad Hanou (SSOK)</t>
  </si>
  <si>
    <t>7.</t>
  </si>
  <si>
    <t>Revitalizace areálu staré nemocnice v Prostějově - III.etapa</t>
  </si>
  <si>
    <t>8.</t>
  </si>
  <si>
    <t>9.</t>
  </si>
  <si>
    <t>SŠ polytechnická Olomouc - nadstavba dílen</t>
  </si>
  <si>
    <t>SŠTZ Mohelnice - přístavba strojních dílen</t>
  </si>
  <si>
    <t>10.</t>
  </si>
  <si>
    <t>Nemocnice Přerov - modernizace pavilonu radiodiagnostiky</t>
  </si>
  <si>
    <t>11.</t>
  </si>
  <si>
    <t>Značení kulturních a turistických cílů v Olomouckém kraji - III.etapa</t>
  </si>
  <si>
    <t>12.</t>
  </si>
  <si>
    <t>13.</t>
  </si>
  <si>
    <t>14.</t>
  </si>
  <si>
    <r>
      <t xml:space="preserve">A. Projekty podané do Regionálního operačního programu Střední Morava </t>
    </r>
    <r>
      <rPr>
        <sz val="12"/>
        <rFont val="Arial"/>
        <family val="2"/>
        <charset val="238"/>
      </rPr>
      <t>(prioritní osa 1-Doprava, oblast podpory 1.1.1 Silnice II. a III. třídy)</t>
    </r>
  </si>
  <si>
    <r>
      <t xml:space="preserve">B. Projekt podaný do Regionálního operačního programu Střední Morava </t>
    </r>
    <r>
      <rPr>
        <sz val="12"/>
        <rFont val="Arial"/>
        <family val="2"/>
        <charset val="238"/>
      </rPr>
      <t>(prioritní osa 2-Integrovaný rozvoj a obnova regionu, oblast podpory 2.2.1 Fyzická revitalizace území)</t>
    </r>
  </si>
  <si>
    <r>
      <t xml:space="preserve">C. Projekty podané do Regionálního operačního programu Střední Morava  </t>
    </r>
    <r>
      <rPr>
        <sz val="12"/>
        <rFont val="Arial"/>
        <family val="2"/>
        <charset val="238"/>
      </rPr>
      <t>(prioritní osa 2-Integrovaný rozvoj a obnova regionu, oblast podpory 2.2.3 Infrastruktura pro rozvoj vzdělávání)</t>
    </r>
  </si>
  <si>
    <r>
      <t xml:space="preserve">D. Projekt podaný do Regionálního operačního programu Střední Morava </t>
    </r>
    <r>
      <rPr>
        <sz val="12"/>
        <rFont val="Arial"/>
        <family val="2"/>
        <charset val="238"/>
      </rPr>
      <t>(prioritní osa 2-Integrovaný rozvoj a obnova regionu, oblast podpory 2.2.4 Infrastruktura pro rozvoj zdravotnictví)</t>
    </r>
  </si>
  <si>
    <r>
      <t xml:space="preserve">E. Projekt podaný do Regionálního operačního programu Střední Morava </t>
    </r>
    <r>
      <rPr>
        <sz val="12"/>
        <rFont val="Arial"/>
        <family val="2"/>
        <charset val="238"/>
      </rPr>
      <t>(prioritní osa 3-Cestovní ruch, oblast podpory 3.2 Veřejná infrastruktura a služby)</t>
    </r>
  </si>
  <si>
    <t>Rekonstrukce pavilonu CSS Prostějov - zřízení zařízení pro nemocné Alzheimerovou chorobou</t>
  </si>
  <si>
    <t>Domov seniorů POHODA Chválkovice - modernizace hlavní budovy, část B a C</t>
  </si>
  <si>
    <t>Domov seniorů POHODA Chválkovice - rekonstrukce budovy A</t>
  </si>
  <si>
    <t>UR/9/37/2013</t>
  </si>
  <si>
    <t xml:space="preserve">Dotace
70 % </t>
  </si>
  <si>
    <t>Podíl OK
30 %</t>
  </si>
  <si>
    <t>15.</t>
  </si>
  <si>
    <t>Podpora technického vybavení dílen - 3. část</t>
  </si>
  <si>
    <r>
      <t xml:space="preserve">F. Projekty podané do Regionálního operačního programu Střední Morava </t>
    </r>
    <r>
      <rPr>
        <sz val="12"/>
        <rFont val="Arial"/>
        <family val="2"/>
        <charset val="238"/>
      </rPr>
      <t>(prioritní osa 2-Integrovaný rozvoj a obnova regionu, oblast podpory 2.2.2 Infrastruktura pro rozvoj sociálních služeb)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</si>
</sst>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b/>
      <u/>
      <sz val="12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3" fontId="4" fillId="0" borderId="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3" fontId="4" fillId="0" borderId="2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right" vertical="center"/>
    </xf>
    <xf numFmtId="3" fontId="4" fillId="0" borderId="30" xfId="0" applyNumberFormat="1" applyFont="1" applyFill="1" applyBorder="1" applyAlignment="1">
      <alignment horizontal="right" vertical="center" wrapText="1"/>
    </xf>
    <xf numFmtId="3" fontId="4" fillId="0" borderId="3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4" fillId="0" borderId="26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horizontal="right" vertical="center"/>
    </xf>
    <xf numFmtId="0" fontId="1" fillId="5" borderId="6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 wrapText="1"/>
    </xf>
    <xf numFmtId="3" fontId="1" fillId="5" borderId="2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3" fontId="10" fillId="6" borderId="3" xfId="0" applyNumberFormat="1" applyFont="1" applyFill="1" applyBorder="1" applyAlignment="1">
      <alignment horizontal="right" vertical="center"/>
    </xf>
    <xf numFmtId="0" fontId="10" fillId="6" borderId="15" xfId="0" applyFont="1" applyFill="1" applyBorder="1" applyAlignment="1">
      <alignment horizontal="right" vertical="center"/>
    </xf>
    <xf numFmtId="3" fontId="10" fillId="6" borderId="20" xfId="0" applyNumberFormat="1" applyFont="1" applyFill="1" applyBorder="1" applyAlignment="1">
      <alignment vertical="center"/>
    </xf>
    <xf numFmtId="3" fontId="10" fillId="6" borderId="2" xfId="0" applyNumberFormat="1" applyFont="1" applyFill="1" applyBorder="1" applyAlignment="1">
      <alignment horizontal="right" vertical="center"/>
    </xf>
    <xf numFmtId="3" fontId="10" fillId="6" borderId="30" xfId="0" applyNumberFormat="1" applyFont="1" applyFill="1" applyBorder="1" applyAlignment="1">
      <alignment horizontal="right" vertical="center"/>
    </xf>
    <xf numFmtId="3" fontId="4" fillId="0" borderId="34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3" fontId="11" fillId="0" borderId="33" xfId="0" applyNumberFormat="1" applyFont="1" applyBorder="1" applyAlignment="1">
      <alignment vertical="center"/>
    </xf>
    <xf numFmtId="3" fontId="11" fillId="0" borderId="35" xfId="0" applyNumberFormat="1" applyFont="1" applyBorder="1" applyAlignment="1">
      <alignment vertical="center"/>
    </xf>
    <xf numFmtId="3" fontId="12" fillId="0" borderId="35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50"/>
  <sheetViews>
    <sheetView tabSelected="1" showWhiteSpace="0" view="pageBreakPreview" topLeftCell="A28" zoomScale="90" zoomScaleNormal="100" zoomScaleSheetLayoutView="90" zoomScalePageLayoutView="90" workbookViewId="0">
      <selection activeCell="F52" sqref="F52"/>
    </sheetView>
  </sheetViews>
  <sheetFormatPr defaultRowHeight="12.75" x14ac:dyDescent="0.2"/>
  <cols>
    <col min="1" max="1" width="5.7109375" style="17" customWidth="1"/>
    <col min="2" max="2" width="64.85546875" style="2" customWidth="1"/>
    <col min="3" max="3" width="20.7109375" customWidth="1"/>
    <col min="4" max="4" width="17.7109375" customWidth="1"/>
    <col min="5" max="8" width="17.140625" customWidth="1"/>
    <col min="9" max="9" width="21.42578125" customWidth="1"/>
    <col min="10" max="10" width="13" customWidth="1"/>
  </cols>
  <sheetData>
    <row r="1" spans="1:108" ht="28.5" customHeight="1" x14ac:dyDescent="0.25">
      <c r="A1" s="82" t="s">
        <v>10</v>
      </c>
      <c r="B1" s="83"/>
      <c r="C1" s="83"/>
      <c r="D1" s="83"/>
      <c r="E1" s="83"/>
      <c r="F1" s="83"/>
      <c r="G1" s="83"/>
      <c r="H1" s="83"/>
      <c r="I1" s="83"/>
    </row>
    <row r="2" spans="1:108" ht="14.25" customHeight="1" thickBot="1" x14ac:dyDescent="0.25">
      <c r="H2" s="12" t="s">
        <v>11</v>
      </c>
    </row>
    <row r="3" spans="1:108" s="1" customFormat="1" ht="32.65" customHeight="1" x14ac:dyDescent="0.2">
      <c r="A3" s="72" t="s">
        <v>4</v>
      </c>
      <c r="B3" s="84" t="s">
        <v>0</v>
      </c>
      <c r="C3" s="86" t="s">
        <v>5</v>
      </c>
      <c r="D3" s="86" t="s">
        <v>6</v>
      </c>
      <c r="E3" s="86" t="s">
        <v>49</v>
      </c>
      <c r="F3" s="86" t="s">
        <v>50</v>
      </c>
      <c r="G3" s="86" t="s">
        <v>7</v>
      </c>
      <c r="H3" s="86" t="s">
        <v>17</v>
      </c>
      <c r="I3" s="89" t="s">
        <v>1</v>
      </c>
    </row>
    <row r="4" spans="1:108" s="1" customFormat="1" ht="18.600000000000001" customHeight="1" x14ac:dyDescent="0.2">
      <c r="A4" s="73"/>
      <c r="B4" s="85"/>
      <c r="C4" s="87"/>
      <c r="D4" s="87"/>
      <c r="E4" s="87"/>
      <c r="F4" s="87"/>
      <c r="G4" s="87"/>
      <c r="H4" s="87"/>
      <c r="I4" s="90"/>
    </row>
    <row r="5" spans="1:108" s="1" customFormat="1" ht="19.149999999999999" customHeight="1" thickBot="1" x14ac:dyDescent="0.25">
      <c r="A5" s="23"/>
      <c r="B5" s="24"/>
      <c r="C5" s="5" t="s">
        <v>8</v>
      </c>
      <c r="D5" s="5" t="s">
        <v>9</v>
      </c>
      <c r="E5" s="88"/>
      <c r="F5" s="88"/>
      <c r="G5" s="88"/>
      <c r="H5" s="5" t="s">
        <v>16</v>
      </c>
      <c r="I5" s="91"/>
    </row>
    <row r="6" spans="1:108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</row>
    <row r="7" spans="1:108" s="4" customFormat="1" ht="19.7" customHeight="1" thickBot="1" x14ac:dyDescent="0.25">
      <c r="A7" s="74"/>
      <c r="B7" s="75"/>
      <c r="C7" s="75"/>
      <c r="D7" s="75"/>
      <c r="E7" s="75"/>
      <c r="F7" s="75"/>
      <c r="G7" s="75"/>
      <c r="H7" s="75"/>
      <c r="I7" s="7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</row>
    <row r="8" spans="1:108" s="4" customFormat="1" ht="29.25" customHeight="1" thickBot="1" x14ac:dyDescent="0.25">
      <c r="A8" s="79" t="s">
        <v>40</v>
      </c>
      <c r="B8" s="80"/>
      <c r="C8" s="80"/>
      <c r="D8" s="80"/>
      <c r="E8" s="80"/>
      <c r="F8" s="80"/>
      <c r="G8" s="80"/>
      <c r="H8" s="80"/>
      <c r="I8" s="8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</row>
    <row r="9" spans="1:108" s="4" customFormat="1" ht="36.75" customHeight="1" x14ac:dyDescent="0.2">
      <c r="A9" s="10" t="s">
        <v>2</v>
      </c>
      <c r="B9" s="28" t="s">
        <v>18</v>
      </c>
      <c r="C9" s="14">
        <v>49212890</v>
      </c>
      <c r="D9" s="14">
        <f>C9-G9</f>
        <v>49066360</v>
      </c>
      <c r="E9" s="14">
        <f>D9*0.7</f>
        <v>34346452</v>
      </c>
      <c r="F9" s="14">
        <f>D9*0.3</f>
        <v>14719908</v>
      </c>
      <c r="G9" s="14">
        <v>146530</v>
      </c>
      <c r="H9" s="14">
        <f>F9+G9</f>
        <v>14866438</v>
      </c>
      <c r="I9" s="29" t="s">
        <v>19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27.75" customHeight="1" x14ac:dyDescent="0.2">
      <c r="A10" s="9" t="s">
        <v>3</v>
      </c>
      <c r="B10" s="32" t="s">
        <v>20</v>
      </c>
      <c r="C10" s="13">
        <v>41645521</v>
      </c>
      <c r="D10" s="13">
        <f t="shared" ref="D10:D14" si="0">C10-G10</f>
        <v>41268041</v>
      </c>
      <c r="E10" s="13">
        <f t="shared" ref="E10:E14" si="1">D10*0.7</f>
        <v>28887628.699999999</v>
      </c>
      <c r="F10" s="13">
        <f t="shared" ref="F10:F14" si="2">D10*0.3</f>
        <v>12380412.299999999</v>
      </c>
      <c r="G10" s="13">
        <v>377480</v>
      </c>
      <c r="H10" s="13">
        <f t="shared" ref="H10:H14" si="3">F10+G10</f>
        <v>12757892.299999999</v>
      </c>
      <c r="I10" s="33" t="s">
        <v>19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4" customFormat="1" ht="30.75" customHeight="1" x14ac:dyDescent="0.2">
      <c r="A11" s="9" t="s">
        <v>13</v>
      </c>
      <c r="B11" s="32" t="s">
        <v>21</v>
      </c>
      <c r="C11" s="13">
        <v>17905411</v>
      </c>
      <c r="D11" s="13">
        <f t="shared" si="0"/>
        <v>17340929</v>
      </c>
      <c r="E11" s="13">
        <f t="shared" si="1"/>
        <v>12138650.299999999</v>
      </c>
      <c r="F11" s="13">
        <f t="shared" si="2"/>
        <v>5202278.7</v>
      </c>
      <c r="G11" s="13">
        <v>564482</v>
      </c>
      <c r="H11" s="13">
        <f t="shared" si="3"/>
        <v>5766760.7000000002</v>
      </c>
      <c r="I11" s="33" t="s">
        <v>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4" customFormat="1" ht="29.25" customHeight="1" x14ac:dyDescent="0.2">
      <c r="A12" s="9" t="s">
        <v>14</v>
      </c>
      <c r="B12" s="32" t="s">
        <v>23</v>
      </c>
      <c r="C12" s="13">
        <v>55661094</v>
      </c>
      <c r="D12" s="13">
        <f t="shared" si="0"/>
        <v>55250396</v>
      </c>
      <c r="E12" s="13">
        <f t="shared" si="1"/>
        <v>38675277.199999996</v>
      </c>
      <c r="F12" s="13">
        <f t="shared" si="2"/>
        <v>16575118.799999999</v>
      </c>
      <c r="G12" s="13">
        <v>410698</v>
      </c>
      <c r="H12" s="13">
        <f t="shared" si="3"/>
        <v>16985816.799999997</v>
      </c>
      <c r="I12" s="33" t="s">
        <v>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4" customFormat="1" ht="26.25" customHeight="1" x14ac:dyDescent="0.2">
      <c r="A13" s="9" t="s">
        <v>22</v>
      </c>
      <c r="B13" s="32" t="s">
        <v>24</v>
      </c>
      <c r="C13" s="13">
        <v>59475510</v>
      </c>
      <c r="D13" s="13">
        <f t="shared" si="0"/>
        <v>58783818</v>
      </c>
      <c r="E13" s="13">
        <f t="shared" si="1"/>
        <v>41148672.599999994</v>
      </c>
      <c r="F13" s="13">
        <f t="shared" si="2"/>
        <v>17635145.399999999</v>
      </c>
      <c r="G13" s="13">
        <v>691692</v>
      </c>
      <c r="H13" s="13">
        <f t="shared" si="3"/>
        <v>18326837.399999999</v>
      </c>
      <c r="I13" s="33" t="s">
        <v>19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s="4" customFormat="1" ht="32.25" customHeight="1" thickBot="1" x14ac:dyDescent="0.25">
      <c r="A14" s="25" t="s">
        <v>25</v>
      </c>
      <c r="B14" s="26" t="s">
        <v>26</v>
      </c>
      <c r="C14" s="31">
        <v>24555749</v>
      </c>
      <c r="D14" s="31">
        <f t="shared" si="0"/>
        <v>24502439</v>
      </c>
      <c r="E14" s="31">
        <f t="shared" si="1"/>
        <v>17151707.300000001</v>
      </c>
      <c r="F14" s="31">
        <f t="shared" si="2"/>
        <v>7350731.7000000002</v>
      </c>
      <c r="G14" s="27">
        <v>53310</v>
      </c>
      <c r="H14" s="31">
        <f t="shared" si="3"/>
        <v>7404041.7000000002</v>
      </c>
      <c r="I14" s="30" t="s">
        <v>19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</row>
    <row r="15" spans="1:108" s="4" customFormat="1" ht="24" customHeight="1" thickBot="1" x14ac:dyDescent="0.25">
      <c r="A15" s="50"/>
      <c r="B15" s="51" t="s">
        <v>12</v>
      </c>
      <c r="C15" s="52">
        <f>SUM(C9:C14)</f>
        <v>248456175</v>
      </c>
      <c r="D15" s="52">
        <f t="shared" ref="D15:H15" si="4">SUM(D9:D14)</f>
        <v>246211983</v>
      </c>
      <c r="E15" s="52">
        <f t="shared" si="4"/>
        <v>172348388.09999999</v>
      </c>
      <c r="F15" s="52">
        <f t="shared" si="4"/>
        <v>73863594.899999991</v>
      </c>
      <c r="G15" s="52">
        <f t="shared" si="4"/>
        <v>2244192</v>
      </c>
      <c r="H15" s="52">
        <f t="shared" si="4"/>
        <v>76107786.899999991</v>
      </c>
      <c r="I15" s="4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</row>
    <row r="16" spans="1:108" s="4" customFormat="1" ht="19.7" customHeight="1" thickBo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</row>
    <row r="17" spans="1:108" s="4" customFormat="1" ht="29.25" customHeight="1" thickBot="1" x14ac:dyDescent="0.25">
      <c r="A17" s="69" t="s">
        <v>41</v>
      </c>
      <c r="B17" s="70"/>
      <c r="C17" s="70"/>
      <c r="D17" s="70"/>
      <c r="E17" s="70"/>
      <c r="F17" s="70"/>
      <c r="G17" s="70"/>
      <c r="H17" s="70"/>
      <c r="I17" s="7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8" s="4" customFormat="1" ht="29.25" customHeight="1" thickBot="1" x14ac:dyDescent="0.25">
      <c r="A18" s="38" t="s">
        <v>27</v>
      </c>
      <c r="B18" s="39" t="s">
        <v>28</v>
      </c>
      <c r="C18" s="34">
        <v>19577835</v>
      </c>
      <c r="D18" s="34">
        <v>19529435</v>
      </c>
      <c r="E18" s="34">
        <f>D18*0.7</f>
        <v>13670604.5</v>
      </c>
      <c r="F18" s="34">
        <f>D18*0.3</f>
        <v>5858830.5</v>
      </c>
      <c r="G18" s="34">
        <v>48400</v>
      </c>
      <c r="H18" s="35">
        <f>F18+G18</f>
        <v>5907230.5</v>
      </c>
      <c r="I18" s="40" t="s">
        <v>19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8" s="4" customFormat="1" ht="24" customHeight="1" thickBot="1" x14ac:dyDescent="0.25">
      <c r="A19" s="50"/>
      <c r="B19" s="51" t="s">
        <v>12</v>
      </c>
      <c r="C19" s="52">
        <f t="shared" ref="C19:G19" si="5">SUM(C18)</f>
        <v>19577835</v>
      </c>
      <c r="D19" s="52">
        <f t="shared" si="5"/>
        <v>19529435</v>
      </c>
      <c r="E19" s="52">
        <f t="shared" si="5"/>
        <v>13670604.5</v>
      </c>
      <c r="F19" s="52">
        <f t="shared" si="5"/>
        <v>5858830.5</v>
      </c>
      <c r="G19" s="52">
        <f t="shared" si="5"/>
        <v>48400</v>
      </c>
      <c r="H19" s="52">
        <f>SUM(H18)</f>
        <v>5907230.5</v>
      </c>
      <c r="I19" s="4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</row>
    <row r="20" spans="1:108" s="4" customFormat="1" ht="19.7" customHeight="1" thickBot="1" x14ac:dyDescent="0.25">
      <c r="A20" s="67"/>
      <c r="B20" s="68"/>
      <c r="C20" s="68"/>
      <c r="D20" s="68"/>
      <c r="E20" s="68"/>
      <c r="F20" s="68"/>
      <c r="G20" s="68"/>
      <c r="H20" s="68"/>
      <c r="I20" s="6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</row>
    <row r="21" spans="1:108" s="4" customFormat="1" ht="29.25" customHeight="1" thickBot="1" x14ac:dyDescent="0.25">
      <c r="A21" s="69" t="s">
        <v>42</v>
      </c>
      <c r="B21" s="77"/>
      <c r="C21" s="77"/>
      <c r="D21" s="77"/>
      <c r="E21" s="77"/>
      <c r="F21" s="77"/>
      <c r="G21" s="77"/>
      <c r="H21" s="77"/>
      <c r="I21" s="7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8" s="4" customFormat="1" ht="29.25" customHeight="1" x14ac:dyDescent="0.2">
      <c r="A22" s="54" t="s">
        <v>29</v>
      </c>
      <c r="B22" s="55" t="s">
        <v>52</v>
      </c>
      <c r="C22" s="56">
        <v>8488239</v>
      </c>
      <c r="D22" s="56">
        <v>8488239</v>
      </c>
      <c r="E22" s="56">
        <f>D22*0.7</f>
        <v>5941767.2999999998</v>
      </c>
      <c r="F22" s="56">
        <f>D22-E22</f>
        <v>2546471.7000000002</v>
      </c>
      <c r="G22" s="56">
        <f>C22-D22</f>
        <v>0</v>
      </c>
      <c r="H22" s="56">
        <f>F22</f>
        <v>2546471.7000000002</v>
      </c>
      <c r="I22" s="57" t="s">
        <v>48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8" s="4" customFormat="1" ht="29.25" customHeight="1" x14ac:dyDescent="0.2">
      <c r="A23" s="9" t="s">
        <v>30</v>
      </c>
      <c r="B23" s="53" t="s">
        <v>31</v>
      </c>
      <c r="C23" s="13">
        <v>19522455</v>
      </c>
      <c r="D23" s="13">
        <v>19522455</v>
      </c>
      <c r="E23" s="13">
        <f>D23*0.7</f>
        <v>13665718.5</v>
      </c>
      <c r="F23" s="13">
        <f>D23-E23</f>
        <v>5856736.5</v>
      </c>
      <c r="G23" s="13">
        <f>C23-D23</f>
        <v>0</v>
      </c>
      <c r="H23" s="61">
        <f>F23</f>
        <v>5856736.5</v>
      </c>
      <c r="I23" s="33" t="s">
        <v>19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8" s="4" customFormat="1" ht="29.25" customHeight="1" thickBot="1" x14ac:dyDescent="0.25">
      <c r="A24" s="25" t="s">
        <v>33</v>
      </c>
      <c r="B24" s="37" t="s">
        <v>32</v>
      </c>
      <c r="C24" s="31">
        <v>16456489</v>
      </c>
      <c r="D24" s="31">
        <v>12220294</v>
      </c>
      <c r="E24" s="31">
        <f>D24*0.7</f>
        <v>8554205.7999999989</v>
      </c>
      <c r="F24" s="31">
        <f>D24-E24</f>
        <v>3666088.2000000011</v>
      </c>
      <c r="G24" s="31">
        <f>C24-D24</f>
        <v>4236195</v>
      </c>
      <c r="H24" s="61">
        <f>F24+G24</f>
        <v>7902283.2000000011</v>
      </c>
      <c r="I24" s="30" t="s">
        <v>19</v>
      </c>
      <c r="J24" s="66">
        <v>3666088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8" s="4" customFormat="1" ht="24" customHeight="1" thickBot="1" x14ac:dyDescent="0.25">
      <c r="A25" s="50"/>
      <c r="B25" s="51" t="s">
        <v>12</v>
      </c>
      <c r="C25" s="58">
        <f t="shared" ref="C25:H25" si="6">SUM(C22:C24)</f>
        <v>44467183</v>
      </c>
      <c r="D25" s="58">
        <f t="shared" si="6"/>
        <v>40230988</v>
      </c>
      <c r="E25" s="58">
        <f t="shared" si="6"/>
        <v>28161691.600000001</v>
      </c>
      <c r="F25" s="58">
        <f t="shared" si="6"/>
        <v>12069296.4</v>
      </c>
      <c r="G25" s="58">
        <f t="shared" si="6"/>
        <v>4236195</v>
      </c>
      <c r="H25" s="58">
        <f t="shared" si="6"/>
        <v>16305491.4</v>
      </c>
      <c r="I25" s="41"/>
      <c r="J25" s="65">
        <v>12609296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</row>
    <row r="26" spans="1:108" s="4" customFormat="1" ht="19.7" customHeight="1" thickBot="1" x14ac:dyDescent="0.25">
      <c r="A26" s="62"/>
      <c r="B26" s="63"/>
      <c r="C26" s="63"/>
      <c r="D26" s="63"/>
      <c r="E26" s="63"/>
      <c r="F26" s="63"/>
      <c r="G26" s="63"/>
      <c r="H26" s="64"/>
      <c r="I26" s="6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</row>
    <row r="27" spans="1:108" s="4" customFormat="1" ht="29.25" customHeight="1" thickBot="1" x14ac:dyDescent="0.25">
      <c r="A27" s="69" t="s">
        <v>43</v>
      </c>
      <c r="B27" s="70"/>
      <c r="C27" s="70"/>
      <c r="D27" s="70"/>
      <c r="E27" s="70"/>
      <c r="F27" s="70"/>
      <c r="G27" s="70"/>
      <c r="H27" s="70"/>
      <c r="I27" s="7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8" s="4" customFormat="1" ht="29.25" customHeight="1" thickBot="1" x14ac:dyDescent="0.25">
      <c r="A28" s="38" t="s">
        <v>35</v>
      </c>
      <c r="B28" s="39" t="s">
        <v>34</v>
      </c>
      <c r="C28" s="34">
        <v>44109284</v>
      </c>
      <c r="D28" s="34">
        <v>42854554</v>
      </c>
      <c r="E28" s="34">
        <f>D28*0.7</f>
        <v>29998187.799999997</v>
      </c>
      <c r="F28" s="34">
        <f>D28*0.3</f>
        <v>12856366.199999999</v>
      </c>
      <c r="G28" s="34">
        <v>1254730</v>
      </c>
      <c r="H28" s="35">
        <f>F28+G28</f>
        <v>14111096.199999999</v>
      </c>
      <c r="I28" s="40" t="s">
        <v>19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8" s="4" customFormat="1" ht="24" customHeight="1" thickBot="1" x14ac:dyDescent="0.25">
      <c r="A29" s="50"/>
      <c r="B29" s="51" t="s">
        <v>12</v>
      </c>
      <c r="C29" s="52">
        <f t="shared" ref="C29:G29" si="7">SUM(C28)</f>
        <v>44109284</v>
      </c>
      <c r="D29" s="52">
        <f t="shared" si="7"/>
        <v>42854554</v>
      </c>
      <c r="E29" s="52">
        <f t="shared" si="7"/>
        <v>29998187.799999997</v>
      </c>
      <c r="F29" s="52">
        <f t="shared" si="7"/>
        <v>12856366.199999999</v>
      </c>
      <c r="G29" s="52">
        <f t="shared" si="7"/>
        <v>1254730</v>
      </c>
      <c r="H29" s="52">
        <f>SUM(H28)</f>
        <v>14111096.199999999</v>
      </c>
      <c r="I29" s="4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</row>
    <row r="30" spans="1:108" s="4" customFormat="1" ht="19.7" customHeight="1" thickBot="1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</row>
    <row r="31" spans="1:108" s="4" customFormat="1" ht="29.25" customHeight="1" thickBot="1" x14ac:dyDescent="0.25">
      <c r="A31" s="69" t="s">
        <v>44</v>
      </c>
      <c r="B31" s="70"/>
      <c r="C31" s="70"/>
      <c r="D31" s="70"/>
      <c r="E31" s="70"/>
      <c r="F31" s="70"/>
      <c r="G31" s="70"/>
      <c r="H31" s="70"/>
      <c r="I31" s="7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8" s="4" customFormat="1" ht="35.25" customHeight="1" thickBot="1" x14ac:dyDescent="0.25">
      <c r="A32" s="38" t="s">
        <v>37</v>
      </c>
      <c r="B32" s="39" t="s">
        <v>36</v>
      </c>
      <c r="C32" s="34">
        <v>5353667</v>
      </c>
      <c r="D32" s="34">
        <v>4901987</v>
      </c>
      <c r="E32" s="34">
        <f>D32*0.7</f>
        <v>3431390.9</v>
      </c>
      <c r="F32" s="34">
        <f>D32*0.3</f>
        <v>1470596.0999999999</v>
      </c>
      <c r="G32" s="34">
        <v>451680</v>
      </c>
      <c r="H32" s="35">
        <f>F32+G32</f>
        <v>1922276.0999999999</v>
      </c>
      <c r="I32" s="40" t="s">
        <v>19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8" s="4" customFormat="1" ht="24" customHeight="1" thickBot="1" x14ac:dyDescent="0.25">
      <c r="A33" s="50"/>
      <c r="B33" s="51" t="s">
        <v>12</v>
      </c>
      <c r="C33" s="52">
        <f t="shared" ref="C33:G33" si="8">SUM(C32)</f>
        <v>5353667</v>
      </c>
      <c r="D33" s="52">
        <f t="shared" si="8"/>
        <v>4901987</v>
      </c>
      <c r="E33" s="52">
        <f t="shared" si="8"/>
        <v>3431390.9</v>
      </c>
      <c r="F33" s="52">
        <f t="shared" si="8"/>
        <v>1470596.0999999999</v>
      </c>
      <c r="G33" s="52">
        <f t="shared" si="8"/>
        <v>451680</v>
      </c>
      <c r="H33" s="52">
        <f>SUM(H32)</f>
        <v>1922276.0999999999</v>
      </c>
      <c r="I33" s="4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</row>
    <row r="34" spans="1:108" s="4" customFormat="1" ht="19.7" customHeight="1" thickBot="1" x14ac:dyDescent="0.25">
      <c r="A34" s="67"/>
      <c r="B34" s="68"/>
      <c r="C34" s="68"/>
      <c r="D34" s="68"/>
      <c r="E34" s="68"/>
      <c r="F34" s="68"/>
      <c r="G34" s="68"/>
      <c r="H34" s="68"/>
      <c r="I34" s="6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</row>
    <row r="35" spans="1:108" s="4" customFormat="1" ht="29.25" customHeight="1" thickBot="1" x14ac:dyDescent="0.25">
      <c r="A35" s="69" t="s">
        <v>53</v>
      </c>
      <c r="B35" s="70"/>
      <c r="C35" s="70"/>
      <c r="D35" s="70"/>
      <c r="E35" s="70"/>
      <c r="F35" s="70"/>
      <c r="G35" s="70"/>
      <c r="H35" s="70"/>
      <c r="I35" s="7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8" s="4" customFormat="1" ht="35.25" customHeight="1" x14ac:dyDescent="0.2">
      <c r="A36" s="10" t="s">
        <v>38</v>
      </c>
      <c r="B36" s="47" t="s">
        <v>45</v>
      </c>
      <c r="C36" s="44">
        <v>44193165</v>
      </c>
      <c r="D36" s="44">
        <v>43552393</v>
      </c>
      <c r="E36" s="44">
        <f>D36*0.7</f>
        <v>30486675.099999998</v>
      </c>
      <c r="F36" s="44">
        <f>D36*0.3</f>
        <v>13065717.9</v>
      </c>
      <c r="G36" s="44">
        <v>640772</v>
      </c>
      <c r="H36" s="14">
        <f>F36+G36</f>
        <v>13706489.9</v>
      </c>
      <c r="I36" s="45" t="s">
        <v>48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</row>
    <row r="37" spans="1:108" s="4" customFormat="1" ht="35.25" customHeight="1" x14ac:dyDescent="0.2">
      <c r="A37" s="9" t="s">
        <v>39</v>
      </c>
      <c r="B37" s="48" t="s">
        <v>46</v>
      </c>
      <c r="C37" s="42">
        <v>32900573</v>
      </c>
      <c r="D37" s="42">
        <v>32660073</v>
      </c>
      <c r="E37" s="42">
        <f>D37*0.7</f>
        <v>22862051.099999998</v>
      </c>
      <c r="F37" s="42">
        <f>D37*0.3</f>
        <v>9798021.9000000004</v>
      </c>
      <c r="G37" s="42">
        <v>240500</v>
      </c>
      <c r="H37" s="13">
        <f>F37+G37</f>
        <v>10038521.9</v>
      </c>
      <c r="I37" s="46" t="s">
        <v>48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8" s="4" customFormat="1" ht="35.25" customHeight="1" thickBot="1" x14ac:dyDescent="0.25">
      <c r="A38" s="25" t="s">
        <v>51</v>
      </c>
      <c r="B38" s="49" t="s">
        <v>47</v>
      </c>
      <c r="C38" s="27">
        <v>32715515</v>
      </c>
      <c r="D38" s="27">
        <v>32457515</v>
      </c>
      <c r="E38" s="27">
        <f>D38*0.7</f>
        <v>22720260.5</v>
      </c>
      <c r="F38" s="27">
        <f>D38*0.3</f>
        <v>9737254.5</v>
      </c>
      <c r="G38" s="27">
        <v>258000</v>
      </c>
      <c r="H38" s="31">
        <f>F38+G38</f>
        <v>9995254.5</v>
      </c>
      <c r="I38" s="43" t="s">
        <v>48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8" s="4" customFormat="1" ht="24" customHeight="1" thickBot="1" x14ac:dyDescent="0.25">
      <c r="A39" s="50"/>
      <c r="B39" s="51" t="s">
        <v>12</v>
      </c>
      <c r="C39" s="52">
        <f t="shared" ref="C39:H39" si="9">SUM(C36:C38)</f>
        <v>109809253</v>
      </c>
      <c r="D39" s="52">
        <f t="shared" si="9"/>
        <v>108669981</v>
      </c>
      <c r="E39" s="52">
        <f t="shared" si="9"/>
        <v>76068986.699999988</v>
      </c>
      <c r="F39" s="52">
        <f t="shared" si="9"/>
        <v>32600994.300000001</v>
      </c>
      <c r="G39" s="52">
        <f t="shared" si="9"/>
        <v>1139272</v>
      </c>
      <c r="H39" s="52">
        <f t="shared" si="9"/>
        <v>33740266.299999997</v>
      </c>
      <c r="I39" s="4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</row>
    <row r="40" spans="1:108" s="4" customFormat="1" ht="19.7" customHeight="1" thickBot="1" x14ac:dyDescent="0.25">
      <c r="A40" s="67"/>
      <c r="B40" s="68"/>
      <c r="C40" s="68"/>
      <c r="D40" s="68"/>
      <c r="E40" s="68"/>
      <c r="F40" s="68"/>
      <c r="G40" s="68"/>
      <c r="H40" s="68"/>
      <c r="I40" s="68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</row>
    <row r="41" spans="1:108" s="16" customFormat="1" ht="30.75" customHeight="1" thickBot="1" x14ac:dyDescent="0.25">
      <c r="A41" s="18"/>
      <c r="B41" s="15" t="s">
        <v>15</v>
      </c>
      <c r="C41" s="59">
        <f t="shared" ref="C41:H41" si="10">C15+C19+C25+C29+C33+C39</f>
        <v>471773397</v>
      </c>
      <c r="D41" s="60">
        <f t="shared" si="10"/>
        <v>462398928</v>
      </c>
      <c r="E41" s="60">
        <f t="shared" si="10"/>
        <v>323679249.60000002</v>
      </c>
      <c r="F41" s="60">
        <f t="shared" si="10"/>
        <v>138719678.40000001</v>
      </c>
      <c r="G41" s="60">
        <f t="shared" si="10"/>
        <v>9374469</v>
      </c>
      <c r="H41" s="60">
        <f t="shared" si="10"/>
        <v>148094147.39999998</v>
      </c>
      <c r="I41" s="41"/>
    </row>
    <row r="42" spans="1:108" x14ac:dyDescent="0.2">
      <c r="B42"/>
    </row>
    <row r="43" spans="1:108" x14ac:dyDescent="0.2">
      <c r="D43" s="36"/>
    </row>
    <row r="44" spans="1:108" x14ac:dyDescent="0.2">
      <c r="D44" s="36"/>
    </row>
    <row r="46" spans="1:108" x14ac:dyDescent="0.2">
      <c r="D46" s="36"/>
    </row>
    <row r="48" spans="1:108" x14ac:dyDescent="0.2">
      <c r="A48" s="19"/>
      <c r="B48" s="22"/>
      <c r="I48" s="11"/>
    </row>
    <row r="49" spans="1:7" x14ac:dyDescent="0.2">
      <c r="A49" s="21"/>
      <c r="B49" s="21"/>
      <c r="G49" s="36"/>
    </row>
    <row r="50" spans="1:7" x14ac:dyDescent="0.2">
      <c r="A50" s="20"/>
      <c r="B50" s="21"/>
    </row>
  </sheetData>
  <mergeCells count="22">
    <mergeCell ref="A1:I1"/>
    <mergeCell ref="B3:B4"/>
    <mergeCell ref="C3:C4"/>
    <mergeCell ref="D3:D4"/>
    <mergeCell ref="G3:G5"/>
    <mergeCell ref="I3:I5"/>
    <mergeCell ref="E3:E5"/>
    <mergeCell ref="F3:F5"/>
    <mergeCell ref="H3:H4"/>
    <mergeCell ref="A40:I40"/>
    <mergeCell ref="A30:I30"/>
    <mergeCell ref="A31:I31"/>
    <mergeCell ref="A3:A4"/>
    <mergeCell ref="A7:I7"/>
    <mergeCell ref="A16:I16"/>
    <mergeCell ref="A20:I20"/>
    <mergeCell ref="A21:I21"/>
    <mergeCell ref="A17:I17"/>
    <mergeCell ref="A8:I8"/>
    <mergeCell ref="A27:I27"/>
    <mergeCell ref="A34:I34"/>
    <mergeCell ref="A35:I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7" firstPageNumber="3" fitToHeight="0" orientation="landscape" useFirstPageNumber="1" r:id="rId1"/>
  <headerFooter scaleWithDoc="0" alignWithMargins="0">
    <oddHeader>&amp;LPříloha č.1</oddHeader>
    <oddFooter>&amp;L&amp;"Arial,Kurzíva"Zastupitelstvo Olomouckého kraje 28. 6. 2013
24. Projekty Olomouckého kraje spolufinancované z EF předkládané ke schválení financování
Příloha č. 1 Seznam podaných žádostí o dotaci &amp;R&amp;"Arial,Kurzíva"Strana &amp;P (celkem 4)</oddFooter>
  </headerFooter>
  <rowBreaks count="1" manualBreakCount="1">
    <brk id="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Dresslerová Veronika</cp:lastModifiedBy>
  <cp:lastPrinted>2013-06-24T12:26:36Z</cp:lastPrinted>
  <dcterms:created xsi:type="dcterms:W3CDTF">2010-05-05T13:52:59Z</dcterms:created>
  <dcterms:modified xsi:type="dcterms:W3CDTF">2013-07-17T06:45:12Z</dcterms:modified>
</cp:coreProperties>
</file>