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6360" windowHeight="11640" tabRatio="919"/>
  </bookViews>
  <sheets>
    <sheet name="Rekapitulace" sheetId="41" r:id="rId1"/>
    <sheet name="1025" sheetId="7" r:id="rId2"/>
    <sheet name="1026" sheetId="35" r:id="rId3"/>
    <sheet name="1043" sheetId="33" r:id="rId4"/>
    <sheet name="1113" sheetId="32" r:id="rId5"/>
    <sheet name="1142" sheetId="31" r:id="rId6"/>
    <sheet name="1175" sheetId="30" r:id="rId7"/>
    <sheet name="1225" sheetId="29" r:id="rId8"/>
    <sheet name="1226" sheetId="28" r:id="rId9"/>
    <sheet name="1227" sheetId="27" r:id="rId10"/>
    <sheet name="1314" sheetId="26" r:id="rId11"/>
    <sheet name="1315" sheetId="25" r:id="rId12"/>
    <sheet name="1407" sheetId="24" r:id="rId13"/>
    <sheet name="1408" sheetId="23" r:id="rId14"/>
    <sheet name="List1" sheetId="42" state="hidden" r:id="rId15"/>
  </sheets>
  <definedNames>
    <definedName name="A" localSheetId="0">Rekapitulace!$A$64623</definedName>
    <definedName name="A">#REF!</definedName>
    <definedName name="názvy.tisku">#REF!</definedName>
    <definedName name="_xlnm.Print_Area" localSheetId="1">'1025'!$A$1:$I$57</definedName>
    <definedName name="_xlnm.Print_Area" localSheetId="2">'1026'!$A$1:$I$52</definedName>
    <definedName name="_xlnm.Print_Area" localSheetId="3">'1043'!$A$1:$I$53</definedName>
    <definedName name="_xlnm.Print_Area" localSheetId="4">'1113'!$A$1:$I$53</definedName>
    <definedName name="_xlnm.Print_Area" localSheetId="5">'1142'!$A$1:$I$53</definedName>
    <definedName name="_xlnm.Print_Area" localSheetId="6">'1175'!$A$1:$I$53</definedName>
    <definedName name="_xlnm.Print_Area" localSheetId="7">'1225'!$A$1:$I$53</definedName>
    <definedName name="_xlnm.Print_Area" localSheetId="8">'1226'!$A$1:$I$54</definedName>
    <definedName name="_xlnm.Print_Area" localSheetId="9">'1227'!$A$1:$I$53</definedName>
    <definedName name="_xlnm.Print_Area" localSheetId="10">'1314'!$A$1:$I$53</definedName>
    <definedName name="_xlnm.Print_Area" localSheetId="11">'1315'!$A$1:$I$53</definedName>
    <definedName name="_xlnm.Print_Area" localSheetId="12">'1407'!$A$1:$I$53</definedName>
    <definedName name="_xlnm.Print_Area" localSheetId="13">'1408'!$A$1:$I$52</definedName>
    <definedName name="_xlnm.Print_Area" localSheetId="0">Rekapitulace!$A$1:$M$46</definedName>
  </definedNames>
  <calcPr calcId="145621"/>
</workbook>
</file>

<file path=xl/calcChain.xml><?xml version="1.0" encoding="utf-8"?>
<calcChain xmlns="http://schemas.openxmlformats.org/spreadsheetml/2006/main">
  <c r="L24" i="41" l="1"/>
  <c r="L22" i="41"/>
  <c r="G28" i="28" l="1"/>
  <c r="G28" i="23"/>
  <c r="G28" i="42"/>
  <c r="I52" i="42" l="1"/>
  <c r="H52" i="42"/>
  <c r="G52" i="42"/>
  <c r="F52" i="42"/>
  <c r="I51" i="42"/>
  <c r="H51" i="42"/>
  <c r="G51" i="42"/>
  <c r="F51" i="42"/>
  <c r="I50" i="42"/>
  <c r="H50" i="42"/>
  <c r="G50" i="42"/>
  <c r="F50" i="42"/>
  <c r="I49" i="42"/>
  <c r="H49" i="42"/>
  <c r="G49" i="42"/>
  <c r="F49" i="42"/>
  <c r="I48" i="42"/>
  <c r="H48" i="42"/>
  <c r="G48" i="42"/>
  <c r="F48" i="42"/>
  <c r="E52" i="42"/>
  <c r="E51" i="42"/>
  <c r="E50" i="42"/>
  <c r="E49" i="42"/>
  <c r="E48" i="42"/>
  <c r="G41" i="42"/>
  <c r="F41" i="42"/>
  <c r="G40" i="42"/>
  <c r="F40" i="42"/>
  <c r="G39" i="42"/>
  <c r="F39" i="42"/>
  <c r="G38" i="42"/>
  <c r="F38" i="42"/>
  <c r="G37" i="42"/>
  <c r="F37" i="42"/>
  <c r="G31" i="42"/>
  <c r="G30" i="42"/>
  <c r="G29" i="42"/>
  <c r="I24" i="42"/>
  <c r="H24" i="42"/>
  <c r="G24" i="42"/>
  <c r="I22" i="42"/>
  <c r="H22" i="42"/>
  <c r="G22" i="42"/>
  <c r="I18" i="42"/>
  <c r="H18" i="42"/>
  <c r="G18" i="42"/>
  <c r="F18" i="42"/>
  <c r="E18" i="42"/>
  <c r="I16" i="42"/>
  <c r="H16" i="42"/>
  <c r="G16" i="42"/>
  <c r="F16" i="42"/>
  <c r="E16" i="42"/>
  <c r="L23" i="41" l="1"/>
  <c r="L36" i="41" s="1"/>
  <c r="K23" i="41"/>
  <c r="J23" i="41"/>
  <c r="M23" i="41" s="1"/>
  <c r="K36" i="41"/>
  <c r="J36" i="41"/>
  <c r="M36" i="41" s="1"/>
  <c r="I36" i="41"/>
  <c r="H36" i="41"/>
  <c r="I37" i="41" s="1"/>
  <c r="F36" i="41"/>
  <c r="E36" i="41"/>
  <c r="J33" i="41" l="1"/>
  <c r="J31" i="41"/>
  <c r="J29" i="41"/>
  <c r="J27" i="41"/>
  <c r="J25" i="41"/>
  <c r="J21" i="41"/>
  <c r="J13" i="41"/>
  <c r="J11" i="41"/>
  <c r="J9" i="41"/>
  <c r="J19" i="41"/>
  <c r="K19" i="41"/>
  <c r="G28" i="30"/>
  <c r="J16" i="41"/>
  <c r="M16" i="41" s="1"/>
  <c r="G28" i="27" l="1"/>
  <c r="G28" i="32"/>
  <c r="J15" i="41" l="1"/>
  <c r="I50" i="23" l="1"/>
  <c r="F50" i="23"/>
  <c r="G50" i="23"/>
  <c r="E50" i="23"/>
  <c r="I51" i="27" l="1"/>
  <c r="F51" i="27"/>
  <c r="E51" i="27"/>
  <c r="G52" i="28" l="1"/>
  <c r="E52" i="28"/>
  <c r="I51" i="29"/>
  <c r="F51" i="29"/>
  <c r="I51" i="30" l="1"/>
  <c r="F51" i="30"/>
  <c r="E51" i="30" l="1"/>
  <c r="G51" i="31"/>
  <c r="E51" i="31"/>
  <c r="G16" i="31"/>
  <c r="I51" i="33"/>
  <c r="G51" i="33"/>
  <c r="F51" i="33"/>
  <c r="E51" i="33"/>
  <c r="E50" i="35" l="1"/>
  <c r="G16" i="35"/>
  <c r="E51" i="7"/>
  <c r="G51" i="7"/>
  <c r="F51" i="7"/>
  <c r="E53" i="7" l="1"/>
  <c r="H50" i="25" l="1"/>
  <c r="I37" i="27" l="1"/>
  <c r="L21" i="41" l="1"/>
  <c r="M18" i="41"/>
  <c r="H50" i="23" l="1"/>
  <c r="H51" i="23"/>
  <c r="H49" i="23"/>
  <c r="H48" i="23"/>
  <c r="I41" i="32"/>
  <c r="H51" i="24" l="1"/>
  <c r="H52" i="24"/>
  <c r="H50" i="24"/>
  <c r="H49" i="24"/>
  <c r="H52" i="25" l="1"/>
  <c r="H51" i="25"/>
  <c r="H49" i="25"/>
  <c r="H51" i="26" l="1"/>
  <c r="H52" i="26"/>
  <c r="H50" i="26"/>
  <c r="H49" i="26"/>
  <c r="H51" i="27" l="1"/>
  <c r="H52" i="27"/>
  <c r="H50" i="27"/>
  <c r="H49" i="27"/>
  <c r="H52" i="28" l="1"/>
  <c r="I52" i="28" s="1"/>
  <c r="H53" i="28"/>
  <c r="I53" i="28" s="1"/>
  <c r="H51" i="28"/>
  <c r="H50" i="28"/>
  <c r="G28" i="29"/>
  <c r="H51" i="29"/>
  <c r="H52" i="29"/>
  <c r="H50" i="29"/>
  <c r="H49" i="29"/>
  <c r="H49" i="30"/>
  <c r="H51" i="30"/>
  <c r="H52" i="30"/>
  <c r="H50" i="30"/>
  <c r="H51" i="31" l="1"/>
  <c r="H52" i="31"/>
  <c r="H50" i="31"/>
  <c r="H49" i="31"/>
  <c r="G16" i="32" l="1"/>
  <c r="H51" i="32"/>
  <c r="H52" i="32"/>
  <c r="H50" i="32"/>
  <c r="H49" i="32"/>
  <c r="H51" i="33" l="1"/>
  <c r="H52" i="33"/>
  <c r="H50" i="33"/>
  <c r="H49" i="33"/>
  <c r="G28" i="33"/>
  <c r="H50" i="35"/>
  <c r="H51" i="35"/>
  <c r="H49" i="35"/>
  <c r="H48" i="35"/>
  <c r="H51" i="7" l="1"/>
  <c r="H52" i="7"/>
  <c r="H50" i="7"/>
  <c r="H49" i="7"/>
  <c r="G28" i="7"/>
  <c r="G16" i="7"/>
  <c r="I48" i="23" l="1"/>
  <c r="J17" i="41" l="1"/>
  <c r="G18" i="29"/>
  <c r="F22" i="41" s="1"/>
  <c r="I51" i="23"/>
  <c r="I52" i="23"/>
  <c r="I52" i="24"/>
  <c r="I51" i="24"/>
  <c r="I49" i="24"/>
  <c r="I52" i="25"/>
  <c r="I51" i="25"/>
  <c r="I49" i="25"/>
  <c r="I53" i="25" s="1"/>
  <c r="I52" i="26"/>
  <c r="I51" i="26"/>
  <c r="I49" i="26"/>
  <c r="I52" i="27"/>
  <c r="I49" i="27"/>
  <c r="I50" i="28"/>
  <c r="I52" i="29"/>
  <c r="I49" i="29"/>
  <c r="I49" i="30"/>
  <c r="I49" i="31"/>
  <c r="I52" i="32"/>
  <c r="I51" i="32"/>
  <c r="I49" i="32"/>
  <c r="I52" i="33"/>
  <c r="I49" i="33"/>
  <c r="I51" i="35"/>
  <c r="I50" i="35"/>
  <c r="I48" i="35"/>
  <c r="I49" i="7"/>
  <c r="I52" i="7"/>
  <c r="I51" i="7"/>
  <c r="I53" i="7" s="1"/>
  <c r="K33" i="41"/>
  <c r="G16" i="29"/>
  <c r="E22" i="41" s="1"/>
  <c r="G18" i="7"/>
  <c r="F10" i="41" s="1"/>
  <c r="E10" i="41"/>
  <c r="G18" i="23"/>
  <c r="F34" i="41" s="1"/>
  <c r="G16" i="23"/>
  <c r="E34" i="41" s="1"/>
  <c r="E12" i="41"/>
  <c r="G18" i="35"/>
  <c r="F12" i="41" s="1"/>
  <c r="G18" i="33"/>
  <c r="F14" i="41" s="1"/>
  <c r="G16" i="33"/>
  <c r="E14" i="41" s="1"/>
  <c r="G18" i="31"/>
  <c r="F18" i="41" s="1"/>
  <c r="E18" i="41"/>
  <c r="I18" i="41" s="1"/>
  <c r="G18" i="30"/>
  <c r="F20" i="41" s="1"/>
  <c r="G16" i="30"/>
  <c r="E20" i="41" s="1"/>
  <c r="G18" i="28"/>
  <c r="F24" i="41" s="1"/>
  <c r="G16" i="28"/>
  <c r="E24" i="41" s="1"/>
  <c r="G22" i="28"/>
  <c r="G24" i="41" s="1"/>
  <c r="G18" i="27"/>
  <c r="F26" i="41" s="1"/>
  <c r="G16" i="27"/>
  <c r="E26" i="41" s="1"/>
  <c r="G18" i="26"/>
  <c r="F28" i="41" s="1"/>
  <c r="G16" i="26"/>
  <c r="E28" i="41" s="1"/>
  <c r="G18" i="25"/>
  <c r="F30" i="41" s="1"/>
  <c r="G16" i="25"/>
  <c r="E30" i="41" s="1"/>
  <c r="G18" i="24"/>
  <c r="F32" i="41" s="1"/>
  <c r="G16" i="24"/>
  <c r="E32" i="41" s="1"/>
  <c r="G18" i="32"/>
  <c r="F16" i="41" s="1"/>
  <c r="E16" i="41"/>
  <c r="K25" i="41"/>
  <c r="K31" i="41"/>
  <c r="K13" i="41"/>
  <c r="K27" i="41"/>
  <c r="K29" i="41"/>
  <c r="K17" i="41"/>
  <c r="K9" i="41"/>
  <c r="K11" i="41"/>
  <c r="K15" i="41"/>
  <c r="K21" i="41"/>
  <c r="L9" i="41"/>
  <c r="L11" i="41"/>
  <c r="L13" i="41"/>
  <c r="L15" i="41"/>
  <c r="L19" i="41"/>
  <c r="L25" i="41"/>
  <c r="L27" i="41"/>
  <c r="L29" i="41"/>
  <c r="L31" i="41"/>
  <c r="L33" i="41"/>
  <c r="H52" i="23"/>
  <c r="G52" i="23"/>
  <c r="F52" i="23"/>
  <c r="E52" i="23"/>
  <c r="I24" i="23"/>
  <c r="H24" i="23"/>
  <c r="H53" i="24"/>
  <c r="G53" i="24"/>
  <c r="F53" i="24"/>
  <c r="E53" i="24"/>
  <c r="I40" i="24"/>
  <c r="I38" i="24"/>
  <c r="G28" i="24"/>
  <c r="I24" i="24"/>
  <c r="H24" i="24"/>
  <c r="G53" i="25"/>
  <c r="F53" i="25"/>
  <c r="E53" i="25"/>
  <c r="H53" i="25"/>
  <c r="I38" i="25"/>
  <c r="G28" i="25"/>
  <c r="I24" i="25"/>
  <c r="H24" i="25"/>
  <c r="G22" i="25"/>
  <c r="G30" i="41" s="1"/>
  <c r="G24" i="25"/>
  <c r="H53" i="26"/>
  <c r="G53" i="26"/>
  <c r="F53" i="26"/>
  <c r="E53" i="26"/>
  <c r="I40" i="26"/>
  <c r="I38" i="26"/>
  <c r="G28" i="26"/>
  <c r="I24" i="26"/>
  <c r="H24" i="26"/>
  <c r="G22" i="26"/>
  <c r="G28" i="41" s="1"/>
  <c r="G24" i="26"/>
  <c r="I53" i="27"/>
  <c r="H53" i="27"/>
  <c r="G53" i="27"/>
  <c r="F53" i="27"/>
  <c r="E53" i="27"/>
  <c r="I40" i="27"/>
  <c r="I38" i="27"/>
  <c r="I24" i="27"/>
  <c r="H24" i="27"/>
  <c r="G54" i="28"/>
  <c r="F54" i="28"/>
  <c r="E54" i="28"/>
  <c r="H54" i="28"/>
  <c r="I41" i="28"/>
  <c r="I39" i="28"/>
  <c r="I38" i="28"/>
  <c r="G24" i="28"/>
  <c r="H24" i="28"/>
  <c r="I24" i="28"/>
  <c r="G53" i="29"/>
  <c r="F53" i="29"/>
  <c r="E53" i="29"/>
  <c r="H53" i="29"/>
  <c r="I24" i="29"/>
  <c r="H24" i="29"/>
  <c r="I40" i="29"/>
  <c r="I37" i="29"/>
  <c r="I38" i="29"/>
  <c r="H53" i="30"/>
  <c r="G53" i="30"/>
  <c r="F53" i="30"/>
  <c r="E53" i="30"/>
  <c r="I40" i="30"/>
  <c r="I38" i="30"/>
  <c r="I24" i="30"/>
  <c r="H24" i="30"/>
  <c r="I53" i="31"/>
  <c r="H53" i="31"/>
  <c r="G53" i="31"/>
  <c r="F53" i="31"/>
  <c r="E53" i="31"/>
  <c r="I40" i="31"/>
  <c r="I38" i="31"/>
  <c r="I37" i="31"/>
  <c r="I24" i="31"/>
  <c r="H24" i="31"/>
  <c r="H53" i="32"/>
  <c r="G53" i="32"/>
  <c r="F53" i="32"/>
  <c r="E53" i="32"/>
  <c r="I40" i="32"/>
  <c r="I38" i="32"/>
  <c r="I24" i="32"/>
  <c r="H24" i="32"/>
  <c r="H53" i="33"/>
  <c r="G53" i="33"/>
  <c r="F53" i="33"/>
  <c r="E53" i="33"/>
  <c r="I40" i="33"/>
  <c r="I38" i="33"/>
  <c r="I24" i="33"/>
  <c r="H24" i="33"/>
  <c r="G52" i="35"/>
  <c r="F52" i="35"/>
  <c r="E52" i="35"/>
  <c r="H52" i="35"/>
  <c r="G28" i="35"/>
  <c r="I24" i="35"/>
  <c r="H24" i="35"/>
  <c r="F53" i="7"/>
  <c r="H53" i="7"/>
  <c r="G53" i="7"/>
  <c r="I40" i="7"/>
  <c r="I38" i="7"/>
  <c r="I40" i="25"/>
  <c r="I24" i="7"/>
  <c r="H24" i="7"/>
  <c r="G22" i="23"/>
  <c r="G34" i="41" s="1"/>
  <c r="G22" i="24"/>
  <c r="G32" i="41" s="1"/>
  <c r="G22" i="27"/>
  <c r="G24" i="27" s="1"/>
  <c r="G22" i="29"/>
  <c r="G24" i="29" s="1"/>
  <c r="G22" i="30"/>
  <c r="G20" i="41" s="1"/>
  <c r="G22" i="31"/>
  <c r="G24" i="31" s="1"/>
  <c r="G28" i="31" s="1"/>
  <c r="G31" i="31" s="1"/>
  <c r="G22" i="32"/>
  <c r="G16" i="41" s="1"/>
  <c r="G22" i="33"/>
  <c r="G24" i="33" s="1"/>
  <c r="H14" i="41" s="1"/>
  <c r="G22" i="35"/>
  <c r="G12" i="41" s="1"/>
  <c r="G22" i="7"/>
  <c r="M25" i="41" l="1"/>
  <c r="M15" i="41"/>
  <c r="K16" i="41" s="1"/>
  <c r="M29" i="41"/>
  <c r="M31" i="41"/>
  <c r="H24" i="41"/>
  <c r="H20" i="41"/>
  <c r="M17" i="41"/>
  <c r="M13" i="41"/>
  <c r="M11" i="41"/>
  <c r="M9" i="41"/>
  <c r="M27" i="41"/>
  <c r="J28" i="41" s="1"/>
  <c r="K24" i="41"/>
  <c r="M21" i="41"/>
  <c r="M33" i="41"/>
  <c r="J34" i="41" s="1"/>
  <c r="I53" i="33"/>
  <c r="I53" i="32"/>
  <c r="I53" i="30"/>
  <c r="I53" i="29"/>
  <c r="I53" i="26"/>
  <c r="I53" i="24"/>
  <c r="H34" i="41"/>
  <c r="H32" i="41"/>
  <c r="H30" i="41"/>
  <c r="H28" i="41"/>
  <c r="I52" i="35"/>
  <c r="I54" i="28"/>
  <c r="G24" i="35"/>
  <c r="H12" i="41" s="1"/>
  <c r="G24" i="32"/>
  <c r="H16" i="41" s="1"/>
  <c r="G24" i="30"/>
  <c r="G24" i="23"/>
  <c r="G24" i="7"/>
  <c r="H10" i="41" s="1"/>
  <c r="G26" i="41"/>
  <c r="H26" i="41" s="1"/>
  <c r="G22" i="41"/>
  <c r="G18" i="41"/>
  <c r="G24" i="24"/>
  <c r="J26" i="41" l="1"/>
  <c r="K26" i="41"/>
  <c r="H22" i="41"/>
  <c r="K10" i="41"/>
  <c r="J10" i="41"/>
  <c r="M10" i="41" s="1"/>
  <c r="J12" i="41"/>
  <c r="K12" i="41"/>
  <c r="K14" i="41"/>
  <c r="J14" i="41"/>
  <c r="M14" i="41" s="1"/>
  <c r="J24" i="41"/>
  <c r="M24" i="41" s="1"/>
  <c r="J32" i="41"/>
  <c r="K32" i="41"/>
  <c r="J30" i="41"/>
  <c r="K30" i="41"/>
  <c r="K28" i="41"/>
  <c r="M28" i="41" s="1"/>
  <c r="M19" i="41"/>
  <c r="J20" i="41"/>
  <c r="J22" i="41"/>
  <c r="K22" i="41"/>
  <c r="K34" i="41"/>
  <c r="M34" i="41" s="1"/>
  <c r="G36" i="41"/>
  <c r="N37" i="41" s="1"/>
  <c r="M26" i="41" l="1"/>
  <c r="M30" i="41"/>
  <c r="M32" i="41"/>
  <c r="M12" i="41"/>
  <c r="L20" i="41"/>
  <c r="K20" i="41"/>
  <c r="M20" i="41" s="1"/>
  <c r="M22" i="41"/>
</calcChain>
</file>

<file path=xl/sharedStrings.xml><?xml version="1.0" encoding="utf-8"?>
<sst xmlns="http://schemas.openxmlformats.org/spreadsheetml/2006/main" count="945" uniqueCount="145">
  <si>
    <t>REKAPITULACE ZA ORGANIZACI :</t>
  </si>
  <si>
    <t>Název organizace :</t>
  </si>
  <si>
    <t>Adresa :</t>
  </si>
  <si>
    <t>ORG</t>
  </si>
  <si>
    <t xml:space="preserve">Schválený </t>
  </si>
  <si>
    <t>Upravený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</si>
  <si>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</si>
  <si>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</si>
  <si>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</si>
  <si>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</si>
  <si>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</si>
  <si>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</si>
  <si>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</si>
  <si>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 xml:space="preserve">a)    Náklady a výnosy    </t>
  </si>
  <si>
    <t>Náklady</t>
  </si>
  <si>
    <t>Výnosy</t>
  </si>
  <si>
    <t>Doplňující údaje :</t>
  </si>
  <si>
    <t>b)</t>
  </si>
  <si>
    <t xml:space="preserve"> - Návrh na příděly do fondů:</t>
  </si>
  <si>
    <t>Fond rezervní</t>
  </si>
  <si>
    <t>Fond odměn</t>
  </si>
  <si>
    <t xml:space="preserve"> - Způsob krytí ztráty :</t>
  </si>
  <si>
    <t>c)</t>
  </si>
  <si>
    <t>d)</t>
  </si>
  <si>
    <t>Fondy</t>
  </si>
  <si>
    <t>Tvorba</t>
  </si>
  <si>
    <t>Čerpání</t>
  </si>
  <si>
    <t xml:space="preserve">Stav k </t>
  </si>
  <si>
    <t>FKSP</t>
  </si>
  <si>
    <t>Investiční fond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</si>
  <si>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</si>
  <si>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</si>
  <si>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</si>
  <si>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</si>
  <si>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</si>
  <si>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Rozdělení výsledku hospodaření</t>
  </si>
  <si>
    <t>Schválená částka</t>
  </si>
  <si>
    <t>Odvody z investičního fondu</t>
  </si>
  <si>
    <t>daň z příjmů,dodatečné odvody daně z příjmů (nákladová položka)</t>
  </si>
  <si>
    <t>% plnění</t>
  </si>
  <si>
    <t>Finanční krytí k</t>
  </si>
  <si>
    <t>jednotka -  Kč na 2 des. místa</t>
  </si>
  <si>
    <t>Neinvestiční příspěvek /odpisy/</t>
  </si>
  <si>
    <t>Neinvestiční příspěvek /nájemné/</t>
  </si>
  <si>
    <t>ORJ -10</t>
  </si>
  <si>
    <t xml:space="preserve">                Mgr. Miroslav Gajdůšek , MBA</t>
  </si>
  <si>
    <t xml:space="preserve">Název školy </t>
  </si>
  <si>
    <t>Adresa</t>
  </si>
  <si>
    <t>Daň</t>
  </si>
  <si>
    <t>Výsledek hospodaření</t>
  </si>
  <si>
    <t>Pokrytí ztráty z minulých let</t>
  </si>
  <si>
    <t>zlepšený VH</t>
  </si>
  <si>
    <t>ztráta</t>
  </si>
  <si>
    <t>Celkem</t>
  </si>
  <si>
    <t>Základní škola</t>
  </si>
  <si>
    <t>Gymnázium</t>
  </si>
  <si>
    <t>Dětský domov a Školní jídelna</t>
  </si>
  <si>
    <t>CELKEM</t>
  </si>
  <si>
    <t>saldo</t>
  </si>
  <si>
    <t>Kalvodova 360</t>
  </si>
  <si>
    <t>Jeseník</t>
  </si>
  <si>
    <t>ZŠ a MŠ při Sanatoriu EDEL</t>
  </si>
  <si>
    <t>Lázeňská 491</t>
  </si>
  <si>
    <t>Zlaté Hory</t>
  </si>
  <si>
    <t>Fučíkova 312</t>
  </si>
  <si>
    <t>Komenského 281</t>
  </si>
  <si>
    <t>Dukelská 1240</t>
  </si>
  <si>
    <t>Hotelová škola Vincenze Priessnitze</t>
  </si>
  <si>
    <t>Dukelská 680</t>
  </si>
  <si>
    <t>Odborné učiliště a Praktická škola</t>
  </si>
  <si>
    <t>U Jatek 8</t>
  </si>
  <si>
    <t>Horní Heřmanice 47</t>
  </si>
  <si>
    <t>Bernartice</t>
  </si>
  <si>
    <t>Kostelní 1</t>
  </si>
  <si>
    <t>Vidnava</t>
  </si>
  <si>
    <t>Nádražní 280</t>
  </si>
  <si>
    <t>Černá voda 1</t>
  </si>
  <si>
    <t>Černá voda</t>
  </si>
  <si>
    <t>Priessnitzova 406</t>
  </si>
  <si>
    <t>Kalvodova 360, Jeseník</t>
  </si>
  <si>
    <t>Základní škola a Mateřská škola při Sanatoriu Edel Zlaté Hory</t>
  </si>
  <si>
    <t>Lázeňská 491, Zlaté Hory</t>
  </si>
  <si>
    <t>Základní škola Jeseník, Fučíkova 312</t>
  </si>
  <si>
    <t>Fučíkova 312, Jeseník</t>
  </si>
  <si>
    <t>Gymnázium, Jeseník, Komenského 281</t>
  </si>
  <si>
    <t>Komenského 281, Jeseník</t>
  </si>
  <si>
    <t>SOŠ a SOU strojírenské a stavební, Jeseník, Dukelská 1240</t>
  </si>
  <si>
    <t>Dukelská 1240, Jeseník</t>
  </si>
  <si>
    <t>00176401</t>
  </si>
  <si>
    <t>Hotelová škola Vincenze Priessnitze, Jeseník, Dukelská 680</t>
  </si>
  <si>
    <t>Dukelská 680, Jeseník</t>
  </si>
  <si>
    <t>00577391</t>
  </si>
  <si>
    <t>Lipová - lázně 458</t>
  </si>
  <si>
    <t>00843032</t>
  </si>
  <si>
    <t>U Jatek 8, Jeseník</t>
  </si>
  <si>
    <t>00495433</t>
  </si>
  <si>
    <t>Horní Heřmanice 47, Bernartice</t>
  </si>
  <si>
    <t>00099791</t>
  </si>
  <si>
    <t>Základní umělecká škola Karla Ditterse Vidnava</t>
  </si>
  <si>
    <t>Kostelní 1, Vidnava</t>
  </si>
  <si>
    <t>00852058</t>
  </si>
  <si>
    <t>Základní umělecká škola Franze Schuberta Zlaté Hory</t>
  </si>
  <si>
    <t>Nádražní 280, Zlaté Hory</t>
  </si>
  <si>
    <t>Dětský domov a Školní jídelna, Černá Voda 1</t>
  </si>
  <si>
    <t>Černá Voda 1</t>
  </si>
  <si>
    <t>49589741</t>
  </si>
  <si>
    <t>Dětský domov a Školní jídelna, Jeseník, Priessnitzova 405</t>
  </si>
  <si>
    <t>Priessnitzova 405, Jeseník</t>
  </si>
  <si>
    <t>IČ</t>
  </si>
  <si>
    <t xml:space="preserve">Částka </t>
  </si>
  <si>
    <t xml:space="preserve"> /spolufin. akcí/</t>
  </si>
  <si>
    <t>nerozp.</t>
  </si>
  <si>
    <t>SOŠ a SOU zemědělské, Horní Heřmanice 47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</si>
  <si>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</si>
  <si>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Správce:  vedoucí odboru </t>
  </si>
  <si>
    <t>Základní umělecká škola Karla Ditterse</t>
  </si>
  <si>
    <t>Základní umělecká škola Franze Schuberta</t>
  </si>
  <si>
    <t>Odvody z investičního fondu /odpisy/</t>
  </si>
  <si>
    <t>a) Příspěvkové organizace v oblasti školství</t>
  </si>
  <si>
    <t>SOŠ a SOU zemědělské</t>
  </si>
  <si>
    <t>SOŠ a SOU strojírenské a stavební</t>
  </si>
  <si>
    <t>ZŠ a MŠ při Priessnitzových léčebných lázních a.s., Jeseník</t>
  </si>
  <si>
    <t>ZŠ a MŠ při PLL a.s.</t>
  </si>
  <si>
    <t>Pozn.: Vynaložené odpisy nad stanovený limit byly finančně pokryty z provozních prostředků organizace- 126,- Kč.</t>
  </si>
  <si>
    <t>Střední odborná škola gastronomie a potravinářství, Jeseník, U Jatek 8</t>
  </si>
  <si>
    <t>SOŠ gastronomie a potravinářství</t>
  </si>
  <si>
    <t>Z celkového počtu 13 organizací okresu Jeseník skončilo:</t>
  </si>
  <si>
    <t>jednotka - Kč na 2 des. místa</t>
  </si>
  <si>
    <t xml:space="preserve">Rozdělení do fondů - </t>
  </si>
  <si>
    <t>v Kč</t>
  </si>
  <si>
    <t>Odborné učiliště a Praktická škola, Lipová - lázně 458</t>
  </si>
  <si>
    <t>Lipová-lázně</t>
  </si>
  <si>
    <t>Lipová lázně 458</t>
  </si>
  <si>
    <t>Rekapitulace hospodaření /výsledek hospodaření/   za  rok  2012   -  okres Jeseník</t>
  </si>
  <si>
    <t>Stav k 1.1.2012</t>
  </si>
  <si>
    <t>Pozn.: Odvod z investičního fondu (k navýšení neinvestičního příspěvku na provoz ) ve výši 600 000,- Kč.</t>
  </si>
  <si>
    <t>Pozn.: Vynaložené odpisy nad stanovený limit byly finančně pokryty z provozních prostředků organizace- 763,- Kč.</t>
  </si>
  <si>
    <t>Pozn.: Vynaložené odpisy nad stanovený limit byly finančně pokryty z provozních prostředků organizace- 1 810,62 Kč.</t>
  </si>
  <si>
    <t>Vynaložené odpisy nad stanovený limit byly hrazeny z vlastních zdrojů z doplňkové činnosti organizace-  33 016,08 Kč.</t>
  </si>
  <si>
    <t>Pozn.: Vynaložené odpisy nad stanovený limit byly finančně pokryty z provozních prostředků organizace- 28,- Kč.</t>
  </si>
  <si>
    <t xml:space="preserve"> -     1 organizace ve ztrátě v celkové výši  -1 043 823,87Kč  </t>
  </si>
  <si>
    <t xml:space="preserve"> -   12 organizací se zlepšeným výsledkem hospodaření  v celkové výši  1 422 310,70 Kč</t>
  </si>
  <si>
    <t>Pozn.: Zlepšený výsledek hospodaření ve výši 158 865,91 Kč bude částečně použit na úhradu neuhrazené ztráty minulých let, která je ve výši - 6 790,43 Kč.</t>
  </si>
  <si>
    <t xml:space="preserve">Pozn. Neinvestiční příspěvek - odpisy - příspěvková organizace vrátila částku 38 395,91 Kč  dne 16.1.2013 na účet Olom. kraje </t>
  </si>
  <si>
    <r>
      <t>Ztráta -34 523,14 Kč bude pokryta z prostředků rezervního fondu v souladu s ust. § 30, odst. 3d) zákona č. 250/2000 Sb., o rozpočtových pravidlech územních  rozpočtů ve znění pozdějších předpisů -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použití prostředků rezervního fondu, vyjma poskytnutých darů. Částka - 1 009 300,73 Kč bude pokryta ze zlepšeného HV v  násl. letech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</si>
</sst>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2"/>
      <name val="Arial Black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4"/>
      <name val="Arial Black"/>
      <family val="2"/>
      <charset val="238"/>
    </font>
    <font>
      <b/>
      <sz val="14"/>
      <name val="Arial Black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rgb="FF808000"/>
      <name val="Comic Sans MS"/>
      <family val="4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7">
    <xf numFmtId="0" fontId="0" fillId="0" borderId="0" xfId="0"/>
    <xf numFmtId="0" fontId="9" fillId="0" borderId="0" xfId="0" applyFont="1" applyFill="1" applyAlignment="1" applyProtection="1">
      <alignment horizontal="right"/>
      <protection hidden="1"/>
    </xf>
    <xf numFmtId="4" fontId="17" fillId="0" borderId="0" xfId="0" applyNumberFormat="1" applyFont="1" applyFill="1" applyBorder="1" applyAlignment="1" applyProtection="1">
      <alignment shrinkToFit="1"/>
      <protection hidden="1"/>
    </xf>
    <xf numFmtId="0" fontId="18" fillId="0" borderId="0" xfId="0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/>
    <xf numFmtId="4" fontId="15" fillId="0" borderId="0" xfId="0" applyNumberFormat="1" applyFont="1" applyFill="1" applyBorder="1" applyAlignment="1" applyProtection="1">
      <alignment shrinkToFit="1"/>
      <protection hidden="1"/>
    </xf>
    <xf numFmtId="4" fontId="16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Alignment="1" applyProtection="1">
      <alignment shrinkToFit="1"/>
      <protection hidden="1"/>
    </xf>
    <xf numFmtId="4" fontId="8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4" fontId="9" fillId="0" borderId="4" xfId="0" applyNumberFormat="1" applyFont="1" applyFill="1" applyBorder="1" applyAlignment="1">
      <alignment horizontal="right"/>
    </xf>
    <xf numFmtId="10" fontId="2" fillId="0" borderId="5" xfId="0" applyNumberFormat="1" applyFont="1" applyFill="1" applyBorder="1"/>
    <xf numFmtId="10" fontId="2" fillId="0" borderId="6" xfId="0" applyNumberFormat="1" applyFont="1" applyFill="1" applyBorder="1"/>
    <xf numFmtId="10" fontId="2" fillId="0" borderId="7" xfId="0" applyNumberFormat="1" applyFont="1" applyFill="1" applyBorder="1"/>
    <xf numFmtId="4" fontId="0" fillId="0" borderId="8" xfId="0" applyNumberFormat="1" applyFill="1" applyBorder="1"/>
    <xf numFmtId="4" fontId="0" fillId="0" borderId="10" xfId="0" applyNumberFormat="1" applyFill="1" applyBorder="1"/>
    <xf numFmtId="4" fontId="9" fillId="0" borderId="11" xfId="0" applyNumberFormat="1" applyFont="1" applyFill="1" applyBorder="1" applyAlignment="1">
      <alignment horizontal="right"/>
    </xf>
    <xf numFmtId="4" fontId="0" fillId="0" borderId="12" xfId="0" applyNumberFormat="1" applyFill="1" applyBorder="1"/>
    <xf numFmtId="4" fontId="9" fillId="0" borderId="13" xfId="0" applyNumberFormat="1" applyFont="1" applyFill="1" applyBorder="1" applyAlignment="1">
      <alignment horizontal="right"/>
    </xf>
    <xf numFmtId="10" fontId="2" fillId="0" borderId="14" xfId="0" applyNumberFormat="1" applyFont="1" applyFill="1" applyBorder="1"/>
    <xf numFmtId="10" fontId="2" fillId="0" borderId="16" xfId="0" applyNumberFormat="1" applyFont="1" applyFill="1" applyBorder="1"/>
    <xf numFmtId="4" fontId="9" fillId="0" borderId="17" xfId="0" applyNumberFormat="1" applyFont="1" applyFill="1" applyBorder="1" applyAlignment="1">
      <alignment horizontal="right"/>
    </xf>
    <xf numFmtId="4" fontId="0" fillId="0" borderId="18" xfId="0" applyNumberFormat="1" applyFill="1" applyBorder="1"/>
    <xf numFmtId="0" fontId="0" fillId="0" borderId="18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33" fillId="0" borderId="19" xfId="0" applyFont="1" applyFill="1" applyBorder="1"/>
    <xf numFmtId="0" fontId="33" fillId="0" borderId="3" xfId="0" applyFont="1" applyFill="1" applyBorder="1"/>
    <xf numFmtId="0" fontId="9" fillId="0" borderId="1" xfId="0" applyFont="1" applyFill="1" applyBorder="1"/>
    <xf numFmtId="0" fontId="9" fillId="0" borderId="20" xfId="0" applyFont="1" applyFill="1" applyBorder="1"/>
    <xf numFmtId="0" fontId="9" fillId="0" borderId="21" xfId="0" applyFont="1" applyFill="1" applyBorder="1"/>
    <xf numFmtId="0" fontId="9" fillId="0" borderId="2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4" fontId="9" fillId="0" borderId="5" xfId="0" applyNumberFormat="1" applyFont="1" applyFill="1" applyBorder="1"/>
    <xf numFmtId="4" fontId="9" fillId="0" borderId="24" xfId="0" applyNumberFormat="1" applyFont="1" applyFill="1" applyBorder="1"/>
    <xf numFmtId="4" fontId="9" fillId="0" borderId="25" xfId="0" applyNumberFormat="1" applyFont="1" applyFill="1" applyBorder="1"/>
    <xf numFmtId="4" fontId="9" fillId="0" borderId="7" xfId="0" applyNumberFormat="1" applyFont="1" applyFill="1" applyBorder="1" applyAlignment="1">
      <alignment horizontal="right"/>
    </xf>
    <xf numFmtId="10" fontId="2" fillId="0" borderId="18" xfId="0" applyNumberFormat="1" applyFont="1" applyFill="1" applyBorder="1"/>
    <xf numFmtId="10" fontId="2" fillId="0" borderId="0" xfId="0" applyNumberFormat="1" applyFont="1" applyFill="1" applyBorder="1"/>
    <xf numFmtId="10" fontId="2" fillId="0" borderId="12" xfId="0" applyNumberFormat="1" applyFont="1" applyFill="1" applyBorder="1"/>
    <xf numFmtId="4" fontId="9" fillId="0" borderId="10" xfId="0" applyNumberFormat="1" applyFont="1" applyFill="1" applyBorder="1" applyAlignment="1">
      <alignment horizontal="right"/>
    </xf>
    <xf numFmtId="0" fontId="0" fillId="0" borderId="2" xfId="0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Protection="1">
      <protection hidden="1"/>
    </xf>
    <xf numFmtId="0" fontId="7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10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8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Alignment="1" applyProtection="1">
      <alignment horizontal="right" shrinkToFit="1"/>
      <protection hidden="1"/>
    </xf>
    <xf numFmtId="0" fontId="9" fillId="0" borderId="0" xfId="0" applyFont="1" applyFill="1" applyBorder="1" applyAlignment="1" applyProtection="1">
      <alignment horizontal="center" shrinkToFit="1"/>
      <protection hidden="1"/>
    </xf>
    <xf numFmtId="0" fontId="23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0" fontId="10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23" fillId="0" borderId="0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17" fillId="0" borderId="0" xfId="0" applyFont="1" applyFill="1" applyBorder="1" applyProtection="1"/>
    <xf numFmtId="0" fontId="17" fillId="0" borderId="0" xfId="0" applyFont="1" applyFill="1" applyBorder="1"/>
    <xf numFmtId="0" fontId="14" fillId="0" borderId="0" xfId="0" applyFont="1" applyFill="1" applyBorder="1" applyProtection="1"/>
    <xf numFmtId="4" fontId="17" fillId="0" borderId="0" xfId="0" applyNumberFormat="1" applyFont="1" applyFill="1" applyBorder="1"/>
    <xf numFmtId="0" fontId="6" fillId="0" borderId="0" xfId="0" applyFont="1" applyFill="1" applyBorder="1" applyProtection="1"/>
    <xf numFmtId="0" fontId="30" fillId="0" borderId="0" xfId="0" applyFont="1" applyFill="1" applyBorder="1" applyProtection="1"/>
    <xf numFmtId="0" fontId="29" fillId="0" borderId="0" xfId="0" applyFont="1" applyFill="1"/>
    <xf numFmtId="4" fontId="29" fillId="0" borderId="0" xfId="0" applyNumberFormat="1" applyFont="1" applyFill="1" applyBorder="1" applyAlignment="1" applyProtection="1">
      <alignment shrinkToFit="1"/>
      <protection hidden="1"/>
    </xf>
    <xf numFmtId="0" fontId="14" fillId="0" borderId="0" xfId="0" applyFont="1" applyFill="1" applyBorder="1"/>
    <xf numFmtId="0" fontId="1" fillId="0" borderId="0" xfId="0" applyFont="1" applyFill="1" applyBorder="1" applyProtection="1"/>
    <xf numFmtId="4" fontId="20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1" fillId="0" borderId="0" xfId="0" applyFont="1" applyFill="1" applyBorder="1" applyProtection="1"/>
    <xf numFmtId="0" fontId="10" fillId="0" borderId="0" xfId="0" applyFont="1" applyFill="1" applyBorder="1" applyProtection="1"/>
    <xf numFmtId="0" fontId="21" fillId="0" borderId="0" xfId="0" applyFont="1" applyFill="1" applyBorder="1" applyProtection="1"/>
    <xf numFmtId="0" fontId="22" fillId="0" borderId="0" xfId="0" applyFont="1" applyFill="1" applyBorder="1" applyProtection="1"/>
    <xf numFmtId="4" fontId="16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19" fillId="0" borderId="0" xfId="0" applyFont="1" applyFill="1" applyBorder="1" applyProtection="1">
      <protection hidden="1"/>
    </xf>
    <xf numFmtId="4" fontId="24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9" fillId="0" borderId="0" xfId="0" applyFont="1" applyFill="1" applyBorder="1" applyAlignment="1" applyProtection="1">
      <alignment horizontal="left" indent="2"/>
      <protection hidden="1"/>
    </xf>
    <xf numFmtId="0" fontId="21" fillId="0" borderId="0" xfId="0" applyFont="1" applyFill="1" applyBorder="1" applyProtection="1">
      <protection hidden="1"/>
    </xf>
    <xf numFmtId="2" fontId="9" fillId="0" borderId="0" xfId="0" applyNumberFormat="1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7" fillId="0" borderId="0" xfId="0" applyFont="1" applyFill="1" applyBorder="1" applyProtection="1">
      <protection hidden="1"/>
    </xf>
    <xf numFmtId="0" fontId="35" fillId="0" borderId="0" xfId="0" applyFont="1" applyFill="1" applyBorder="1" applyProtection="1">
      <protection hidden="1"/>
    </xf>
    <xf numFmtId="10" fontId="0" fillId="0" borderId="0" xfId="0" applyNumberFormat="1" applyFill="1" applyBorder="1" applyAlignment="1" applyProtection="1">
      <alignment horizontal="right" indent="4" shrinkToFit="1"/>
      <protection locked="0"/>
    </xf>
    <xf numFmtId="0" fontId="0" fillId="0" borderId="0" xfId="0" applyFill="1" applyBorder="1" applyProtection="1">
      <protection hidden="1"/>
    </xf>
    <xf numFmtId="4" fontId="8" fillId="0" borderId="0" xfId="0" applyNumberFormat="1" applyFont="1" applyFill="1" applyBorder="1" applyProtection="1">
      <protection hidden="1"/>
    </xf>
    <xf numFmtId="0" fontId="0" fillId="0" borderId="27" xfId="0" applyFill="1" applyBorder="1" applyProtection="1">
      <protection hidden="1"/>
    </xf>
    <xf numFmtId="0" fontId="0" fillId="0" borderId="28" xfId="0" applyFill="1" applyBorder="1" applyProtection="1">
      <protection hidden="1"/>
    </xf>
    <xf numFmtId="4" fontId="0" fillId="0" borderId="27" xfId="0" applyNumberFormat="1" applyFill="1" applyBorder="1" applyProtection="1">
      <protection hidden="1"/>
    </xf>
    <xf numFmtId="4" fontId="0" fillId="0" borderId="29" xfId="0" applyNumberFormat="1" applyFill="1" applyBorder="1" applyAlignment="1" applyProtection="1">
      <alignment horizontal="right"/>
      <protection hidden="1"/>
    </xf>
    <xf numFmtId="4" fontId="0" fillId="0" borderId="29" xfId="0" applyNumberFormat="1" applyFill="1" applyBorder="1" applyProtection="1">
      <protection hidden="1"/>
    </xf>
    <xf numFmtId="4" fontId="0" fillId="0" borderId="30" xfId="0" applyNumberFormat="1" applyFill="1" applyBorder="1" applyProtection="1">
      <protection hidden="1"/>
    </xf>
    <xf numFmtId="0" fontId="0" fillId="0" borderId="31" xfId="0" applyFill="1" applyBorder="1" applyProtection="1">
      <protection hidden="1"/>
    </xf>
    <xf numFmtId="0" fontId="0" fillId="0" borderId="32" xfId="0" applyFill="1" applyBorder="1" applyProtection="1">
      <protection hidden="1"/>
    </xf>
    <xf numFmtId="4" fontId="0" fillId="0" borderId="31" xfId="0" applyNumberFormat="1" applyFill="1" applyBorder="1" applyProtection="1">
      <protection hidden="1"/>
    </xf>
    <xf numFmtId="4" fontId="0" fillId="0" borderId="33" xfId="0" applyNumberFormat="1" applyFill="1" applyBorder="1" applyAlignment="1" applyProtection="1">
      <alignment horizontal="right"/>
      <protection hidden="1"/>
    </xf>
    <xf numFmtId="4" fontId="0" fillId="0" borderId="33" xfId="0" applyNumberFormat="1" applyFill="1" applyBorder="1" applyProtection="1">
      <protection hidden="1"/>
    </xf>
    <xf numFmtId="4" fontId="0" fillId="0" borderId="34" xfId="0" applyNumberFormat="1" applyFill="1" applyBorder="1" applyProtection="1">
      <protection hidden="1"/>
    </xf>
    <xf numFmtId="0" fontId="17" fillId="0" borderId="14" xfId="0" applyFont="1" applyFill="1" applyBorder="1" applyProtection="1">
      <protection hidden="1"/>
    </xf>
    <xf numFmtId="0" fontId="27" fillId="0" borderId="15" xfId="0" applyFont="1" applyFill="1" applyBorder="1" applyProtection="1">
      <protection hidden="1"/>
    </xf>
    <xf numFmtId="4" fontId="27" fillId="0" borderId="14" xfId="0" applyNumberFormat="1" applyFont="1" applyFill="1" applyBorder="1" applyProtection="1">
      <protection hidden="1"/>
    </xf>
    <xf numFmtId="4" fontId="27" fillId="0" borderId="35" xfId="0" applyNumberFormat="1" applyFont="1" applyFill="1" applyBorder="1" applyProtection="1">
      <protection hidden="1"/>
    </xf>
    <xf numFmtId="4" fontId="27" fillId="0" borderId="36" xfId="0" applyNumberFormat="1" applyFont="1" applyFill="1" applyBorder="1" applyProtection="1">
      <protection hidden="1"/>
    </xf>
    <xf numFmtId="0" fontId="25" fillId="0" borderId="0" xfId="0" applyFont="1" applyFill="1" applyBorder="1" applyProtection="1">
      <protection hidden="1"/>
    </xf>
    <xf numFmtId="0" fontId="26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8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5" fillId="0" borderId="0" xfId="0" applyFont="1" applyFill="1" applyBorder="1" applyProtection="1">
      <protection locked="0"/>
    </xf>
    <xf numFmtId="0" fontId="26" fillId="0" borderId="0" xfId="0" applyFont="1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49" fontId="0" fillId="0" borderId="0" xfId="0" applyNumberFormat="1" applyFill="1" applyAlignment="1" applyProtection="1">
      <alignment horizontal="left"/>
      <protection hidden="1"/>
    </xf>
    <xf numFmtId="4" fontId="0" fillId="0" borderId="37" xfId="0" applyNumberFormat="1" applyFill="1" applyBorder="1" applyProtection="1">
      <protection hidden="1"/>
    </xf>
    <xf numFmtId="4" fontId="0" fillId="0" borderId="38" xfId="0" applyNumberFormat="1" applyFill="1" applyBorder="1" applyProtection="1">
      <protection hidden="1"/>
    </xf>
    <xf numFmtId="4" fontId="9" fillId="0" borderId="0" xfId="0" applyNumberFormat="1" applyFont="1" applyFill="1" applyBorder="1" applyProtection="1">
      <protection hidden="1"/>
    </xf>
    <xf numFmtId="0" fontId="9" fillId="0" borderId="0" xfId="0" applyFont="1" applyFill="1" applyBorder="1" applyAlignment="1" applyProtection="1">
      <alignment vertical="top"/>
      <protection hidden="1"/>
    </xf>
    <xf numFmtId="0" fontId="28" fillId="0" borderId="0" xfId="0" applyFont="1" applyFill="1"/>
    <xf numFmtId="0" fontId="31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0" fontId="28" fillId="0" borderId="0" xfId="0" applyFont="1" applyFill="1" applyAlignment="1">
      <alignment horizontal="right"/>
    </xf>
    <xf numFmtId="4" fontId="0" fillId="0" borderId="0" xfId="0" applyNumberFormat="1" applyFill="1"/>
    <xf numFmtId="0" fontId="32" fillId="0" borderId="0" xfId="0" applyFont="1" applyFill="1"/>
    <xf numFmtId="0" fontId="8" fillId="0" borderId="40" xfId="0" applyFont="1" applyFill="1" applyBorder="1"/>
    <xf numFmtId="0" fontId="7" fillId="0" borderId="4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0" fillId="0" borderId="3" xfId="0" applyFill="1" applyBorder="1" applyAlignment="1">
      <alignment horizontal="left" vertical="center"/>
    </xf>
    <xf numFmtId="0" fontId="8" fillId="0" borderId="43" xfId="0" applyFont="1" applyFill="1" applyBorder="1"/>
    <xf numFmtId="0" fontId="7" fillId="0" borderId="44" xfId="0" applyFont="1" applyFill="1" applyBorder="1"/>
    <xf numFmtId="0" fontId="33" fillId="0" borderId="45" xfId="0" applyFont="1" applyFill="1" applyBorder="1"/>
    <xf numFmtId="0" fontId="33" fillId="0" borderId="16" xfId="0" applyFont="1" applyFill="1" applyBorder="1"/>
    <xf numFmtId="0" fontId="9" fillId="0" borderId="14" xfId="0" applyFont="1" applyFill="1" applyBorder="1"/>
    <xf numFmtId="0" fontId="9" fillId="0" borderId="46" xfId="0" applyFont="1" applyFill="1" applyBorder="1"/>
    <xf numFmtId="0" fontId="9" fillId="0" borderId="47" xfId="0" applyFont="1" applyFill="1" applyBorder="1"/>
    <xf numFmtId="0" fontId="9" fillId="0" borderId="48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50" xfId="0" applyFill="1" applyBorder="1"/>
    <xf numFmtId="0" fontId="0" fillId="0" borderId="51" xfId="0" applyFill="1" applyBorder="1"/>
    <xf numFmtId="0" fontId="0" fillId="0" borderId="17" xfId="0" applyFill="1" applyBorder="1"/>
    <xf numFmtId="0" fontId="0" fillId="0" borderId="12" xfId="0" applyFill="1" applyBorder="1"/>
    <xf numFmtId="4" fontId="0" fillId="0" borderId="5" xfId="0" applyNumberFormat="1" applyFill="1" applyBorder="1"/>
    <xf numFmtId="4" fontId="0" fillId="0" borderId="24" xfId="0" applyNumberFormat="1" applyFill="1" applyBorder="1"/>
    <xf numFmtId="4" fontId="0" fillId="0" borderId="25" xfId="0" applyNumberFormat="1" applyFill="1" applyBorder="1"/>
    <xf numFmtId="4" fontId="0" fillId="0" borderId="52" xfId="0" applyNumberFormat="1" applyFill="1" applyBorder="1"/>
    <xf numFmtId="4" fontId="0" fillId="0" borderId="54" xfId="0" applyNumberFormat="1" applyFill="1" applyBorder="1"/>
    <xf numFmtId="4" fontId="0" fillId="0" borderId="55" xfId="0" applyNumberFormat="1" applyFill="1" applyBorder="1"/>
    <xf numFmtId="4" fontId="0" fillId="0" borderId="11" xfId="0" applyNumberFormat="1" applyFill="1" applyBorder="1"/>
    <xf numFmtId="4" fontId="0" fillId="0" borderId="56" xfId="0" applyNumberFormat="1" applyFill="1" applyBorder="1"/>
    <xf numFmtId="4" fontId="0" fillId="0" borderId="50" xfId="0" applyNumberFormat="1" applyFill="1" applyBorder="1"/>
    <xf numFmtId="4" fontId="0" fillId="0" borderId="51" xfId="0" applyNumberFormat="1" applyFill="1" applyBorder="1"/>
    <xf numFmtId="4" fontId="0" fillId="0" borderId="57" xfId="0" applyNumberFormat="1" applyFill="1" applyBorder="1"/>
    <xf numFmtId="0" fontId="1" fillId="0" borderId="7" xfId="0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4" fontId="0" fillId="0" borderId="61" xfId="0" applyNumberFormat="1" applyFill="1" applyBorder="1"/>
    <xf numFmtId="4" fontId="0" fillId="0" borderId="46" xfId="0" applyNumberFormat="1" applyFill="1" applyBorder="1"/>
    <xf numFmtId="4" fontId="0" fillId="0" borderId="47" xfId="0" applyNumberFormat="1" applyFill="1" applyBorder="1"/>
    <xf numFmtId="4" fontId="0" fillId="0" borderId="62" xfId="0" applyNumberFormat="1" applyFill="1" applyBorder="1"/>
    <xf numFmtId="0" fontId="34" fillId="0" borderId="1" xfId="0" applyFont="1" applyFill="1" applyBorder="1"/>
    <xf numFmtId="0" fontId="34" fillId="0" borderId="2" xfId="0" applyFont="1" applyFill="1" applyBorder="1"/>
    <xf numFmtId="0" fontId="28" fillId="0" borderId="2" xfId="0" applyFont="1" applyFill="1" applyBorder="1"/>
    <xf numFmtId="0" fontId="0" fillId="0" borderId="3" xfId="0" applyFill="1" applyBorder="1"/>
    <xf numFmtId="0" fontId="15" fillId="0" borderId="18" xfId="0" applyFont="1" applyFill="1" applyBorder="1"/>
    <xf numFmtId="0" fontId="15" fillId="0" borderId="0" xfId="0" applyFont="1" applyFill="1" applyBorder="1"/>
    <xf numFmtId="0" fontId="33" fillId="0" borderId="0" xfId="0" applyFont="1" applyFill="1" applyBorder="1"/>
    <xf numFmtId="0" fontId="34" fillId="0" borderId="14" xfId="0" applyFont="1" applyFill="1" applyBorder="1"/>
    <xf numFmtId="0" fontId="34" fillId="0" borderId="15" xfId="0" applyFont="1" applyFill="1" applyBorder="1"/>
    <xf numFmtId="0" fontId="28" fillId="0" borderId="15" xfId="0" applyFont="1" applyFill="1" applyBorder="1"/>
    <xf numFmtId="0" fontId="23" fillId="0" borderId="0" xfId="0" applyFont="1" applyFill="1" applyBorder="1"/>
    <xf numFmtId="0" fontId="28" fillId="0" borderId="0" xfId="0" applyFont="1" applyFill="1" applyBorder="1"/>
    <xf numFmtId="0" fontId="1" fillId="0" borderId="0" xfId="0" applyFont="1" applyFill="1" applyBorder="1" applyAlignment="1">
      <alignment horizontal="right"/>
    </xf>
    <xf numFmtId="2" fontId="1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/>
    <xf numFmtId="0" fontId="1" fillId="0" borderId="0" xfId="0" applyFont="1" applyFill="1" applyBorder="1" applyAlignment="1" applyProtection="1">
      <alignment horizontal="center" shrinkToFit="1"/>
      <protection hidden="1"/>
    </xf>
    <xf numFmtId="0" fontId="19" fillId="0" borderId="0" xfId="0" applyFont="1" applyFill="1" applyBorder="1" applyAlignment="1" applyProtection="1">
      <alignment horizontal="right"/>
      <protection hidden="1"/>
    </xf>
    <xf numFmtId="0" fontId="35" fillId="0" borderId="0" xfId="0" applyFont="1" applyFill="1"/>
    <xf numFmtId="0" fontId="35" fillId="0" borderId="0" xfId="0" applyFont="1" applyFill="1" applyBorder="1"/>
    <xf numFmtId="0" fontId="17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0" fontId="36" fillId="0" borderId="2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63" xfId="0" applyFont="1" applyBorder="1" applyAlignment="1" applyProtection="1">
      <alignment horizontal="center"/>
      <protection hidden="1"/>
    </xf>
    <xf numFmtId="0" fontId="1" fillId="0" borderId="72" xfId="0" applyFont="1" applyBorder="1" applyAlignment="1" applyProtection="1">
      <alignment horizontal="center"/>
      <protection hidden="1"/>
    </xf>
    <xf numFmtId="0" fontId="1" fillId="0" borderId="72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0" fillId="0" borderId="18" xfId="0" applyBorder="1" applyProtection="1">
      <protection hidden="1"/>
    </xf>
    <xf numFmtId="0" fontId="0" fillId="0" borderId="0" xfId="0" applyProtection="1">
      <protection hidden="1"/>
    </xf>
    <xf numFmtId="0" fontId="1" fillId="0" borderId="18" xfId="0" applyFont="1" applyBorder="1" applyProtection="1">
      <protection hidden="1"/>
    </xf>
    <xf numFmtId="0" fontId="1" fillId="0" borderId="73" xfId="0" applyFont="1" applyBorder="1" applyProtection="1">
      <protection hidden="1"/>
    </xf>
    <xf numFmtId="14" fontId="1" fillId="0" borderId="73" xfId="0" applyNumberFormat="1" applyFont="1" applyBorder="1" applyAlignment="1" applyProtection="1">
      <alignment horizontal="right"/>
      <protection hidden="1"/>
    </xf>
    <xf numFmtId="14" fontId="1" fillId="0" borderId="12" xfId="0" applyNumberFormat="1" applyFont="1" applyBorder="1" applyAlignment="1" applyProtection="1">
      <alignment horizontal="right"/>
      <protection hidden="1"/>
    </xf>
    <xf numFmtId="0" fontId="1" fillId="0" borderId="73" xfId="0" applyFont="1" applyBorder="1" applyAlignment="1" applyProtection="1">
      <alignment horizontal="center"/>
      <protection hidden="1"/>
    </xf>
    <xf numFmtId="0" fontId="1" fillId="0" borderId="12" xfId="0" applyFont="1" applyBorder="1" applyProtection="1"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26" xfId="0" applyBorder="1" applyProtection="1">
      <protection hidden="1"/>
    </xf>
    <xf numFmtId="0" fontId="0" fillId="0" borderId="74" xfId="0" applyBorder="1" applyProtection="1">
      <protection hidden="1"/>
    </xf>
    <xf numFmtId="0" fontId="0" fillId="0" borderId="16" xfId="0" applyBorder="1" applyProtection="1">
      <protection hidden="1"/>
    </xf>
    <xf numFmtId="0" fontId="1" fillId="0" borderId="2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4" xfId="0" applyFont="1" applyBorder="1" applyProtection="1">
      <protection hidden="1"/>
    </xf>
    <xf numFmtId="0" fontId="1" fillId="0" borderId="15" xfId="0" applyFont="1" applyBorder="1" applyProtection="1">
      <protection hidden="1"/>
    </xf>
    <xf numFmtId="0" fontId="1" fillId="0" borderId="26" xfId="0" applyFont="1" applyBorder="1" applyProtection="1">
      <protection hidden="1"/>
    </xf>
    <xf numFmtId="0" fontId="1" fillId="0" borderId="74" xfId="0" applyFont="1" applyBorder="1" applyProtection="1">
      <protection hidden="1"/>
    </xf>
    <xf numFmtId="0" fontId="1" fillId="0" borderId="16" xfId="0" applyFont="1" applyBorder="1" applyProtection="1">
      <protection hidden="1"/>
    </xf>
    <xf numFmtId="0" fontId="4" fillId="0" borderId="0" xfId="0" applyFont="1" applyFill="1" applyBorder="1"/>
    <xf numFmtId="4" fontId="1" fillId="0" borderId="0" xfId="0" applyNumberFormat="1" applyFont="1" applyFill="1" applyBorder="1" applyAlignment="1" applyProtection="1">
      <alignment shrinkToFit="1"/>
      <protection hidden="1"/>
    </xf>
    <xf numFmtId="4" fontId="1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Alignment="1" applyProtection="1">
      <alignment horizontal="center"/>
      <protection hidden="1"/>
    </xf>
    <xf numFmtId="4" fontId="4" fillId="0" borderId="0" xfId="0" applyNumberFormat="1" applyFont="1" applyFill="1"/>
    <xf numFmtId="0" fontId="4" fillId="0" borderId="0" xfId="0" applyFont="1" applyFill="1"/>
    <xf numFmtId="0" fontId="38" fillId="0" borderId="0" xfId="0" applyFont="1" applyFill="1" applyBorder="1"/>
    <xf numFmtId="0" fontId="39" fillId="0" borderId="0" xfId="0" applyFont="1" applyFill="1"/>
    <xf numFmtId="0" fontId="40" fillId="0" borderId="0" xfId="0" applyFont="1" applyFill="1"/>
    <xf numFmtId="0" fontId="8" fillId="0" borderId="42" xfId="0" applyFont="1" applyFill="1" applyBorder="1"/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4" fontId="8" fillId="0" borderId="0" xfId="0" applyNumberFormat="1" applyFont="1" applyFill="1" applyBorder="1"/>
    <xf numFmtId="4" fontId="8" fillId="0" borderId="12" xfId="0" applyNumberFormat="1" applyFont="1" applyFill="1" applyBorder="1"/>
    <xf numFmtId="4" fontId="8" fillId="0" borderId="16" xfId="0" applyNumberFormat="1" applyFont="1" applyFill="1" applyBorder="1"/>
    <xf numFmtId="0" fontId="8" fillId="0" borderId="15" xfId="0" applyFont="1" applyFill="1" applyBorder="1" applyAlignment="1">
      <alignment horizontal="right"/>
    </xf>
    <xf numFmtId="4" fontId="8" fillId="0" borderId="18" xfId="0" applyNumberFormat="1" applyFont="1" applyFill="1" applyBorder="1"/>
    <xf numFmtId="4" fontId="1" fillId="0" borderId="14" xfId="0" applyNumberFormat="1" applyFont="1" applyFill="1" applyBorder="1"/>
    <xf numFmtId="0" fontId="1" fillId="0" borderId="15" xfId="0" applyFont="1" applyFill="1" applyBorder="1"/>
    <xf numFmtId="4" fontId="2" fillId="0" borderId="0" xfId="0" applyNumberFormat="1" applyFont="1" applyFill="1" applyBorder="1"/>
    <xf numFmtId="4" fontId="28" fillId="0" borderId="12" xfId="0" applyNumberFormat="1" applyFont="1" applyFill="1" applyBorder="1"/>
    <xf numFmtId="4" fontId="28" fillId="0" borderId="3" xfId="0" applyNumberFormat="1" applyFont="1" applyFill="1" applyBorder="1"/>
    <xf numFmtId="4" fontId="28" fillId="0" borderId="10" xfId="0" applyNumberFormat="1" applyFont="1" applyFill="1" applyBorder="1"/>
    <xf numFmtId="4" fontId="2" fillId="0" borderId="1" xfId="0" applyNumberFormat="1" applyFont="1" applyFill="1" applyBorder="1"/>
    <xf numFmtId="4" fontId="2" fillId="0" borderId="2" xfId="0" applyNumberFormat="1" applyFont="1" applyFill="1" applyBorder="1"/>
    <xf numFmtId="4" fontId="2" fillId="0" borderId="8" xfId="0" applyNumberFormat="1" applyFont="1" applyFill="1" applyBorder="1"/>
    <xf numFmtId="4" fontId="2" fillId="0" borderId="9" xfId="0" applyNumberFormat="1" applyFont="1" applyFill="1" applyBorder="1"/>
    <xf numFmtId="4" fontId="2" fillId="0" borderId="18" xfId="0" applyNumberFormat="1" applyFont="1" applyFill="1" applyBorder="1"/>
    <xf numFmtId="0" fontId="2" fillId="0" borderId="18" xfId="0" applyFont="1" applyFill="1" applyBorder="1"/>
    <xf numFmtId="0" fontId="2" fillId="0" borderId="2" xfId="0" applyFont="1" applyFill="1" applyBorder="1"/>
    <xf numFmtId="0" fontId="2" fillId="0" borderId="0" xfId="0" applyFont="1" applyFill="1" applyBorder="1"/>
    <xf numFmtId="0" fontId="1" fillId="0" borderId="23" xfId="0" applyFont="1" applyFill="1" applyBorder="1"/>
    <xf numFmtId="0" fontId="1" fillId="0" borderId="7" xfId="0" applyFont="1" applyFill="1" applyBorder="1"/>
    <xf numFmtId="0" fontId="1" fillId="0" borderId="49" xfId="0" applyFont="1" applyFill="1" applyBorder="1"/>
    <xf numFmtId="0" fontId="1" fillId="0" borderId="12" xfId="0" applyFont="1" applyFill="1" applyBorder="1"/>
    <xf numFmtId="0" fontId="1" fillId="0" borderId="23" xfId="0" applyNumberFormat="1" applyFont="1" applyFill="1" applyBorder="1"/>
    <xf numFmtId="0" fontId="1" fillId="0" borderId="53" xfId="0" applyFont="1" applyFill="1" applyBorder="1"/>
    <xf numFmtId="0" fontId="1" fillId="0" borderId="10" xfId="0" applyFont="1" applyFill="1" applyBorder="1"/>
    <xf numFmtId="0" fontId="1" fillId="0" borderId="53" xfId="0" applyNumberFormat="1" applyFont="1" applyFill="1" applyBorder="1"/>
    <xf numFmtId="0" fontId="1" fillId="0" borderId="49" xfId="0" applyNumberFormat="1" applyFont="1" applyFill="1" applyBorder="1"/>
    <xf numFmtId="0" fontId="1" fillId="0" borderId="23" xfId="0" applyFont="1" applyFill="1" applyBorder="1" applyAlignment="1">
      <alignment wrapText="1"/>
    </xf>
    <xf numFmtId="0" fontId="1" fillId="0" borderId="53" xfId="0" applyFont="1" applyFill="1" applyBorder="1" applyAlignment="1">
      <alignment wrapText="1"/>
    </xf>
    <xf numFmtId="0" fontId="1" fillId="0" borderId="58" xfId="0" applyFont="1" applyFill="1" applyBorder="1"/>
    <xf numFmtId="0" fontId="1" fillId="0" borderId="59" xfId="0" applyFont="1" applyFill="1" applyBorder="1"/>
    <xf numFmtId="0" fontId="1" fillId="0" borderId="60" xfId="0" applyFont="1" applyFill="1" applyBorder="1"/>
    <xf numFmtId="0" fontId="1" fillId="0" borderId="16" xfId="0" applyFont="1" applyFill="1" applyBorder="1"/>
    <xf numFmtId="4" fontId="2" fillId="2" borderId="2" xfId="0" applyNumberFormat="1" applyFont="1" applyFill="1" applyBorder="1"/>
    <xf numFmtId="10" fontId="2" fillId="2" borderId="0" xfId="0" applyNumberFormat="1" applyFont="1" applyFill="1" applyBorder="1"/>
    <xf numFmtId="4" fontId="2" fillId="2" borderId="9" xfId="0" applyNumberFormat="1" applyFont="1" applyFill="1" applyBorder="1"/>
    <xf numFmtId="10" fontId="2" fillId="2" borderId="6" xfId="0" applyNumberFormat="1" applyFont="1" applyFill="1" applyBorder="1"/>
    <xf numFmtId="4" fontId="2" fillId="2" borderId="0" xfId="0" applyNumberFormat="1" applyFont="1" applyFill="1" applyBorder="1"/>
    <xf numFmtId="10" fontId="2" fillId="2" borderId="15" xfId="0" applyNumberFormat="1" applyFont="1" applyFill="1" applyBorder="1"/>
    <xf numFmtId="0" fontId="1" fillId="0" borderId="0" xfId="0" applyFont="1" applyFill="1" applyAlignment="1">
      <alignment horizontal="right"/>
    </xf>
    <xf numFmtId="2" fontId="41" fillId="0" borderId="0" xfId="0" applyNumberFormat="1" applyFont="1" applyFill="1" applyBorder="1"/>
    <xf numFmtId="0" fontId="1" fillId="0" borderId="0" xfId="0" applyFont="1" applyFill="1" applyBorder="1" applyAlignment="1" applyProtection="1">
      <alignment horizontal="left"/>
      <protection hidden="1"/>
    </xf>
    <xf numFmtId="0" fontId="28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  <xf numFmtId="0" fontId="5" fillId="0" borderId="0" xfId="0" applyFont="1" applyFill="1" applyAlignment="1" applyProtection="1">
      <protection hidden="1"/>
    </xf>
    <xf numFmtId="4" fontId="0" fillId="0" borderId="0" xfId="0" applyNumberFormat="1" applyFill="1" applyBorder="1"/>
    <xf numFmtId="4" fontId="1" fillId="0" borderId="37" xfId="0" applyNumberFormat="1" applyFont="1" applyFill="1" applyBorder="1" applyAlignment="1" applyProtection="1">
      <alignment shrinkToFit="1"/>
      <protection hidden="1"/>
    </xf>
    <xf numFmtId="4" fontId="1" fillId="0" borderId="38" xfId="0" applyNumberFormat="1" applyFont="1" applyFill="1" applyBorder="1" applyAlignment="1" applyProtection="1">
      <alignment shrinkToFit="1"/>
      <protection hidden="1"/>
    </xf>
    <xf numFmtId="0" fontId="17" fillId="0" borderId="75" xfId="0" applyFont="1" applyFill="1" applyBorder="1" applyProtection="1">
      <protection hidden="1"/>
    </xf>
    <xf numFmtId="0" fontId="27" fillId="0" borderId="76" xfId="0" applyFont="1" applyFill="1" applyBorder="1" applyProtection="1">
      <protection hidden="1"/>
    </xf>
    <xf numFmtId="4" fontId="1" fillId="0" borderId="77" xfId="0" applyNumberFormat="1" applyFont="1" applyFill="1" applyBorder="1" applyAlignment="1" applyProtection="1">
      <alignment shrinkToFit="1"/>
      <protection hidden="1"/>
    </xf>
    <xf numFmtId="4" fontId="1" fillId="0" borderId="78" xfId="0" applyNumberFormat="1" applyFont="1" applyFill="1" applyBorder="1" applyAlignment="1" applyProtection="1">
      <alignment shrinkToFit="1"/>
      <protection hidden="1"/>
    </xf>
    <xf numFmtId="4" fontId="1" fillId="0" borderId="29" xfId="0" applyNumberFormat="1" applyFont="1" applyFill="1" applyBorder="1" applyAlignment="1" applyProtection="1">
      <alignment shrinkToFit="1"/>
      <protection hidden="1"/>
    </xf>
    <xf numFmtId="4" fontId="1" fillId="0" borderId="79" xfId="0" applyNumberFormat="1" applyFont="1" applyFill="1" applyBorder="1" applyAlignment="1" applyProtection="1">
      <alignment shrinkToFit="1"/>
      <protection hidden="1"/>
    </xf>
    <xf numFmtId="4" fontId="1" fillId="0" borderId="33" xfId="0" applyNumberFormat="1" applyFont="1" applyFill="1" applyBorder="1" applyAlignment="1" applyProtection="1">
      <alignment shrinkToFit="1"/>
      <protection hidden="1"/>
    </xf>
    <xf numFmtId="4" fontId="1" fillId="0" borderId="80" xfId="0" applyNumberFormat="1" applyFont="1" applyFill="1" applyBorder="1" applyAlignment="1" applyProtection="1">
      <alignment shrinkToFit="1"/>
      <protection hidden="1"/>
    </xf>
    <xf numFmtId="4" fontId="1" fillId="0" borderId="35" xfId="0" applyNumberFormat="1" applyFont="1" applyFill="1" applyBorder="1" applyAlignment="1" applyProtection="1">
      <alignment shrinkToFit="1"/>
      <protection hidden="1"/>
    </xf>
    <xf numFmtId="0" fontId="9" fillId="0" borderId="67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16" fillId="0" borderId="64" xfId="0" applyNumberFormat="1" applyFont="1" applyFill="1" applyBorder="1" applyAlignment="1">
      <alignment horizontal="left" vertical="center"/>
    </xf>
    <xf numFmtId="0" fontId="16" fillId="0" borderId="71" xfId="0" applyFont="1" applyFill="1" applyBorder="1" applyAlignment="1">
      <alignment horizontal="left" vertical="center"/>
    </xf>
    <xf numFmtId="0" fontId="0" fillId="0" borderId="68" xfId="0" applyFill="1" applyBorder="1" applyAlignment="1">
      <alignment horizontal="center" vertical="center"/>
    </xf>
    <xf numFmtId="0" fontId="16" fillId="0" borderId="65" xfId="0" applyFont="1" applyFill="1" applyBorder="1" applyAlignment="1">
      <alignment horizontal="left" vertical="center"/>
    </xf>
    <xf numFmtId="0" fontId="16" fillId="0" borderId="64" xfId="0" applyFont="1" applyFill="1" applyBorder="1" applyAlignment="1">
      <alignment vertical="center" shrinkToFit="1"/>
    </xf>
    <xf numFmtId="0" fontId="16" fillId="0" borderId="65" xfId="0" applyFont="1" applyFill="1" applyBorder="1" applyAlignment="1">
      <alignment vertical="center" shrinkToFit="1"/>
    </xf>
    <xf numFmtId="0" fontId="16" fillId="0" borderId="64" xfId="0" applyNumberFormat="1" applyFont="1" applyFill="1" applyBorder="1" applyAlignment="1">
      <alignment horizontal="left" vertical="center" wrapText="1"/>
    </xf>
    <xf numFmtId="0" fontId="16" fillId="0" borderId="65" xfId="0" applyFont="1" applyFill="1" applyBorder="1" applyAlignment="1">
      <alignment horizontal="left" vertical="center" wrapText="1"/>
    </xf>
    <xf numFmtId="0" fontId="16" fillId="0" borderId="64" xfId="0" applyFont="1" applyFill="1" applyBorder="1" applyAlignment="1">
      <alignment horizontal="left" vertical="center"/>
    </xf>
    <xf numFmtId="0" fontId="16" fillId="0" borderId="66" xfId="0" applyFont="1" applyFill="1" applyBorder="1" applyAlignment="1">
      <alignment horizontal="left" vertical="center" shrinkToFit="1"/>
    </xf>
    <xf numFmtId="0" fontId="16" fillId="0" borderId="65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center" wrapText="1"/>
    </xf>
    <xf numFmtId="0" fontId="0" fillId="2" borderId="15" xfId="0" applyFill="1" applyBorder="1"/>
    <xf numFmtId="0" fontId="8" fillId="0" borderId="69" xfId="0" applyFont="1" applyFill="1" applyBorder="1" applyAlignment="1">
      <alignment horizontal="center" vertical="justify"/>
    </xf>
    <xf numFmtId="0" fontId="1" fillId="0" borderId="37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vertical="top"/>
      <protection hidden="1"/>
    </xf>
    <xf numFmtId="0" fontId="1" fillId="0" borderId="39" xfId="0" applyFont="1" applyBorder="1" applyAlignment="1" applyProtection="1">
      <alignment vertical="justify"/>
      <protection hidden="1"/>
    </xf>
    <xf numFmtId="0" fontId="9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6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Border="1" applyAlignment="1" applyProtection="1">
      <alignment vertical="top" wrapText="1" shrinkToFit="1"/>
      <protection locked="0"/>
    </xf>
    <xf numFmtId="0" fontId="9" fillId="0" borderId="0" xfId="0" applyFont="1" applyFill="1" applyAlignment="1">
      <alignment vertical="top" wrapText="1" shrinkToFit="1"/>
    </xf>
    <xf numFmtId="0" fontId="11" fillId="0" borderId="0" xfId="0" applyFont="1" applyFill="1" applyBorder="1" applyAlignment="1" applyProtection="1">
      <alignment wrapText="1" shrinkToFit="1"/>
      <protection locked="0"/>
    </xf>
    <xf numFmtId="0" fontId="0" fillId="0" borderId="0" xfId="0" applyFill="1" applyAlignment="1">
      <alignment wrapText="1" shrinkToFit="1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justify" wrapText="1" shrinkToFit="1"/>
      <protection locked="0"/>
    </xf>
    <xf numFmtId="0" fontId="1" fillId="0" borderId="0" xfId="0" applyFont="1" applyFill="1" applyAlignment="1">
      <alignment horizontal="justify" wrapText="1" shrinkToFit="1"/>
    </xf>
    <xf numFmtId="0" fontId="9" fillId="0" borderId="0" xfId="0" applyFont="1" applyFill="1" applyBorder="1" applyAlignment="1" applyProtection="1">
      <alignment horizontal="justify" vertical="top" wrapText="1" shrinkToFit="1"/>
      <protection locked="0"/>
    </xf>
    <xf numFmtId="0" fontId="9" fillId="0" borderId="0" xfId="0" applyFont="1" applyFill="1" applyAlignment="1">
      <alignment horizontal="justify" vertical="top" wrapText="1" shrinkToFit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0" fillId="0" borderId="0" xfId="0" applyAlignment="1">
      <alignment vertical="top" wrapText="1"/>
    </xf>
    <xf numFmtId="0" fontId="1" fillId="0" borderId="0" xfId="0" applyFont="1" applyFill="1" applyAlignment="1" applyProtection="1">
      <alignment vertical="top"/>
      <protection hidden="1"/>
    </xf>
    <xf numFmtId="0" fontId="9" fillId="0" borderId="0" xfId="0" applyFont="1" applyFill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0" fontId="1" fillId="0" borderId="0" xfId="0" applyFont="1" applyFill="1" applyAlignment="1">
      <alignment horizontal="justify" vertical="top" wrapText="1"/>
    </xf>
    <xf numFmtId="0" fontId="1" fillId="0" borderId="0" xfId="0" applyFont="1" applyAlignment="1" applyProtection="1">
      <alignment vertical="top"/>
      <protection hidden="1"/>
    </xf>
    <xf numFmtId="0" fontId="37" fillId="0" borderId="0" xfId="0" applyFont="1" applyFill="1" applyBorder="1" applyAlignment="1" applyProtection="1">
      <alignment vertical="top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249977111117893"/>
  </sheetPr>
  <dimension ref="A1:O656"/>
  <sheetViews>
    <sheetView tabSelected="1" zoomScaleNormal="100" workbookViewId="0">
      <selection activeCell="B40" sqref="B40"/>
    </sheetView>
  </sheetViews>
  <sheetFormatPr defaultRowHeight="12.75" x14ac:dyDescent="0.2"/>
  <cols>
    <col min="1" max="1" width="5.85546875" style="12" customWidth="1"/>
    <col min="2" max="2" width="40.85546875" style="140" customWidth="1"/>
    <col min="3" max="3" width="16.7109375" style="135" customWidth="1"/>
    <col min="4" max="4" width="12.42578125" style="135" customWidth="1"/>
    <col min="5" max="6" width="15.7109375" style="12" customWidth="1"/>
    <col min="7" max="7" width="10.7109375" style="12" customWidth="1"/>
    <col min="8" max="8" width="11.7109375" style="12" customWidth="1"/>
    <col min="9" max="9" width="17.7109375" style="12" customWidth="1"/>
    <col min="10" max="12" width="9.7109375" style="13" customWidth="1"/>
    <col min="13" max="13" width="11.28515625" style="13" customWidth="1"/>
    <col min="14" max="14" width="10.5703125" style="13" bestFit="1" customWidth="1"/>
    <col min="15" max="15" width="11.7109375" style="13" bestFit="1" customWidth="1"/>
    <col min="16" max="16384" width="9.140625" style="13"/>
  </cols>
  <sheetData>
    <row r="1" spans="1:13" ht="20.25" x14ac:dyDescent="0.3">
      <c r="A1" s="235" t="s">
        <v>118</v>
      </c>
      <c r="B1" s="12"/>
      <c r="I1" s="136"/>
      <c r="M1" s="136" t="s">
        <v>44</v>
      </c>
    </row>
    <row r="2" spans="1:13" ht="14.25" x14ac:dyDescent="0.2">
      <c r="A2" s="137" t="s">
        <v>114</v>
      </c>
      <c r="B2" s="12"/>
      <c r="D2" s="138"/>
    </row>
    <row r="3" spans="1:13" ht="14.25" x14ac:dyDescent="0.2">
      <c r="A3" s="137" t="s">
        <v>45</v>
      </c>
      <c r="B3" s="12"/>
      <c r="D3" s="138"/>
    </row>
    <row r="4" spans="1:13" x14ac:dyDescent="0.2">
      <c r="B4" s="12"/>
    </row>
    <row r="5" spans="1:13" ht="15.75" x14ac:dyDescent="0.25">
      <c r="A5" s="236" t="s">
        <v>133</v>
      </c>
      <c r="B5" s="12"/>
      <c r="G5" s="139"/>
    </row>
    <row r="6" spans="1:13" ht="13.5" thickBot="1" x14ac:dyDescent="0.25">
      <c r="I6" s="280"/>
      <c r="M6" s="280" t="s">
        <v>129</v>
      </c>
    </row>
    <row r="7" spans="1:13" ht="16.5" customHeight="1" thickTop="1" x14ac:dyDescent="0.25">
      <c r="A7" s="141" t="s">
        <v>3</v>
      </c>
      <c r="B7" s="142" t="s">
        <v>46</v>
      </c>
      <c r="C7" s="237" t="s">
        <v>47</v>
      </c>
      <c r="D7" s="32"/>
      <c r="E7" s="143" t="s">
        <v>14</v>
      </c>
      <c r="F7" s="144" t="s">
        <v>15</v>
      </c>
      <c r="G7" s="145" t="s">
        <v>48</v>
      </c>
      <c r="H7" s="314" t="s">
        <v>49</v>
      </c>
      <c r="I7" s="315"/>
      <c r="J7" s="238" t="s">
        <v>128</v>
      </c>
      <c r="K7" s="239"/>
      <c r="L7" s="312" t="s">
        <v>50</v>
      </c>
      <c r="M7" s="146"/>
    </row>
    <row r="8" spans="1:13" ht="16.5" thickBot="1" x14ac:dyDescent="0.3">
      <c r="A8" s="147"/>
      <c r="B8" s="148"/>
      <c r="C8" s="149"/>
      <c r="D8" s="150"/>
      <c r="E8" s="151"/>
      <c r="F8" s="152"/>
      <c r="G8" s="153"/>
      <c r="H8" s="154" t="s">
        <v>51</v>
      </c>
      <c r="I8" s="155" t="s">
        <v>52</v>
      </c>
      <c r="J8" s="156" t="s">
        <v>19</v>
      </c>
      <c r="K8" s="157" t="s">
        <v>20</v>
      </c>
      <c r="L8" s="313"/>
      <c r="M8" s="158" t="s">
        <v>53</v>
      </c>
    </row>
    <row r="9" spans="1:13" ht="12" customHeight="1" thickTop="1" x14ac:dyDescent="0.2">
      <c r="A9" s="316">
        <v>1025</v>
      </c>
      <c r="B9" s="310" t="s">
        <v>122</v>
      </c>
      <c r="C9" s="31"/>
      <c r="D9" s="32"/>
      <c r="E9" s="33"/>
      <c r="F9" s="34"/>
      <c r="G9" s="35"/>
      <c r="H9" s="36"/>
      <c r="I9" s="37"/>
      <c r="J9" s="251">
        <f>'1025'!G30</f>
        <v>13967.95</v>
      </c>
      <c r="K9" s="252">
        <f>'1025'!G29</f>
        <v>0</v>
      </c>
      <c r="L9" s="274">
        <f>'1025'!G31</f>
        <v>0</v>
      </c>
      <c r="M9" s="249">
        <f t="shared" ref="M9:M24" si="0">J9+K9+L9</f>
        <v>13967.95</v>
      </c>
    </row>
    <row r="10" spans="1:13" ht="12" customHeight="1" x14ac:dyDescent="0.2">
      <c r="A10" s="317"/>
      <c r="B10" s="311"/>
      <c r="C10" s="259" t="s">
        <v>59</v>
      </c>
      <c r="D10" s="260" t="s">
        <v>60</v>
      </c>
      <c r="E10" s="38">
        <f>'1025'!G16</f>
        <v>5616881.4199999999</v>
      </c>
      <c r="F10" s="39">
        <f>'1025'!G18</f>
        <v>5630849.3700000001</v>
      </c>
      <c r="G10" s="40">
        <v>0</v>
      </c>
      <c r="H10" s="14">
        <f>'1025'!G24</f>
        <v>13967.950000000186</v>
      </c>
      <c r="I10" s="41">
        <v>0</v>
      </c>
      <c r="J10" s="42">
        <f>J9/M9</f>
        <v>1</v>
      </c>
      <c r="K10" s="16">
        <f>K9/M9</f>
        <v>0</v>
      </c>
      <c r="L10" s="275">
        <v>0</v>
      </c>
      <c r="M10" s="44">
        <f t="shared" si="0"/>
        <v>1</v>
      </c>
    </row>
    <row r="11" spans="1:13" ht="12" customHeight="1" x14ac:dyDescent="0.2">
      <c r="A11" s="299">
        <v>1026</v>
      </c>
      <c r="B11" s="318" t="s">
        <v>61</v>
      </c>
      <c r="C11" s="261"/>
      <c r="D11" s="262"/>
      <c r="E11" s="27"/>
      <c r="F11" s="159"/>
      <c r="G11" s="160"/>
      <c r="H11" s="161"/>
      <c r="I11" s="162"/>
      <c r="J11" s="253">
        <f>'1026'!G30</f>
        <v>9.83</v>
      </c>
      <c r="K11" s="254">
        <f>'1026'!G29</f>
        <v>0</v>
      </c>
      <c r="L11" s="276">
        <f>'1026'!G31</f>
        <v>0</v>
      </c>
      <c r="M11" s="250">
        <f t="shared" si="0"/>
        <v>9.83</v>
      </c>
    </row>
    <row r="12" spans="1:13" ht="12" customHeight="1" x14ac:dyDescent="0.2">
      <c r="A12" s="303"/>
      <c r="B12" s="319"/>
      <c r="C12" s="263" t="s">
        <v>62</v>
      </c>
      <c r="D12" s="260" t="s">
        <v>63</v>
      </c>
      <c r="E12" s="163">
        <f>'1026'!G16</f>
        <v>4707768.2</v>
      </c>
      <c r="F12" s="164">
        <f>'1026'!G18</f>
        <v>4707778.03</v>
      </c>
      <c r="G12" s="165">
        <f>'1026'!G22</f>
        <v>0</v>
      </c>
      <c r="H12" s="14">
        <f>'1026'!G24</f>
        <v>9.8300000000745058</v>
      </c>
      <c r="I12" s="166">
        <v>0</v>
      </c>
      <c r="J12" s="15">
        <f>J11/M11</f>
        <v>1</v>
      </c>
      <c r="K12" s="16">
        <f>K11/M11</f>
        <v>0</v>
      </c>
      <c r="L12" s="277">
        <v>0</v>
      </c>
      <c r="M12" s="17">
        <f t="shared" si="0"/>
        <v>1</v>
      </c>
    </row>
    <row r="13" spans="1:13" ht="12" customHeight="1" x14ac:dyDescent="0.2">
      <c r="A13" s="299">
        <v>1043</v>
      </c>
      <c r="B13" s="309" t="s">
        <v>54</v>
      </c>
      <c r="C13" s="264"/>
      <c r="D13" s="265"/>
      <c r="E13" s="18"/>
      <c r="F13" s="167"/>
      <c r="G13" s="168"/>
      <c r="H13" s="169"/>
      <c r="I13" s="170"/>
      <c r="J13" s="253">
        <f>'1043'!G30</f>
        <v>72841.789999999994</v>
      </c>
      <c r="K13" s="254">
        <f>'1043'!G29</f>
        <v>0</v>
      </c>
      <c r="L13" s="276">
        <f>'1043'!G31</f>
        <v>0</v>
      </c>
      <c r="M13" s="250">
        <f t="shared" si="0"/>
        <v>72841.789999999994</v>
      </c>
    </row>
    <row r="14" spans="1:13" ht="12" customHeight="1" x14ac:dyDescent="0.2">
      <c r="A14" s="303"/>
      <c r="B14" s="304"/>
      <c r="C14" s="263" t="s">
        <v>64</v>
      </c>
      <c r="D14" s="260" t="s">
        <v>60</v>
      </c>
      <c r="E14" s="163">
        <f>'1043'!G16</f>
        <v>22123350.050000001</v>
      </c>
      <c r="F14" s="164">
        <f>'1043'!G18</f>
        <v>22196191.84</v>
      </c>
      <c r="G14" s="165">
        <v>0</v>
      </c>
      <c r="H14" s="14">
        <f>'1043'!G24</f>
        <v>72841.789999999106</v>
      </c>
      <c r="I14" s="166">
        <v>0</v>
      </c>
      <c r="J14" s="15">
        <f>J13/M13</f>
        <v>1</v>
      </c>
      <c r="K14" s="16">
        <f>K13/M13</f>
        <v>0</v>
      </c>
      <c r="L14" s="277">
        <v>0</v>
      </c>
      <c r="M14" s="17">
        <f t="shared" si="0"/>
        <v>1</v>
      </c>
    </row>
    <row r="15" spans="1:13" ht="12" customHeight="1" x14ac:dyDescent="0.2">
      <c r="A15" s="299">
        <v>1113</v>
      </c>
      <c r="B15" s="307" t="s">
        <v>55</v>
      </c>
      <c r="C15" s="266"/>
      <c r="D15" s="265"/>
      <c r="E15" s="18"/>
      <c r="F15" s="167"/>
      <c r="G15" s="168"/>
      <c r="H15" s="20"/>
      <c r="I15" s="170"/>
      <c r="J15" s="255">
        <f>'1113'!G30</f>
        <v>2305.77</v>
      </c>
      <c r="K15" s="247">
        <f>'1113'!G29</f>
        <v>0</v>
      </c>
      <c r="L15" s="278">
        <f>'1113'!G31</f>
        <v>0</v>
      </c>
      <c r="M15" s="248">
        <f t="shared" si="0"/>
        <v>2305.77</v>
      </c>
    </row>
    <row r="16" spans="1:13" ht="12" customHeight="1" x14ac:dyDescent="0.2">
      <c r="A16" s="303"/>
      <c r="B16" s="304"/>
      <c r="C16" s="263" t="s">
        <v>65</v>
      </c>
      <c r="D16" s="260" t="s">
        <v>60</v>
      </c>
      <c r="E16" s="163">
        <f>'1113'!G16</f>
        <v>24286539.300000001</v>
      </c>
      <c r="F16" s="164">
        <f>'1113'!G18</f>
        <v>24288845.07</v>
      </c>
      <c r="G16" s="165">
        <f>'1113'!G22</f>
        <v>0</v>
      </c>
      <c r="H16" s="14">
        <f>'1113'!G24</f>
        <v>2305.769999999553</v>
      </c>
      <c r="I16" s="166">
        <v>0</v>
      </c>
      <c r="J16" s="42">
        <f>J15/M15</f>
        <v>1</v>
      </c>
      <c r="K16" s="43">
        <f>K15/M15</f>
        <v>0</v>
      </c>
      <c r="L16" s="275">
        <v>0</v>
      </c>
      <c r="M16" s="44">
        <f>J16+K16+L16</f>
        <v>1</v>
      </c>
    </row>
    <row r="17" spans="1:13" ht="12" customHeight="1" x14ac:dyDescent="0.2">
      <c r="A17" s="299">
        <v>1142</v>
      </c>
      <c r="B17" s="307" t="s">
        <v>120</v>
      </c>
      <c r="C17" s="267"/>
      <c r="D17" s="262"/>
      <c r="E17" s="26"/>
      <c r="F17" s="171"/>
      <c r="G17" s="172"/>
      <c r="H17" s="25"/>
      <c r="I17" s="173"/>
      <c r="J17" s="253">
        <f>'1142'!G30</f>
        <v>0</v>
      </c>
      <c r="K17" s="254">
        <f>'1142'!G29</f>
        <v>0</v>
      </c>
      <c r="L17" s="276">
        <v>0</v>
      </c>
      <c r="M17" s="250">
        <f t="shared" si="0"/>
        <v>0</v>
      </c>
    </row>
    <row r="18" spans="1:13" ht="12" customHeight="1" x14ac:dyDescent="0.2">
      <c r="A18" s="303"/>
      <c r="B18" s="308"/>
      <c r="C18" s="263" t="s">
        <v>66</v>
      </c>
      <c r="D18" s="174" t="s">
        <v>60</v>
      </c>
      <c r="E18" s="163">
        <f>'1142'!G16</f>
        <v>44453946.630000003</v>
      </c>
      <c r="F18" s="164">
        <f>'1142'!G18</f>
        <v>43410122.759999998</v>
      </c>
      <c r="G18" s="165">
        <f>'1142'!G22</f>
        <v>0</v>
      </c>
      <c r="H18" s="14">
        <v>0</v>
      </c>
      <c r="I18" s="166">
        <f>F18-E18</f>
        <v>-1043823.8700000048</v>
      </c>
      <c r="J18" s="15">
        <v>0</v>
      </c>
      <c r="K18" s="16">
        <v>0</v>
      </c>
      <c r="L18" s="277">
        <v>0</v>
      </c>
      <c r="M18" s="17">
        <f t="shared" si="0"/>
        <v>0</v>
      </c>
    </row>
    <row r="19" spans="1:13" ht="12" customHeight="1" x14ac:dyDescent="0.2">
      <c r="A19" s="299">
        <v>1175</v>
      </c>
      <c r="B19" s="307" t="s">
        <v>67</v>
      </c>
      <c r="C19" s="266"/>
      <c r="D19" s="175"/>
      <c r="E19" s="18"/>
      <c r="F19" s="167"/>
      <c r="G19" s="168"/>
      <c r="H19" s="20"/>
      <c r="I19" s="170"/>
      <c r="J19" s="255">
        <f>'1175'!G30</f>
        <v>63144.79</v>
      </c>
      <c r="K19" s="247">
        <f>'1175'!G29</f>
        <v>50000</v>
      </c>
      <c r="L19" s="278">
        <f>'1175'!G31</f>
        <v>0</v>
      </c>
      <c r="M19" s="248">
        <f t="shared" si="0"/>
        <v>113144.79000000001</v>
      </c>
    </row>
    <row r="20" spans="1:13" ht="12" customHeight="1" x14ac:dyDescent="0.2">
      <c r="A20" s="303"/>
      <c r="B20" s="308"/>
      <c r="C20" s="268" t="s">
        <v>68</v>
      </c>
      <c r="D20" s="260" t="s">
        <v>60</v>
      </c>
      <c r="E20" s="163">
        <f>'1175'!G16</f>
        <v>20451046.699999999</v>
      </c>
      <c r="F20" s="164">
        <f>'1175'!G18</f>
        <v>20564191.489999998</v>
      </c>
      <c r="G20" s="165">
        <f>'1175'!G22</f>
        <v>0</v>
      </c>
      <c r="H20" s="14">
        <f>(F20-E20-G20)</f>
        <v>113144.78999999911</v>
      </c>
      <c r="I20" s="166">
        <v>0</v>
      </c>
      <c r="J20" s="15">
        <f>J19/M19</f>
        <v>0.55808835740470242</v>
      </c>
      <c r="K20" s="43">
        <f>K19/M19</f>
        <v>0.44191164259529753</v>
      </c>
      <c r="L20" s="277">
        <f>L19/M19</f>
        <v>0</v>
      </c>
      <c r="M20" s="17">
        <f t="shared" si="0"/>
        <v>1</v>
      </c>
    </row>
    <row r="21" spans="1:13" ht="12" customHeight="1" x14ac:dyDescent="0.2">
      <c r="A21" s="299">
        <v>1225</v>
      </c>
      <c r="B21" s="301" t="s">
        <v>69</v>
      </c>
      <c r="C21" s="269"/>
      <c r="D21" s="265"/>
      <c r="E21" s="18"/>
      <c r="F21" s="167"/>
      <c r="G21" s="168"/>
      <c r="H21" s="20"/>
      <c r="I21" s="170"/>
      <c r="J21" s="253">
        <f>'1225'!G30</f>
        <v>361100.93</v>
      </c>
      <c r="K21" s="254">
        <f>'1225'!G29</f>
        <v>5000</v>
      </c>
      <c r="L21" s="276">
        <f>'1225'!G31</f>
        <v>0</v>
      </c>
      <c r="M21" s="250">
        <f t="shared" si="0"/>
        <v>366100.93</v>
      </c>
    </row>
    <row r="22" spans="1:13" ht="12" customHeight="1" x14ac:dyDescent="0.2">
      <c r="A22" s="303"/>
      <c r="B22" s="304"/>
      <c r="C22" s="259" t="s">
        <v>132</v>
      </c>
      <c r="D22" s="260" t="s">
        <v>131</v>
      </c>
      <c r="E22" s="163">
        <f>'1225'!G16</f>
        <v>37388727.330000006</v>
      </c>
      <c r="F22" s="164">
        <f>'1225'!G18</f>
        <v>37754828.259999998</v>
      </c>
      <c r="G22" s="165">
        <f>'1175'!G22</f>
        <v>0</v>
      </c>
      <c r="H22" s="14">
        <f>(F22-E22-G22)</f>
        <v>366100.92999999225</v>
      </c>
      <c r="I22" s="166">
        <v>0</v>
      </c>
      <c r="J22" s="15">
        <f>J21/M21</f>
        <v>0.9863425640574035</v>
      </c>
      <c r="K22" s="16">
        <f>K21/M21</f>
        <v>1.3657435942596486E-2</v>
      </c>
      <c r="L22" s="277">
        <f>L21/M21</f>
        <v>0</v>
      </c>
      <c r="M22" s="17">
        <f t="shared" si="0"/>
        <v>1</v>
      </c>
    </row>
    <row r="23" spans="1:13" ht="12" customHeight="1" x14ac:dyDescent="0.2">
      <c r="A23" s="299">
        <v>1226</v>
      </c>
      <c r="B23" s="307" t="s">
        <v>125</v>
      </c>
      <c r="C23" s="264"/>
      <c r="D23" s="265"/>
      <c r="E23" s="18"/>
      <c r="F23" s="167"/>
      <c r="G23" s="168"/>
      <c r="H23" s="20"/>
      <c r="I23" s="19"/>
      <c r="J23" s="255">
        <f>'1226'!G30</f>
        <v>137775.48000000001</v>
      </c>
      <c r="K23" s="247">
        <f>'1226'!G29</f>
        <v>14300</v>
      </c>
      <c r="L23" s="278">
        <f>'1226'!G31</f>
        <v>6790.43</v>
      </c>
      <c r="M23" s="248">
        <f>J23+K23+L23</f>
        <v>158865.91</v>
      </c>
    </row>
    <row r="24" spans="1:13" ht="12" customHeight="1" x14ac:dyDescent="0.2">
      <c r="A24" s="303"/>
      <c r="B24" s="304"/>
      <c r="C24" s="259" t="s">
        <v>70</v>
      </c>
      <c r="D24" s="174" t="s">
        <v>60</v>
      </c>
      <c r="E24" s="163">
        <f>'1226'!G16</f>
        <v>32546226.920000002</v>
      </c>
      <c r="F24" s="164">
        <f>'1226'!G18</f>
        <v>32705092.829999998</v>
      </c>
      <c r="G24" s="165">
        <f>'1226'!G22</f>
        <v>0</v>
      </c>
      <c r="H24" s="14">
        <f>F24-E24-G24</f>
        <v>158865.90999999642</v>
      </c>
      <c r="I24" s="41">
        <v>0</v>
      </c>
      <c r="J24" s="15">
        <f>J23/M23</f>
        <v>0.86724382845885573</v>
      </c>
      <c r="K24" s="16">
        <f>K23/M23</f>
        <v>9.0013017896665173E-2</v>
      </c>
      <c r="L24" s="277">
        <f>L23/M23</f>
        <v>4.274315364447917E-2</v>
      </c>
      <c r="M24" s="44">
        <f t="shared" si="0"/>
        <v>1</v>
      </c>
    </row>
    <row r="25" spans="1:13" ht="12" customHeight="1" x14ac:dyDescent="0.2">
      <c r="A25" s="299">
        <v>1227</v>
      </c>
      <c r="B25" s="301" t="s">
        <v>119</v>
      </c>
      <c r="C25" s="264"/>
      <c r="D25" s="175"/>
      <c r="E25" s="18"/>
      <c r="F25" s="167"/>
      <c r="G25" s="168"/>
      <c r="H25" s="20"/>
      <c r="I25" s="45"/>
      <c r="J25" s="253">
        <f>'1227'!G30</f>
        <v>201995.26</v>
      </c>
      <c r="K25" s="254">
        <f>'1227'!G29</f>
        <v>15000</v>
      </c>
      <c r="L25" s="276">
        <f>'1227'!G31</f>
        <v>0</v>
      </c>
      <c r="M25" s="250">
        <f>J25+K25+L25</f>
        <v>216995.26</v>
      </c>
    </row>
    <row r="26" spans="1:13" ht="12" customHeight="1" x14ac:dyDescent="0.2">
      <c r="A26" s="303"/>
      <c r="B26" s="304"/>
      <c r="C26" s="259" t="s">
        <v>71</v>
      </c>
      <c r="D26" s="260" t="s">
        <v>72</v>
      </c>
      <c r="E26" s="163">
        <f>'1227'!G16</f>
        <v>16787119.030000001</v>
      </c>
      <c r="F26" s="164">
        <f>'1227'!G18</f>
        <v>17004114.289999999</v>
      </c>
      <c r="G26" s="165">
        <f>'1227'!G22</f>
        <v>0</v>
      </c>
      <c r="H26" s="14">
        <f>(F26-E26-G26)</f>
        <v>216995.25999999791</v>
      </c>
      <c r="I26" s="166">
        <v>0</v>
      </c>
      <c r="J26" s="15">
        <f>J25/M25</f>
        <v>0.93087406609711199</v>
      </c>
      <c r="K26" s="16">
        <f>K25/M25</f>
        <v>6.9125933902888015E-2</v>
      </c>
      <c r="L26" s="277">
        <v>0</v>
      </c>
      <c r="M26" s="17">
        <f t="shared" ref="M26:M34" si="1">J26+K26+L26</f>
        <v>1</v>
      </c>
    </row>
    <row r="27" spans="1:13" ht="12" customHeight="1" x14ac:dyDescent="0.2">
      <c r="A27" s="299">
        <v>1314</v>
      </c>
      <c r="B27" s="301" t="s">
        <v>115</v>
      </c>
      <c r="C27" s="264"/>
      <c r="D27" s="265"/>
      <c r="E27" s="18"/>
      <c r="F27" s="167"/>
      <c r="G27" s="168"/>
      <c r="H27" s="20"/>
      <c r="I27" s="170"/>
      <c r="J27" s="255">
        <f>'1314'!G30</f>
        <v>44363.66</v>
      </c>
      <c r="K27" s="247">
        <f>'1314'!G29</f>
        <v>11091</v>
      </c>
      <c r="L27" s="278">
        <f>'1314'!G31</f>
        <v>0</v>
      </c>
      <c r="M27" s="248">
        <f t="shared" si="1"/>
        <v>55454.66</v>
      </c>
    </row>
    <row r="28" spans="1:13" ht="12" customHeight="1" x14ac:dyDescent="0.2">
      <c r="A28" s="303"/>
      <c r="B28" s="304"/>
      <c r="C28" s="259" t="s">
        <v>73</v>
      </c>
      <c r="D28" s="260" t="s">
        <v>74</v>
      </c>
      <c r="E28" s="163">
        <f>'1314'!G16</f>
        <v>4999549.07</v>
      </c>
      <c r="F28" s="164">
        <f>'1314'!G18</f>
        <v>5055003.7300000004</v>
      </c>
      <c r="G28" s="165">
        <f>'1314'!G22</f>
        <v>0</v>
      </c>
      <c r="H28" s="14">
        <f>(F28-E28-G28)</f>
        <v>55454.660000000149</v>
      </c>
      <c r="I28" s="166">
        <v>0</v>
      </c>
      <c r="J28" s="15">
        <f>J27/M27</f>
        <v>0.79999877377302464</v>
      </c>
      <c r="K28" s="16">
        <f>K27/M27</f>
        <v>0.20000122622697533</v>
      </c>
      <c r="L28" s="275">
        <v>0</v>
      </c>
      <c r="M28" s="44">
        <f t="shared" si="1"/>
        <v>1</v>
      </c>
    </row>
    <row r="29" spans="1:13" ht="12" customHeight="1" x14ac:dyDescent="0.2">
      <c r="A29" s="299">
        <v>1315</v>
      </c>
      <c r="B29" s="305" t="s">
        <v>116</v>
      </c>
      <c r="C29" s="264"/>
      <c r="D29" s="270"/>
      <c r="E29" s="18"/>
      <c r="F29" s="167"/>
      <c r="G29" s="168"/>
      <c r="H29" s="20"/>
      <c r="I29" s="170"/>
      <c r="J29" s="253">
        <f>'1315'!G30</f>
        <v>1905.11</v>
      </c>
      <c r="K29" s="254">
        <f>'1315'!G29</f>
        <v>476</v>
      </c>
      <c r="L29" s="276">
        <f>'1315'!G31</f>
        <v>0</v>
      </c>
      <c r="M29" s="250">
        <f t="shared" si="1"/>
        <v>2381.1099999999997</v>
      </c>
    </row>
    <row r="30" spans="1:13" ht="12" customHeight="1" x14ac:dyDescent="0.2">
      <c r="A30" s="303"/>
      <c r="B30" s="306"/>
      <c r="C30" s="263" t="s">
        <v>75</v>
      </c>
      <c r="D30" s="271" t="s">
        <v>63</v>
      </c>
      <c r="E30" s="163">
        <f>'1315'!G16</f>
        <v>2618897.4700000002</v>
      </c>
      <c r="F30" s="164">
        <f>'1315'!G18</f>
        <v>2621278.58</v>
      </c>
      <c r="G30" s="165">
        <f>'1315'!G22</f>
        <v>0</v>
      </c>
      <c r="H30" s="14">
        <f>(F30-E30-G30)</f>
        <v>2381.1099999998696</v>
      </c>
      <c r="I30" s="166">
        <v>0</v>
      </c>
      <c r="J30" s="15">
        <f>J29/M29</f>
        <v>0.80009323382792064</v>
      </c>
      <c r="K30" s="16">
        <f>K29/M29</f>
        <v>0.19990676617207945</v>
      </c>
      <c r="L30" s="277">
        <v>0</v>
      </c>
      <c r="M30" s="17">
        <f t="shared" si="1"/>
        <v>1</v>
      </c>
    </row>
    <row r="31" spans="1:13" ht="12" customHeight="1" x14ac:dyDescent="0.2">
      <c r="A31" s="299">
        <v>1407</v>
      </c>
      <c r="B31" s="301" t="s">
        <v>56</v>
      </c>
      <c r="C31" s="266"/>
      <c r="D31" s="265"/>
      <c r="E31" s="18"/>
      <c r="F31" s="167"/>
      <c r="G31" s="168"/>
      <c r="H31" s="20"/>
      <c r="I31" s="170"/>
      <c r="J31" s="255">
        <f>'1407'!G30</f>
        <v>68160.039999999994</v>
      </c>
      <c r="K31" s="247">
        <f>'1407'!G29</f>
        <v>5513</v>
      </c>
      <c r="L31" s="278">
        <f>'1407'!G31</f>
        <v>0</v>
      </c>
      <c r="M31" s="248">
        <f t="shared" si="1"/>
        <v>73673.039999999994</v>
      </c>
    </row>
    <row r="32" spans="1:13" ht="12" customHeight="1" x14ac:dyDescent="0.2">
      <c r="A32" s="303"/>
      <c r="B32" s="304"/>
      <c r="C32" s="263" t="s">
        <v>76</v>
      </c>
      <c r="D32" s="260" t="s">
        <v>77</v>
      </c>
      <c r="E32" s="163">
        <f>'1407'!G16</f>
        <v>8493842.9000000004</v>
      </c>
      <c r="F32" s="164">
        <f>'1407'!G18</f>
        <v>8567515.9399999995</v>
      </c>
      <c r="G32" s="165">
        <f>'1407'!G22</f>
        <v>0</v>
      </c>
      <c r="H32" s="14">
        <f>(F32-E32-G32)</f>
        <v>73673.039999999106</v>
      </c>
      <c r="I32" s="166">
        <v>0</v>
      </c>
      <c r="J32" s="15">
        <f>J31/M31</f>
        <v>0.92516936996220056</v>
      </c>
      <c r="K32" s="16">
        <f>K31/M31</f>
        <v>7.4830630037799453E-2</v>
      </c>
      <c r="L32" s="275">
        <v>0</v>
      </c>
      <c r="M32" s="44">
        <f t="shared" si="1"/>
        <v>1</v>
      </c>
    </row>
    <row r="33" spans="1:15" ht="12" customHeight="1" x14ac:dyDescent="0.2">
      <c r="A33" s="299">
        <v>1408</v>
      </c>
      <c r="B33" s="301" t="s">
        <v>56</v>
      </c>
      <c r="C33" s="266"/>
      <c r="D33" s="265"/>
      <c r="E33" s="18"/>
      <c r="F33" s="167"/>
      <c r="G33" s="168"/>
      <c r="H33" s="20"/>
      <c r="I33" s="170"/>
      <c r="J33" s="253">
        <f>'1408'!G30</f>
        <v>321569.65999999997</v>
      </c>
      <c r="K33" s="254">
        <f>'1408'!G29</f>
        <v>25000</v>
      </c>
      <c r="L33" s="276">
        <f>'1408'!G31</f>
        <v>0</v>
      </c>
      <c r="M33" s="250">
        <f t="shared" si="1"/>
        <v>346569.66</v>
      </c>
    </row>
    <row r="34" spans="1:15" ht="12" customHeight="1" thickBot="1" x14ac:dyDescent="0.25">
      <c r="A34" s="300"/>
      <c r="B34" s="302"/>
      <c r="C34" s="272" t="s">
        <v>78</v>
      </c>
      <c r="D34" s="273" t="s">
        <v>60</v>
      </c>
      <c r="E34" s="176">
        <f>'1408'!G16</f>
        <v>10881244.060000001</v>
      </c>
      <c r="F34" s="177">
        <f>'1408'!G18</f>
        <v>11227813.720000001</v>
      </c>
      <c r="G34" s="178">
        <f>'1408'!G22</f>
        <v>0</v>
      </c>
      <c r="H34" s="22">
        <f>(F34-E34-G34)</f>
        <v>346569.66000000015</v>
      </c>
      <c r="I34" s="179">
        <v>0</v>
      </c>
      <c r="J34" s="23">
        <f>J33/M33</f>
        <v>0.92786442990999274</v>
      </c>
      <c r="K34" s="43">
        <f>K33/M33</f>
        <v>7.2135570090007303E-2</v>
      </c>
      <c r="L34" s="279">
        <v>0</v>
      </c>
      <c r="M34" s="24">
        <f t="shared" si="1"/>
        <v>1</v>
      </c>
    </row>
    <row r="35" spans="1:15" ht="15.75" thickTop="1" x14ac:dyDescent="0.2">
      <c r="A35" s="180"/>
      <c r="B35" s="181"/>
      <c r="C35" s="182"/>
      <c r="D35" s="182"/>
      <c r="E35" s="26"/>
      <c r="F35" s="46"/>
      <c r="G35" s="46"/>
      <c r="H35" s="46"/>
      <c r="I35" s="183"/>
      <c r="J35" s="256"/>
      <c r="K35" s="257"/>
      <c r="L35" s="258"/>
      <c r="M35" s="21"/>
    </row>
    <row r="36" spans="1:15" ht="15" x14ac:dyDescent="0.25">
      <c r="A36" s="184" t="s">
        <v>57</v>
      </c>
      <c r="B36" s="185"/>
      <c r="C36" s="186"/>
      <c r="D36" s="186"/>
      <c r="E36" s="244">
        <f>SUM(E10:E34)</f>
        <v>235355139.08000001</v>
      </c>
      <c r="F36" s="240">
        <f>SUM(F10:F34)</f>
        <v>235733625.90999997</v>
      </c>
      <c r="G36" s="240">
        <f>SUM(G10:G34)</f>
        <v>0</v>
      </c>
      <c r="H36" s="240">
        <f>H10+H12+H14+H16+H18+H20+H22+H24+H26+H28+H30+H32+H34</f>
        <v>1422310.6999999839</v>
      </c>
      <c r="I36" s="241">
        <f>I10+I12+I14+I16+I18+I20+I22+I24+I26+I28+I30+I32+I34</f>
        <v>-1043823.8700000048</v>
      </c>
      <c r="J36" s="247">
        <f>J9+J11+J13+J15+J17+J19+J21+J23+J25+J27+J29+J31+J33</f>
        <v>1289140.27</v>
      </c>
      <c r="K36" s="247">
        <f>K9+K11+K13+K15+K17+K19+K21+K23+K25+K27+K29+K31+K33</f>
        <v>126380</v>
      </c>
      <c r="L36" s="247">
        <f>L9+L11+L13+L15+L17+L19+L21+L23+L25+L27+L29+L31+L33</f>
        <v>6790.43</v>
      </c>
      <c r="M36" s="248">
        <f>J36+K36+L36</f>
        <v>1422310.7</v>
      </c>
      <c r="O36" s="287"/>
    </row>
    <row r="37" spans="1:15" ht="15.75" thickBot="1" x14ac:dyDescent="0.25">
      <c r="A37" s="187"/>
      <c r="B37" s="188"/>
      <c r="C37" s="189"/>
      <c r="D37" s="189"/>
      <c r="E37" s="245"/>
      <c r="F37" s="246"/>
      <c r="G37" s="246"/>
      <c r="H37" s="243" t="s">
        <v>58</v>
      </c>
      <c r="I37" s="242">
        <f>H36+I36</f>
        <v>378486.82999997912</v>
      </c>
      <c r="J37" s="28"/>
      <c r="K37" s="29"/>
      <c r="L37" s="29"/>
      <c r="M37" s="30"/>
      <c r="N37" s="281">
        <f>F36-E36-G36</f>
        <v>378486.82999995351</v>
      </c>
    </row>
    <row r="38" spans="1:15" ht="15" thickTop="1" x14ac:dyDescent="0.2">
      <c r="A38" s="90"/>
      <c r="B38" s="190"/>
      <c r="C38" s="191"/>
      <c r="D38" s="191"/>
      <c r="E38" s="192"/>
      <c r="F38" s="90"/>
      <c r="G38" s="193"/>
      <c r="H38" s="193"/>
    </row>
    <row r="39" spans="1:15" ht="15" x14ac:dyDescent="0.2">
      <c r="A39" s="228" t="s">
        <v>126</v>
      </c>
      <c r="B39" s="228"/>
      <c r="C39" s="228"/>
      <c r="D39" s="228"/>
      <c r="E39" s="232"/>
      <c r="F39" s="233"/>
      <c r="G39" s="233"/>
      <c r="H39" s="233"/>
      <c r="I39" s="198"/>
      <c r="J39" s="199"/>
    </row>
    <row r="40" spans="1:15" ht="15" x14ac:dyDescent="0.2">
      <c r="A40" s="228"/>
      <c r="B40" s="228"/>
      <c r="C40" s="228" t="s">
        <v>140</v>
      </c>
      <c r="D40" s="234"/>
      <c r="E40" s="233"/>
      <c r="F40" s="233"/>
      <c r="G40" s="233"/>
      <c r="H40" s="233"/>
      <c r="I40" s="198"/>
      <c r="J40" s="199"/>
    </row>
    <row r="41" spans="1:15" ht="15" x14ac:dyDescent="0.2">
      <c r="A41" s="228"/>
      <c r="B41" s="228"/>
      <c r="C41" s="228" t="s">
        <v>141</v>
      </c>
      <c r="D41" s="234"/>
      <c r="E41" s="233"/>
      <c r="F41" s="233"/>
      <c r="G41" s="233"/>
      <c r="H41" s="233"/>
      <c r="I41" s="198"/>
      <c r="J41" s="199"/>
    </row>
    <row r="42" spans="1:15" ht="15" x14ac:dyDescent="0.2">
      <c r="A42" s="228"/>
      <c r="B42" s="228"/>
      <c r="C42" s="228"/>
      <c r="D42" s="234"/>
      <c r="E42" s="233"/>
      <c r="F42" s="233"/>
      <c r="G42" s="233"/>
      <c r="H42" s="233"/>
      <c r="I42" s="198"/>
      <c r="J42" s="199"/>
    </row>
    <row r="43" spans="1:15" ht="15" x14ac:dyDescent="0.2">
      <c r="A43" s="194"/>
      <c r="B43" s="194"/>
      <c r="C43" s="194"/>
      <c r="D43" s="191"/>
    </row>
    <row r="44" spans="1:15" ht="15" x14ac:dyDescent="0.2">
      <c r="A44" s="195"/>
      <c r="B44" s="195"/>
    </row>
    <row r="46" spans="1:15" ht="15" x14ac:dyDescent="0.2">
      <c r="A46" s="195"/>
      <c r="B46" s="195"/>
    </row>
    <row r="49" spans="1:2" ht="15" x14ac:dyDescent="0.2">
      <c r="A49" s="195"/>
      <c r="B49" s="195"/>
    </row>
    <row r="50" spans="1:2" ht="15" x14ac:dyDescent="0.2">
      <c r="A50" s="195"/>
      <c r="B50" s="195"/>
    </row>
    <row r="51" spans="1:2" ht="15" x14ac:dyDescent="0.2">
      <c r="A51" s="195"/>
      <c r="B51" s="195"/>
    </row>
    <row r="52" spans="1:2" ht="15" x14ac:dyDescent="0.2">
      <c r="A52" s="195"/>
      <c r="B52" s="195"/>
    </row>
    <row r="53" spans="1:2" ht="15" x14ac:dyDescent="0.2">
      <c r="A53" s="195"/>
      <c r="B53" s="195"/>
    </row>
    <row r="54" spans="1:2" ht="15" x14ac:dyDescent="0.2">
      <c r="A54" s="195"/>
      <c r="B54" s="195"/>
    </row>
    <row r="55" spans="1:2" ht="15" x14ac:dyDescent="0.2">
      <c r="A55" s="195"/>
      <c r="B55" s="195"/>
    </row>
    <row r="56" spans="1:2" ht="15" x14ac:dyDescent="0.2">
      <c r="A56" s="195"/>
      <c r="B56" s="195"/>
    </row>
    <row r="57" spans="1:2" ht="15" x14ac:dyDescent="0.2">
      <c r="A57" s="195"/>
      <c r="B57" s="195"/>
    </row>
    <row r="58" spans="1:2" ht="15" x14ac:dyDescent="0.2">
      <c r="A58" s="195"/>
      <c r="B58" s="195"/>
    </row>
    <row r="59" spans="1:2" ht="15" x14ac:dyDescent="0.2">
      <c r="A59" s="195"/>
      <c r="B59" s="195"/>
    </row>
    <row r="60" spans="1:2" ht="15" x14ac:dyDescent="0.2">
      <c r="A60" s="195"/>
      <c r="B60" s="195"/>
    </row>
    <row r="61" spans="1:2" ht="15" x14ac:dyDescent="0.2">
      <c r="A61" s="195"/>
      <c r="B61" s="195"/>
    </row>
    <row r="62" spans="1:2" ht="15" x14ac:dyDescent="0.2">
      <c r="A62" s="195"/>
      <c r="B62" s="195"/>
    </row>
    <row r="63" spans="1:2" ht="15" x14ac:dyDescent="0.2">
      <c r="A63" s="195"/>
      <c r="B63" s="195"/>
    </row>
    <row r="64" spans="1:2" ht="15" x14ac:dyDescent="0.2">
      <c r="A64" s="195"/>
      <c r="B64" s="195"/>
    </row>
    <row r="65" spans="1:2" ht="15" x14ac:dyDescent="0.2">
      <c r="A65" s="195"/>
      <c r="B65" s="195"/>
    </row>
    <row r="66" spans="1:2" ht="15" x14ac:dyDescent="0.2">
      <c r="A66" s="195"/>
      <c r="B66" s="195"/>
    </row>
    <row r="67" spans="1:2" ht="15" x14ac:dyDescent="0.2">
      <c r="A67" s="195"/>
      <c r="B67" s="195"/>
    </row>
    <row r="68" spans="1:2" ht="15" x14ac:dyDescent="0.2">
      <c r="A68" s="195"/>
      <c r="B68" s="195"/>
    </row>
    <row r="69" spans="1:2" ht="15" x14ac:dyDescent="0.2">
      <c r="A69" s="195"/>
      <c r="B69" s="195"/>
    </row>
    <row r="70" spans="1:2" ht="15" x14ac:dyDescent="0.2">
      <c r="A70" s="195"/>
      <c r="B70" s="195"/>
    </row>
    <row r="71" spans="1:2" ht="15" x14ac:dyDescent="0.2">
      <c r="A71" s="195"/>
      <c r="B71" s="195"/>
    </row>
    <row r="72" spans="1:2" ht="15" x14ac:dyDescent="0.2">
      <c r="A72" s="195"/>
      <c r="B72" s="195"/>
    </row>
    <row r="73" spans="1:2" ht="15" x14ac:dyDescent="0.2">
      <c r="A73" s="195"/>
      <c r="B73" s="195"/>
    </row>
    <row r="74" spans="1:2" ht="15" x14ac:dyDescent="0.2">
      <c r="A74" s="195"/>
      <c r="B74" s="195"/>
    </row>
    <row r="75" spans="1:2" ht="15" x14ac:dyDescent="0.2">
      <c r="A75" s="195"/>
      <c r="B75" s="195"/>
    </row>
    <row r="76" spans="1:2" ht="15" x14ac:dyDescent="0.2">
      <c r="A76" s="195"/>
      <c r="B76" s="195"/>
    </row>
    <row r="77" spans="1:2" ht="15" x14ac:dyDescent="0.2">
      <c r="A77" s="195"/>
      <c r="B77" s="195"/>
    </row>
    <row r="78" spans="1:2" ht="15" x14ac:dyDescent="0.2">
      <c r="A78" s="195"/>
      <c r="B78" s="195"/>
    </row>
    <row r="79" spans="1:2" ht="15" x14ac:dyDescent="0.2">
      <c r="A79" s="195"/>
      <c r="B79" s="195"/>
    </row>
    <row r="80" spans="1:2" ht="15" x14ac:dyDescent="0.2">
      <c r="A80" s="195"/>
      <c r="B80" s="195"/>
    </row>
    <row r="81" spans="1:2" ht="15" x14ac:dyDescent="0.2">
      <c r="A81" s="195"/>
      <c r="B81" s="195"/>
    </row>
    <row r="82" spans="1:2" ht="15" x14ac:dyDescent="0.2">
      <c r="A82" s="195"/>
      <c r="B82" s="195"/>
    </row>
    <row r="83" spans="1:2" ht="15" x14ac:dyDescent="0.2">
      <c r="A83" s="195"/>
      <c r="B83" s="195"/>
    </row>
    <row r="84" spans="1:2" ht="15" x14ac:dyDescent="0.2">
      <c r="A84" s="195"/>
      <c r="B84" s="195"/>
    </row>
    <row r="85" spans="1:2" ht="15" x14ac:dyDescent="0.2">
      <c r="A85" s="195"/>
      <c r="B85" s="195"/>
    </row>
    <row r="86" spans="1:2" ht="15" x14ac:dyDescent="0.2">
      <c r="A86" s="195"/>
      <c r="B86" s="195"/>
    </row>
    <row r="87" spans="1:2" ht="15" x14ac:dyDescent="0.2">
      <c r="A87" s="195"/>
      <c r="B87" s="195"/>
    </row>
    <row r="88" spans="1:2" ht="15" x14ac:dyDescent="0.2">
      <c r="A88" s="195"/>
      <c r="B88" s="195"/>
    </row>
    <row r="89" spans="1:2" ht="15" x14ac:dyDescent="0.2">
      <c r="A89" s="195"/>
      <c r="B89" s="195"/>
    </row>
    <row r="90" spans="1:2" ht="15" x14ac:dyDescent="0.2">
      <c r="A90" s="195"/>
      <c r="B90" s="195"/>
    </row>
    <row r="91" spans="1:2" ht="15" x14ac:dyDescent="0.2">
      <c r="A91" s="195"/>
      <c r="B91" s="195"/>
    </row>
    <row r="92" spans="1:2" ht="15" x14ac:dyDescent="0.2">
      <c r="A92" s="195"/>
      <c r="B92" s="195"/>
    </row>
    <row r="93" spans="1:2" ht="15" x14ac:dyDescent="0.2">
      <c r="A93" s="195"/>
      <c r="B93" s="195"/>
    </row>
    <row r="94" spans="1:2" ht="15" x14ac:dyDescent="0.2">
      <c r="A94" s="195"/>
      <c r="B94" s="195"/>
    </row>
    <row r="95" spans="1:2" ht="15" x14ac:dyDescent="0.2">
      <c r="A95" s="195"/>
      <c r="B95" s="195"/>
    </row>
    <row r="96" spans="1:2" ht="15" x14ac:dyDescent="0.2">
      <c r="A96" s="195"/>
      <c r="B96" s="195"/>
    </row>
    <row r="97" spans="1:2" ht="15" x14ac:dyDescent="0.2">
      <c r="A97" s="195"/>
      <c r="B97" s="195"/>
    </row>
    <row r="98" spans="1:2" ht="15" x14ac:dyDescent="0.2">
      <c r="A98" s="195"/>
      <c r="B98" s="195"/>
    </row>
    <row r="99" spans="1:2" ht="15" x14ac:dyDescent="0.2">
      <c r="A99" s="195"/>
      <c r="B99" s="195"/>
    </row>
    <row r="100" spans="1:2" ht="15" x14ac:dyDescent="0.2">
      <c r="A100" s="195"/>
      <c r="B100" s="195"/>
    </row>
    <row r="101" spans="1:2" ht="15" x14ac:dyDescent="0.2">
      <c r="A101" s="195"/>
      <c r="B101" s="195"/>
    </row>
    <row r="102" spans="1:2" ht="15" x14ac:dyDescent="0.2">
      <c r="A102" s="195"/>
      <c r="B102" s="195"/>
    </row>
    <row r="103" spans="1:2" ht="15" x14ac:dyDescent="0.2">
      <c r="A103" s="195"/>
      <c r="B103" s="195"/>
    </row>
    <row r="104" spans="1:2" ht="15" x14ac:dyDescent="0.2">
      <c r="A104" s="195"/>
      <c r="B104" s="195"/>
    </row>
    <row r="105" spans="1:2" ht="15" x14ac:dyDescent="0.2">
      <c r="A105" s="195"/>
      <c r="B105" s="195"/>
    </row>
    <row r="106" spans="1:2" ht="15" x14ac:dyDescent="0.2">
      <c r="A106" s="195"/>
      <c r="B106" s="195"/>
    </row>
    <row r="107" spans="1:2" ht="15" x14ac:dyDescent="0.2">
      <c r="A107" s="195"/>
      <c r="B107" s="195"/>
    </row>
    <row r="108" spans="1:2" ht="15" x14ac:dyDescent="0.2">
      <c r="A108" s="195"/>
      <c r="B108" s="195"/>
    </row>
    <row r="109" spans="1:2" ht="15" x14ac:dyDescent="0.2">
      <c r="A109" s="195"/>
      <c r="B109" s="195"/>
    </row>
    <row r="110" spans="1:2" ht="15" x14ac:dyDescent="0.2">
      <c r="A110" s="195"/>
      <c r="B110" s="195"/>
    </row>
    <row r="111" spans="1:2" ht="15" x14ac:dyDescent="0.2">
      <c r="A111" s="195"/>
      <c r="B111" s="195"/>
    </row>
    <row r="112" spans="1:2" ht="15" x14ac:dyDescent="0.2">
      <c r="A112" s="195"/>
      <c r="B112" s="195"/>
    </row>
    <row r="113" spans="1:2" ht="15" x14ac:dyDescent="0.2">
      <c r="A113" s="195"/>
      <c r="B113" s="195"/>
    </row>
    <row r="114" spans="1:2" ht="15" x14ac:dyDescent="0.2">
      <c r="A114" s="195"/>
      <c r="B114" s="195"/>
    </row>
    <row r="115" spans="1:2" ht="15" x14ac:dyDescent="0.2">
      <c r="A115" s="195"/>
      <c r="B115" s="195"/>
    </row>
    <row r="116" spans="1:2" ht="15" x14ac:dyDescent="0.2">
      <c r="A116" s="195"/>
      <c r="B116" s="195"/>
    </row>
    <row r="117" spans="1:2" ht="15" x14ac:dyDescent="0.2">
      <c r="A117" s="195"/>
      <c r="B117" s="195"/>
    </row>
    <row r="118" spans="1:2" ht="15" x14ac:dyDescent="0.2">
      <c r="A118" s="195"/>
      <c r="B118" s="195"/>
    </row>
    <row r="119" spans="1:2" ht="15" x14ac:dyDescent="0.2">
      <c r="A119" s="195"/>
      <c r="B119" s="195"/>
    </row>
    <row r="120" spans="1:2" ht="15" x14ac:dyDescent="0.2">
      <c r="A120" s="195"/>
      <c r="B120" s="195"/>
    </row>
    <row r="121" spans="1:2" ht="15" x14ac:dyDescent="0.2">
      <c r="A121" s="195"/>
      <c r="B121" s="195"/>
    </row>
    <row r="122" spans="1:2" ht="15" x14ac:dyDescent="0.2">
      <c r="A122" s="195"/>
      <c r="B122" s="195"/>
    </row>
    <row r="123" spans="1:2" ht="15" x14ac:dyDescent="0.2">
      <c r="A123" s="195"/>
      <c r="B123" s="195"/>
    </row>
    <row r="124" spans="1:2" ht="15" x14ac:dyDescent="0.2">
      <c r="A124" s="195"/>
      <c r="B124" s="195"/>
    </row>
    <row r="125" spans="1:2" ht="15" x14ac:dyDescent="0.2">
      <c r="A125" s="195"/>
      <c r="B125" s="195"/>
    </row>
    <row r="126" spans="1:2" ht="15" x14ac:dyDescent="0.2">
      <c r="A126" s="195"/>
      <c r="B126" s="195"/>
    </row>
    <row r="127" spans="1:2" ht="15" x14ac:dyDescent="0.2">
      <c r="A127" s="195"/>
      <c r="B127" s="195"/>
    </row>
    <row r="128" spans="1:2" ht="15" x14ac:dyDescent="0.2">
      <c r="A128" s="195"/>
      <c r="B128" s="195"/>
    </row>
    <row r="129" spans="1:2" ht="15" x14ac:dyDescent="0.2">
      <c r="A129" s="195"/>
      <c r="B129" s="195"/>
    </row>
    <row r="130" spans="1:2" ht="15" x14ac:dyDescent="0.2">
      <c r="A130" s="195"/>
      <c r="B130" s="195"/>
    </row>
    <row r="131" spans="1:2" ht="15" x14ac:dyDescent="0.2">
      <c r="A131" s="195"/>
      <c r="B131" s="195"/>
    </row>
    <row r="132" spans="1:2" ht="15" x14ac:dyDescent="0.2">
      <c r="A132" s="195"/>
      <c r="B132" s="195"/>
    </row>
    <row r="133" spans="1:2" ht="15" x14ac:dyDescent="0.2">
      <c r="A133" s="195"/>
      <c r="B133" s="195"/>
    </row>
    <row r="134" spans="1:2" ht="15" x14ac:dyDescent="0.2">
      <c r="A134" s="195"/>
      <c r="B134" s="195"/>
    </row>
    <row r="135" spans="1:2" ht="15" x14ac:dyDescent="0.2">
      <c r="A135" s="195"/>
      <c r="B135" s="195"/>
    </row>
    <row r="136" spans="1:2" ht="15" x14ac:dyDescent="0.2">
      <c r="A136" s="195"/>
      <c r="B136" s="195"/>
    </row>
    <row r="137" spans="1:2" ht="15" x14ac:dyDescent="0.2">
      <c r="A137" s="195"/>
      <c r="B137" s="195"/>
    </row>
    <row r="138" spans="1:2" ht="15" x14ac:dyDescent="0.2">
      <c r="A138" s="195"/>
      <c r="B138" s="195"/>
    </row>
    <row r="139" spans="1:2" ht="15" x14ac:dyDescent="0.2">
      <c r="A139" s="195"/>
      <c r="B139" s="195"/>
    </row>
    <row r="140" spans="1:2" ht="15" x14ac:dyDescent="0.2">
      <c r="A140" s="195"/>
      <c r="B140" s="195"/>
    </row>
    <row r="141" spans="1:2" ht="15" x14ac:dyDescent="0.2">
      <c r="A141" s="195"/>
      <c r="B141" s="195"/>
    </row>
    <row r="142" spans="1:2" ht="15" x14ac:dyDescent="0.2">
      <c r="A142" s="195"/>
      <c r="B142" s="195"/>
    </row>
    <row r="143" spans="1:2" ht="15" x14ac:dyDescent="0.2">
      <c r="A143" s="195"/>
      <c r="B143" s="195"/>
    </row>
    <row r="144" spans="1:2" ht="15" x14ac:dyDescent="0.2">
      <c r="A144" s="195"/>
      <c r="B144" s="195"/>
    </row>
    <row r="145" spans="1:2" ht="15" x14ac:dyDescent="0.2">
      <c r="A145" s="195"/>
      <c r="B145" s="195"/>
    </row>
    <row r="146" spans="1:2" ht="15" x14ac:dyDescent="0.2">
      <c r="A146" s="195"/>
      <c r="B146" s="195"/>
    </row>
    <row r="147" spans="1:2" ht="15" x14ac:dyDescent="0.2">
      <c r="A147" s="195"/>
      <c r="B147" s="195"/>
    </row>
    <row r="148" spans="1:2" ht="15" x14ac:dyDescent="0.2">
      <c r="A148" s="195"/>
      <c r="B148" s="195"/>
    </row>
    <row r="149" spans="1:2" ht="15" x14ac:dyDescent="0.2">
      <c r="A149" s="195"/>
      <c r="B149" s="195"/>
    </row>
    <row r="150" spans="1:2" ht="15" x14ac:dyDescent="0.2">
      <c r="A150" s="195"/>
      <c r="B150" s="195"/>
    </row>
    <row r="151" spans="1:2" ht="15" x14ac:dyDescent="0.2">
      <c r="A151" s="195"/>
      <c r="B151" s="195"/>
    </row>
    <row r="152" spans="1:2" ht="15" x14ac:dyDescent="0.2">
      <c r="A152" s="195"/>
      <c r="B152" s="195"/>
    </row>
    <row r="153" spans="1:2" ht="15" x14ac:dyDescent="0.2">
      <c r="A153" s="195"/>
      <c r="B153" s="195"/>
    </row>
    <row r="154" spans="1:2" ht="15" x14ac:dyDescent="0.2">
      <c r="A154" s="195"/>
      <c r="B154" s="195"/>
    </row>
    <row r="155" spans="1:2" ht="15" x14ac:dyDescent="0.2">
      <c r="A155" s="195"/>
      <c r="B155" s="195"/>
    </row>
    <row r="156" spans="1:2" ht="15" x14ac:dyDescent="0.2">
      <c r="A156" s="195"/>
      <c r="B156" s="195"/>
    </row>
    <row r="157" spans="1:2" ht="15" x14ac:dyDescent="0.2">
      <c r="A157" s="195"/>
      <c r="B157" s="195"/>
    </row>
    <row r="158" spans="1:2" ht="15" x14ac:dyDescent="0.2">
      <c r="A158" s="195"/>
      <c r="B158" s="195"/>
    </row>
    <row r="159" spans="1:2" ht="15" x14ac:dyDescent="0.2">
      <c r="A159" s="195"/>
      <c r="B159" s="195"/>
    </row>
    <row r="160" spans="1:2" ht="15" x14ac:dyDescent="0.2">
      <c r="A160" s="195"/>
      <c r="B160" s="195"/>
    </row>
    <row r="161" spans="1:2" ht="15" x14ac:dyDescent="0.2">
      <c r="A161" s="195"/>
      <c r="B161" s="195"/>
    </row>
    <row r="162" spans="1:2" ht="15" x14ac:dyDescent="0.2">
      <c r="A162" s="195"/>
      <c r="B162" s="195"/>
    </row>
    <row r="163" spans="1:2" ht="15" x14ac:dyDescent="0.2">
      <c r="A163" s="195"/>
      <c r="B163" s="195"/>
    </row>
    <row r="164" spans="1:2" ht="15" x14ac:dyDescent="0.2">
      <c r="A164" s="195"/>
      <c r="B164" s="195"/>
    </row>
    <row r="165" spans="1:2" ht="15" x14ac:dyDescent="0.2">
      <c r="A165" s="195"/>
      <c r="B165" s="195"/>
    </row>
    <row r="166" spans="1:2" ht="15" x14ac:dyDescent="0.2">
      <c r="A166" s="195"/>
      <c r="B166" s="195"/>
    </row>
    <row r="167" spans="1:2" ht="15" x14ac:dyDescent="0.2">
      <c r="A167" s="195"/>
      <c r="B167" s="195"/>
    </row>
    <row r="168" spans="1:2" ht="15" x14ac:dyDescent="0.2">
      <c r="A168" s="195"/>
      <c r="B168" s="195"/>
    </row>
    <row r="169" spans="1:2" ht="15" x14ac:dyDescent="0.2">
      <c r="A169" s="195"/>
      <c r="B169" s="195"/>
    </row>
    <row r="170" spans="1:2" ht="15" x14ac:dyDescent="0.2">
      <c r="A170" s="195"/>
      <c r="B170" s="195"/>
    </row>
    <row r="171" spans="1:2" ht="15" x14ac:dyDescent="0.2">
      <c r="A171" s="195"/>
      <c r="B171" s="195"/>
    </row>
    <row r="172" spans="1:2" ht="15" x14ac:dyDescent="0.2">
      <c r="A172" s="195"/>
      <c r="B172" s="195"/>
    </row>
    <row r="173" spans="1:2" ht="15" x14ac:dyDescent="0.2">
      <c r="A173" s="195"/>
      <c r="B173" s="195"/>
    </row>
    <row r="174" spans="1:2" ht="15" x14ac:dyDescent="0.2">
      <c r="A174" s="195"/>
      <c r="B174" s="195"/>
    </row>
    <row r="175" spans="1:2" ht="15" x14ac:dyDescent="0.2">
      <c r="A175" s="195"/>
      <c r="B175" s="195"/>
    </row>
    <row r="176" spans="1:2" ht="15" x14ac:dyDescent="0.2">
      <c r="A176" s="195"/>
      <c r="B176" s="195"/>
    </row>
    <row r="177" spans="1:2" ht="15" x14ac:dyDescent="0.2">
      <c r="A177" s="195"/>
      <c r="B177" s="195"/>
    </row>
    <row r="178" spans="1:2" ht="15" x14ac:dyDescent="0.2">
      <c r="A178" s="195"/>
      <c r="B178" s="195"/>
    </row>
    <row r="179" spans="1:2" ht="15" x14ac:dyDescent="0.2">
      <c r="A179" s="195"/>
      <c r="B179" s="195"/>
    </row>
    <row r="180" spans="1:2" ht="15" x14ac:dyDescent="0.2">
      <c r="A180" s="195"/>
      <c r="B180" s="195"/>
    </row>
    <row r="181" spans="1:2" ht="15" x14ac:dyDescent="0.2">
      <c r="A181" s="195"/>
      <c r="B181" s="195"/>
    </row>
    <row r="182" spans="1:2" ht="15" x14ac:dyDescent="0.2">
      <c r="A182" s="195"/>
      <c r="B182" s="195"/>
    </row>
    <row r="183" spans="1:2" ht="15" x14ac:dyDescent="0.2">
      <c r="A183" s="195"/>
      <c r="B183" s="195"/>
    </row>
    <row r="184" spans="1:2" ht="15" x14ac:dyDescent="0.2">
      <c r="A184" s="195"/>
      <c r="B184" s="195"/>
    </row>
    <row r="185" spans="1:2" ht="15" x14ac:dyDescent="0.2">
      <c r="A185" s="195"/>
      <c r="B185" s="195"/>
    </row>
    <row r="186" spans="1:2" ht="15" x14ac:dyDescent="0.2">
      <c r="A186" s="195"/>
      <c r="B186" s="195"/>
    </row>
    <row r="187" spans="1:2" ht="15" x14ac:dyDescent="0.2">
      <c r="A187" s="195"/>
      <c r="B187" s="195"/>
    </row>
    <row r="188" spans="1:2" ht="15" x14ac:dyDescent="0.2">
      <c r="A188" s="195"/>
      <c r="B188" s="195"/>
    </row>
    <row r="189" spans="1:2" ht="15" x14ac:dyDescent="0.2">
      <c r="A189" s="195"/>
      <c r="B189" s="195"/>
    </row>
    <row r="190" spans="1:2" ht="15" x14ac:dyDescent="0.2">
      <c r="A190" s="195"/>
      <c r="B190" s="195"/>
    </row>
    <row r="191" spans="1:2" ht="15" x14ac:dyDescent="0.2">
      <c r="A191" s="195"/>
      <c r="B191" s="195"/>
    </row>
    <row r="192" spans="1:2" ht="15" x14ac:dyDescent="0.2">
      <c r="A192" s="195"/>
      <c r="B192" s="195"/>
    </row>
    <row r="193" spans="1:2" ht="15" x14ac:dyDescent="0.2">
      <c r="A193" s="195"/>
      <c r="B193" s="195"/>
    </row>
    <row r="194" spans="1:2" ht="15" x14ac:dyDescent="0.2">
      <c r="A194" s="195"/>
      <c r="B194" s="195"/>
    </row>
    <row r="195" spans="1:2" ht="15" x14ac:dyDescent="0.2">
      <c r="A195" s="195"/>
      <c r="B195" s="195"/>
    </row>
    <row r="196" spans="1:2" ht="15" x14ac:dyDescent="0.2">
      <c r="A196" s="195"/>
      <c r="B196" s="195"/>
    </row>
    <row r="197" spans="1:2" ht="15" x14ac:dyDescent="0.2">
      <c r="A197" s="195"/>
      <c r="B197" s="195"/>
    </row>
    <row r="198" spans="1:2" ht="15" x14ac:dyDescent="0.2">
      <c r="A198" s="195"/>
      <c r="B198" s="195"/>
    </row>
    <row r="199" spans="1:2" ht="15" x14ac:dyDescent="0.2">
      <c r="A199" s="195"/>
      <c r="B199" s="195"/>
    </row>
    <row r="200" spans="1:2" ht="15" x14ac:dyDescent="0.2">
      <c r="A200" s="195"/>
      <c r="B200" s="195"/>
    </row>
    <row r="201" spans="1:2" ht="15" x14ac:dyDescent="0.2">
      <c r="A201" s="195"/>
      <c r="B201" s="195"/>
    </row>
    <row r="202" spans="1:2" ht="15" x14ac:dyDescent="0.2">
      <c r="A202" s="195"/>
      <c r="B202" s="195"/>
    </row>
    <row r="203" spans="1:2" ht="15" x14ac:dyDescent="0.2">
      <c r="A203" s="195"/>
      <c r="B203" s="195"/>
    </row>
    <row r="204" spans="1:2" ht="15" x14ac:dyDescent="0.2">
      <c r="A204" s="195"/>
      <c r="B204" s="195"/>
    </row>
    <row r="205" spans="1:2" ht="15" x14ac:dyDescent="0.2">
      <c r="A205" s="195"/>
      <c r="B205" s="195"/>
    </row>
    <row r="206" spans="1:2" ht="15" x14ac:dyDescent="0.2">
      <c r="A206" s="195"/>
      <c r="B206" s="195"/>
    </row>
    <row r="207" spans="1:2" ht="15" x14ac:dyDescent="0.2">
      <c r="A207" s="195"/>
      <c r="B207" s="195"/>
    </row>
    <row r="208" spans="1:2" ht="15" x14ac:dyDescent="0.2">
      <c r="A208" s="195"/>
      <c r="B208" s="195"/>
    </row>
    <row r="209" spans="1:2" ht="15" x14ac:dyDescent="0.2">
      <c r="A209" s="195"/>
      <c r="B209" s="195"/>
    </row>
    <row r="210" spans="1:2" ht="15" x14ac:dyDescent="0.2">
      <c r="A210" s="195"/>
      <c r="B210" s="195"/>
    </row>
    <row r="211" spans="1:2" ht="15" x14ac:dyDescent="0.2">
      <c r="A211" s="195"/>
      <c r="B211" s="195"/>
    </row>
    <row r="212" spans="1:2" ht="15" x14ac:dyDescent="0.2">
      <c r="A212" s="195"/>
      <c r="B212" s="195"/>
    </row>
    <row r="213" spans="1:2" ht="15" x14ac:dyDescent="0.2">
      <c r="A213" s="195"/>
      <c r="B213" s="195"/>
    </row>
    <row r="214" spans="1:2" ht="15" x14ac:dyDescent="0.2">
      <c r="A214" s="195"/>
      <c r="B214" s="195"/>
    </row>
    <row r="215" spans="1:2" ht="15" x14ac:dyDescent="0.2">
      <c r="A215" s="195"/>
      <c r="B215" s="195"/>
    </row>
    <row r="216" spans="1:2" ht="15" x14ac:dyDescent="0.2">
      <c r="A216" s="195"/>
      <c r="B216" s="195"/>
    </row>
    <row r="217" spans="1:2" ht="15" x14ac:dyDescent="0.2">
      <c r="A217" s="195"/>
      <c r="B217" s="195"/>
    </row>
    <row r="218" spans="1:2" ht="15" x14ac:dyDescent="0.2">
      <c r="A218" s="195"/>
      <c r="B218" s="195"/>
    </row>
    <row r="219" spans="1:2" ht="15" x14ac:dyDescent="0.2">
      <c r="A219" s="195"/>
      <c r="B219" s="195"/>
    </row>
    <row r="220" spans="1:2" ht="15" x14ac:dyDescent="0.2">
      <c r="A220" s="195"/>
      <c r="B220" s="195"/>
    </row>
    <row r="221" spans="1:2" ht="15" x14ac:dyDescent="0.2">
      <c r="A221" s="195"/>
      <c r="B221" s="195"/>
    </row>
    <row r="222" spans="1:2" ht="15" x14ac:dyDescent="0.2">
      <c r="A222" s="195"/>
      <c r="B222" s="195"/>
    </row>
    <row r="223" spans="1:2" ht="15" x14ac:dyDescent="0.2">
      <c r="A223" s="195"/>
      <c r="B223" s="195"/>
    </row>
    <row r="224" spans="1:2" ht="15" x14ac:dyDescent="0.2">
      <c r="A224" s="195"/>
      <c r="B224" s="195"/>
    </row>
    <row r="225" spans="1:2" ht="15" x14ac:dyDescent="0.2">
      <c r="A225" s="195"/>
      <c r="B225" s="195"/>
    </row>
    <row r="226" spans="1:2" ht="15" x14ac:dyDescent="0.2">
      <c r="A226" s="195"/>
      <c r="B226" s="195"/>
    </row>
    <row r="227" spans="1:2" ht="15" x14ac:dyDescent="0.2">
      <c r="A227" s="195"/>
      <c r="B227" s="195"/>
    </row>
    <row r="228" spans="1:2" ht="15" x14ac:dyDescent="0.2">
      <c r="A228" s="195"/>
      <c r="B228" s="195"/>
    </row>
    <row r="229" spans="1:2" ht="15" x14ac:dyDescent="0.2">
      <c r="A229" s="195"/>
      <c r="B229" s="195"/>
    </row>
    <row r="230" spans="1:2" ht="15" x14ac:dyDescent="0.2">
      <c r="A230" s="195"/>
      <c r="B230" s="195"/>
    </row>
    <row r="231" spans="1:2" ht="15" x14ac:dyDescent="0.2">
      <c r="A231" s="195"/>
      <c r="B231" s="195"/>
    </row>
    <row r="232" spans="1:2" ht="15" x14ac:dyDescent="0.2">
      <c r="A232" s="195"/>
      <c r="B232" s="195"/>
    </row>
    <row r="233" spans="1:2" ht="15" x14ac:dyDescent="0.2">
      <c r="A233" s="195"/>
      <c r="B233" s="195"/>
    </row>
    <row r="234" spans="1:2" ht="15" x14ac:dyDescent="0.2">
      <c r="A234" s="195"/>
      <c r="B234" s="195"/>
    </row>
    <row r="235" spans="1:2" ht="15" x14ac:dyDescent="0.2">
      <c r="A235" s="195"/>
      <c r="B235" s="195"/>
    </row>
    <row r="236" spans="1:2" ht="15" x14ac:dyDescent="0.2">
      <c r="A236" s="195"/>
      <c r="B236" s="195"/>
    </row>
    <row r="237" spans="1:2" ht="15" x14ac:dyDescent="0.2">
      <c r="A237" s="195"/>
      <c r="B237" s="195"/>
    </row>
    <row r="238" spans="1:2" ht="15" x14ac:dyDescent="0.2">
      <c r="A238" s="195"/>
      <c r="B238" s="195"/>
    </row>
    <row r="239" spans="1:2" ht="15" x14ac:dyDescent="0.2">
      <c r="A239" s="195"/>
      <c r="B239" s="195"/>
    </row>
    <row r="240" spans="1:2" ht="15" x14ac:dyDescent="0.2">
      <c r="A240" s="195"/>
      <c r="B240" s="195"/>
    </row>
    <row r="241" spans="1:2" ht="15" x14ac:dyDescent="0.2">
      <c r="A241" s="195"/>
      <c r="B241" s="195"/>
    </row>
    <row r="242" spans="1:2" ht="15" x14ac:dyDescent="0.2">
      <c r="A242" s="195"/>
      <c r="B242" s="195"/>
    </row>
    <row r="243" spans="1:2" ht="15" x14ac:dyDescent="0.2">
      <c r="A243" s="195"/>
      <c r="B243" s="195"/>
    </row>
    <row r="244" spans="1:2" ht="15" x14ac:dyDescent="0.2">
      <c r="A244" s="195"/>
      <c r="B244" s="195"/>
    </row>
    <row r="245" spans="1:2" ht="15" x14ac:dyDescent="0.2">
      <c r="A245" s="195"/>
      <c r="B245" s="195"/>
    </row>
    <row r="246" spans="1:2" ht="15" x14ac:dyDescent="0.2">
      <c r="A246" s="195"/>
      <c r="B246" s="195"/>
    </row>
    <row r="247" spans="1:2" ht="15" x14ac:dyDescent="0.2">
      <c r="A247" s="195"/>
      <c r="B247" s="195"/>
    </row>
    <row r="248" spans="1:2" ht="15" x14ac:dyDescent="0.2">
      <c r="A248" s="195"/>
      <c r="B248" s="195"/>
    </row>
    <row r="249" spans="1:2" ht="15" x14ac:dyDescent="0.2">
      <c r="A249" s="195"/>
      <c r="B249" s="195"/>
    </row>
    <row r="250" spans="1:2" ht="15" x14ac:dyDescent="0.2">
      <c r="A250" s="195"/>
      <c r="B250" s="195"/>
    </row>
    <row r="251" spans="1:2" ht="15" x14ac:dyDescent="0.2">
      <c r="A251" s="195"/>
      <c r="B251" s="195"/>
    </row>
    <row r="252" spans="1:2" ht="15" x14ac:dyDescent="0.2">
      <c r="A252" s="195"/>
      <c r="B252" s="195"/>
    </row>
    <row r="253" spans="1:2" ht="15" x14ac:dyDescent="0.2">
      <c r="A253" s="195"/>
      <c r="B253" s="195"/>
    </row>
    <row r="254" spans="1:2" ht="15" x14ac:dyDescent="0.2">
      <c r="A254" s="195"/>
      <c r="B254" s="195"/>
    </row>
    <row r="255" spans="1:2" ht="15" x14ac:dyDescent="0.2">
      <c r="A255" s="195"/>
      <c r="B255" s="195"/>
    </row>
    <row r="256" spans="1:2" ht="15" x14ac:dyDescent="0.2">
      <c r="A256" s="195"/>
      <c r="B256" s="195"/>
    </row>
    <row r="257" spans="1:2" ht="15" x14ac:dyDescent="0.2">
      <c r="A257" s="195"/>
      <c r="B257" s="195"/>
    </row>
    <row r="258" spans="1:2" ht="15" x14ac:dyDescent="0.2">
      <c r="A258" s="195"/>
      <c r="B258" s="195"/>
    </row>
    <row r="259" spans="1:2" ht="15" x14ac:dyDescent="0.2">
      <c r="A259" s="195"/>
      <c r="B259" s="195"/>
    </row>
    <row r="260" spans="1:2" ht="15" x14ac:dyDescent="0.2">
      <c r="A260" s="195"/>
      <c r="B260" s="195"/>
    </row>
    <row r="261" spans="1:2" ht="15" x14ac:dyDescent="0.2">
      <c r="A261" s="195"/>
      <c r="B261" s="195"/>
    </row>
    <row r="262" spans="1:2" ht="15" x14ac:dyDescent="0.2">
      <c r="A262" s="195"/>
      <c r="B262" s="195"/>
    </row>
    <row r="263" spans="1:2" ht="15" x14ac:dyDescent="0.2">
      <c r="A263" s="195"/>
      <c r="B263" s="195"/>
    </row>
    <row r="264" spans="1:2" ht="15" x14ac:dyDescent="0.2">
      <c r="A264" s="195"/>
      <c r="B264" s="195"/>
    </row>
    <row r="265" spans="1:2" ht="15" x14ac:dyDescent="0.2">
      <c r="A265" s="195"/>
      <c r="B265" s="195"/>
    </row>
    <row r="266" spans="1:2" ht="15" x14ac:dyDescent="0.2">
      <c r="A266" s="195"/>
      <c r="B266" s="195"/>
    </row>
    <row r="267" spans="1:2" ht="15" x14ac:dyDescent="0.2">
      <c r="A267" s="195"/>
      <c r="B267" s="195"/>
    </row>
    <row r="268" spans="1:2" ht="15" x14ac:dyDescent="0.2">
      <c r="A268" s="195"/>
      <c r="B268" s="195"/>
    </row>
    <row r="269" spans="1:2" ht="15" x14ac:dyDescent="0.2">
      <c r="A269" s="195"/>
      <c r="B269" s="195"/>
    </row>
    <row r="270" spans="1:2" ht="15" x14ac:dyDescent="0.2">
      <c r="A270" s="195"/>
      <c r="B270" s="195"/>
    </row>
    <row r="271" spans="1:2" ht="15" x14ac:dyDescent="0.2">
      <c r="A271" s="195"/>
      <c r="B271" s="195"/>
    </row>
    <row r="272" spans="1:2" ht="15" x14ac:dyDescent="0.2">
      <c r="A272" s="195"/>
      <c r="B272" s="195"/>
    </row>
    <row r="273" spans="1:2" ht="15" x14ac:dyDescent="0.2">
      <c r="A273" s="195"/>
      <c r="B273" s="195"/>
    </row>
    <row r="274" spans="1:2" ht="15" x14ac:dyDescent="0.2">
      <c r="A274" s="195"/>
      <c r="B274" s="195"/>
    </row>
    <row r="275" spans="1:2" ht="15" x14ac:dyDescent="0.2">
      <c r="A275" s="195"/>
      <c r="B275" s="195"/>
    </row>
    <row r="276" spans="1:2" ht="15" x14ac:dyDescent="0.2">
      <c r="A276" s="195"/>
      <c r="B276" s="195"/>
    </row>
    <row r="277" spans="1:2" ht="15" x14ac:dyDescent="0.2">
      <c r="A277" s="195"/>
      <c r="B277" s="195"/>
    </row>
    <row r="278" spans="1:2" ht="15" x14ac:dyDescent="0.2">
      <c r="A278" s="195"/>
      <c r="B278" s="195"/>
    </row>
    <row r="279" spans="1:2" ht="15" x14ac:dyDescent="0.2">
      <c r="A279" s="195"/>
      <c r="B279" s="195"/>
    </row>
    <row r="280" spans="1:2" ht="15" x14ac:dyDescent="0.2">
      <c r="A280" s="195"/>
      <c r="B280" s="195"/>
    </row>
    <row r="281" spans="1:2" ht="15" x14ac:dyDescent="0.2">
      <c r="A281" s="195"/>
      <c r="B281" s="195"/>
    </row>
    <row r="282" spans="1:2" ht="15" x14ac:dyDescent="0.2">
      <c r="A282" s="195"/>
      <c r="B282" s="195"/>
    </row>
    <row r="283" spans="1:2" ht="15" x14ac:dyDescent="0.2">
      <c r="A283" s="195"/>
      <c r="B283" s="195"/>
    </row>
    <row r="284" spans="1:2" ht="15" x14ac:dyDescent="0.2">
      <c r="A284" s="195"/>
      <c r="B284" s="195"/>
    </row>
    <row r="285" spans="1:2" ht="15" x14ac:dyDescent="0.2">
      <c r="A285" s="195"/>
      <c r="B285" s="195"/>
    </row>
    <row r="286" spans="1:2" ht="15" x14ac:dyDescent="0.2">
      <c r="A286" s="195"/>
      <c r="B286" s="195"/>
    </row>
    <row r="287" spans="1:2" ht="15" x14ac:dyDescent="0.2">
      <c r="A287" s="195"/>
      <c r="B287" s="195"/>
    </row>
    <row r="288" spans="1:2" ht="15" x14ac:dyDescent="0.2">
      <c r="A288" s="195"/>
      <c r="B288" s="195"/>
    </row>
    <row r="289" spans="1:2" ht="15" x14ac:dyDescent="0.2">
      <c r="A289" s="195"/>
      <c r="B289" s="195"/>
    </row>
    <row r="290" spans="1:2" ht="15" x14ac:dyDescent="0.2">
      <c r="A290" s="195"/>
      <c r="B290" s="195"/>
    </row>
    <row r="291" spans="1:2" ht="15" x14ac:dyDescent="0.2">
      <c r="A291" s="195"/>
      <c r="B291" s="195"/>
    </row>
    <row r="292" spans="1:2" ht="15" x14ac:dyDescent="0.2">
      <c r="A292" s="195"/>
      <c r="B292" s="195"/>
    </row>
    <row r="293" spans="1:2" ht="15" x14ac:dyDescent="0.2">
      <c r="A293" s="195"/>
      <c r="B293" s="195"/>
    </row>
    <row r="294" spans="1:2" ht="15" x14ac:dyDescent="0.2">
      <c r="A294" s="195"/>
      <c r="B294" s="195"/>
    </row>
    <row r="295" spans="1:2" ht="15" x14ac:dyDescent="0.2">
      <c r="A295" s="195"/>
      <c r="B295" s="195"/>
    </row>
    <row r="296" spans="1:2" ht="15" x14ac:dyDescent="0.2">
      <c r="A296" s="195"/>
      <c r="B296" s="195"/>
    </row>
    <row r="297" spans="1:2" ht="15" x14ac:dyDescent="0.2">
      <c r="A297" s="195"/>
      <c r="B297" s="195"/>
    </row>
    <row r="298" spans="1:2" ht="15" x14ac:dyDescent="0.2">
      <c r="A298" s="195"/>
      <c r="B298" s="195"/>
    </row>
    <row r="299" spans="1:2" ht="15" x14ac:dyDescent="0.2">
      <c r="A299" s="195"/>
      <c r="B299" s="195"/>
    </row>
    <row r="300" spans="1:2" ht="15" x14ac:dyDescent="0.2">
      <c r="A300" s="195"/>
      <c r="B300" s="195"/>
    </row>
    <row r="301" spans="1:2" ht="15" x14ac:dyDescent="0.2">
      <c r="A301" s="195"/>
      <c r="B301" s="195"/>
    </row>
    <row r="302" spans="1:2" ht="15" x14ac:dyDescent="0.2">
      <c r="A302" s="195"/>
      <c r="B302" s="195"/>
    </row>
    <row r="303" spans="1:2" ht="15" x14ac:dyDescent="0.2">
      <c r="A303" s="195"/>
      <c r="B303" s="195"/>
    </row>
    <row r="304" spans="1:2" ht="15" x14ac:dyDescent="0.2">
      <c r="A304" s="195"/>
      <c r="B304" s="195"/>
    </row>
    <row r="305" spans="1:2" ht="15" x14ac:dyDescent="0.2">
      <c r="A305" s="195"/>
      <c r="B305" s="195"/>
    </row>
    <row r="306" spans="1:2" ht="15" x14ac:dyDescent="0.2">
      <c r="A306" s="195"/>
      <c r="B306" s="195"/>
    </row>
    <row r="307" spans="1:2" ht="15" x14ac:dyDescent="0.2">
      <c r="A307" s="195"/>
      <c r="B307" s="195"/>
    </row>
    <row r="308" spans="1:2" ht="15" x14ac:dyDescent="0.2">
      <c r="A308" s="195"/>
      <c r="B308" s="195"/>
    </row>
    <row r="309" spans="1:2" ht="15" x14ac:dyDescent="0.2">
      <c r="A309" s="195"/>
      <c r="B309" s="195"/>
    </row>
    <row r="310" spans="1:2" ht="15" x14ac:dyDescent="0.2">
      <c r="A310" s="195"/>
      <c r="B310" s="195"/>
    </row>
    <row r="311" spans="1:2" ht="15" x14ac:dyDescent="0.2">
      <c r="A311" s="195"/>
      <c r="B311" s="195"/>
    </row>
    <row r="312" spans="1:2" ht="15" x14ac:dyDescent="0.2">
      <c r="A312" s="195"/>
      <c r="B312" s="195"/>
    </row>
    <row r="313" spans="1:2" ht="15" x14ac:dyDescent="0.2">
      <c r="A313" s="195"/>
      <c r="B313" s="195"/>
    </row>
    <row r="314" spans="1:2" ht="15" x14ac:dyDescent="0.2">
      <c r="A314" s="195"/>
      <c r="B314" s="195"/>
    </row>
    <row r="315" spans="1:2" ht="15" x14ac:dyDescent="0.2">
      <c r="A315" s="195"/>
      <c r="B315" s="195"/>
    </row>
    <row r="316" spans="1:2" ht="15" x14ac:dyDescent="0.2">
      <c r="A316" s="195"/>
      <c r="B316" s="195"/>
    </row>
    <row r="317" spans="1:2" ht="15" x14ac:dyDescent="0.2">
      <c r="A317" s="195"/>
      <c r="B317" s="195"/>
    </row>
    <row r="318" spans="1:2" ht="15" x14ac:dyDescent="0.2">
      <c r="A318" s="195"/>
      <c r="B318" s="195"/>
    </row>
    <row r="319" spans="1:2" ht="15" x14ac:dyDescent="0.2">
      <c r="A319" s="195"/>
      <c r="B319" s="195"/>
    </row>
    <row r="320" spans="1:2" ht="15" x14ac:dyDescent="0.2">
      <c r="A320" s="195"/>
      <c r="B320" s="195"/>
    </row>
    <row r="321" spans="1:2" ht="15" x14ac:dyDescent="0.2">
      <c r="A321" s="195"/>
      <c r="B321" s="195"/>
    </row>
    <row r="322" spans="1:2" ht="15" x14ac:dyDescent="0.2">
      <c r="A322" s="195"/>
      <c r="B322" s="195"/>
    </row>
    <row r="323" spans="1:2" ht="15" x14ac:dyDescent="0.2">
      <c r="A323" s="195"/>
      <c r="B323" s="195"/>
    </row>
    <row r="324" spans="1:2" ht="15" x14ac:dyDescent="0.2">
      <c r="A324" s="195"/>
      <c r="B324" s="195"/>
    </row>
    <row r="325" spans="1:2" ht="15" x14ac:dyDescent="0.2">
      <c r="A325" s="195"/>
      <c r="B325" s="195"/>
    </row>
    <row r="326" spans="1:2" ht="15" x14ac:dyDescent="0.2">
      <c r="A326" s="195"/>
      <c r="B326" s="195"/>
    </row>
    <row r="327" spans="1:2" ht="15" x14ac:dyDescent="0.2">
      <c r="A327" s="195"/>
      <c r="B327" s="195"/>
    </row>
    <row r="328" spans="1:2" ht="15" x14ac:dyDescent="0.2">
      <c r="A328" s="195"/>
      <c r="B328" s="195"/>
    </row>
    <row r="329" spans="1:2" ht="15" x14ac:dyDescent="0.2">
      <c r="A329" s="195"/>
      <c r="B329" s="195"/>
    </row>
    <row r="330" spans="1:2" ht="15" x14ac:dyDescent="0.2">
      <c r="A330" s="195"/>
      <c r="B330" s="195"/>
    </row>
    <row r="331" spans="1:2" ht="15" x14ac:dyDescent="0.2">
      <c r="A331" s="195"/>
      <c r="B331" s="195"/>
    </row>
    <row r="332" spans="1:2" ht="15" x14ac:dyDescent="0.2">
      <c r="A332" s="195"/>
      <c r="B332" s="195"/>
    </row>
    <row r="333" spans="1:2" ht="15" x14ac:dyDescent="0.2">
      <c r="A333" s="195"/>
      <c r="B333" s="195"/>
    </row>
    <row r="334" spans="1:2" ht="15" x14ac:dyDescent="0.2">
      <c r="A334" s="195"/>
      <c r="B334" s="195"/>
    </row>
    <row r="335" spans="1:2" ht="15" x14ac:dyDescent="0.2">
      <c r="A335" s="195"/>
      <c r="B335" s="195"/>
    </row>
    <row r="336" spans="1:2" ht="15" x14ac:dyDescent="0.2">
      <c r="A336" s="195"/>
      <c r="B336" s="195"/>
    </row>
    <row r="337" spans="1:2" ht="15" x14ac:dyDescent="0.2">
      <c r="A337" s="195"/>
      <c r="B337" s="195"/>
    </row>
    <row r="338" spans="1:2" ht="15" x14ac:dyDescent="0.2">
      <c r="A338" s="195"/>
      <c r="B338" s="195"/>
    </row>
    <row r="339" spans="1:2" ht="15" x14ac:dyDescent="0.2">
      <c r="A339" s="195"/>
      <c r="B339" s="195"/>
    </row>
    <row r="340" spans="1:2" ht="15" x14ac:dyDescent="0.2">
      <c r="A340" s="195"/>
      <c r="B340" s="195"/>
    </row>
    <row r="341" spans="1:2" ht="15" x14ac:dyDescent="0.2">
      <c r="A341" s="195"/>
      <c r="B341" s="195"/>
    </row>
    <row r="342" spans="1:2" ht="15" x14ac:dyDescent="0.2">
      <c r="A342" s="195"/>
      <c r="B342" s="195"/>
    </row>
    <row r="343" spans="1:2" ht="15" x14ac:dyDescent="0.2">
      <c r="A343" s="195"/>
      <c r="B343" s="195"/>
    </row>
    <row r="344" spans="1:2" ht="15" x14ac:dyDescent="0.2">
      <c r="A344" s="195"/>
      <c r="B344" s="195"/>
    </row>
    <row r="345" spans="1:2" ht="15" x14ac:dyDescent="0.2">
      <c r="A345" s="195"/>
      <c r="B345" s="195"/>
    </row>
    <row r="346" spans="1:2" ht="15" x14ac:dyDescent="0.2">
      <c r="A346" s="195"/>
      <c r="B346" s="195"/>
    </row>
    <row r="347" spans="1:2" ht="15" x14ac:dyDescent="0.2">
      <c r="A347" s="195"/>
      <c r="B347" s="195"/>
    </row>
    <row r="348" spans="1:2" ht="15" x14ac:dyDescent="0.2">
      <c r="A348" s="195"/>
      <c r="B348" s="195"/>
    </row>
    <row r="349" spans="1:2" ht="15" x14ac:dyDescent="0.2">
      <c r="A349" s="195"/>
      <c r="B349" s="195"/>
    </row>
    <row r="350" spans="1:2" ht="15" x14ac:dyDescent="0.2">
      <c r="A350" s="195"/>
      <c r="B350" s="195"/>
    </row>
    <row r="351" spans="1:2" ht="15" x14ac:dyDescent="0.2">
      <c r="A351" s="195"/>
      <c r="B351" s="195"/>
    </row>
    <row r="352" spans="1:2" ht="15" x14ac:dyDescent="0.2">
      <c r="A352" s="195"/>
      <c r="B352" s="195"/>
    </row>
    <row r="353" spans="1:2" ht="15" x14ac:dyDescent="0.2">
      <c r="A353" s="195"/>
      <c r="B353" s="195"/>
    </row>
    <row r="354" spans="1:2" ht="15" x14ac:dyDescent="0.2">
      <c r="A354" s="195"/>
      <c r="B354" s="195"/>
    </row>
    <row r="355" spans="1:2" ht="15" x14ac:dyDescent="0.2">
      <c r="A355" s="195"/>
      <c r="B355" s="195"/>
    </row>
    <row r="356" spans="1:2" ht="15" x14ac:dyDescent="0.2">
      <c r="A356" s="195"/>
      <c r="B356" s="195"/>
    </row>
    <row r="357" spans="1:2" ht="15" x14ac:dyDescent="0.2">
      <c r="A357" s="195"/>
      <c r="B357" s="195"/>
    </row>
    <row r="358" spans="1:2" ht="15" x14ac:dyDescent="0.2">
      <c r="A358" s="195"/>
      <c r="B358" s="195"/>
    </row>
    <row r="359" spans="1:2" ht="15" x14ac:dyDescent="0.2">
      <c r="A359" s="195"/>
      <c r="B359" s="195"/>
    </row>
    <row r="360" spans="1:2" ht="15" x14ac:dyDescent="0.2">
      <c r="A360" s="195"/>
      <c r="B360" s="195"/>
    </row>
    <row r="361" spans="1:2" ht="15" x14ac:dyDescent="0.2">
      <c r="A361" s="195"/>
      <c r="B361" s="195"/>
    </row>
    <row r="362" spans="1:2" ht="15" x14ac:dyDescent="0.2">
      <c r="A362" s="195"/>
      <c r="B362" s="195"/>
    </row>
    <row r="363" spans="1:2" ht="15" x14ac:dyDescent="0.2">
      <c r="A363" s="195"/>
      <c r="B363" s="195"/>
    </row>
    <row r="364" spans="1:2" ht="15" x14ac:dyDescent="0.2">
      <c r="A364" s="195"/>
      <c r="B364" s="195"/>
    </row>
    <row r="365" spans="1:2" ht="15" x14ac:dyDescent="0.2">
      <c r="A365" s="195"/>
      <c r="B365" s="195"/>
    </row>
    <row r="366" spans="1:2" ht="15" x14ac:dyDescent="0.2">
      <c r="A366" s="195"/>
      <c r="B366" s="195"/>
    </row>
    <row r="367" spans="1:2" ht="15" x14ac:dyDescent="0.2">
      <c r="A367" s="195"/>
      <c r="B367" s="195"/>
    </row>
    <row r="368" spans="1:2" ht="15" x14ac:dyDescent="0.2">
      <c r="A368" s="195"/>
      <c r="B368" s="195"/>
    </row>
    <row r="369" spans="1:2" ht="15" x14ac:dyDescent="0.2">
      <c r="A369" s="195"/>
      <c r="B369" s="195"/>
    </row>
    <row r="370" spans="1:2" ht="15" x14ac:dyDescent="0.2">
      <c r="A370" s="195"/>
      <c r="B370" s="195"/>
    </row>
    <row r="371" spans="1:2" ht="15" x14ac:dyDescent="0.2">
      <c r="A371" s="195"/>
      <c r="B371" s="195"/>
    </row>
    <row r="372" spans="1:2" ht="15" x14ac:dyDescent="0.2">
      <c r="A372" s="195"/>
      <c r="B372" s="195"/>
    </row>
    <row r="373" spans="1:2" ht="15" x14ac:dyDescent="0.2">
      <c r="A373" s="195"/>
      <c r="B373" s="195"/>
    </row>
    <row r="374" spans="1:2" ht="15" x14ac:dyDescent="0.2">
      <c r="A374" s="195"/>
      <c r="B374" s="195"/>
    </row>
    <row r="375" spans="1:2" ht="15" x14ac:dyDescent="0.2">
      <c r="A375" s="195"/>
      <c r="B375" s="195"/>
    </row>
    <row r="376" spans="1:2" ht="15" x14ac:dyDescent="0.2">
      <c r="A376" s="195"/>
      <c r="B376" s="195"/>
    </row>
    <row r="377" spans="1:2" ht="15" x14ac:dyDescent="0.2">
      <c r="A377" s="195"/>
      <c r="B377" s="195"/>
    </row>
    <row r="378" spans="1:2" ht="15" x14ac:dyDescent="0.2">
      <c r="A378" s="195"/>
      <c r="B378" s="195"/>
    </row>
    <row r="379" spans="1:2" ht="15" x14ac:dyDescent="0.2">
      <c r="A379" s="195"/>
      <c r="B379" s="195"/>
    </row>
    <row r="380" spans="1:2" ht="15" x14ac:dyDescent="0.2">
      <c r="A380" s="195"/>
      <c r="B380" s="195"/>
    </row>
    <row r="381" spans="1:2" ht="15" x14ac:dyDescent="0.2">
      <c r="A381" s="195"/>
      <c r="B381" s="195"/>
    </row>
    <row r="382" spans="1:2" ht="15" x14ac:dyDescent="0.2">
      <c r="A382" s="195"/>
      <c r="B382" s="195"/>
    </row>
    <row r="383" spans="1:2" ht="15" x14ac:dyDescent="0.2">
      <c r="A383" s="195"/>
      <c r="B383" s="195"/>
    </row>
    <row r="384" spans="1:2" ht="15" x14ac:dyDescent="0.2">
      <c r="A384" s="195"/>
      <c r="B384" s="195"/>
    </row>
    <row r="385" spans="1:2" ht="15" x14ac:dyDescent="0.2">
      <c r="A385" s="195"/>
      <c r="B385" s="195"/>
    </row>
    <row r="386" spans="1:2" ht="15" x14ac:dyDescent="0.2">
      <c r="A386" s="195"/>
      <c r="B386" s="195"/>
    </row>
    <row r="387" spans="1:2" ht="15" x14ac:dyDescent="0.2">
      <c r="A387" s="195"/>
      <c r="B387" s="195"/>
    </row>
    <row r="388" spans="1:2" ht="15" x14ac:dyDescent="0.2">
      <c r="A388" s="195"/>
      <c r="B388" s="195"/>
    </row>
    <row r="389" spans="1:2" ht="15" x14ac:dyDescent="0.2">
      <c r="A389" s="195"/>
      <c r="B389" s="195"/>
    </row>
    <row r="390" spans="1:2" ht="15" x14ac:dyDescent="0.2">
      <c r="A390" s="195"/>
      <c r="B390" s="195"/>
    </row>
    <row r="391" spans="1:2" ht="15" x14ac:dyDescent="0.2">
      <c r="A391" s="195"/>
      <c r="B391" s="195"/>
    </row>
    <row r="392" spans="1:2" ht="15" x14ac:dyDescent="0.2">
      <c r="A392" s="195"/>
      <c r="B392" s="195"/>
    </row>
    <row r="393" spans="1:2" ht="15" x14ac:dyDescent="0.2">
      <c r="A393" s="195"/>
      <c r="B393" s="195"/>
    </row>
    <row r="394" spans="1:2" ht="15" x14ac:dyDescent="0.2">
      <c r="A394" s="195"/>
      <c r="B394" s="195"/>
    </row>
    <row r="395" spans="1:2" ht="15" x14ac:dyDescent="0.2">
      <c r="A395" s="195"/>
      <c r="B395" s="195"/>
    </row>
    <row r="396" spans="1:2" ht="15" x14ac:dyDescent="0.2">
      <c r="A396" s="195"/>
      <c r="B396" s="195"/>
    </row>
    <row r="397" spans="1:2" ht="15" x14ac:dyDescent="0.2">
      <c r="A397" s="195"/>
      <c r="B397" s="195"/>
    </row>
    <row r="398" spans="1:2" ht="15" x14ac:dyDescent="0.2">
      <c r="A398" s="195"/>
      <c r="B398" s="195"/>
    </row>
    <row r="399" spans="1:2" ht="15" x14ac:dyDescent="0.2">
      <c r="A399" s="195"/>
      <c r="B399" s="195"/>
    </row>
    <row r="400" spans="1:2" ht="15" x14ac:dyDescent="0.2">
      <c r="A400" s="195"/>
      <c r="B400" s="195"/>
    </row>
    <row r="401" spans="1:2" ht="15" x14ac:dyDescent="0.2">
      <c r="A401" s="195"/>
      <c r="B401" s="195"/>
    </row>
    <row r="402" spans="1:2" ht="15" x14ac:dyDescent="0.2">
      <c r="A402" s="195"/>
      <c r="B402" s="195"/>
    </row>
    <row r="403" spans="1:2" ht="15" x14ac:dyDescent="0.2">
      <c r="A403" s="195"/>
      <c r="B403" s="195"/>
    </row>
    <row r="404" spans="1:2" ht="15" x14ac:dyDescent="0.2">
      <c r="A404" s="195"/>
      <c r="B404" s="195"/>
    </row>
    <row r="405" spans="1:2" ht="15" x14ac:dyDescent="0.2">
      <c r="A405" s="195"/>
      <c r="B405" s="195"/>
    </row>
    <row r="406" spans="1:2" ht="15" x14ac:dyDescent="0.2">
      <c r="A406" s="195"/>
      <c r="B406" s="195"/>
    </row>
    <row r="407" spans="1:2" ht="15" x14ac:dyDescent="0.2">
      <c r="A407" s="195"/>
      <c r="B407" s="195"/>
    </row>
    <row r="408" spans="1:2" ht="15" x14ac:dyDescent="0.2">
      <c r="A408" s="195"/>
      <c r="B408" s="195"/>
    </row>
    <row r="409" spans="1:2" ht="15" x14ac:dyDescent="0.2">
      <c r="A409" s="195"/>
      <c r="B409" s="195"/>
    </row>
    <row r="410" spans="1:2" ht="15" x14ac:dyDescent="0.2">
      <c r="A410" s="195"/>
      <c r="B410" s="195"/>
    </row>
    <row r="411" spans="1:2" ht="15" x14ac:dyDescent="0.2">
      <c r="A411" s="195"/>
      <c r="B411" s="195"/>
    </row>
    <row r="412" spans="1:2" ht="15" x14ac:dyDescent="0.2">
      <c r="A412" s="195"/>
      <c r="B412" s="195"/>
    </row>
    <row r="413" spans="1:2" ht="15" x14ac:dyDescent="0.2">
      <c r="A413" s="195"/>
      <c r="B413" s="195"/>
    </row>
    <row r="414" spans="1:2" ht="15" x14ac:dyDescent="0.2">
      <c r="A414" s="195"/>
      <c r="B414" s="195"/>
    </row>
    <row r="415" spans="1:2" ht="15" x14ac:dyDescent="0.2">
      <c r="A415" s="195"/>
      <c r="B415" s="195"/>
    </row>
    <row r="416" spans="1:2" ht="15" x14ac:dyDescent="0.2">
      <c r="A416" s="195"/>
      <c r="B416" s="195"/>
    </row>
    <row r="417" spans="1:2" ht="15" x14ac:dyDescent="0.2">
      <c r="A417" s="195"/>
      <c r="B417" s="195"/>
    </row>
    <row r="418" spans="1:2" ht="15" x14ac:dyDescent="0.2">
      <c r="A418" s="195"/>
      <c r="B418" s="195"/>
    </row>
    <row r="419" spans="1:2" ht="15" x14ac:dyDescent="0.2">
      <c r="A419" s="195"/>
      <c r="B419" s="195"/>
    </row>
    <row r="420" spans="1:2" ht="15" x14ac:dyDescent="0.2">
      <c r="A420" s="195"/>
      <c r="B420" s="195"/>
    </row>
    <row r="421" spans="1:2" ht="15" x14ac:dyDescent="0.2">
      <c r="A421" s="195"/>
      <c r="B421" s="195"/>
    </row>
    <row r="422" spans="1:2" ht="15" x14ac:dyDescent="0.2">
      <c r="A422" s="195"/>
      <c r="B422" s="195"/>
    </row>
    <row r="423" spans="1:2" ht="15" x14ac:dyDescent="0.2">
      <c r="A423" s="195"/>
      <c r="B423" s="195"/>
    </row>
    <row r="424" spans="1:2" ht="15" x14ac:dyDescent="0.2">
      <c r="A424" s="195"/>
      <c r="B424" s="195"/>
    </row>
    <row r="425" spans="1:2" ht="15" x14ac:dyDescent="0.2">
      <c r="A425" s="195"/>
      <c r="B425" s="195"/>
    </row>
    <row r="426" spans="1:2" ht="15" x14ac:dyDescent="0.2">
      <c r="A426" s="195"/>
      <c r="B426" s="195"/>
    </row>
    <row r="427" spans="1:2" ht="15" x14ac:dyDescent="0.2">
      <c r="A427" s="195"/>
      <c r="B427" s="195"/>
    </row>
    <row r="428" spans="1:2" ht="15" x14ac:dyDescent="0.2">
      <c r="A428" s="195"/>
      <c r="B428" s="195"/>
    </row>
    <row r="429" spans="1:2" ht="15" x14ac:dyDescent="0.2">
      <c r="A429" s="195"/>
      <c r="B429" s="195"/>
    </row>
    <row r="430" spans="1:2" ht="15" x14ac:dyDescent="0.2">
      <c r="A430" s="195"/>
      <c r="B430" s="195"/>
    </row>
    <row r="431" spans="1:2" ht="15" x14ac:dyDescent="0.2">
      <c r="A431" s="195"/>
      <c r="B431" s="195"/>
    </row>
    <row r="432" spans="1:2" ht="15" x14ac:dyDescent="0.2">
      <c r="A432" s="195"/>
      <c r="B432" s="195"/>
    </row>
    <row r="433" spans="1:2" ht="15" x14ac:dyDescent="0.2">
      <c r="A433" s="195"/>
      <c r="B433" s="195"/>
    </row>
    <row r="434" spans="1:2" ht="15" x14ac:dyDescent="0.2">
      <c r="A434" s="195"/>
      <c r="B434" s="195"/>
    </row>
    <row r="435" spans="1:2" ht="15" x14ac:dyDescent="0.2">
      <c r="A435" s="195"/>
      <c r="B435" s="195"/>
    </row>
    <row r="436" spans="1:2" ht="15" x14ac:dyDescent="0.2">
      <c r="A436" s="195"/>
      <c r="B436" s="195"/>
    </row>
    <row r="437" spans="1:2" ht="15" x14ac:dyDescent="0.2">
      <c r="A437" s="195"/>
      <c r="B437" s="195"/>
    </row>
    <row r="438" spans="1:2" ht="15" x14ac:dyDescent="0.2">
      <c r="A438" s="195"/>
      <c r="B438" s="195"/>
    </row>
    <row r="439" spans="1:2" ht="15" x14ac:dyDescent="0.2">
      <c r="A439" s="195"/>
      <c r="B439" s="195"/>
    </row>
    <row r="440" spans="1:2" ht="15" x14ac:dyDescent="0.2">
      <c r="A440" s="195"/>
      <c r="B440" s="195"/>
    </row>
    <row r="441" spans="1:2" ht="15" x14ac:dyDescent="0.2">
      <c r="A441" s="195"/>
      <c r="B441" s="195"/>
    </row>
    <row r="442" spans="1:2" ht="15" x14ac:dyDescent="0.2">
      <c r="A442" s="195"/>
      <c r="B442" s="195"/>
    </row>
    <row r="443" spans="1:2" ht="15" x14ac:dyDescent="0.2">
      <c r="A443" s="195"/>
      <c r="B443" s="195"/>
    </row>
    <row r="444" spans="1:2" ht="15" x14ac:dyDescent="0.2">
      <c r="A444" s="195"/>
      <c r="B444" s="195"/>
    </row>
    <row r="445" spans="1:2" ht="15" x14ac:dyDescent="0.2">
      <c r="A445" s="195"/>
      <c r="B445" s="195"/>
    </row>
    <row r="446" spans="1:2" ht="15" x14ac:dyDescent="0.2">
      <c r="A446" s="195"/>
      <c r="B446" s="195"/>
    </row>
    <row r="447" spans="1:2" ht="15" x14ac:dyDescent="0.2">
      <c r="A447" s="195"/>
      <c r="B447" s="195"/>
    </row>
    <row r="448" spans="1:2" ht="15" x14ac:dyDescent="0.2">
      <c r="A448" s="195"/>
      <c r="B448" s="195"/>
    </row>
    <row r="449" spans="1:2" ht="15" x14ac:dyDescent="0.2">
      <c r="A449" s="195"/>
      <c r="B449" s="195"/>
    </row>
    <row r="450" spans="1:2" ht="15" x14ac:dyDescent="0.2">
      <c r="A450" s="195"/>
      <c r="B450" s="195"/>
    </row>
    <row r="451" spans="1:2" ht="15" x14ac:dyDescent="0.2">
      <c r="A451" s="195"/>
      <c r="B451" s="195"/>
    </row>
    <row r="452" spans="1:2" ht="15" x14ac:dyDescent="0.2">
      <c r="A452" s="195"/>
      <c r="B452" s="195"/>
    </row>
    <row r="453" spans="1:2" ht="15" x14ac:dyDescent="0.2">
      <c r="A453" s="195"/>
      <c r="B453" s="195"/>
    </row>
    <row r="454" spans="1:2" ht="15" x14ac:dyDescent="0.2">
      <c r="A454" s="195"/>
      <c r="B454" s="195"/>
    </row>
    <row r="455" spans="1:2" ht="15" x14ac:dyDescent="0.2">
      <c r="A455" s="195"/>
      <c r="B455" s="195"/>
    </row>
    <row r="456" spans="1:2" ht="15" x14ac:dyDescent="0.2">
      <c r="A456" s="195"/>
      <c r="B456" s="195"/>
    </row>
    <row r="457" spans="1:2" ht="15" x14ac:dyDescent="0.2">
      <c r="A457" s="195"/>
      <c r="B457" s="195"/>
    </row>
    <row r="458" spans="1:2" ht="15" x14ac:dyDescent="0.2">
      <c r="A458" s="195"/>
      <c r="B458" s="195"/>
    </row>
    <row r="459" spans="1:2" ht="15" x14ac:dyDescent="0.2">
      <c r="A459" s="195"/>
      <c r="B459" s="195"/>
    </row>
    <row r="460" spans="1:2" ht="15" x14ac:dyDescent="0.2">
      <c r="A460" s="195"/>
      <c r="B460" s="195"/>
    </row>
    <row r="461" spans="1:2" ht="15" x14ac:dyDescent="0.2">
      <c r="A461" s="195"/>
      <c r="B461" s="195"/>
    </row>
    <row r="462" spans="1:2" ht="15" x14ac:dyDescent="0.2">
      <c r="A462" s="195"/>
      <c r="B462" s="195"/>
    </row>
    <row r="463" spans="1:2" ht="15" x14ac:dyDescent="0.2">
      <c r="A463" s="195"/>
      <c r="B463" s="195"/>
    </row>
    <row r="464" spans="1:2" ht="15" x14ac:dyDescent="0.2">
      <c r="A464" s="195"/>
      <c r="B464" s="195"/>
    </row>
    <row r="465" spans="1:2" ht="15" x14ac:dyDescent="0.2">
      <c r="A465" s="195"/>
      <c r="B465" s="195"/>
    </row>
    <row r="466" spans="1:2" ht="15" x14ac:dyDescent="0.2">
      <c r="A466" s="195"/>
      <c r="B466" s="195"/>
    </row>
    <row r="467" spans="1:2" ht="15" x14ac:dyDescent="0.2">
      <c r="A467" s="195"/>
      <c r="B467" s="195"/>
    </row>
    <row r="468" spans="1:2" ht="15" x14ac:dyDescent="0.2">
      <c r="A468" s="195"/>
      <c r="B468" s="195"/>
    </row>
    <row r="469" spans="1:2" ht="15" x14ac:dyDescent="0.2">
      <c r="A469" s="195"/>
      <c r="B469" s="195"/>
    </row>
    <row r="470" spans="1:2" ht="15" x14ac:dyDescent="0.2">
      <c r="A470" s="195"/>
      <c r="B470" s="195"/>
    </row>
    <row r="471" spans="1:2" ht="15" x14ac:dyDescent="0.2">
      <c r="A471" s="195"/>
      <c r="B471" s="195"/>
    </row>
    <row r="472" spans="1:2" ht="15" x14ac:dyDescent="0.2">
      <c r="A472" s="195"/>
      <c r="B472" s="195"/>
    </row>
    <row r="473" spans="1:2" ht="15" x14ac:dyDescent="0.2">
      <c r="A473" s="195"/>
      <c r="B473" s="195"/>
    </row>
    <row r="474" spans="1:2" ht="15" x14ac:dyDescent="0.2">
      <c r="A474" s="195"/>
      <c r="B474" s="195"/>
    </row>
    <row r="475" spans="1:2" ht="15" x14ac:dyDescent="0.2">
      <c r="A475" s="195"/>
      <c r="B475" s="195"/>
    </row>
    <row r="476" spans="1:2" ht="15" x14ac:dyDescent="0.2">
      <c r="A476" s="195"/>
      <c r="B476" s="195"/>
    </row>
    <row r="477" spans="1:2" ht="15" x14ac:dyDescent="0.2">
      <c r="A477" s="195"/>
      <c r="B477" s="195"/>
    </row>
    <row r="478" spans="1:2" ht="15" x14ac:dyDescent="0.2">
      <c r="A478" s="195"/>
      <c r="B478" s="195"/>
    </row>
    <row r="479" spans="1:2" ht="15" x14ac:dyDescent="0.2">
      <c r="A479" s="195"/>
      <c r="B479" s="195"/>
    </row>
    <row r="480" spans="1:2" ht="15" x14ac:dyDescent="0.2">
      <c r="A480" s="195"/>
      <c r="B480" s="195"/>
    </row>
    <row r="481" spans="1:2" ht="15" x14ac:dyDescent="0.2">
      <c r="A481" s="195"/>
      <c r="B481" s="195"/>
    </row>
    <row r="482" spans="1:2" ht="15" x14ac:dyDescent="0.2">
      <c r="A482" s="195"/>
      <c r="B482" s="195"/>
    </row>
    <row r="483" spans="1:2" ht="15" x14ac:dyDescent="0.2">
      <c r="A483" s="195"/>
      <c r="B483" s="195"/>
    </row>
    <row r="484" spans="1:2" ht="15" x14ac:dyDescent="0.2">
      <c r="A484" s="195"/>
      <c r="B484" s="195"/>
    </row>
    <row r="485" spans="1:2" ht="15" x14ac:dyDescent="0.2">
      <c r="A485" s="195"/>
      <c r="B485" s="195"/>
    </row>
    <row r="486" spans="1:2" ht="15" x14ac:dyDescent="0.2">
      <c r="A486" s="195"/>
      <c r="B486" s="195"/>
    </row>
    <row r="487" spans="1:2" ht="15" x14ac:dyDescent="0.2">
      <c r="A487" s="195"/>
      <c r="B487" s="195"/>
    </row>
    <row r="488" spans="1:2" ht="15" x14ac:dyDescent="0.2">
      <c r="A488" s="195"/>
      <c r="B488" s="195"/>
    </row>
    <row r="489" spans="1:2" ht="15" x14ac:dyDescent="0.2">
      <c r="A489" s="195"/>
      <c r="B489" s="195"/>
    </row>
    <row r="490" spans="1:2" ht="15" x14ac:dyDescent="0.2">
      <c r="A490" s="195"/>
      <c r="B490" s="195"/>
    </row>
    <row r="491" spans="1:2" ht="15" x14ac:dyDescent="0.2">
      <c r="A491" s="195"/>
      <c r="B491" s="195"/>
    </row>
    <row r="492" spans="1:2" ht="15" x14ac:dyDescent="0.2">
      <c r="A492" s="195"/>
      <c r="B492" s="195"/>
    </row>
    <row r="493" spans="1:2" ht="15" x14ac:dyDescent="0.2">
      <c r="A493" s="195"/>
      <c r="B493" s="195"/>
    </row>
    <row r="494" spans="1:2" ht="15" x14ac:dyDescent="0.2">
      <c r="A494" s="195"/>
      <c r="B494" s="195"/>
    </row>
    <row r="495" spans="1:2" ht="15" x14ac:dyDescent="0.2">
      <c r="A495" s="195"/>
      <c r="B495" s="195"/>
    </row>
    <row r="496" spans="1:2" ht="15" x14ac:dyDescent="0.2">
      <c r="A496" s="195"/>
      <c r="B496" s="195"/>
    </row>
    <row r="497" spans="1:2" ht="15" x14ac:dyDescent="0.2">
      <c r="A497" s="195"/>
      <c r="B497" s="195"/>
    </row>
    <row r="498" spans="1:2" ht="15" x14ac:dyDescent="0.2">
      <c r="A498" s="195"/>
      <c r="B498" s="195"/>
    </row>
    <row r="499" spans="1:2" ht="15" x14ac:dyDescent="0.2">
      <c r="A499" s="195"/>
      <c r="B499" s="195"/>
    </row>
    <row r="500" spans="1:2" ht="15" x14ac:dyDescent="0.2">
      <c r="A500" s="195"/>
      <c r="B500" s="195"/>
    </row>
    <row r="501" spans="1:2" ht="15" x14ac:dyDescent="0.2">
      <c r="A501" s="195"/>
      <c r="B501" s="195"/>
    </row>
    <row r="502" spans="1:2" ht="15" x14ac:dyDescent="0.2">
      <c r="A502" s="195"/>
      <c r="B502" s="195"/>
    </row>
    <row r="503" spans="1:2" ht="15" x14ac:dyDescent="0.2">
      <c r="A503" s="195"/>
      <c r="B503" s="195"/>
    </row>
    <row r="504" spans="1:2" ht="15" x14ac:dyDescent="0.2">
      <c r="A504" s="195"/>
      <c r="B504" s="195"/>
    </row>
    <row r="505" spans="1:2" ht="15" x14ac:dyDescent="0.2">
      <c r="A505" s="195"/>
      <c r="B505" s="195"/>
    </row>
    <row r="506" spans="1:2" ht="15" x14ac:dyDescent="0.2">
      <c r="A506" s="195"/>
      <c r="B506" s="195"/>
    </row>
    <row r="507" spans="1:2" ht="15" x14ac:dyDescent="0.2">
      <c r="A507" s="195"/>
      <c r="B507" s="195"/>
    </row>
    <row r="508" spans="1:2" ht="15" x14ac:dyDescent="0.2">
      <c r="A508" s="195"/>
      <c r="B508" s="195"/>
    </row>
    <row r="509" spans="1:2" ht="15" x14ac:dyDescent="0.2">
      <c r="A509" s="195"/>
      <c r="B509" s="195"/>
    </row>
    <row r="510" spans="1:2" ht="15" x14ac:dyDescent="0.2">
      <c r="A510" s="195"/>
      <c r="B510" s="195"/>
    </row>
    <row r="511" spans="1:2" ht="15" x14ac:dyDescent="0.2">
      <c r="A511" s="195"/>
      <c r="B511" s="195"/>
    </row>
    <row r="512" spans="1:2" ht="15" x14ac:dyDescent="0.2">
      <c r="A512" s="195"/>
      <c r="B512" s="195"/>
    </row>
    <row r="513" spans="1:2" ht="15" x14ac:dyDescent="0.2">
      <c r="A513" s="195"/>
      <c r="B513" s="195"/>
    </row>
    <row r="514" spans="1:2" ht="15" x14ac:dyDescent="0.2">
      <c r="A514" s="195"/>
      <c r="B514" s="195"/>
    </row>
    <row r="515" spans="1:2" ht="15" x14ac:dyDescent="0.2">
      <c r="A515" s="195"/>
      <c r="B515" s="195"/>
    </row>
    <row r="516" spans="1:2" ht="15" x14ac:dyDescent="0.2">
      <c r="A516" s="195"/>
      <c r="B516" s="195"/>
    </row>
    <row r="517" spans="1:2" ht="15" x14ac:dyDescent="0.2">
      <c r="A517" s="195"/>
      <c r="B517" s="195"/>
    </row>
    <row r="518" spans="1:2" ht="15" x14ac:dyDescent="0.2">
      <c r="A518" s="195"/>
      <c r="B518" s="195"/>
    </row>
    <row r="519" spans="1:2" ht="15" x14ac:dyDescent="0.2">
      <c r="A519" s="195"/>
      <c r="B519" s="195"/>
    </row>
    <row r="520" spans="1:2" ht="15" x14ac:dyDescent="0.2">
      <c r="A520" s="195"/>
      <c r="B520" s="195"/>
    </row>
    <row r="521" spans="1:2" ht="15" x14ac:dyDescent="0.2">
      <c r="A521" s="195"/>
      <c r="B521" s="195"/>
    </row>
    <row r="522" spans="1:2" ht="15" x14ac:dyDescent="0.2">
      <c r="A522" s="195"/>
      <c r="B522" s="195"/>
    </row>
    <row r="523" spans="1:2" ht="15" x14ac:dyDescent="0.2">
      <c r="A523" s="195"/>
      <c r="B523" s="195"/>
    </row>
    <row r="524" spans="1:2" ht="15" x14ac:dyDescent="0.2">
      <c r="A524" s="195"/>
      <c r="B524" s="195"/>
    </row>
    <row r="525" spans="1:2" ht="15" x14ac:dyDescent="0.2">
      <c r="A525" s="195"/>
      <c r="B525" s="195"/>
    </row>
    <row r="526" spans="1:2" ht="15" x14ac:dyDescent="0.2">
      <c r="A526" s="195"/>
      <c r="B526" s="195"/>
    </row>
    <row r="527" spans="1:2" ht="15" x14ac:dyDescent="0.2">
      <c r="A527" s="195"/>
      <c r="B527" s="195"/>
    </row>
    <row r="528" spans="1:2" ht="15" x14ac:dyDescent="0.2">
      <c r="A528" s="195"/>
      <c r="B528" s="195"/>
    </row>
    <row r="529" spans="1:2" ht="15" x14ac:dyDescent="0.2">
      <c r="A529" s="195"/>
      <c r="B529" s="195"/>
    </row>
    <row r="530" spans="1:2" ht="15" x14ac:dyDescent="0.2">
      <c r="A530" s="195"/>
      <c r="B530" s="195"/>
    </row>
    <row r="531" spans="1:2" ht="15" x14ac:dyDescent="0.2">
      <c r="A531" s="195"/>
      <c r="B531" s="195"/>
    </row>
    <row r="532" spans="1:2" ht="15" x14ac:dyDescent="0.2">
      <c r="A532" s="195"/>
      <c r="B532" s="195"/>
    </row>
    <row r="533" spans="1:2" ht="15" x14ac:dyDescent="0.2">
      <c r="A533" s="195"/>
      <c r="B533" s="195"/>
    </row>
    <row r="534" spans="1:2" ht="15" x14ac:dyDescent="0.2">
      <c r="A534" s="195"/>
      <c r="B534" s="195"/>
    </row>
    <row r="535" spans="1:2" ht="15" x14ac:dyDescent="0.2">
      <c r="A535" s="195"/>
      <c r="B535" s="195"/>
    </row>
    <row r="536" spans="1:2" ht="15" x14ac:dyDescent="0.2">
      <c r="A536" s="195"/>
      <c r="B536" s="195"/>
    </row>
    <row r="537" spans="1:2" ht="15" x14ac:dyDescent="0.2">
      <c r="A537" s="195"/>
      <c r="B537" s="195"/>
    </row>
    <row r="538" spans="1:2" ht="15" x14ac:dyDescent="0.2">
      <c r="A538" s="195"/>
      <c r="B538" s="195"/>
    </row>
    <row r="539" spans="1:2" ht="15" x14ac:dyDescent="0.2">
      <c r="A539" s="195"/>
      <c r="B539" s="195"/>
    </row>
    <row r="540" spans="1:2" ht="15" x14ac:dyDescent="0.2">
      <c r="A540" s="195"/>
      <c r="B540" s="195"/>
    </row>
    <row r="541" spans="1:2" ht="15" x14ac:dyDescent="0.2">
      <c r="A541" s="195"/>
      <c r="B541" s="195"/>
    </row>
    <row r="542" spans="1:2" ht="15" x14ac:dyDescent="0.2">
      <c r="A542" s="195"/>
      <c r="B542" s="195"/>
    </row>
    <row r="543" spans="1:2" ht="15" x14ac:dyDescent="0.2">
      <c r="A543" s="195"/>
      <c r="B543" s="195"/>
    </row>
    <row r="544" spans="1:2" ht="15" x14ac:dyDescent="0.2">
      <c r="A544" s="195"/>
      <c r="B544" s="195"/>
    </row>
    <row r="545" spans="1:2" ht="15" x14ac:dyDescent="0.2">
      <c r="A545" s="195"/>
      <c r="B545" s="195"/>
    </row>
    <row r="546" spans="1:2" ht="15" x14ac:dyDescent="0.2">
      <c r="A546" s="195"/>
      <c r="B546" s="195"/>
    </row>
    <row r="547" spans="1:2" ht="15" x14ac:dyDescent="0.2">
      <c r="A547" s="195"/>
      <c r="B547" s="195"/>
    </row>
    <row r="548" spans="1:2" ht="15" x14ac:dyDescent="0.2">
      <c r="A548" s="195"/>
      <c r="B548" s="195"/>
    </row>
    <row r="549" spans="1:2" ht="15" x14ac:dyDescent="0.2">
      <c r="A549" s="195"/>
      <c r="B549" s="195"/>
    </row>
    <row r="550" spans="1:2" ht="15" x14ac:dyDescent="0.2">
      <c r="A550" s="195"/>
      <c r="B550" s="195"/>
    </row>
    <row r="551" spans="1:2" ht="15" x14ac:dyDescent="0.2">
      <c r="A551" s="195"/>
      <c r="B551" s="195"/>
    </row>
    <row r="552" spans="1:2" ht="15" x14ac:dyDescent="0.2">
      <c r="A552" s="195"/>
      <c r="B552" s="195"/>
    </row>
    <row r="553" spans="1:2" ht="15" x14ac:dyDescent="0.2">
      <c r="A553" s="195"/>
      <c r="B553" s="195"/>
    </row>
    <row r="554" spans="1:2" ht="15" x14ac:dyDescent="0.2">
      <c r="A554" s="195"/>
      <c r="B554" s="195"/>
    </row>
    <row r="555" spans="1:2" ht="15" x14ac:dyDescent="0.2">
      <c r="A555" s="195"/>
      <c r="B555" s="195"/>
    </row>
    <row r="556" spans="1:2" ht="15" x14ac:dyDescent="0.2">
      <c r="A556" s="195"/>
      <c r="B556" s="195"/>
    </row>
    <row r="557" spans="1:2" ht="15" x14ac:dyDescent="0.2">
      <c r="A557" s="195"/>
      <c r="B557" s="195"/>
    </row>
    <row r="558" spans="1:2" ht="15" x14ac:dyDescent="0.2">
      <c r="A558" s="195"/>
      <c r="B558" s="195"/>
    </row>
    <row r="559" spans="1:2" ht="15" x14ac:dyDescent="0.2">
      <c r="A559" s="195"/>
      <c r="B559" s="195"/>
    </row>
    <row r="560" spans="1:2" ht="15" x14ac:dyDescent="0.2">
      <c r="A560" s="195"/>
      <c r="B560" s="195"/>
    </row>
    <row r="561" spans="1:2" ht="15" x14ac:dyDescent="0.2">
      <c r="A561" s="195"/>
      <c r="B561" s="195"/>
    </row>
    <row r="562" spans="1:2" ht="15" x14ac:dyDescent="0.2">
      <c r="A562" s="195"/>
      <c r="B562" s="195"/>
    </row>
    <row r="563" spans="1:2" ht="15" x14ac:dyDescent="0.2">
      <c r="A563" s="195"/>
      <c r="B563" s="195"/>
    </row>
    <row r="564" spans="1:2" ht="15" x14ac:dyDescent="0.2">
      <c r="A564" s="195"/>
      <c r="B564" s="195"/>
    </row>
    <row r="565" spans="1:2" ht="15" x14ac:dyDescent="0.2">
      <c r="A565" s="195"/>
      <c r="B565" s="195"/>
    </row>
    <row r="566" spans="1:2" ht="15" x14ac:dyDescent="0.2">
      <c r="A566" s="195"/>
      <c r="B566" s="195"/>
    </row>
    <row r="567" spans="1:2" ht="15" x14ac:dyDescent="0.2">
      <c r="A567" s="195"/>
      <c r="B567" s="195"/>
    </row>
    <row r="568" spans="1:2" ht="15" x14ac:dyDescent="0.2">
      <c r="A568" s="195"/>
      <c r="B568" s="195"/>
    </row>
    <row r="569" spans="1:2" ht="15" x14ac:dyDescent="0.2">
      <c r="A569" s="195"/>
      <c r="B569" s="195"/>
    </row>
    <row r="570" spans="1:2" ht="15" x14ac:dyDescent="0.2">
      <c r="A570" s="195"/>
      <c r="B570" s="195"/>
    </row>
    <row r="571" spans="1:2" ht="15" x14ac:dyDescent="0.2">
      <c r="A571" s="195"/>
      <c r="B571" s="195"/>
    </row>
    <row r="572" spans="1:2" ht="15" x14ac:dyDescent="0.2">
      <c r="A572" s="195"/>
      <c r="B572" s="195"/>
    </row>
    <row r="573" spans="1:2" ht="15" x14ac:dyDescent="0.2">
      <c r="A573" s="195"/>
      <c r="B573" s="195"/>
    </row>
    <row r="574" spans="1:2" ht="15" x14ac:dyDescent="0.2">
      <c r="A574" s="195"/>
      <c r="B574" s="195"/>
    </row>
    <row r="575" spans="1:2" ht="15" x14ac:dyDescent="0.2">
      <c r="A575" s="195"/>
      <c r="B575" s="195"/>
    </row>
    <row r="576" spans="1:2" ht="15" x14ac:dyDescent="0.2">
      <c r="A576" s="195"/>
      <c r="B576" s="195"/>
    </row>
    <row r="577" spans="1:2" ht="15" x14ac:dyDescent="0.2">
      <c r="A577" s="195"/>
      <c r="B577" s="195"/>
    </row>
    <row r="578" spans="1:2" ht="15" x14ac:dyDescent="0.2">
      <c r="A578" s="195"/>
      <c r="B578" s="195"/>
    </row>
    <row r="579" spans="1:2" ht="15" x14ac:dyDescent="0.2">
      <c r="A579" s="195"/>
      <c r="B579" s="195"/>
    </row>
    <row r="580" spans="1:2" ht="15" x14ac:dyDescent="0.2">
      <c r="A580" s="195"/>
      <c r="B580" s="195"/>
    </row>
    <row r="581" spans="1:2" ht="15" x14ac:dyDescent="0.2">
      <c r="A581" s="195"/>
      <c r="B581" s="195"/>
    </row>
    <row r="582" spans="1:2" ht="15" x14ac:dyDescent="0.2">
      <c r="A582" s="195"/>
      <c r="B582" s="195"/>
    </row>
    <row r="583" spans="1:2" ht="15" x14ac:dyDescent="0.2">
      <c r="A583" s="195"/>
      <c r="B583" s="195"/>
    </row>
    <row r="584" spans="1:2" ht="15" x14ac:dyDescent="0.2">
      <c r="A584" s="195"/>
      <c r="B584" s="195"/>
    </row>
    <row r="585" spans="1:2" ht="15" x14ac:dyDescent="0.2">
      <c r="A585" s="195"/>
      <c r="B585" s="195"/>
    </row>
    <row r="586" spans="1:2" ht="15" x14ac:dyDescent="0.2">
      <c r="A586" s="195"/>
      <c r="B586" s="195"/>
    </row>
    <row r="587" spans="1:2" ht="15" x14ac:dyDescent="0.2">
      <c r="A587" s="195"/>
      <c r="B587" s="195"/>
    </row>
    <row r="588" spans="1:2" ht="15" x14ac:dyDescent="0.2">
      <c r="A588" s="195"/>
      <c r="B588" s="195"/>
    </row>
    <row r="589" spans="1:2" ht="15" x14ac:dyDescent="0.2">
      <c r="A589" s="195"/>
      <c r="B589" s="195"/>
    </row>
    <row r="590" spans="1:2" ht="15" x14ac:dyDescent="0.2">
      <c r="A590" s="195"/>
      <c r="B590" s="195"/>
    </row>
    <row r="591" spans="1:2" ht="15" x14ac:dyDescent="0.2">
      <c r="A591" s="195"/>
      <c r="B591" s="195"/>
    </row>
    <row r="592" spans="1:2" ht="15" x14ac:dyDescent="0.2">
      <c r="A592" s="195"/>
      <c r="B592" s="195"/>
    </row>
    <row r="593" spans="1:2" ht="15" x14ac:dyDescent="0.2">
      <c r="A593" s="195"/>
      <c r="B593" s="195"/>
    </row>
    <row r="594" spans="1:2" ht="15" x14ac:dyDescent="0.2">
      <c r="A594" s="195"/>
      <c r="B594" s="195"/>
    </row>
    <row r="595" spans="1:2" ht="15" x14ac:dyDescent="0.2">
      <c r="A595" s="195"/>
      <c r="B595" s="195"/>
    </row>
    <row r="596" spans="1:2" ht="15" x14ac:dyDescent="0.2">
      <c r="A596" s="195"/>
      <c r="B596" s="195"/>
    </row>
    <row r="597" spans="1:2" ht="15" x14ac:dyDescent="0.2">
      <c r="A597" s="195"/>
      <c r="B597" s="195"/>
    </row>
    <row r="598" spans="1:2" ht="15" x14ac:dyDescent="0.2">
      <c r="A598" s="195"/>
      <c r="B598" s="195"/>
    </row>
    <row r="599" spans="1:2" ht="15" x14ac:dyDescent="0.2">
      <c r="A599" s="195"/>
      <c r="B599" s="195"/>
    </row>
    <row r="600" spans="1:2" ht="15" x14ac:dyDescent="0.2">
      <c r="A600" s="195"/>
      <c r="B600" s="195"/>
    </row>
    <row r="601" spans="1:2" ht="15" x14ac:dyDescent="0.2">
      <c r="A601" s="195"/>
      <c r="B601" s="195"/>
    </row>
    <row r="602" spans="1:2" ht="15" x14ac:dyDescent="0.2">
      <c r="A602" s="195"/>
      <c r="B602" s="195"/>
    </row>
    <row r="603" spans="1:2" ht="15" x14ac:dyDescent="0.2">
      <c r="A603" s="195"/>
      <c r="B603" s="195"/>
    </row>
    <row r="604" spans="1:2" ht="15" x14ac:dyDescent="0.2">
      <c r="A604" s="195"/>
      <c r="B604" s="195"/>
    </row>
    <row r="605" spans="1:2" ht="15" x14ac:dyDescent="0.2">
      <c r="A605" s="195"/>
      <c r="B605" s="195"/>
    </row>
    <row r="606" spans="1:2" ht="15" x14ac:dyDescent="0.2">
      <c r="A606" s="195"/>
      <c r="B606" s="195"/>
    </row>
    <row r="607" spans="1:2" ht="15" x14ac:dyDescent="0.2">
      <c r="A607" s="195"/>
      <c r="B607" s="195"/>
    </row>
    <row r="608" spans="1:2" ht="15" x14ac:dyDescent="0.2">
      <c r="A608" s="195"/>
      <c r="B608" s="195"/>
    </row>
    <row r="609" spans="1:2" ht="15" x14ac:dyDescent="0.2">
      <c r="A609" s="195"/>
      <c r="B609" s="195"/>
    </row>
    <row r="610" spans="1:2" ht="15" x14ac:dyDescent="0.2">
      <c r="A610" s="195"/>
      <c r="B610" s="195"/>
    </row>
    <row r="611" spans="1:2" ht="15" x14ac:dyDescent="0.2">
      <c r="A611" s="195"/>
      <c r="B611" s="195"/>
    </row>
    <row r="612" spans="1:2" ht="15" x14ac:dyDescent="0.2">
      <c r="A612" s="195"/>
      <c r="B612" s="195"/>
    </row>
    <row r="613" spans="1:2" ht="15" x14ac:dyDescent="0.2">
      <c r="A613" s="195"/>
      <c r="B613" s="195"/>
    </row>
    <row r="614" spans="1:2" ht="15" x14ac:dyDescent="0.2">
      <c r="A614" s="195"/>
      <c r="B614" s="195"/>
    </row>
    <row r="615" spans="1:2" ht="15" x14ac:dyDescent="0.2">
      <c r="A615" s="195"/>
      <c r="B615" s="195"/>
    </row>
    <row r="616" spans="1:2" ht="15" x14ac:dyDescent="0.2">
      <c r="A616" s="195"/>
      <c r="B616" s="195"/>
    </row>
    <row r="617" spans="1:2" ht="15" x14ac:dyDescent="0.2">
      <c r="A617" s="195"/>
      <c r="B617" s="195"/>
    </row>
    <row r="618" spans="1:2" ht="15" x14ac:dyDescent="0.2">
      <c r="A618" s="195"/>
      <c r="B618" s="195"/>
    </row>
    <row r="619" spans="1:2" ht="15" x14ac:dyDescent="0.2">
      <c r="A619" s="195"/>
      <c r="B619" s="195"/>
    </row>
    <row r="620" spans="1:2" ht="15" x14ac:dyDescent="0.2">
      <c r="A620" s="195"/>
      <c r="B620" s="195"/>
    </row>
    <row r="621" spans="1:2" ht="15" x14ac:dyDescent="0.2">
      <c r="A621" s="195"/>
      <c r="B621" s="195"/>
    </row>
    <row r="622" spans="1:2" ht="15" x14ac:dyDescent="0.2">
      <c r="A622" s="195"/>
      <c r="B622" s="195"/>
    </row>
    <row r="623" spans="1:2" ht="15" x14ac:dyDescent="0.2">
      <c r="A623" s="195"/>
      <c r="B623" s="195"/>
    </row>
    <row r="624" spans="1:2" ht="15" x14ac:dyDescent="0.2">
      <c r="A624" s="195"/>
      <c r="B624" s="195"/>
    </row>
    <row r="625" spans="1:2" ht="15" x14ac:dyDescent="0.2">
      <c r="A625" s="195"/>
      <c r="B625" s="195"/>
    </row>
    <row r="626" spans="1:2" ht="15" x14ac:dyDescent="0.2">
      <c r="A626" s="195"/>
      <c r="B626" s="195"/>
    </row>
    <row r="627" spans="1:2" ht="15" x14ac:dyDescent="0.2">
      <c r="A627" s="195"/>
      <c r="B627" s="195"/>
    </row>
    <row r="628" spans="1:2" ht="15" x14ac:dyDescent="0.2">
      <c r="A628" s="195"/>
      <c r="B628" s="195"/>
    </row>
    <row r="629" spans="1:2" ht="15" x14ac:dyDescent="0.2">
      <c r="A629" s="195"/>
      <c r="B629" s="195"/>
    </row>
    <row r="630" spans="1:2" ht="15" x14ac:dyDescent="0.2">
      <c r="A630" s="195"/>
      <c r="B630" s="195"/>
    </row>
    <row r="631" spans="1:2" ht="15" x14ac:dyDescent="0.2">
      <c r="A631" s="195"/>
      <c r="B631" s="195"/>
    </row>
    <row r="632" spans="1:2" ht="15" x14ac:dyDescent="0.2">
      <c r="A632" s="195"/>
      <c r="B632" s="195"/>
    </row>
    <row r="633" spans="1:2" ht="15" x14ac:dyDescent="0.2">
      <c r="A633" s="195"/>
      <c r="B633" s="195"/>
    </row>
    <row r="634" spans="1:2" ht="15" x14ac:dyDescent="0.2">
      <c r="A634" s="195"/>
      <c r="B634" s="195"/>
    </row>
    <row r="635" spans="1:2" ht="15" x14ac:dyDescent="0.2">
      <c r="A635" s="195"/>
      <c r="B635" s="195"/>
    </row>
    <row r="636" spans="1:2" ht="15" x14ac:dyDescent="0.2">
      <c r="A636" s="195"/>
      <c r="B636" s="195"/>
    </row>
    <row r="637" spans="1:2" ht="15" x14ac:dyDescent="0.2">
      <c r="A637" s="195"/>
      <c r="B637" s="195"/>
    </row>
    <row r="638" spans="1:2" ht="15" x14ac:dyDescent="0.2">
      <c r="A638" s="195"/>
      <c r="B638" s="195"/>
    </row>
    <row r="639" spans="1:2" ht="15" x14ac:dyDescent="0.2">
      <c r="A639" s="195"/>
      <c r="B639" s="195"/>
    </row>
    <row r="640" spans="1:2" ht="15" x14ac:dyDescent="0.2">
      <c r="A640" s="195"/>
      <c r="B640" s="195"/>
    </row>
    <row r="641" spans="1:2" ht="15" x14ac:dyDescent="0.2">
      <c r="A641" s="195"/>
      <c r="B641" s="195"/>
    </row>
    <row r="642" spans="1:2" ht="15" x14ac:dyDescent="0.2">
      <c r="A642" s="195"/>
      <c r="B642" s="195"/>
    </row>
    <row r="643" spans="1:2" ht="15" x14ac:dyDescent="0.2">
      <c r="A643" s="195"/>
      <c r="B643" s="195"/>
    </row>
    <row r="644" spans="1:2" ht="15" x14ac:dyDescent="0.2">
      <c r="A644" s="195"/>
      <c r="B644" s="195"/>
    </row>
    <row r="645" spans="1:2" ht="15" x14ac:dyDescent="0.2">
      <c r="A645" s="195"/>
      <c r="B645" s="195"/>
    </row>
    <row r="646" spans="1:2" ht="15" x14ac:dyDescent="0.2">
      <c r="A646" s="195"/>
      <c r="B646" s="195"/>
    </row>
    <row r="647" spans="1:2" ht="15" x14ac:dyDescent="0.2">
      <c r="A647" s="195"/>
      <c r="B647" s="195"/>
    </row>
    <row r="648" spans="1:2" ht="15" x14ac:dyDescent="0.2">
      <c r="A648" s="195"/>
      <c r="B648" s="195"/>
    </row>
    <row r="649" spans="1:2" ht="15" x14ac:dyDescent="0.2">
      <c r="A649" s="195"/>
      <c r="B649" s="195"/>
    </row>
    <row r="650" spans="1:2" ht="15" x14ac:dyDescent="0.2">
      <c r="A650" s="195"/>
      <c r="B650" s="195"/>
    </row>
    <row r="651" spans="1:2" ht="15" x14ac:dyDescent="0.2">
      <c r="A651" s="195"/>
      <c r="B651" s="195"/>
    </row>
    <row r="652" spans="1:2" ht="15" x14ac:dyDescent="0.2">
      <c r="A652" s="195"/>
      <c r="B652" s="195"/>
    </row>
    <row r="653" spans="1:2" ht="15" x14ac:dyDescent="0.2">
      <c r="A653" s="195"/>
      <c r="B653" s="195"/>
    </row>
    <row r="654" spans="1:2" ht="15" x14ac:dyDescent="0.2">
      <c r="A654" s="195"/>
      <c r="B654" s="195"/>
    </row>
    <row r="655" spans="1:2" ht="15" x14ac:dyDescent="0.2">
      <c r="A655" s="195"/>
      <c r="B655" s="195"/>
    </row>
    <row r="656" spans="1:2" ht="15" x14ac:dyDescent="0.2">
      <c r="A656" s="195"/>
      <c r="B656" s="195"/>
    </row>
  </sheetData>
  <mergeCells count="28">
    <mergeCell ref="A17:A18"/>
    <mergeCell ref="B13:B14"/>
    <mergeCell ref="B9:B10"/>
    <mergeCell ref="L7:L8"/>
    <mergeCell ref="H7:I7"/>
    <mergeCell ref="A9:A10"/>
    <mergeCell ref="A11:A12"/>
    <mergeCell ref="A13:A14"/>
    <mergeCell ref="A15:A16"/>
    <mergeCell ref="B15:B16"/>
    <mergeCell ref="B17:B18"/>
    <mergeCell ref="B11:B12"/>
    <mergeCell ref="A25:A26"/>
    <mergeCell ref="B25:B26"/>
    <mergeCell ref="A19:A20"/>
    <mergeCell ref="B19:B20"/>
    <mergeCell ref="A21:A22"/>
    <mergeCell ref="B21:B22"/>
    <mergeCell ref="A23:A24"/>
    <mergeCell ref="B23:B24"/>
    <mergeCell ref="A33:A34"/>
    <mergeCell ref="B33:B34"/>
    <mergeCell ref="A27:A28"/>
    <mergeCell ref="B27:B28"/>
    <mergeCell ref="A29:A30"/>
    <mergeCell ref="A31:A32"/>
    <mergeCell ref="B31:B32"/>
    <mergeCell ref="B29:B30"/>
  </mergeCells>
  <phoneticPr fontId="2" type="noConversion"/>
  <pageMargins left="0.39370078740157483" right="0" top="0.39370078740157483" bottom="0.19685039370078741" header="0.51181102362204722" footer="0.51181102362204722"/>
  <pageSetup paperSize="9" scale="75" firstPageNumber="405" orientation="landscape" useFirstPageNumber="1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K20" sqref="K20"/>
    </sheetView>
  </sheetViews>
  <sheetFormatPr defaultRowHeight="12.75" x14ac:dyDescent="0.2"/>
  <cols>
    <col min="1" max="1" width="7.5703125" style="49" customWidth="1"/>
    <col min="2" max="2" width="2.5703125" style="49" customWidth="1"/>
    <col min="3" max="3" width="8.42578125" style="49" customWidth="1"/>
    <col min="4" max="4" width="8.28515625" style="49" customWidth="1"/>
    <col min="5" max="5" width="14.7109375" style="49" customWidth="1"/>
    <col min="6" max="6" width="15.5703125" style="49" customWidth="1"/>
    <col min="7" max="8" width="14.7109375" style="49" customWidth="1"/>
    <col min="9" max="9" width="14.85546875" style="49" customWidth="1"/>
    <col min="10" max="10" width="16.85546875" style="49" customWidth="1"/>
    <col min="11" max="16384" width="9.140625" style="12"/>
  </cols>
  <sheetData>
    <row r="1" spans="1:10" ht="19.5" x14ac:dyDescent="0.4">
      <c r="A1" s="47" t="s">
        <v>0</v>
      </c>
      <c r="B1" s="48"/>
      <c r="C1" s="48"/>
      <c r="D1" s="48"/>
    </row>
    <row r="2" spans="1:10" ht="19.5" x14ac:dyDescent="0.4">
      <c r="A2" s="324" t="s">
        <v>1</v>
      </c>
      <c r="B2" s="324"/>
      <c r="C2" s="324"/>
      <c r="D2" s="324"/>
      <c r="E2" s="325" t="s">
        <v>112</v>
      </c>
      <c r="F2" s="325"/>
      <c r="G2" s="325"/>
      <c r="H2" s="325"/>
      <c r="I2" s="325"/>
      <c r="J2" s="51"/>
    </row>
    <row r="3" spans="1:10" ht="9.75" customHeight="1" x14ac:dyDescent="0.4">
      <c r="A3" s="50"/>
      <c r="B3" s="50"/>
      <c r="C3" s="50"/>
      <c r="D3" s="50"/>
      <c r="E3" s="327" t="s">
        <v>32</v>
      </c>
      <c r="F3" s="327"/>
      <c r="G3" s="327"/>
      <c r="H3" s="327"/>
      <c r="I3" s="327"/>
      <c r="J3" s="51"/>
    </row>
    <row r="4" spans="1:10" ht="15.75" x14ac:dyDescent="0.25">
      <c r="A4" s="52" t="s">
        <v>2</v>
      </c>
      <c r="E4" s="326" t="s">
        <v>96</v>
      </c>
      <c r="F4" s="326"/>
      <c r="G4" s="326"/>
      <c r="H4" s="326"/>
      <c r="I4" s="326"/>
    </row>
    <row r="5" spans="1:10" ht="7.5" customHeight="1" x14ac:dyDescent="0.25">
      <c r="A5" s="52"/>
      <c r="E5" s="327" t="s">
        <v>32</v>
      </c>
      <c r="F5" s="327"/>
      <c r="G5" s="327"/>
      <c r="H5" s="327"/>
      <c r="I5" s="327"/>
    </row>
    <row r="6" spans="1:10" ht="19.5" x14ac:dyDescent="0.4">
      <c r="A6" s="51" t="s">
        <v>108</v>
      </c>
      <c r="E6" s="130" t="s">
        <v>97</v>
      </c>
      <c r="F6" s="53"/>
      <c r="G6" s="54" t="s">
        <v>3</v>
      </c>
      <c r="H6" s="55"/>
      <c r="I6" s="55">
        <v>1227</v>
      </c>
    </row>
    <row r="7" spans="1:10" ht="8.25" customHeight="1" x14ac:dyDescent="0.4">
      <c r="A7" s="51"/>
      <c r="E7" s="327" t="s">
        <v>33</v>
      </c>
      <c r="F7" s="327"/>
      <c r="G7" s="327"/>
      <c r="H7" s="327"/>
      <c r="I7" s="327"/>
    </row>
    <row r="8" spans="1:10" ht="19.5" hidden="1" x14ac:dyDescent="0.4">
      <c r="A8" s="51"/>
      <c r="E8" s="55"/>
      <c r="F8" s="55"/>
      <c r="G8" s="55"/>
      <c r="H8" s="54"/>
      <c r="I8" s="55"/>
    </row>
    <row r="9" spans="1:10" ht="30.75" customHeight="1" x14ac:dyDescent="0.4">
      <c r="A9" s="51"/>
      <c r="E9" s="55"/>
      <c r="F9" s="55"/>
      <c r="G9" s="55"/>
      <c r="H9" s="54"/>
      <c r="I9" s="55"/>
    </row>
    <row r="11" spans="1:10" s="6" customFormat="1" ht="15" customHeight="1" x14ac:dyDescent="0.4">
      <c r="A11" s="56"/>
      <c r="B11" s="57"/>
      <c r="C11" s="57"/>
      <c r="D11" s="57"/>
      <c r="E11" s="58" t="s">
        <v>4</v>
      </c>
      <c r="F11" s="58" t="s">
        <v>5</v>
      </c>
      <c r="G11" s="197" t="s">
        <v>6</v>
      </c>
      <c r="H11" s="59" t="s">
        <v>7</v>
      </c>
      <c r="I11" s="59"/>
      <c r="J11" s="57"/>
    </row>
    <row r="12" spans="1:10" s="6" customFormat="1" ht="15" customHeight="1" x14ac:dyDescent="0.4">
      <c r="A12" s="60"/>
      <c r="B12" s="60"/>
      <c r="C12" s="60"/>
      <c r="D12" s="60"/>
      <c r="E12" s="58" t="s">
        <v>8</v>
      </c>
      <c r="F12" s="58" t="s">
        <v>8</v>
      </c>
      <c r="G12" s="197" t="s">
        <v>9</v>
      </c>
      <c r="H12" s="61" t="s">
        <v>10</v>
      </c>
      <c r="I12" s="62" t="s">
        <v>11</v>
      </c>
      <c r="J12" s="57"/>
    </row>
    <row r="13" spans="1:10" s="6" customFormat="1" ht="12.75" customHeight="1" x14ac:dyDescent="0.2">
      <c r="A13" s="60"/>
      <c r="B13" s="60"/>
      <c r="C13" s="60"/>
      <c r="D13" s="60"/>
      <c r="E13" s="58" t="s">
        <v>12</v>
      </c>
      <c r="F13" s="58" t="s">
        <v>12</v>
      </c>
      <c r="G13" s="63"/>
      <c r="H13" s="333" t="s">
        <v>127</v>
      </c>
      <c r="I13" s="333"/>
      <c r="J13" s="57"/>
    </row>
    <row r="14" spans="1:10" s="6" customFormat="1" ht="12.75" customHeight="1" x14ac:dyDescent="0.2">
      <c r="A14" s="60"/>
      <c r="B14" s="60"/>
      <c r="C14" s="60"/>
      <c r="D14" s="60"/>
      <c r="E14" s="58"/>
      <c r="F14" s="58"/>
      <c r="G14" s="63"/>
      <c r="H14" s="1"/>
      <c r="I14" s="64"/>
      <c r="J14" s="57"/>
    </row>
    <row r="15" spans="1:10" s="6" customFormat="1" ht="18.75" x14ac:dyDescent="0.4">
      <c r="A15" s="65" t="s">
        <v>13</v>
      </c>
      <c r="B15" s="65"/>
      <c r="C15" s="66"/>
      <c r="D15" s="67"/>
      <c r="E15" s="68"/>
      <c r="F15" s="68"/>
      <c r="G15" s="69"/>
      <c r="H15" s="60"/>
      <c r="I15" s="60"/>
      <c r="J15" s="57"/>
    </row>
    <row r="16" spans="1:10" s="6" customFormat="1" ht="19.5" x14ac:dyDescent="0.4">
      <c r="A16" s="70" t="s">
        <v>14</v>
      </c>
      <c r="B16" s="65"/>
      <c r="C16" s="66"/>
      <c r="D16" s="67"/>
      <c r="E16" s="229">
        <v>6004000</v>
      </c>
      <c r="F16" s="230">
        <v>16787119.030000001</v>
      </c>
      <c r="G16" s="9">
        <f>H16+I16</f>
        <v>16787119.030000001</v>
      </c>
      <c r="H16" s="229">
        <v>16341825.58</v>
      </c>
      <c r="I16" s="229">
        <v>445293.45</v>
      </c>
      <c r="J16" s="57"/>
    </row>
    <row r="17" spans="1:10" s="6" customFormat="1" ht="20.25" customHeight="1" x14ac:dyDescent="0.35">
      <c r="A17" s="3"/>
      <c r="B17" s="57"/>
      <c r="C17" s="57"/>
      <c r="D17" s="57"/>
      <c r="J17" s="57"/>
    </row>
    <row r="18" spans="1:10" s="6" customFormat="1" ht="19.5" x14ac:dyDescent="0.4">
      <c r="A18" s="70" t="s">
        <v>15</v>
      </c>
      <c r="B18" s="4"/>
      <c r="C18" s="4"/>
      <c r="D18" s="4"/>
      <c r="E18" s="229">
        <v>6004000</v>
      </c>
      <c r="F18" s="230">
        <v>17388457.399999999</v>
      </c>
      <c r="G18" s="9">
        <f>H18+I18</f>
        <v>17004114.289999999</v>
      </c>
      <c r="H18" s="229">
        <v>16339980.439999999</v>
      </c>
      <c r="I18" s="229">
        <v>664133.85</v>
      </c>
      <c r="J18" s="5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71"/>
      <c r="F20" s="71"/>
      <c r="G20" s="72"/>
      <c r="H20" s="2"/>
      <c r="I20" s="2"/>
      <c r="J20" s="5"/>
    </row>
    <row r="21" spans="1:10" ht="19.5" x14ac:dyDescent="0.4">
      <c r="A21" s="73" t="s">
        <v>16</v>
      </c>
      <c r="B21" s="71"/>
      <c r="C21" s="71"/>
      <c r="D21" s="71"/>
      <c r="E21" s="71"/>
      <c r="F21" s="71"/>
      <c r="G21" s="74"/>
      <c r="H21" s="72"/>
      <c r="I21" s="72"/>
      <c r="J21" s="72"/>
    </row>
    <row r="22" spans="1:10" ht="18" x14ac:dyDescent="0.35">
      <c r="A22" s="71"/>
      <c r="B22" s="71"/>
      <c r="C22" s="75" t="s">
        <v>38</v>
      </c>
      <c r="D22" s="71"/>
      <c r="E22" s="71"/>
      <c r="F22" s="71"/>
      <c r="G22" s="7">
        <f>H22+I22</f>
        <v>0</v>
      </c>
      <c r="H22" s="8">
        <v>0</v>
      </c>
      <c r="I22" s="8">
        <v>0</v>
      </c>
      <c r="J22" s="72"/>
    </row>
    <row r="23" spans="1:10" ht="18" x14ac:dyDescent="0.35">
      <c r="A23" s="71"/>
      <c r="B23" s="71"/>
      <c r="C23" s="75"/>
      <c r="D23" s="71"/>
      <c r="E23" s="71"/>
      <c r="F23" s="71"/>
      <c r="G23" s="7"/>
      <c r="H23" s="8"/>
      <c r="I23" s="8"/>
      <c r="J23" s="72"/>
    </row>
    <row r="24" spans="1:10" ht="22.5" x14ac:dyDescent="0.45">
      <c r="A24" s="76" t="s">
        <v>34</v>
      </c>
      <c r="B24" s="76"/>
      <c r="C24" s="77"/>
      <c r="D24" s="76"/>
      <c r="E24" s="76"/>
      <c r="F24" s="76"/>
      <c r="G24" s="78">
        <f>G18-G16-G22</f>
        <v>216995.25999999791</v>
      </c>
      <c r="H24" s="78">
        <f>H18-H16-H22</f>
        <v>-1845.140000000596</v>
      </c>
      <c r="I24" s="78">
        <f>I18-I16-I22</f>
        <v>218840.39999999997</v>
      </c>
      <c r="J24" s="79"/>
    </row>
    <row r="26" spans="1:10" ht="24" customHeight="1" x14ac:dyDescent="0.2">
      <c r="H26" s="80"/>
    </row>
    <row r="28" spans="1:10" ht="19.5" x14ac:dyDescent="0.4">
      <c r="A28" s="65" t="s">
        <v>17</v>
      </c>
      <c r="B28" s="65" t="s">
        <v>35</v>
      </c>
      <c r="C28" s="65"/>
      <c r="D28" s="4"/>
      <c r="E28" s="4"/>
      <c r="F28" s="60"/>
      <c r="G28" s="81">
        <f>G29+G30+G31</f>
        <v>216995.26</v>
      </c>
      <c r="H28" s="82"/>
      <c r="I28" s="83"/>
      <c r="J28" s="80"/>
    </row>
    <row r="29" spans="1:10" s="6" customFormat="1" ht="18.75" x14ac:dyDescent="0.4">
      <c r="A29" s="84"/>
      <c r="B29" s="84"/>
      <c r="C29" s="85" t="s">
        <v>18</v>
      </c>
      <c r="D29" s="86"/>
      <c r="E29" s="87"/>
      <c r="F29" s="80" t="s">
        <v>20</v>
      </c>
      <c r="G29" s="8">
        <v>15000</v>
      </c>
      <c r="H29" s="82"/>
      <c r="I29" s="83"/>
    </row>
    <row r="30" spans="1:10" s="6" customFormat="1" ht="18.75" x14ac:dyDescent="0.4">
      <c r="A30" s="84"/>
      <c r="B30" s="84"/>
      <c r="C30" s="85"/>
      <c r="D30" s="86"/>
      <c r="E30" s="87"/>
      <c r="F30" s="80" t="s">
        <v>19</v>
      </c>
      <c r="G30" s="8">
        <v>201995.26</v>
      </c>
      <c r="H30" s="82"/>
      <c r="I30" s="83"/>
    </row>
    <row r="31" spans="1:10" s="6" customFormat="1" ht="18.75" x14ac:dyDescent="0.4">
      <c r="A31" s="84"/>
      <c r="B31" s="84"/>
      <c r="C31" s="85" t="s">
        <v>21</v>
      </c>
      <c r="D31" s="86"/>
      <c r="E31" s="87"/>
      <c r="F31" s="80" t="s">
        <v>109</v>
      </c>
      <c r="G31" s="88">
        <v>0</v>
      </c>
      <c r="H31" s="89"/>
      <c r="I31" s="83"/>
    </row>
    <row r="32" spans="1:10" s="6" customFormat="1" x14ac:dyDescent="0.2">
      <c r="A32" s="331"/>
      <c r="B32" s="332"/>
      <c r="C32" s="332"/>
      <c r="D32" s="332"/>
      <c r="E32" s="332"/>
      <c r="F32" s="332"/>
      <c r="G32" s="332"/>
      <c r="H32" s="332"/>
      <c r="I32" s="332"/>
    </row>
    <row r="33" spans="1:10" s="6" customFormat="1" x14ac:dyDescent="0.2">
      <c r="A33" s="332"/>
      <c r="B33" s="332"/>
      <c r="C33" s="332"/>
      <c r="D33" s="332"/>
      <c r="E33" s="332"/>
      <c r="F33" s="332"/>
      <c r="G33" s="332"/>
      <c r="H33" s="332"/>
      <c r="I33" s="332"/>
    </row>
    <row r="34" spans="1:10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90"/>
    </row>
    <row r="35" spans="1:10" ht="19.5" x14ac:dyDescent="0.4">
      <c r="A35" s="65" t="s">
        <v>22</v>
      </c>
      <c r="B35" s="65" t="s">
        <v>30</v>
      </c>
      <c r="C35" s="65"/>
      <c r="D35" s="91"/>
      <c r="E35" s="69"/>
      <c r="F35" s="4"/>
      <c r="G35" s="92"/>
      <c r="H35" s="83"/>
      <c r="I35" s="83"/>
      <c r="J35" s="90"/>
    </row>
    <row r="36" spans="1:10" ht="18.75" x14ac:dyDescent="0.4">
      <c r="A36" s="65"/>
      <c r="B36" s="65"/>
      <c r="C36" s="65"/>
      <c r="D36" s="91"/>
      <c r="F36" s="93" t="s">
        <v>36</v>
      </c>
      <c r="G36" s="196" t="s">
        <v>6</v>
      </c>
      <c r="H36" s="60"/>
      <c r="I36" s="94" t="s">
        <v>39</v>
      </c>
      <c r="J36" s="90"/>
    </row>
    <row r="37" spans="1:10" ht="15" customHeight="1" x14ac:dyDescent="0.35">
      <c r="A37" s="95" t="s">
        <v>31</v>
      </c>
      <c r="B37" s="96"/>
      <c r="C37" s="3"/>
      <c r="D37" s="96"/>
      <c r="E37" s="69"/>
      <c r="F37" s="133">
        <v>250000</v>
      </c>
      <c r="G37" s="133">
        <v>249748</v>
      </c>
      <c r="H37" s="231"/>
      <c r="I37" s="98">
        <f>G37/F37</f>
        <v>0.99899199999999999</v>
      </c>
      <c r="J37" s="90"/>
    </row>
    <row r="38" spans="1:10" ht="16.5" x14ac:dyDescent="0.35">
      <c r="A38" s="95" t="s">
        <v>42</v>
      </c>
      <c r="B38" s="96"/>
      <c r="C38" s="3"/>
      <c r="D38" s="99"/>
      <c r="E38" s="99"/>
      <c r="F38" s="133">
        <v>1095000</v>
      </c>
      <c r="G38" s="133">
        <v>1056604.0900000001</v>
      </c>
      <c r="H38" s="231"/>
      <c r="I38" s="98">
        <f>G38/F38</f>
        <v>0.9649352420091325</v>
      </c>
      <c r="J38" s="13"/>
    </row>
    <row r="39" spans="1:10" ht="16.5" x14ac:dyDescent="0.35">
      <c r="A39" s="95" t="s">
        <v>43</v>
      </c>
      <c r="B39" s="96"/>
      <c r="C39" s="3"/>
      <c r="D39" s="99"/>
      <c r="E39" s="99"/>
      <c r="F39" s="133">
        <v>0</v>
      </c>
      <c r="G39" s="133">
        <v>0</v>
      </c>
      <c r="H39" s="231"/>
      <c r="I39" s="98" t="s">
        <v>111</v>
      </c>
      <c r="J39" s="13"/>
    </row>
    <row r="40" spans="1:10" ht="16.5" x14ac:dyDescent="0.35">
      <c r="A40" s="95" t="s">
        <v>117</v>
      </c>
      <c r="B40" s="96"/>
      <c r="C40" s="3"/>
      <c r="D40" s="69"/>
      <c r="E40" s="69"/>
      <c r="F40" s="133">
        <v>821500</v>
      </c>
      <c r="G40" s="133">
        <v>821500</v>
      </c>
      <c r="H40" s="231"/>
      <c r="I40" s="98">
        <f>G40/F40</f>
        <v>1</v>
      </c>
      <c r="J40" s="13"/>
    </row>
    <row r="41" spans="1:10" ht="16.5" x14ac:dyDescent="0.35">
      <c r="A41" s="95" t="s">
        <v>37</v>
      </c>
      <c r="B41" s="68"/>
      <c r="C41" s="68"/>
      <c r="D41" s="100"/>
      <c r="E41" s="100" t="s">
        <v>110</v>
      </c>
      <c r="F41" s="133">
        <v>0</v>
      </c>
      <c r="G41" s="133">
        <v>0</v>
      </c>
      <c r="H41" s="231"/>
      <c r="I41" s="101" t="s">
        <v>111</v>
      </c>
      <c r="J41" s="13"/>
    </row>
    <row r="42" spans="1:10" ht="16.5" customHeight="1" x14ac:dyDescent="0.2">
      <c r="A42" s="283" t="s">
        <v>143</v>
      </c>
      <c r="B42" s="282"/>
      <c r="C42" s="282"/>
      <c r="D42" s="282"/>
      <c r="E42" s="282"/>
      <c r="F42" s="282"/>
      <c r="G42" s="282"/>
      <c r="H42" s="282"/>
      <c r="I42" s="282"/>
      <c r="J42" s="13"/>
    </row>
    <row r="43" spans="1:10" x14ac:dyDescent="0.2">
      <c r="A43" s="345"/>
      <c r="B43" s="345"/>
      <c r="C43" s="345"/>
      <c r="D43" s="345"/>
      <c r="E43" s="345"/>
      <c r="F43" s="345"/>
      <c r="G43" s="345"/>
      <c r="H43" s="345"/>
      <c r="I43" s="345"/>
      <c r="J43" s="13"/>
    </row>
    <row r="44" spans="1:10" ht="19.5" thickBot="1" x14ac:dyDescent="0.45">
      <c r="A44" s="65" t="s">
        <v>23</v>
      </c>
      <c r="B44" s="65" t="s">
        <v>24</v>
      </c>
      <c r="C44" s="67"/>
      <c r="D44" s="69"/>
      <c r="E44" s="69"/>
      <c r="F44" s="102"/>
      <c r="G44" s="103"/>
      <c r="H44" s="322" t="s">
        <v>41</v>
      </c>
      <c r="I44" s="323"/>
      <c r="J44" s="13"/>
    </row>
    <row r="45" spans="1:10" ht="18.75" thickTop="1" x14ac:dyDescent="0.35">
      <c r="A45" s="200"/>
      <c r="B45" s="221"/>
      <c r="C45" s="202"/>
      <c r="D45" s="221"/>
      <c r="E45" s="203" t="s">
        <v>134</v>
      </c>
      <c r="F45" s="204" t="s">
        <v>25</v>
      </c>
      <c r="G45" s="205" t="s">
        <v>26</v>
      </c>
      <c r="H45" s="206" t="s">
        <v>27</v>
      </c>
      <c r="I45" s="207" t="s">
        <v>40</v>
      </c>
      <c r="J45" s="13"/>
    </row>
    <row r="46" spans="1:10" x14ac:dyDescent="0.2">
      <c r="A46" s="210"/>
      <c r="B46" s="222"/>
      <c r="C46" s="222"/>
      <c r="D46" s="222"/>
      <c r="E46" s="210"/>
      <c r="F46" s="321"/>
      <c r="G46" s="211"/>
      <c r="H46" s="212">
        <v>41274</v>
      </c>
      <c r="I46" s="213">
        <v>41274</v>
      </c>
      <c r="J46" s="13"/>
    </row>
    <row r="47" spans="1:10" x14ac:dyDescent="0.2">
      <c r="A47" s="210"/>
      <c r="B47" s="222"/>
      <c r="C47" s="222"/>
      <c r="D47" s="222"/>
      <c r="E47" s="210"/>
      <c r="F47" s="321"/>
      <c r="G47" s="214"/>
      <c r="H47" s="214"/>
      <c r="I47" s="215"/>
      <c r="J47" s="13"/>
    </row>
    <row r="48" spans="1:10" ht="13.5" thickBot="1" x14ac:dyDescent="0.25">
      <c r="A48" s="223"/>
      <c r="B48" s="224"/>
      <c r="C48" s="224"/>
      <c r="D48" s="224"/>
      <c r="E48" s="223"/>
      <c r="F48" s="225"/>
      <c r="G48" s="226"/>
      <c r="H48" s="226"/>
      <c r="I48" s="227"/>
      <c r="J48" s="13"/>
    </row>
    <row r="49" spans="1:10" ht="13.5" thickTop="1" x14ac:dyDescent="0.2">
      <c r="A49" s="104"/>
      <c r="B49" s="105"/>
      <c r="C49" s="105" t="s">
        <v>20</v>
      </c>
      <c r="D49" s="105"/>
      <c r="E49" s="106">
        <v>99406.04</v>
      </c>
      <c r="F49" s="107">
        <v>6578.04</v>
      </c>
      <c r="G49" s="108">
        <v>4280</v>
      </c>
      <c r="H49" s="108">
        <f>E49+F49-G49</f>
        <v>101704.07999999999</v>
      </c>
      <c r="I49" s="131">
        <f>H49</f>
        <v>101704.07999999999</v>
      </c>
      <c r="J49" s="13"/>
    </row>
    <row r="50" spans="1:10" x14ac:dyDescent="0.2">
      <c r="A50" s="110"/>
      <c r="B50" s="111"/>
      <c r="C50" s="111" t="s">
        <v>28</v>
      </c>
      <c r="D50" s="111"/>
      <c r="E50" s="112">
        <v>288897.89</v>
      </c>
      <c r="F50" s="113">
        <v>74075</v>
      </c>
      <c r="G50" s="114">
        <v>55671.45</v>
      </c>
      <c r="H50" s="114">
        <f>E50+F50-G50</f>
        <v>307301.44</v>
      </c>
      <c r="I50" s="132">
        <v>220693.65</v>
      </c>
      <c r="J50" s="13"/>
    </row>
    <row r="51" spans="1:10" x14ac:dyDescent="0.2">
      <c r="A51" s="110"/>
      <c r="B51" s="111"/>
      <c r="C51" s="111" t="s">
        <v>19</v>
      </c>
      <c r="D51" s="111"/>
      <c r="E51" s="112">
        <f>468993.47+3867.6</f>
        <v>472861.06999999995</v>
      </c>
      <c r="F51" s="113">
        <f>26312.18+274410.2</f>
        <v>300722.38</v>
      </c>
      <c r="G51" s="114">
        <v>3750</v>
      </c>
      <c r="H51" s="114">
        <f t="shared" ref="H51:H52" si="0">E51+F51-G51</f>
        <v>769833.45</v>
      </c>
      <c r="I51" s="132">
        <f>495305.65+274527.8</f>
        <v>769833.45</v>
      </c>
      <c r="J51" s="13"/>
    </row>
    <row r="52" spans="1:10" x14ac:dyDescent="0.2">
      <c r="A52" s="110"/>
      <c r="B52" s="111"/>
      <c r="C52" s="111" t="s">
        <v>29</v>
      </c>
      <c r="D52" s="111"/>
      <c r="E52" s="112">
        <v>190418.65</v>
      </c>
      <c r="F52" s="113">
        <v>1109990.6599999999</v>
      </c>
      <c r="G52" s="114">
        <v>821500</v>
      </c>
      <c r="H52" s="114">
        <f t="shared" si="0"/>
        <v>478909.30999999982</v>
      </c>
      <c r="I52" s="132">
        <f>H52</f>
        <v>478909.30999999982</v>
      </c>
      <c r="J52" s="13"/>
    </row>
    <row r="53" spans="1:10" ht="18.75" thickBot="1" x14ac:dyDescent="0.4">
      <c r="A53" s="116" t="s">
        <v>12</v>
      </c>
      <c r="B53" s="117"/>
      <c r="C53" s="117"/>
      <c r="D53" s="117"/>
      <c r="E53" s="118">
        <f>E49+E50+E51+E52</f>
        <v>1051583.6499999999</v>
      </c>
      <c r="F53" s="119">
        <f>F49+F50+F51+F52</f>
        <v>1491366.0799999998</v>
      </c>
      <c r="G53" s="119">
        <f>G49+G50+G51+G52</f>
        <v>885201.45</v>
      </c>
      <c r="H53" s="119">
        <f>H49+H50+H51+H52</f>
        <v>1657748.2799999998</v>
      </c>
      <c r="I53" s="120">
        <f>I49+I50+I51+I52</f>
        <v>1571140.4899999998</v>
      </c>
      <c r="J53" s="13"/>
    </row>
    <row r="54" spans="1:10" ht="18.75" thickTop="1" x14ac:dyDescent="0.35">
      <c r="A54" s="121"/>
      <c r="B54" s="122"/>
      <c r="C54" s="122"/>
      <c r="D54" s="69"/>
      <c r="E54" s="69"/>
      <c r="F54" s="102"/>
      <c r="G54" s="103"/>
      <c r="H54" s="123"/>
      <c r="I54" s="123"/>
      <c r="J54" s="13"/>
    </row>
    <row r="55" spans="1:10" ht="18" x14ac:dyDescent="0.35">
      <c r="A55" s="121"/>
      <c r="B55" s="122"/>
      <c r="C55" s="122"/>
      <c r="D55" s="69"/>
      <c r="E55" s="69"/>
      <c r="F55" s="102"/>
      <c r="G55" s="124"/>
      <c r="H55" s="125"/>
      <c r="I55" s="125"/>
      <c r="J55" s="13"/>
    </row>
    <row r="56" spans="1:10" ht="1.5" customHeight="1" x14ac:dyDescent="0.35">
      <c r="A56" s="126"/>
      <c r="B56" s="127"/>
      <c r="C56" s="127"/>
      <c r="D56" s="128"/>
      <c r="E56" s="128"/>
      <c r="F56" s="125"/>
      <c r="G56" s="125"/>
      <c r="H56" s="125"/>
      <c r="I56" s="125"/>
      <c r="J56" s="13"/>
    </row>
    <row r="57" spans="1:10" x14ac:dyDescent="0.2">
      <c r="A57" s="129"/>
      <c r="B57" s="129"/>
      <c r="C57" s="129"/>
      <c r="D57" s="129"/>
      <c r="E57" s="129"/>
      <c r="F57" s="129"/>
      <c r="G57" s="129"/>
      <c r="H57" s="129"/>
      <c r="I57" s="129"/>
    </row>
  </sheetData>
  <mergeCells count="11">
    <mergeCell ref="A2:D2"/>
    <mergeCell ref="E2:I2"/>
    <mergeCell ref="E3:I3"/>
    <mergeCell ref="E4:I4"/>
    <mergeCell ref="F46:F47"/>
    <mergeCell ref="E5:I5"/>
    <mergeCell ref="E7:I7"/>
    <mergeCell ref="H13:I13"/>
    <mergeCell ref="A32:I34"/>
    <mergeCell ref="H44:I44"/>
    <mergeCell ref="A43:I43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406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K20" sqref="K20"/>
    </sheetView>
  </sheetViews>
  <sheetFormatPr defaultRowHeight="12.75" x14ac:dyDescent="0.2"/>
  <cols>
    <col min="1" max="1" width="7.5703125" style="49" customWidth="1"/>
    <col min="2" max="2" width="2.5703125" style="49" customWidth="1"/>
    <col min="3" max="3" width="8.42578125" style="49" customWidth="1"/>
    <col min="4" max="4" width="8.28515625" style="49" customWidth="1"/>
    <col min="5" max="5" width="14.7109375" style="49" customWidth="1"/>
    <col min="6" max="6" width="15.5703125" style="49" customWidth="1"/>
    <col min="7" max="8" width="14.7109375" style="49" customWidth="1"/>
    <col min="9" max="9" width="15" style="49" customWidth="1"/>
    <col min="10" max="10" width="16.85546875" style="49" customWidth="1"/>
    <col min="11" max="16384" width="9.140625" style="12"/>
  </cols>
  <sheetData>
    <row r="1" spans="1:10" ht="19.5" x14ac:dyDescent="0.4">
      <c r="A1" s="47" t="s">
        <v>0</v>
      </c>
      <c r="B1" s="48"/>
      <c r="C1" s="48"/>
      <c r="D1" s="48"/>
    </row>
    <row r="2" spans="1:10" ht="19.5" x14ac:dyDescent="0.4">
      <c r="A2" s="324" t="s">
        <v>1</v>
      </c>
      <c r="B2" s="324"/>
      <c r="C2" s="324"/>
      <c r="D2" s="324"/>
      <c r="E2" s="325" t="s">
        <v>98</v>
      </c>
      <c r="F2" s="325"/>
      <c r="G2" s="325"/>
      <c r="H2" s="325"/>
      <c r="I2" s="325"/>
      <c r="J2" s="51"/>
    </row>
    <row r="3" spans="1:10" ht="9.75" customHeight="1" x14ac:dyDescent="0.4">
      <c r="A3" s="50"/>
      <c r="B3" s="50"/>
      <c r="C3" s="50"/>
      <c r="D3" s="50"/>
      <c r="E3" s="327" t="s">
        <v>32</v>
      </c>
      <c r="F3" s="327"/>
      <c r="G3" s="327"/>
      <c r="H3" s="327"/>
      <c r="I3" s="327"/>
      <c r="J3" s="51"/>
    </row>
    <row r="4" spans="1:10" ht="15.75" x14ac:dyDescent="0.25">
      <c r="A4" s="52" t="s">
        <v>2</v>
      </c>
      <c r="E4" s="326" t="s">
        <v>99</v>
      </c>
      <c r="F4" s="326"/>
      <c r="G4" s="326"/>
      <c r="H4" s="326"/>
      <c r="I4" s="326"/>
    </row>
    <row r="5" spans="1:10" ht="7.5" customHeight="1" x14ac:dyDescent="0.25">
      <c r="A5" s="52"/>
      <c r="E5" s="327" t="s">
        <v>32</v>
      </c>
      <c r="F5" s="327"/>
      <c r="G5" s="327"/>
      <c r="H5" s="327"/>
      <c r="I5" s="327"/>
    </row>
    <row r="6" spans="1:10" ht="19.5" x14ac:dyDescent="0.4">
      <c r="A6" s="51" t="s">
        <v>108</v>
      </c>
      <c r="E6" s="130" t="s">
        <v>100</v>
      </c>
      <c r="F6" s="53"/>
      <c r="G6" s="54" t="s">
        <v>3</v>
      </c>
      <c r="H6" s="55"/>
      <c r="I6" s="55">
        <v>1314</v>
      </c>
    </row>
    <row r="7" spans="1:10" ht="8.25" customHeight="1" x14ac:dyDescent="0.4">
      <c r="A7" s="51"/>
      <c r="E7" s="327" t="s">
        <v>33</v>
      </c>
      <c r="F7" s="327"/>
      <c r="G7" s="327"/>
      <c r="H7" s="327"/>
      <c r="I7" s="327"/>
    </row>
    <row r="8" spans="1:10" ht="19.5" hidden="1" x14ac:dyDescent="0.4">
      <c r="A8" s="51"/>
      <c r="E8" s="55"/>
      <c r="F8" s="55"/>
      <c r="G8" s="55"/>
      <c r="H8" s="54"/>
      <c r="I8" s="55"/>
    </row>
    <row r="9" spans="1:10" ht="30.75" customHeight="1" x14ac:dyDescent="0.4">
      <c r="A9" s="51"/>
      <c r="E9" s="55"/>
      <c r="F9" s="55"/>
      <c r="G9" s="55"/>
      <c r="H9" s="54"/>
      <c r="I9" s="55"/>
    </row>
    <row r="11" spans="1:10" s="6" customFormat="1" ht="15" customHeight="1" x14ac:dyDescent="0.4">
      <c r="A11" s="56"/>
      <c r="B11" s="57"/>
      <c r="C11" s="57"/>
      <c r="D11" s="57"/>
      <c r="E11" s="58" t="s">
        <v>4</v>
      </c>
      <c r="F11" s="58" t="s">
        <v>5</v>
      </c>
      <c r="G11" s="197" t="s">
        <v>6</v>
      </c>
      <c r="H11" s="59" t="s">
        <v>7</v>
      </c>
      <c r="I11" s="59"/>
      <c r="J11" s="57"/>
    </row>
    <row r="12" spans="1:10" s="6" customFormat="1" ht="15" customHeight="1" x14ac:dyDescent="0.4">
      <c r="A12" s="60"/>
      <c r="B12" s="60"/>
      <c r="C12" s="60"/>
      <c r="D12" s="60"/>
      <c r="E12" s="58" t="s">
        <v>8</v>
      </c>
      <c r="F12" s="58" t="s">
        <v>8</v>
      </c>
      <c r="G12" s="197" t="s">
        <v>9</v>
      </c>
      <c r="H12" s="61" t="s">
        <v>10</v>
      </c>
      <c r="I12" s="62" t="s">
        <v>11</v>
      </c>
      <c r="J12" s="57"/>
    </row>
    <row r="13" spans="1:10" s="6" customFormat="1" ht="12.75" customHeight="1" x14ac:dyDescent="0.2">
      <c r="A13" s="60"/>
      <c r="B13" s="60"/>
      <c r="C13" s="60"/>
      <c r="D13" s="60"/>
      <c r="E13" s="58" t="s">
        <v>12</v>
      </c>
      <c r="F13" s="58" t="s">
        <v>12</v>
      </c>
      <c r="G13" s="63"/>
      <c r="H13" s="333" t="s">
        <v>127</v>
      </c>
      <c r="I13" s="333"/>
      <c r="J13" s="57"/>
    </row>
    <row r="14" spans="1:10" s="6" customFormat="1" ht="12.75" customHeight="1" x14ac:dyDescent="0.2">
      <c r="A14" s="60"/>
      <c r="B14" s="60"/>
      <c r="C14" s="60"/>
      <c r="D14" s="60"/>
      <c r="E14" s="58"/>
      <c r="F14" s="58"/>
      <c r="G14" s="63"/>
      <c r="H14" s="1"/>
      <c r="I14" s="64"/>
      <c r="J14" s="57"/>
    </row>
    <row r="15" spans="1:10" s="6" customFormat="1" ht="18.75" x14ac:dyDescent="0.4">
      <c r="A15" s="65" t="s">
        <v>13</v>
      </c>
      <c r="B15" s="65"/>
      <c r="C15" s="66"/>
      <c r="D15" s="67"/>
      <c r="E15" s="68"/>
      <c r="F15" s="68"/>
      <c r="G15" s="69"/>
      <c r="H15" s="60"/>
      <c r="I15" s="60"/>
      <c r="J15" s="57"/>
    </row>
    <row r="16" spans="1:10" s="6" customFormat="1" ht="19.5" x14ac:dyDescent="0.4">
      <c r="A16" s="70" t="s">
        <v>14</v>
      </c>
      <c r="B16" s="65"/>
      <c r="C16" s="66"/>
      <c r="D16" s="67"/>
      <c r="E16" s="229">
        <v>724000</v>
      </c>
      <c r="F16" s="230">
        <v>5007615.07</v>
      </c>
      <c r="G16" s="9">
        <f>H16+I16</f>
        <v>4999549.07</v>
      </c>
      <c r="H16" s="229">
        <v>4999549.07</v>
      </c>
      <c r="I16" s="229">
        <v>0</v>
      </c>
      <c r="J16" s="57"/>
    </row>
    <row r="17" spans="1:10" s="6" customFormat="1" ht="20.25" customHeight="1" x14ac:dyDescent="0.35">
      <c r="A17" s="3"/>
      <c r="B17" s="57"/>
      <c r="C17" s="57"/>
      <c r="D17" s="57"/>
      <c r="J17" s="57"/>
    </row>
    <row r="18" spans="1:10" s="6" customFormat="1" ht="19.5" x14ac:dyDescent="0.4">
      <c r="A18" s="70" t="s">
        <v>15</v>
      </c>
      <c r="B18" s="4"/>
      <c r="C18" s="4"/>
      <c r="D18" s="4"/>
      <c r="E18" s="229">
        <v>724000</v>
      </c>
      <c r="F18" s="230">
        <v>5055003.7300000004</v>
      </c>
      <c r="G18" s="9">
        <f>H18+I18</f>
        <v>5055003.7300000004</v>
      </c>
      <c r="H18" s="229">
        <v>5055003.7300000004</v>
      </c>
      <c r="I18" s="229">
        <v>0</v>
      </c>
      <c r="J18" s="5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71"/>
      <c r="F20" s="71"/>
      <c r="G20" s="72"/>
      <c r="H20" s="2"/>
      <c r="I20" s="2"/>
      <c r="J20" s="5"/>
    </row>
    <row r="21" spans="1:10" ht="19.5" x14ac:dyDescent="0.4">
      <c r="A21" s="73" t="s">
        <v>16</v>
      </c>
      <c r="B21" s="71"/>
      <c r="C21" s="71"/>
      <c r="D21" s="71"/>
      <c r="E21" s="71"/>
      <c r="F21" s="71"/>
      <c r="G21" s="74"/>
      <c r="H21" s="72"/>
      <c r="I21" s="72"/>
      <c r="J21" s="72"/>
    </row>
    <row r="22" spans="1:10" ht="18" x14ac:dyDescent="0.35">
      <c r="A22" s="71"/>
      <c r="B22" s="71"/>
      <c r="C22" s="75" t="s">
        <v>38</v>
      </c>
      <c r="D22" s="71"/>
      <c r="E22" s="71"/>
      <c r="F22" s="71"/>
      <c r="G22" s="7">
        <f>H22+I22</f>
        <v>0</v>
      </c>
      <c r="H22" s="8">
        <v>0</v>
      </c>
      <c r="I22" s="8">
        <v>0</v>
      </c>
      <c r="J22" s="72"/>
    </row>
    <row r="23" spans="1:10" ht="18" x14ac:dyDescent="0.35">
      <c r="A23" s="71"/>
      <c r="B23" s="71"/>
      <c r="C23" s="75"/>
      <c r="D23" s="71"/>
      <c r="E23" s="71"/>
      <c r="F23" s="71"/>
      <c r="G23" s="7"/>
      <c r="H23" s="8"/>
      <c r="I23" s="8"/>
      <c r="J23" s="72"/>
    </row>
    <row r="24" spans="1:10" ht="22.5" x14ac:dyDescent="0.45">
      <c r="A24" s="76" t="s">
        <v>34</v>
      </c>
      <c r="B24" s="76"/>
      <c r="C24" s="77"/>
      <c r="D24" s="76"/>
      <c r="E24" s="76"/>
      <c r="F24" s="76"/>
      <c r="G24" s="78">
        <f>G18-G16-G22</f>
        <v>55454.660000000149</v>
      </c>
      <c r="H24" s="78">
        <f>H18-H16-H22</f>
        <v>55454.660000000149</v>
      </c>
      <c r="I24" s="78">
        <f>I18-I16-I22</f>
        <v>0</v>
      </c>
      <c r="J24" s="79"/>
    </row>
    <row r="26" spans="1:10" ht="24" customHeight="1" x14ac:dyDescent="0.2">
      <c r="H26" s="80"/>
    </row>
    <row r="28" spans="1:10" ht="19.5" x14ac:dyDescent="0.4">
      <c r="A28" s="65" t="s">
        <v>17</v>
      </c>
      <c r="B28" s="65" t="s">
        <v>35</v>
      </c>
      <c r="C28" s="65"/>
      <c r="D28" s="4"/>
      <c r="E28" s="4"/>
      <c r="F28" s="60"/>
      <c r="G28" s="81">
        <f>G29+G30</f>
        <v>55454.66</v>
      </c>
      <c r="H28" s="82"/>
      <c r="I28" s="83"/>
      <c r="J28" s="80"/>
    </row>
    <row r="29" spans="1:10" s="6" customFormat="1" ht="18.75" x14ac:dyDescent="0.4">
      <c r="A29" s="84"/>
      <c r="B29" s="84"/>
      <c r="C29" s="85" t="s">
        <v>18</v>
      </c>
      <c r="D29" s="86"/>
      <c r="E29" s="87"/>
      <c r="F29" s="80" t="s">
        <v>20</v>
      </c>
      <c r="G29" s="8">
        <v>11091</v>
      </c>
      <c r="H29" s="82"/>
      <c r="I29" s="83"/>
    </row>
    <row r="30" spans="1:10" s="6" customFormat="1" ht="18.75" x14ac:dyDescent="0.4">
      <c r="A30" s="84"/>
      <c r="B30" s="84"/>
      <c r="C30" s="85"/>
      <c r="D30" s="86"/>
      <c r="E30" s="87"/>
      <c r="F30" s="80" t="s">
        <v>19</v>
      </c>
      <c r="G30" s="8">
        <v>44363.66</v>
      </c>
      <c r="H30" s="82"/>
      <c r="I30" s="83"/>
    </row>
    <row r="31" spans="1:10" s="6" customFormat="1" ht="18.75" x14ac:dyDescent="0.4">
      <c r="A31" s="84"/>
      <c r="B31" s="84"/>
      <c r="C31" s="85" t="s">
        <v>21</v>
      </c>
      <c r="D31" s="86"/>
      <c r="E31" s="87"/>
      <c r="F31" s="80" t="s">
        <v>109</v>
      </c>
      <c r="G31" s="88">
        <v>0</v>
      </c>
      <c r="H31" s="89"/>
      <c r="I31" s="83"/>
    </row>
    <row r="32" spans="1:10" s="6" customFormat="1" x14ac:dyDescent="0.2">
      <c r="A32" s="331"/>
      <c r="B32" s="332"/>
      <c r="C32" s="332"/>
      <c r="D32" s="332"/>
      <c r="E32" s="332"/>
      <c r="F32" s="332"/>
      <c r="G32" s="332"/>
      <c r="H32" s="332"/>
      <c r="I32" s="332"/>
    </row>
    <row r="33" spans="1:10" s="6" customFormat="1" x14ac:dyDescent="0.2">
      <c r="A33" s="332"/>
      <c r="B33" s="332"/>
      <c r="C33" s="332"/>
      <c r="D33" s="332"/>
      <c r="E33" s="332"/>
      <c r="F33" s="332"/>
      <c r="G33" s="332"/>
      <c r="H33" s="332"/>
      <c r="I33" s="332"/>
    </row>
    <row r="34" spans="1:10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90"/>
    </row>
    <row r="35" spans="1:10" ht="19.5" x14ac:dyDescent="0.4">
      <c r="A35" s="65" t="s">
        <v>22</v>
      </c>
      <c r="B35" s="65" t="s">
        <v>30</v>
      </c>
      <c r="C35" s="65"/>
      <c r="D35" s="91"/>
      <c r="E35" s="69"/>
      <c r="F35" s="4"/>
      <c r="G35" s="92"/>
      <c r="H35" s="83"/>
      <c r="I35" s="83"/>
      <c r="J35" s="90"/>
    </row>
    <row r="36" spans="1:10" ht="18.75" x14ac:dyDescent="0.4">
      <c r="A36" s="65"/>
      <c r="B36" s="65"/>
      <c r="C36" s="65"/>
      <c r="D36" s="91"/>
      <c r="F36" s="93" t="s">
        <v>36</v>
      </c>
      <c r="G36" s="196" t="s">
        <v>6</v>
      </c>
      <c r="H36" s="60"/>
      <c r="I36" s="94" t="s">
        <v>39</v>
      </c>
      <c r="J36" s="90"/>
    </row>
    <row r="37" spans="1:10" ht="15" customHeight="1" x14ac:dyDescent="0.35">
      <c r="A37" s="95" t="s">
        <v>31</v>
      </c>
      <c r="B37" s="96"/>
      <c r="C37" s="3"/>
      <c r="D37" s="96"/>
      <c r="E37" s="69"/>
      <c r="F37" s="133">
        <v>0</v>
      </c>
      <c r="G37" s="133">
        <v>0</v>
      </c>
      <c r="H37" s="231"/>
      <c r="I37" s="98" t="s">
        <v>111</v>
      </c>
      <c r="J37" s="90"/>
    </row>
    <row r="38" spans="1:10" ht="16.5" x14ac:dyDescent="0.35">
      <c r="A38" s="95" t="s">
        <v>42</v>
      </c>
      <c r="B38" s="96"/>
      <c r="C38" s="3"/>
      <c r="D38" s="99"/>
      <c r="E38" s="99"/>
      <c r="F38" s="133">
        <v>39000</v>
      </c>
      <c r="G38" s="133">
        <v>39028</v>
      </c>
      <c r="H38" s="231"/>
      <c r="I38" s="98">
        <f>G38/F38</f>
        <v>1.0007179487179487</v>
      </c>
      <c r="J38" s="13"/>
    </row>
    <row r="39" spans="1:10" ht="16.5" x14ac:dyDescent="0.35">
      <c r="A39" s="95" t="s">
        <v>43</v>
      </c>
      <c r="B39" s="96"/>
      <c r="C39" s="3"/>
      <c r="D39" s="99"/>
      <c r="E39" s="99"/>
      <c r="F39" s="133">
        <v>0</v>
      </c>
      <c r="G39" s="133">
        <v>0</v>
      </c>
      <c r="H39" s="231"/>
      <c r="I39" s="98" t="s">
        <v>111</v>
      </c>
      <c r="J39" s="13"/>
    </row>
    <row r="40" spans="1:10" ht="16.5" x14ac:dyDescent="0.35">
      <c r="A40" s="95" t="s">
        <v>117</v>
      </c>
      <c r="B40" s="96"/>
      <c r="C40" s="3"/>
      <c r="D40" s="69"/>
      <c r="E40" s="69"/>
      <c r="F40" s="133">
        <v>29000</v>
      </c>
      <c r="G40" s="133">
        <v>29000</v>
      </c>
      <c r="H40" s="231"/>
      <c r="I40" s="98">
        <f>G40/F40</f>
        <v>1</v>
      </c>
      <c r="J40" s="13"/>
    </row>
    <row r="41" spans="1:10" ht="16.5" x14ac:dyDescent="0.35">
      <c r="A41" s="95" t="s">
        <v>37</v>
      </c>
      <c r="B41" s="68"/>
      <c r="C41" s="68"/>
      <c r="D41" s="100"/>
      <c r="E41" s="100" t="s">
        <v>110</v>
      </c>
      <c r="F41" s="133">
        <v>0</v>
      </c>
      <c r="G41" s="133">
        <v>0</v>
      </c>
      <c r="H41" s="231"/>
      <c r="I41" s="98" t="s">
        <v>111</v>
      </c>
      <c r="J41" s="13"/>
    </row>
    <row r="42" spans="1:10" x14ac:dyDescent="0.2">
      <c r="A42" s="334" t="s">
        <v>139</v>
      </c>
      <c r="B42" s="320"/>
      <c r="C42" s="320"/>
      <c r="D42" s="320"/>
      <c r="E42" s="320"/>
      <c r="F42" s="320"/>
      <c r="G42" s="320"/>
      <c r="H42" s="320"/>
      <c r="I42" s="320"/>
      <c r="J42" s="13"/>
    </row>
    <row r="43" spans="1:10" ht="12.75" customHeight="1" x14ac:dyDescent="0.35">
      <c r="A43" s="95"/>
      <c r="B43" s="68"/>
      <c r="C43" s="68"/>
      <c r="D43" s="100"/>
      <c r="E43" s="100"/>
      <c r="F43" s="97"/>
      <c r="G43" s="97"/>
      <c r="H43" s="82"/>
      <c r="I43" s="98"/>
      <c r="J43" s="13"/>
    </row>
    <row r="44" spans="1:10" ht="19.5" thickBot="1" x14ac:dyDescent="0.45">
      <c r="A44" s="65" t="s">
        <v>23</v>
      </c>
      <c r="B44" s="65" t="s">
        <v>24</v>
      </c>
      <c r="C44" s="67"/>
      <c r="D44" s="69"/>
      <c r="E44" s="69"/>
      <c r="F44" s="102"/>
      <c r="G44" s="103"/>
      <c r="H44" s="322" t="s">
        <v>41</v>
      </c>
      <c r="I44" s="323"/>
      <c r="J44" s="13"/>
    </row>
    <row r="45" spans="1:10" ht="18.75" thickTop="1" x14ac:dyDescent="0.35">
      <c r="A45" s="200"/>
      <c r="B45" s="221"/>
      <c r="C45" s="202"/>
      <c r="D45" s="221"/>
      <c r="E45" s="203" t="s">
        <v>134</v>
      </c>
      <c r="F45" s="204" t="s">
        <v>25</v>
      </c>
      <c r="G45" s="205" t="s">
        <v>26</v>
      </c>
      <c r="H45" s="206" t="s">
        <v>27</v>
      </c>
      <c r="I45" s="207" t="s">
        <v>40</v>
      </c>
      <c r="J45" s="13"/>
    </row>
    <row r="46" spans="1:10" x14ac:dyDescent="0.2">
      <c r="A46" s="210"/>
      <c r="B46" s="222"/>
      <c r="C46" s="222"/>
      <c r="D46" s="222"/>
      <c r="E46" s="210"/>
      <c r="F46" s="321"/>
      <c r="G46" s="211"/>
      <c r="H46" s="212">
        <v>41274</v>
      </c>
      <c r="I46" s="213">
        <v>41274</v>
      </c>
      <c r="J46" s="13"/>
    </row>
    <row r="47" spans="1:10" x14ac:dyDescent="0.2">
      <c r="A47" s="210"/>
      <c r="B47" s="222"/>
      <c r="C47" s="222"/>
      <c r="D47" s="222"/>
      <c r="E47" s="210"/>
      <c r="F47" s="321"/>
      <c r="G47" s="214"/>
      <c r="H47" s="214"/>
      <c r="I47" s="215"/>
      <c r="J47" s="13"/>
    </row>
    <row r="48" spans="1:10" ht="13.5" thickBot="1" x14ac:dyDescent="0.25">
      <c r="A48" s="223"/>
      <c r="B48" s="224"/>
      <c r="C48" s="224"/>
      <c r="D48" s="224"/>
      <c r="E48" s="223"/>
      <c r="F48" s="225"/>
      <c r="G48" s="226"/>
      <c r="H48" s="226"/>
      <c r="I48" s="227"/>
      <c r="J48" s="13"/>
    </row>
    <row r="49" spans="1:10" ht="13.5" thickTop="1" x14ac:dyDescent="0.2">
      <c r="A49" s="104"/>
      <c r="B49" s="105"/>
      <c r="C49" s="105" t="s">
        <v>20</v>
      </c>
      <c r="D49" s="105"/>
      <c r="E49" s="106">
        <v>52590.65</v>
      </c>
      <c r="F49" s="107">
        <v>13491.73</v>
      </c>
      <c r="G49" s="108">
        <v>0</v>
      </c>
      <c r="H49" s="108">
        <f>E49+F49-G49</f>
        <v>66082.38</v>
      </c>
      <c r="I49" s="131">
        <f>H49</f>
        <v>66082.38</v>
      </c>
      <c r="J49" s="13"/>
    </row>
    <row r="50" spans="1:10" x14ac:dyDescent="0.2">
      <c r="A50" s="110"/>
      <c r="B50" s="111"/>
      <c r="C50" s="111" t="s">
        <v>28</v>
      </c>
      <c r="D50" s="111"/>
      <c r="E50" s="112">
        <v>56311.17</v>
      </c>
      <c r="F50" s="113">
        <v>36073.65</v>
      </c>
      <c r="G50" s="114">
        <v>29341</v>
      </c>
      <c r="H50" s="114">
        <f>E50+F50-G50</f>
        <v>63043.820000000007</v>
      </c>
      <c r="I50" s="132">
        <v>48351.22</v>
      </c>
      <c r="J50" s="13"/>
    </row>
    <row r="51" spans="1:10" x14ac:dyDescent="0.2">
      <c r="A51" s="110"/>
      <c r="B51" s="111"/>
      <c r="C51" s="111" t="s">
        <v>19</v>
      </c>
      <c r="D51" s="111"/>
      <c r="E51" s="112">
        <v>69588.179999999993</v>
      </c>
      <c r="F51" s="113">
        <v>53966.9</v>
      </c>
      <c r="G51" s="114">
        <v>0</v>
      </c>
      <c r="H51" s="114">
        <f t="shared" ref="H51:H52" si="0">E51+F51-G51</f>
        <v>123555.07999999999</v>
      </c>
      <c r="I51" s="132">
        <f>H51</f>
        <v>123555.07999999999</v>
      </c>
      <c r="J51" s="13"/>
    </row>
    <row r="52" spans="1:10" x14ac:dyDescent="0.2">
      <c r="A52" s="110"/>
      <c r="B52" s="111"/>
      <c r="C52" s="111" t="s">
        <v>29</v>
      </c>
      <c r="D52" s="111"/>
      <c r="E52" s="112">
        <v>132481</v>
      </c>
      <c r="F52" s="113">
        <v>39028</v>
      </c>
      <c r="G52" s="114">
        <v>29000</v>
      </c>
      <c r="H52" s="114">
        <f t="shared" si="0"/>
        <v>142509</v>
      </c>
      <c r="I52" s="132">
        <f>H52</f>
        <v>142509</v>
      </c>
      <c r="J52" s="13"/>
    </row>
    <row r="53" spans="1:10" ht="18.75" thickBot="1" x14ac:dyDescent="0.4">
      <c r="A53" s="116" t="s">
        <v>12</v>
      </c>
      <c r="B53" s="117"/>
      <c r="C53" s="117"/>
      <c r="D53" s="117"/>
      <c r="E53" s="118">
        <f>E49+E50+E51+E52</f>
        <v>310971</v>
      </c>
      <c r="F53" s="119">
        <f>F49+F50+F51+F52</f>
        <v>142560.28</v>
      </c>
      <c r="G53" s="119">
        <f>G49+G50+G51+G52</f>
        <v>58341</v>
      </c>
      <c r="H53" s="119">
        <f>H49+H50+H51+H52</f>
        <v>395190.28</v>
      </c>
      <c r="I53" s="120">
        <f>I49+I50+I51+I52</f>
        <v>380497.68</v>
      </c>
      <c r="J53" s="13"/>
    </row>
    <row r="54" spans="1:10" ht="18.75" thickTop="1" x14ac:dyDescent="0.35">
      <c r="A54" s="121"/>
      <c r="B54" s="122"/>
      <c r="C54" s="122"/>
      <c r="D54" s="69"/>
      <c r="E54" s="69"/>
      <c r="F54" s="102"/>
      <c r="G54" s="103"/>
      <c r="H54" s="123"/>
      <c r="I54" s="123"/>
      <c r="J54" s="13"/>
    </row>
    <row r="55" spans="1:10" ht="18" x14ac:dyDescent="0.35">
      <c r="A55" s="121"/>
      <c r="B55" s="122"/>
      <c r="C55" s="122"/>
      <c r="D55" s="69"/>
      <c r="E55" s="69"/>
      <c r="F55" s="102"/>
      <c r="G55" s="124"/>
      <c r="H55" s="125"/>
      <c r="I55" s="125"/>
      <c r="J55" s="13"/>
    </row>
    <row r="56" spans="1:10" ht="1.5" customHeight="1" x14ac:dyDescent="0.35">
      <c r="A56" s="126"/>
      <c r="B56" s="127"/>
      <c r="C56" s="127"/>
      <c r="D56" s="128"/>
      <c r="E56" s="128"/>
      <c r="F56" s="125"/>
      <c r="G56" s="125"/>
      <c r="H56" s="125"/>
      <c r="I56" s="125"/>
      <c r="J56" s="13"/>
    </row>
    <row r="57" spans="1:10" x14ac:dyDescent="0.2">
      <c r="A57" s="129"/>
      <c r="B57" s="129"/>
      <c r="C57" s="129"/>
      <c r="D57" s="129"/>
      <c r="E57" s="129"/>
      <c r="F57" s="129"/>
      <c r="G57" s="129"/>
      <c r="H57" s="129"/>
      <c r="I57" s="129"/>
    </row>
  </sheetData>
  <mergeCells count="11">
    <mergeCell ref="A2:D2"/>
    <mergeCell ref="E2:I2"/>
    <mergeCell ref="E3:I3"/>
    <mergeCell ref="E4:I4"/>
    <mergeCell ref="H44:I44"/>
    <mergeCell ref="F46:F47"/>
    <mergeCell ref="E5:I5"/>
    <mergeCell ref="E7:I7"/>
    <mergeCell ref="H13:I13"/>
    <mergeCell ref="A32:I34"/>
    <mergeCell ref="A42:I42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406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K20" sqref="K20"/>
    </sheetView>
  </sheetViews>
  <sheetFormatPr defaultRowHeight="12.75" x14ac:dyDescent="0.2"/>
  <cols>
    <col min="1" max="1" width="7.5703125" style="49" customWidth="1"/>
    <col min="2" max="2" width="2.5703125" style="49" customWidth="1"/>
    <col min="3" max="3" width="8.42578125" style="49" customWidth="1"/>
    <col min="4" max="4" width="8.28515625" style="49" customWidth="1"/>
    <col min="5" max="5" width="14.7109375" style="49" customWidth="1"/>
    <col min="6" max="6" width="15.5703125" style="49" customWidth="1"/>
    <col min="7" max="8" width="14.7109375" style="49" customWidth="1"/>
    <col min="9" max="9" width="15.28515625" style="49" customWidth="1"/>
    <col min="10" max="10" width="16.85546875" style="49" customWidth="1"/>
    <col min="11" max="16384" width="9.140625" style="12"/>
  </cols>
  <sheetData>
    <row r="1" spans="1:10" ht="19.5" x14ac:dyDescent="0.4">
      <c r="A1" s="47" t="s">
        <v>0</v>
      </c>
      <c r="B1" s="48"/>
      <c r="C1" s="48"/>
      <c r="D1" s="48"/>
    </row>
    <row r="2" spans="1:10" ht="19.5" x14ac:dyDescent="0.4">
      <c r="A2" s="324" t="s">
        <v>1</v>
      </c>
      <c r="B2" s="324"/>
      <c r="C2" s="324"/>
      <c r="D2" s="324"/>
      <c r="E2" s="325" t="s">
        <v>101</v>
      </c>
      <c r="F2" s="325"/>
      <c r="G2" s="325"/>
      <c r="H2" s="325"/>
      <c r="I2" s="325"/>
      <c r="J2" s="51"/>
    </row>
    <row r="3" spans="1:10" ht="9.75" customHeight="1" x14ac:dyDescent="0.4">
      <c r="A3" s="50"/>
      <c r="B3" s="50"/>
      <c r="C3" s="50"/>
      <c r="D3" s="50"/>
      <c r="E3" s="327" t="s">
        <v>32</v>
      </c>
      <c r="F3" s="327"/>
      <c r="G3" s="327"/>
      <c r="H3" s="327"/>
      <c r="I3" s="327"/>
      <c r="J3" s="51"/>
    </row>
    <row r="4" spans="1:10" ht="15.75" x14ac:dyDescent="0.25">
      <c r="A4" s="52" t="s">
        <v>2</v>
      </c>
      <c r="E4" s="326" t="s">
        <v>102</v>
      </c>
      <c r="F4" s="326"/>
      <c r="G4" s="326"/>
      <c r="H4" s="326"/>
      <c r="I4" s="326"/>
    </row>
    <row r="5" spans="1:10" ht="7.5" customHeight="1" x14ac:dyDescent="0.25">
      <c r="A5" s="52"/>
      <c r="E5" s="327" t="s">
        <v>32</v>
      </c>
      <c r="F5" s="327"/>
      <c r="G5" s="327"/>
      <c r="H5" s="327"/>
      <c r="I5" s="327"/>
    </row>
    <row r="6" spans="1:10" ht="19.5" x14ac:dyDescent="0.4">
      <c r="A6" s="51" t="s">
        <v>108</v>
      </c>
      <c r="E6" s="53">
        <v>60780495</v>
      </c>
      <c r="F6" s="53"/>
      <c r="G6" s="54" t="s">
        <v>3</v>
      </c>
      <c r="H6" s="55"/>
      <c r="I6" s="55">
        <v>1315</v>
      </c>
    </row>
    <row r="7" spans="1:10" ht="8.25" customHeight="1" x14ac:dyDescent="0.4">
      <c r="A7" s="51"/>
      <c r="E7" s="327" t="s">
        <v>33</v>
      </c>
      <c r="F7" s="327"/>
      <c r="G7" s="327"/>
      <c r="H7" s="327"/>
      <c r="I7" s="327"/>
    </row>
    <row r="8" spans="1:10" ht="19.5" hidden="1" x14ac:dyDescent="0.4">
      <c r="A8" s="51"/>
      <c r="E8" s="55"/>
      <c r="F8" s="55"/>
      <c r="G8" s="55"/>
      <c r="H8" s="54"/>
      <c r="I8" s="55"/>
    </row>
    <row r="9" spans="1:10" ht="30.75" customHeight="1" x14ac:dyDescent="0.4">
      <c r="A9" s="51"/>
      <c r="E9" s="55"/>
      <c r="F9" s="55"/>
      <c r="G9" s="55"/>
      <c r="H9" s="54"/>
      <c r="I9" s="55"/>
    </row>
    <row r="11" spans="1:10" s="6" customFormat="1" ht="15" customHeight="1" x14ac:dyDescent="0.4">
      <c r="A11" s="56"/>
      <c r="B11" s="57"/>
      <c r="C11" s="57"/>
      <c r="D11" s="57"/>
      <c r="E11" s="58" t="s">
        <v>4</v>
      </c>
      <c r="F11" s="58" t="s">
        <v>5</v>
      </c>
      <c r="G11" s="197" t="s">
        <v>6</v>
      </c>
      <c r="H11" s="59" t="s">
        <v>7</v>
      </c>
      <c r="I11" s="59"/>
      <c r="J11" s="57"/>
    </row>
    <row r="12" spans="1:10" s="6" customFormat="1" ht="15" customHeight="1" x14ac:dyDescent="0.4">
      <c r="A12" s="60"/>
      <c r="B12" s="60"/>
      <c r="C12" s="60"/>
      <c r="D12" s="60"/>
      <c r="E12" s="58" t="s">
        <v>8</v>
      </c>
      <c r="F12" s="58" t="s">
        <v>8</v>
      </c>
      <c r="G12" s="197" t="s">
        <v>9</v>
      </c>
      <c r="H12" s="61" t="s">
        <v>10</v>
      </c>
      <c r="I12" s="62" t="s">
        <v>11</v>
      </c>
      <c r="J12" s="57"/>
    </row>
    <row r="13" spans="1:10" s="6" customFormat="1" ht="12.75" customHeight="1" x14ac:dyDescent="0.2">
      <c r="A13" s="60"/>
      <c r="B13" s="60"/>
      <c r="C13" s="60"/>
      <c r="D13" s="60"/>
      <c r="E13" s="58" t="s">
        <v>12</v>
      </c>
      <c r="F13" s="58" t="s">
        <v>12</v>
      </c>
      <c r="G13" s="63"/>
      <c r="H13" s="333" t="s">
        <v>127</v>
      </c>
      <c r="I13" s="333"/>
      <c r="J13" s="57"/>
    </row>
    <row r="14" spans="1:10" s="6" customFormat="1" ht="12.75" customHeight="1" x14ac:dyDescent="0.2">
      <c r="A14" s="60"/>
      <c r="B14" s="60"/>
      <c r="C14" s="60"/>
      <c r="D14" s="60"/>
      <c r="E14" s="58"/>
      <c r="F14" s="58"/>
      <c r="G14" s="63"/>
      <c r="H14" s="1"/>
      <c r="I14" s="64"/>
      <c r="J14" s="57"/>
    </row>
    <row r="15" spans="1:10" s="6" customFormat="1" ht="18.75" x14ac:dyDescent="0.4">
      <c r="A15" s="65" t="s">
        <v>13</v>
      </c>
      <c r="B15" s="65"/>
      <c r="C15" s="66"/>
      <c r="D15" s="67"/>
      <c r="E15" s="68"/>
      <c r="F15" s="68"/>
      <c r="G15" s="69"/>
      <c r="H15" s="60"/>
      <c r="I15" s="60"/>
      <c r="J15" s="57"/>
    </row>
    <row r="16" spans="1:10" s="6" customFormat="1" ht="19.5" x14ac:dyDescent="0.4">
      <c r="A16" s="70" t="s">
        <v>14</v>
      </c>
      <c r="B16" s="65"/>
      <c r="C16" s="66"/>
      <c r="D16" s="67"/>
      <c r="E16" s="229">
        <v>611000</v>
      </c>
      <c r="F16" s="230">
        <v>2621231</v>
      </c>
      <c r="G16" s="9">
        <f>H16+I16</f>
        <v>2618897.4700000002</v>
      </c>
      <c r="H16" s="229">
        <v>2618897.4700000002</v>
      </c>
      <c r="I16" s="229">
        <v>0</v>
      </c>
      <c r="J16" s="57"/>
    </row>
    <row r="17" spans="1:10" s="6" customFormat="1" ht="20.25" customHeight="1" x14ac:dyDescent="0.35">
      <c r="A17" s="3"/>
      <c r="B17" s="57"/>
      <c r="C17" s="57"/>
      <c r="D17" s="57"/>
      <c r="J17" s="57"/>
    </row>
    <row r="18" spans="1:10" s="6" customFormat="1" ht="19.5" x14ac:dyDescent="0.4">
      <c r="A18" s="70" t="s">
        <v>15</v>
      </c>
      <c r="B18" s="4"/>
      <c r="C18" s="4"/>
      <c r="D18" s="4"/>
      <c r="E18" s="229">
        <v>611000</v>
      </c>
      <c r="F18" s="230">
        <v>2621231</v>
      </c>
      <c r="G18" s="9">
        <f>H18+I18</f>
        <v>2621278.58</v>
      </c>
      <c r="H18" s="229">
        <v>2621278.58</v>
      </c>
      <c r="I18" s="229">
        <v>0</v>
      </c>
      <c r="J18" s="5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71"/>
      <c r="F20" s="71"/>
      <c r="G20" s="72"/>
      <c r="H20" s="2"/>
      <c r="I20" s="2"/>
      <c r="J20" s="5"/>
    </row>
    <row r="21" spans="1:10" ht="19.5" x14ac:dyDescent="0.4">
      <c r="A21" s="73" t="s">
        <v>16</v>
      </c>
      <c r="B21" s="71"/>
      <c r="C21" s="71"/>
      <c r="D21" s="71"/>
      <c r="E21" s="71"/>
      <c r="F21" s="71"/>
      <c r="G21" s="74"/>
      <c r="H21" s="72"/>
      <c r="I21" s="72"/>
      <c r="J21" s="72"/>
    </row>
    <row r="22" spans="1:10" ht="18" x14ac:dyDescent="0.35">
      <c r="A22" s="71"/>
      <c r="B22" s="71"/>
      <c r="C22" s="75" t="s">
        <v>38</v>
      </c>
      <c r="D22" s="71"/>
      <c r="E22" s="71"/>
      <c r="F22" s="71"/>
      <c r="G22" s="7">
        <f>H22+I22</f>
        <v>0</v>
      </c>
      <c r="H22" s="8">
        <v>0</v>
      </c>
      <c r="I22" s="8">
        <v>0</v>
      </c>
      <c r="J22" s="72"/>
    </row>
    <row r="23" spans="1:10" ht="18" x14ac:dyDescent="0.35">
      <c r="A23" s="71"/>
      <c r="B23" s="71"/>
      <c r="C23" s="75"/>
      <c r="D23" s="71"/>
      <c r="E23" s="71"/>
      <c r="F23" s="71"/>
      <c r="G23" s="7"/>
      <c r="H23" s="8"/>
      <c r="I23" s="8"/>
      <c r="J23" s="72"/>
    </row>
    <row r="24" spans="1:10" ht="22.5" x14ac:dyDescent="0.45">
      <c r="A24" s="76" t="s">
        <v>34</v>
      </c>
      <c r="B24" s="76"/>
      <c r="C24" s="77"/>
      <c r="D24" s="76"/>
      <c r="E24" s="76"/>
      <c r="F24" s="76"/>
      <c r="G24" s="78">
        <f>G18-G16-G22</f>
        <v>2381.1099999998696</v>
      </c>
      <c r="H24" s="78">
        <f>H18-H16-H22</f>
        <v>2381.1099999998696</v>
      </c>
      <c r="I24" s="78">
        <f>I18-I16-I22</f>
        <v>0</v>
      </c>
      <c r="J24" s="79"/>
    </row>
    <row r="26" spans="1:10" ht="24" customHeight="1" x14ac:dyDescent="0.2">
      <c r="H26" s="80"/>
    </row>
    <row r="28" spans="1:10" ht="19.5" x14ac:dyDescent="0.4">
      <c r="A28" s="65" t="s">
        <v>17</v>
      </c>
      <c r="B28" s="65" t="s">
        <v>35</v>
      </c>
      <c r="C28" s="65"/>
      <c r="D28" s="4"/>
      <c r="E28" s="4"/>
      <c r="F28" s="60"/>
      <c r="G28" s="81">
        <f>G29+G30+G31</f>
        <v>2381.1099999999997</v>
      </c>
      <c r="H28" s="82"/>
      <c r="I28" s="83"/>
      <c r="J28" s="80"/>
    </row>
    <row r="29" spans="1:10" s="6" customFormat="1" ht="18.75" x14ac:dyDescent="0.4">
      <c r="A29" s="84"/>
      <c r="B29" s="84"/>
      <c r="C29" s="85" t="s">
        <v>18</v>
      </c>
      <c r="D29" s="86"/>
      <c r="E29" s="87"/>
      <c r="F29" s="80" t="s">
        <v>20</v>
      </c>
      <c r="G29" s="8">
        <v>476</v>
      </c>
      <c r="H29" s="82"/>
      <c r="I29" s="83"/>
    </row>
    <row r="30" spans="1:10" s="6" customFormat="1" ht="18.75" x14ac:dyDescent="0.4">
      <c r="A30" s="84"/>
      <c r="B30" s="84"/>
      <c r="C30" s="85"/>
      <c r="D30" s="86"/>
      <c r="E30" s="87"/>
      <c r="F30" s="80" t="s">
        <v>19</v>
      </c>
      <c r="G30" s="8">
        <v>1905.11</v>
      </c>
      <c r="H30" s="82"/>
      <c r="I30" s="83"/>
    </row>
    <row r="31" spans="1:10" s="6" customFormat="1" ht="18.75" x14ac:dyDescent="0.4">
      <c r="A31" s="84"/>
      <c r="B31" s="84"/>
      <c r="C31" s="85" t="s">
        <v>21</v>
      </c>
      <c r="D31" s="86"/>
      <c r="E31" s="87"/>
      <c r="F31" s="80" t="s">
        <v>109</v>
      </c>
      <c r="G31" s="88">
        <v>0</v>
      </c>
      <c r="H31" s="89"/>
      <c r="I31" s="83"/>
    </row>
    <row r="32" spans="1:10" s="6" customFormat="1" x14ac:dyDescent="0.2">
      <c r="A32" s="331"/>
      <c r="B32" s="332"/>
      <c r="C32" s="332"/>
      <c r="D32" s="332"/>
      <c r="E32" s="332"/>
      <c r="F32" s="332"/>
      <c r="G32" s="332"/>
      <c r="H32" s="332"/>
      <c r="I32" s="332"/>
    </row>
    <row r="33" spans="1:10" s="6" customFormat="1" x14ac:dyDescent="0.2">
      <c r="A33" s="332"/>
      <c r="B33" s="332"/>
      <c r="C33" s="332"/>
      <c r="D33" s="332"/>
      <c r="E33" s="332"/>
      <c r="F33" s="332"/>
      <c r="G33" s="332"/>
      <c r="H33" s="332"/>
      <c r="I33" s="332"/>
    </row>
    <row r="34" spans="1:10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90"/>
    </row>
    <row r="35" spans="1:10" ht="19.5" x14ac:dyDescent="0.4">
      <c r="A35" s="65" t="s">
        <v>22</v>
      </c>
      <c r="B35" s="65" t="s">
        <v>30</v>
      </c>
      <c r="C35" s="65"/>
      <c r="D35" s="91"/>
      <c r="E35" s="69"/>
      <c r="F35" s="4"/>
      <c r="G35" s="92"/>
      <c r="H35" s="83"/>
      <c r="I35" s="83"/>
      <c r="J35" s="90"/>
    </row>
    <row r="36" spans="1:10" ht="18.75" x14ac:dyDescent="0.4">
      <c r="A36" s="65"/>
      <c r="B36" s="65"/>
      <c r="C36" s="65"/>
      <c r="D36" s="91"/>
      <c r="F36" s="93" t="s">
        <v>36</v>
      </c>
      <c r="G36" s="196" t="s">
        <v>6</v>
      </c>
      <c r="H36" s="60"/>
      <c r="I36" s="94" t="s">
        <v>39</v>
      </c>
      <c r="J36" s="90"/>
    </row>
    <row r="37" spans="1:10" ht="15" customHeight="1" x14ac:dyDescent="0.35">
      <c r="A37" s="95" t="s">
        <v>31</v>
      </c>
      <c r="B37" s="96"/>
      <c r="C37" s="3"/>
      <c r="D37" s="96"/>
      <c r="E37" s="69"/>
      <c r="F37" s="133">
        <v>0</v>
      </c>
      <c r="G37" s="133">
        <v>0</v>
      </c>
      <c r="H37" s="231"/>
      <c r="I37" s="98" t="s">
        <v>111</v>
      </c>
      <c r="J37" s="90"/>
    </row>
    <row r="38" spans="1:10" ht="16.5" x14ac:dyDescent="0.35">
      <c r="A38" s="95" t="s">
        <v>42</v>
      </c>
      <c r="B38" s="96"/>
      <c r="C38" s="3"/>
      <c r="D38" s="99"/>
      <c r="E38" s="99"/>
      <c r="F38" s="133">
        <v>41381</v>
      </c>
      <c r="G38" s="133">
        <v>41381</v>
      </c>
      <c r="H38" s="231"/>
      <c r="I38" s="98">
        <f>G38/F38</f>
        <v>1</v>
      </c>
      <c r="J38" s="13"/>
    </row>
    <row r="39" spans="1:10" ht="16.5" x14ac:dyDescent="0.35">
      <c r="A39" s="95" t="s">
        <v>43</v>
      </c>
      <c r="B39" s="96"/>
      <c r="C39" s="3"/>
      <c r="D39" s="99"/>
      <c r="E39" s="99"/>
      <c r="F39" s="133">
        <v>0</v>
      </c>
      <c r="G39" s="133">
        <v>0</v>
      </c>
      <c r="H39" s="231"/>
      <c r="I39" s="98" t="s">
        <v>111</v>
      </c>
      <c r="J39" s="13"/>
    </row>
    <row r="40" spans="1:10" ht="16.5" x14ac:dyDescent="0.35">
      <c r="A40" s="95" t="s">
        <v>117</v>
      </c>
      <c r="B40" s="96"/>
      <c r="C40" s="3"/>
      <c r="D40" s="69"/>
      <c r="E40" s="69"/>
      <c r="F40" s="133">
        <v>31381</v>
      </c>
      <c r="G40" s="133">
        <v>31381</v>
      </c>
      <c r="H40" s="231"/>
      <c r="I40" s="98">
        <f>G40/F40</f>
        <v>1</v>
      </c>
      <c r="J40" s="13"/>
    </row>
    <row r="41" spans="1:10" ht="16.5" x14ac:dyDescent="0.35">
      <c r="A41" s="95" t="s">
        <v>37</v>
      </c>
      <c r="B41" s="68"/>
      <c r="C41" s="68"/>
      <c r="D41" s="100"/>
      <c r="E41" s="100" t="s">
        <v>110</v>
      </c>
      <c r="F41" s="133">
        <v>0</v>
      </c>
      <c r="G41" s="133">
        <v>0</v>
      </c>
      <c r="H41" s="231"/>
      <c r="I41" s="101" t="s">
        <v>111</v>
      </c>
      <c r="J41" s="13"/>
    </row>
    <row r="42" spans="1:10" x14ac:dyDescent="0.2">
      <c r="A42" s="320"/>
      <c r="B42" s="320"/>
      <c r="C42" s="320"/>
      <c r="D42" s="320"/>
      <c r="E42" s="320"/>
      <c r="F42" s="320"/>
      <c r="G42" s="320"/>
      <c r="H42" s="320"/>
      <c r="I42" s="320"/>
      <c r="J42" s="13"/>
    </row>
    <row r="43" spans="1:10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"/>
    </row>
    <row r="44" spans="1:10" ht="19.5" thickBot="1" x14ac:dyDescent="0.45">
      <c r="A44" s="65" t="s">
        <v>23</v>
      </c>
      <c r="B44" s="65" t="s">
        <v>24</v>
      </c>
      <c r="C44" s="67"/>
      <c r="D44" s="69"/>
      <c r="E44" s="69"/>
      <c r="F44" s="102"/>
      <c r="G44" s="103"/>
      <c r="H44" s="322" t="s">
        <v>41</v>
      </c>
      <c r="I44" s="323"/>
      <c r="J44" s="13"/>
    </row>
    <row r="45" spans="1:10" ht="18.75" thickTop="1" x14ac:dyDescent="0.35">
      <c r="A45" s="200"/>
      <c r="B45" s="221"/>
      <c r="C45" s="202"/>
      <c r="D45" s="221"/>
      <c r="E45" s="203" t="s">
        <v>134</v>
      </c>
      <c r="F45" s="204" t="s">
        <v>25</v>
      </c>
      <c r="G45" s="205" t="s">
        <v>26</v>
      </c>
      <c r="H45" s="206" t="s">
        <v>27</v>
      </c>
      <c r="I45" s="207" t="s">
        <v>40</v>
      </c>
      <c r="J45" s="13"/>
    </row>
    <row r="46" spans="1:10" x14ac:dyDescent="0.2">
      <c r="A46" s="210"/>
      <c r="B46" s="222"/>
      <c r="C46" s="222"/>
      <c r="D46" s="222"/>
      <c r="E46" s="210"/>
      <c r="F46" s="321"/>
      <c r="G46" s="211"/>
      <c r="H46" s="212">
        <v>41274</v>
      </c>
      <c r="I46" s="213">
        <v>41274</v>
      </c>
      <c r="J46" s="13"/>
    </row>
    <row r="47" spans="1:10" x14ac:dyDescent="0.2">
      <c r="A47" s="210"/>
      <c r="B47" s="222"/>
      <c r="C47" s="222"/>
      <c r="D47" s="222"/>
      <c r="E47" s="210"/>
      <c r="F47" s="321"/>
      <c r="G47" s="214"/>
      <c r="H47" s="214"/>
      <c r="I47" s="215"/>
      <c r="J47" s="13"/>
    </row>
    <row r="48" spans="1:10" ht="13.5" thickBot="1" x14ac:dyDescent="0.25">
      <c r="A48" s="223"/>
      <c r="B48" s="224"/>
      <c r="C48" s="224"/>
      <c r="D48" s="224"/>
      <c r="E48" s="223"/>
      <c r="F48" s="225"/>
      <c r="G48" s="226"/>
      <c r="H48" s="226"/>
      <c r="I48" s="227"/>
      <c r="J48" s="13"/>
    </row>
    <row r="49" spans="1:10" ht="13.5" thickTop="1" x14ac:dyDescent="0.2">
      <c r="A49" s="104"/>
      <c r="B49" s="105"/>
      <c r="C49" s="105" t="s">
        <v>20</v>
      </c>
      <c r="D49" s="105"/>
      <c r="E49" s="106">
        <v>11143</v>
      </c>
      <c r="F49" s="107">
        <v>1580</v>
      </c>
      <c r="G49" s="108">
        <v>0</v>
      </c>
      <c r="H49" s="108">
        <f>E49+F49-G49</f>
        <v>12723</v>
      </c>
      <c r="I49" s="109">
        <f>H49</f>
        <v>12723</v>
      </c>
      <c r="J49" s="13"/>
    </row>
    <row r="50" spans="1:10" x14ac:dyDescent="0.2">
      <c r="A50" s="110"/>
      <c r="B50" s="111"/>
      <c r="C50" s="111" t="s">
        <v>28</v>
      </c>
      <c r="D50" s="111"/>
      <c r="E50" s="112">
        <v>6976.77</v>
      </c>
      <c r="F50" s="113">
        <v>14723.1</v>
      </c>
      <c r="G50" s="114">
        <v>14290</v>
      </c>
      <c r="H50" s="114">
        <f>E50+F50-G50</f>
        <v>7409.8700000000026</v>
      </c>
      <c r="I50" s="115">
        <v>6192.1</v>
      </c>
      <c r="J50" s="13"/>
    </row>
    <row r="51" spans="1:10" x14ac:dyDescent="0.2">
      <c r="A51" s="110"/>
      <c r="B51" s="111"/>
      <c r="C51" s="111" t="s">
        <v>19</v>
      </c>
      <c r="D51" s="111"/>
      <c r="E51" s="112">
        <v>33900.1</v>
      </c>
      <c r="F51" s="113">
        <v>6321.82</v>
      </c>
      <c r="G51" s="114">
        <v>0</v>
      </c>
      <c r="H51" s="114">
        <f>E51+F51-G51</f>
        <v>40221.919999999998</v>
      </c>
      <c r="I51" s="115">
        <f>H51</f>
        <v>40221.919999999998</v>
      </c>
      <c r="J51" s="13"/>
    </row>
    <row r="52" spans="1:10" x14ac:dyDescent="0.2">
      <c r="A52" s="110"/>
      <c r="B52" s="111"/>
      <c r="C52" s="111" t="s">
        <v>29</v>
      </c>
      <c r="D52" s="111"/>
      <c r="E52" s="112">
        <v>49129.1</v>
      </c>
      <c r="F52" s="113">
        <v>41381</v>
      </c>
      <c r="G52" s="114">
        <v>74841</v>
      </c>
      <c r="H52" s="114">
        <f>E52+F52-G52</f>
        <v>15669.100000000006</v>
      </c>
      <c r="I52" s="115">
        <f>H52</f>
        <v>15669.100000000006</v>
      </c>
      <c r="J52" s="13"/>
    </row>
    <row r="53" spans="1:10" ht="18.75" thickBot="1" x14ac:dyDescent="0.4">
      <c r="A53" s="116" t="s">
        <v>12</v>
      </c>
      <c r="B53" s="117"/>
      <c r="C53" s="117"/>
      <c r="D53" s="117"/>
      <c r="E53" s="118">
        <f>E49+E50+E51+E52</f>
        <v>101148.97</v>
      </c>
      <c r="F53" s="119">
        <f>F49+F50+F51+F52</f>
        <v>64005.919999999998</v>
      </c>
      <c r="G53" s="119">
        <f>G49+G50+G51+G52</f>
        <v>89131</v>
      </c>
      <c r="H53" s="119">
        <f>H49+H50+H51+H52</f>
        <v>76023.890000000014</v>
      </c>
      <c r="I53" s="120">
        <f>I49+I50+I51+I52</f>
        <v>74806.12</v>
      </c>
      <c r="J53" s="13"/>
    </row>
    <row r="54" spans="1:10" ht="18.75" thickTop="1" x14ac:dyDescent="0.35">
      <c r="A54" s="121"/>
      <c r="B54" s="122"/>
      <c r="C54" s="122"/>
      <c r="D54" s="69"/>
      <c r="E54" s="69"/>
      <c r="F54" s="102"/>
      <c r="G54" s="103"/>
      <c r="H54" s="123"/>
      <c r="I54" s="123"/>
      <c r="J54" s="13"/>
    </row>
    <row r="55" spans="1:10" ht="18" x14ac:dyDescent="0.35">
      <c r="A55" s="121"/>
      <c r="B55" s="122"/>
      <c r="C55" s="122"/>
      <c r="D55" s="69"/>
      <c r="E55" s="69"/>
      <c r="F55" s="102"/>
      <c r="G55" s="124"/>
      <c r="H55" s="125"/>
      <c r="I55" s="125"/>
      <c r="J55" s="13"/>
    </row>
    <row r="56" spans="1:10" ht="1.5" customHeight="1" x14ac:dyDescent="0.35">
      <c r="A56" s="126"/>
      <c r="B56" s="127"/>
      <c r="C56" s="127"/>
      <c r="D56" s="128"/>
      <c r="E56" s="128"/>
      <c r="F56" s="125"/>
      <c r="G56" s="125"/>
      <c r="H56" s="125"/>
      <c r="I56" s="125"/>
      <c r="J56" s="13"/>
    </row>
    <row r="57" spans="1:10" x14ac:dyDescent="0.2">
      <c r="A57" s="129"/>
      <c r="B57" s="129"/>
      <c r="C57" s="129"/>
      <c r="D57" s="129"/>
      <c r="E57" s="129"/>
      <c r="F57" s="129"/>
      <c r="G57" s="129"/>
      <c r="H57" s="129"/>
      <c r="I57" s="129"/>
    </row>
  </sheetData>
  <mergeCells count="11">
    <mergeCell ref="A2:D2"/>
    <mergeCell ref="E2:I2"/>
    <mergeCell ref="E3:I3"/>
    <mergeCell ref="E4:I4"/>
    <mergeCell ref="H44:I44"/>
    <mergeCell ref="F46:F47"/>
    <mergeCell ref="E5:I5"/>
    <mergeCell ref="E7:I7"/>
    <mergeCell ref="H13:I13"/>
    <mergeCell ref="A32:I34"/>
    <mergeCell ref="A42:I42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406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K20" sqref="K20"/>
    </sheetView>
  </sheetViews>
  <sheetFormatPr defaultRowHeight="12.75" x14ac:dyDescent="0.2"/>
  <cols>
    <col min="1" max="1" width="7.5703125" style="49" customWidth="1"/>
    <col min="2" max="2" width="2.5703125" style="49" customWidth="1"/>
    <col min="3" max="3" width="8.42578125" style="49" customWidth="1"/>
    <col min="4" max="4" width="8.28515625" style="49" customWidth="1"/>
    <col min="5" max="5" width="14.7109375" style="49" customWidth="1"/>
    <col min="6" max="6" width="15.5703125" style="49" customWidth="1"/>
    <col min="7" max="8" width="14.7109375" style="49" customWidth="1"/>
    <col min="9" max="9" width="15" style="49" customWidth="1"/>
    <col min="10" max="10" width="16.85546875" style="49" customWidth="1"/>
    <col min="11" max="16384" width="9.140625" style="12"/>
  </cols>
  <sheetData>
    <row r="1" spans="1:10" ht="19.5" x14ac:dyDescent="0.4">
      <c r="A1" s="47" t="s">
        <v>0</v>
      </c>
      <c r="B1" s="48"/>
      <c r="C1" s="48"/>
      <c r="D1" s="48"/>
    </row>
    <row r="2" spans="1:10" ht="19.5" x14ac:dyDescent="0.4">
      <c r="A2" s="324" t="s">
        <v>1</v>
      </c>
      <c r="B2" s="324"/>
      <c r="C2" s="324"/>
      <c r="D2" s="324"/>
      <c r="E2" s="325" t="s">
        <v>103</v>
      </c>
      <c r="F2" s="325"/>
      <c r="G2" s="325"/>
      <c r="H2" s="325"/>
      <c r="I2" s="325"/>
      <c r="J2" s="51"/>
    </row>
    <row r="3" spans="1:10" ht="9.75" customHeight="1" x14ac:dyDescent="0.4">
      <c r="A3" s="50"/>
      <c r="B3" s="50"/>
      <c r="C3" s="50"/>
      <c r="D3" s="50"/>
      <c r="E3" s="327" t="s">
        <v>32</v>
      </c>
      <c r="F3" s="327"/>
      <c r="G3" s="327"/>
      <c r="H3" s="327"/>
      <c r="I3" s="327"/>
      <c r="J3" s="51"/>
    </row>
    <row r="4" spans="1:10" ht="15.75" x14ac:dyDescent="0.25">
      <c r="A4" s="52" t="s">
        <v>2</v>
      </c>
      <c r="E4" s="326" t="s">
        <v>104</v>
      </c>
      <c r="F4" s="326"/>
      <c r="G4" s="326"/>
      <c r="H4" s="326"/>
      <c r="I4" s="326"/>
    </row>
    <row r="5" spans="1:10" ht="7.5" customHeight="1" x14ac:dyDescent="0.25">
      <c r="A5" s="52"/>
      <c r="E5" s="327" t="s">
        <v>32</v>
      </c>
      <c r="F5" s="327"/>
      <c r="G5" s="327"/>
      <c r="H5" s="327"/>
      <c r="I5" s="327"/>
    </row>
    <row r="6" spans="1:10" ht="19.5" x14ac:dyDescent="0.4">
      <c r="A6" s="51" t="s">
        <v>108</v>
      </c>
      <c r="E6" s="130" t="s">
        <v>105</v>
      </c>
      <c r="F6" s="53"/>
      <c r="G6" s="54" t="s">
        <v>3</v>
      </c>
      <c r="H6" s="55"/>
      <c r="I6" s="55">
        <v>1407</v>
      </c>
    </row>
    <row r="7" spans="1:10" ht="8.25" customHeight="1" x14ac:dyDescent="0.4">
      <c r="A7" s="51"/>
      <c r="E7" s="327" t="s">
        <v>33</v>
      </c>
      <c r="F7" s="327"/>
      <c r="G7" s="327"/>
      <c r="H7" s="327"/>
      <c r="I7" s="327"/>
    </row>
    <row r="8" spans="1:10" ht="19.5" hidden="1" x14ac:dyDescent="0.4">
      <c r="A8" s="51"/>
      <c r="E8" s="55"/>
      <c r="F8" s="55"/>
      <c r="G8" s="55"/>
      <c r="H8" s="54"/>
      <c r="I8" s="55"/>
    </row>
    <row r="9" spans="1:10" ht="30.75" customHeight="1" x14ac:dyDescent="0.4">
      <c r="A9" s="51"/>
      <c r="E9" s="55"/>
      <c r="F9" s="55"/>
      <c r="G9" s="55"/>
      <c r="H9" s="54"/>
      <c r="I9" s="55"/>
    </row>
    <row r="11" spans="1:10" s="6" customFormat="1" ht="15" customHeight="1" x14ac:dyDescent="0.4">
      <c r="A11" s="56"/>
      <c r="B11" s="57"/>
      <c r="C11" s="57"/>
      <c r="D11" s="57"/>
      <c r="E11" s="58" t="s">
        <v>4</v>
      </c>
      <c r="F11" s="58" t="s">
        <v>5</v>
      </c>
      <c r="G11" s="197" t="s">
        <v>6</v>
      </c>
      <c r="H11" s="59" t="s">
        <v>7</v>
      </c>
      <c r="I11" s="59"/>
      <c r="J11" s="57"/>
    </row>
    <row r="12" spans="1:10" s="6" customFormat="1" ht="15" customHeight="1" x14ac:dyDescent="0.4">
      <c r="A12" s="60"/>
      <c r="B12" s="60"/>
      <c r="C12" s="60"/>
      <c r="D12" s="60"/>
      <c r="E12" s="58" t="s">
        <v>8</v>
      </c>
      <c r="F12" s="58" t="s">
        <v>8</v>
      </c>
      <c r="G12" s="197" t="s">
        <v>9</v>
      </c>
      <c r="H12" s="61" t="s">
        <v>10</v>
      </c>
      <c r="I12" s="62" t="s">
        <v>11</v>
      </c>
      <c r="J12" s="57"/>
    </row>
    <row r="13" spans="1:10" s="6" customFormat="1" ht="12.75" customHeight="1" x14ac:dyDescent="0.2">
      <c r="A13" s="60"/>
      <c r="B13" s="60"/>
      <c r="C13" s="60"/>
      <c r="D13" s="60"/>
      <c r="E13" s="58" t="s">
        <v>12</v>
      </c>
      <c r="F13" s="58" t="s">
        <v>12</v>
      </c>
      <c r="G13" s="63"/>
      <c r="H13" s="333" t="s">
        <v>127</v>
      </c>
      <c r="I13" s="333"/>
      <c r="J13" s="57"/>
    </row>
    <row r="14" spans="1:10" s="6" customFormat="1" ht="12.75" customHeight="1" x14ac:dyDescent="0.2">
      <c r="A14" s="60"/>
      <c r="B14" s="60"/>
      <c r="C14" s="60"/>
      <c r="D14" s="60"/>
      <c r="E14" s="58"/>
      <c r="F14" s="58"/>
      <c r="G14" s="63"/>
      <c r="H14" s="1"/>
      <c r="I14" s="64"/>
      <c r="J14" s="57"/>
    </row>
    <row r="15" spans="1:10" s="6" customFormat="1" ht="18.75" x14ac:dyDescent="0.4">
      <c r="A15" s="65" t="s">
        <v>13</v>
      </c>
      <c r="B15" s="65"/>
      <c r="C15" s="66"/>
      <c r="D15" s="67"/>
      <c r="E15" s="68"/>
      <c r="F15" s="68"/>
      <c r="G15" s="69"/>
      <c r="H15" s="60"/>
      <c r="I15" s="60"/>
      <c r="J15" s="57"/>
    </row>
    <row r="16" spans="1:10" s="6" customFormat="1" ht="19.5" x14ac:dyDescent="0.4">
      <c r="A16" s="70" t="s">
        <v>14</v>
      </c>
      <c r="B16" s="65"/>
      <c r="C16" s="66"/>
      <c r="D16" s="67"/>
      <c r="E16" s="229">
        <v>1940000</v>
      </c>
      <c r="F16" s="230">
        <v>8567795</v>
      </c>
      <c r="G16" s="9">
        <f>H16+I16</f>
        <v>8493842.9000000004</v>
      </c>
      <c r="H16" s="229">
        <v>8493842.9000000004</v>
      </c>
      <c r="I16" s="229">
        <v>0</v>
      </c>
      <c r="J16" s="57"/>
    </row>
    <row r="17" spans="1:10" s="6" customFormat="1" ht="20.25" customHeight="1" x14ac:dyDescent="0.35">
      <c r="A17" s="3"/>
      <c r="B17" s="57"/>
      <c r="C17" s="57"/>
      <c r="D17" s="57"/>
      <c r="J17" s="57"/>
    </row>
    <row r="18" spans="1:10" s="6" customFormat="1" ht="19.5" x14ac:dyDescent="0.4">
      <c r="A18" s="70" t="s">
        <v>15</v>
      </c>
      <c r="B18" s="4"/>
      <c r="C18" s="4"/>
      <c r="D18" s="4"/>
      <c r="E18" s="229">
        <v>1940000</v>
      </c>
      <c r="F18" s="230">
        <v>8567795</v>
      </c>
      <c r="G18" s="9">
        <f>H18+I18</f>
        <v>8567515.9399999995</v>
      </c>
      <c r="H18" s="229">
        <v>8567515.9399999995</v>
      </c>
      <c r="I18" s="229">
        <v>0</v>
      </c>
      <c r="J18" s="5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71"/>
      <c r="F20" s="71"/>
      <c r="G20" s="72"/>
      <c r="H20" s="2"/>
      <c r="I20" s="2"/>
      <c r="J20" s="5"/>
    </row>
    <row r="21" spans="1:10" ht="19.5" x14ac:dyDescent="0.4">
      <c r="A21" s="73" t="s">
        <v>16</v>
      </c>
      <c r="B21" s="71"/>
      <c r="C21" s="71"/>
      <c r="D21" s="71"/>
      <c r="E21" s="71"/>
      <c r="F21" s="71"/>
      <c r="G21" s="74"/>
      <c r="H21" s="72"/>
      <c r="I21" s="72"/>
      <c r="J21" s="72"/>
    </row>
    <row r="22" spans="1:10" ht="18" x14ac:dyDescent="0.35">
      <c r="A22" s="71"/>
      <c r="B22" s="71"/>
      <c r="C22" s="75" t="s">
        <v>38</v>
      </c>
      <c r="D22" s="71"/>
      <c r="E22" s="71"/>
      <c r="F22" s="71"/>
      <c r="G22" s="7">
        <f>H22+I22</f>
        <v>0</v>
      </c>
      <c r="H22" s="8">
        <v>0</v>
      </c>
      <c r="I22" s="8">
        <v>0</v>
      </c>
      <c r="J22" s="72"/>
    </row>
    <row r="23" spans="1:10" ht="18" x14ac:dyDescent="0.35">
      <c r="A23" s="71"/>
      <c r="B23" s="71"/>
      <c r="C23" s="75"/>
      <c r="D23" s="71"/>
      <c r="E23" s="71"/>
      <c r="F23" s="71"/>
      <c r="G23" s="7"/>
      <c r="H23" s="8"/>
      <c r="I23" s="8"/>
      <c r="J23" s="72"/>
    </row>
    <row r="24" spans="1:10" ht="22.5" x14ac:dyDescent="0.45">
      <c r="A24" s="76" t="s">
        <v>34</v>
      </c>
      <c r="B24" s="76"/>
      <c r="C24" s="77"/>
      <c r="D24" s="76"/>
      <c r="E24" s="76"/>
      <c r="F24" s="76"/>
      <c r="G24" s="78">
        <f>G18-G16-G22</f>
        <v>73673.039999999106</v>
      </c>
      <c r="H24" s="78">
        <f>H18-H16-H22</f>
        <v>73673.039999999106</v>
      </c>
      <c r="I24" s="78">
        <f>I18-I16-I22</f>
        <v>0</v>
      </c>
      <c r="J24" s="79"/>
    </row>
    <row r="26" spans="1:10" ht="24" customHeight="1" x14ac:dyDescent="0.2">
      <c r="H26" s="80"/>
    </row>
    <row r="28" spans="1:10" ht="19.5" x14ac:dyDescent="0.4">
      <c r="A28" s="65" t="s">
        <v>17</v>
      </c>
      <c r="B28" s="65" t="s">
        <v>35</v>
      </c>
      <c r="C28" s="65"/>
      <c r="D28" s="4"/>
      <c r="E28" s="4"/>
      <c r="F28" s="60"/>
      <c r="G28" s="81">
        <f>G29+G30+G31</f>
        <v>73673.039999999994</v>
      </c>
      <c r="H28" s="82"/>
      <c r="I28" s="83"/>
      <c r="J28" s="80"/>
    </row>
    <row r="29" spans="1:10" s="6" customFormat="1" ht="18.75" x14ac:dyDescent="0.4">
      <c r="A29" s="84"/>
      <c r="B29" s="84"/>
      <c r="C29" s="85" t="s">
        <v>18</v>
      </c>
      <c r="D29" s="86"/>
      <c r="E29" s="87"/>
      <c r="F29" s="80" t="s">
        <v>20</v>
      </c>
      <c r="G29" s="8">
        <v>5513</v>
      </c>
      <c r="H29" s="82"/>
      <c r="I29" s="83"/>
    </row>
    <row r="30" spans="1:10" s="6" customFormat="1" ht="18.75" x14ac:dyDescent="0.4">
      <c r="A30" s="84"/>
      <c r="B30" s="84"/>
      <c r="C30" s="85"/>
      <c r="D30" s="86"/>
      <c r="E30" s="87"/>
      <c r="F30" s="80" t="s">
        <v>19</v>
      </c>
      <c r="G30" s="8">
        <v>68160.039999999994</v>
      </c>
      <c r="H30" s="82"/>
      <c r="I30" s="83"/>
    </row>
    <row r="31" spans="1:10" s="6" customFormat="1" ht="18.75" x14ac:dyDescent="0.4">
      <c r="A31" s="84"/>
      <c r="B31" s="84"/>
      <c r="C31" s="85" t="s">
        <v>21</v>
      </c>
      <c r="D31" s="86"/>
      <c r="E31" s="87"/>
      <c r="F31" s="80" t="s">
        <v>109</v>
      </c>
      <c r="G31" s="88">
        <v>0</v>
      </c>
      <c r="H31" s="89"/>
      <c r="I31" s="83"/>
    </row>
    <row r="32" spans="1:10" s="6" customFormat="1" x14ac:dyDescent="0.2">
      <c r="A32" s="331"/>
      <c r="B32" s="332"/>
      <c r="C32" s="332"/>
      <c r="D32" s="332"/>
      <c r="E32" s="332"/>
      <c r="F32" s="332"/>
      <c r="G32" s="332"/>
      <c r="H32" s="332"/>
      <c r="I32" s="332"/>
    </row>
    <row r="33" spans="1:10" s="6" customFormat="1" x14ac:dyDescent="0.2">
      <c r="A33" s="332"/>
      <c r="B33" s="332"/>
      <c r="C33" s="332"/>
      <c r="D33" s="332"/>
      <c r="E33" s="332"/>
      <c r="F33" s="332"/>
      <c r="G33" s="332"/>
      <c r="H33" s="332"/>
      <c r="I33" s="332"/>
    </row>
    <row r="34" spans="1:10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90"/>
    </row>
    <row r="35" spans="1:10" ht="19.5" x14ac:dyDescent="0.4">
      <c r="A35" s="65" t="s">
        <v>22</v>
      </c>
      <c r="B35" s="65" t="s">
        <v>30</v>
      </c>
      <c r="C35" s="65"/>
      <c r="D35" s="91"/>
      <c r="E35" s="69"/>
      <c r="F35" s="4"/>
      <c r="G35" s="92"/>
      <c r="H35" s="83"/>
      <c r="I35" s="83"/>
      <c r="J35" s="90"/>
    </row>
    <row r="36" spans="1:10" ht="18.75" x14ac:dyDescent="0.4">
      <c r="A36" s="65"/>
      <c r="B36" s="65"/>
      <c r="C36" s="65"/>
      <c r="D36" s="91"/>
      <c r="F36" s="93" t="s">
        <v>36</v>
      </c>
      <c r="G36" s="196" t="s">
        <v>6</v>
      </c>
      <c r="H36" s="60"/>
      <c r="I36" s="94" t="s">
        <v>39</v>
      </c>
      <c r="J36" s="90"/>
    </row>
    <row r="37" spans="1:10" ht="15" customHeight="1" x14ac:dyDescent="0.35">
      <c r="A37" s="95" t="s">
        <v>31</v>
      </c>
      <c r="B37" s="96"/>
      <c r="C37" s="3"/>
      <c r="D37" s="96"/>
      <c r="E37" s="69"/>
      <c r="F37" s="133">
        <v>0</v>
      </c>
      <c r="G37" s="133">
        <v>0</v>
      </c>
      <c r="H37" s="82"/>
      <c r="I37" s="98" t="s">
        <v>111</v>
      </c>
      <c r="J37" s="90"/>
    </row>
    <row r="38" spans="1:10" ht="16.5" x14ac:dyDescent="0.35">
      <c r="A38" s="95" t="s">
        <v>42</v>
      </c>
      <c r="B38" s="96"/>
      <c r="C38" s="3"/>
      <c r="D38" s="99"/>
      <c r="E38" s="99"/>
      <c r="F38" s="133">
        <v>153370</v>
      </c>
      <c r="G38" s="133">
        <v>153370</v>
      </c>
      <c r="H38" s="82"/>
      <c r="I38" s="98">
        <f>G38/F38</f>
        <v>1</v>
      </c>
      <c r="J38" s="13"/>
    </row>
    <row r="39" spans="1:10" ht="16.5" x14ac:dyDescent="0.35">
      <c r="A39" s="95" t="s">
        <v>43</v>
      </c>
      <c r="B39" s="96"/>
      <c r="C39" s="3"/>
      <c r="D39" s="99"/>
      <c r="E39" s="99"/>
      <c r="F39" s="133">
        <v>0</v>
      </c>
      <c r="G39" s="133">
        <v>0</v>
      </c>
      <c r="H39" s="82"/>
      <c r="I39" s="98" t="s">
        <v>111</v>
      </c>
      <c r="J39" s="13"/>
    </row>
    <row r="40" spans="1:10" ht="16.5" x14ac:dyDescent="0.35">
      <c r="A40" s="95" t="s">
        <v>117</v>
      </c>
      <c r="B40" s="96"/>
      <c r="C40" s="3"/>
      <c r="D40" s="69"/>
      <c r="E40" s="69"/>
      <c r="F40" s="133">
        <v>128370</v>
      </c>
      <c r="G40" s="133">
        <v>128370</v>
      </c>
      <c r="H40" s="82"/>
      <c r="I40" s="98">
        <f>G40/F40</f>
        <v>1</v>
      </c>
      <c r="J40" s="13"/>
    </row>
    <row r="41" spans="1:10" ht="16.5" x14ac:dyDescent="0.35">
      <c r="A41" s="95" t="s">
        <v>37</v>
      </c>
      <c r="B41" s="68"/>
      <c r="C41" s="68"/>
      <c r="D41" s="100"/>
      <c r="E41" s="100" t="s">
        <v>110</v>
      </c>
      <c r="F41" s="133">
        <v>0</v>
      </c>
      <c r="G41" s="133">
        <v>0</v>
      </c>
      <c r="H41" s="82"/>
      <c r="I41" s="101" t="s">
        <v>111</v>
      </c>
      <c r="J41" s="13"/>
    </row>
    <row r="42" spans="1:10" x14ac:dyDescent="0.2">
      <c r="A42" s="346"/>
      <c r="B42" s="346"/>
      <c r="C42" s="346"/>
      <c r="D42" s="346"/>
      <c r="E42" s="346"/>
      <c r="F42" s="346"/>
      <c r="G42" s="346"/>
      <c r="H42" s="346"/>
      <c r="I42" s="346"/>
      <c r="J42" s="13"/>
    </row>
    <row r="43" spans="1:10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"/>
    </row>
    <row r="44" spans="1:10" ht="19.5" thickBot="1" x14ac:dyDescent="0.45">
      <c r="A44" s="65" t="s">
        <v>23</v>
      </c>
      <c r="B44" s="65" t="s">
        <v>24</v>
      </c>
      <c r="C44" s="67"/>
      <c r="D44" s="69"/>
      <c r="E44" s="69"/>
      <c r="F44" s="102"/>
      <c r="G44" s="103"/>
      <c r="H44" s="322" t="s">
        <v>41</v>
      </c>
      <c r="I44" s="323"/>
      <c r="J44" s="13"/>
    </row>
    <row r="45" spans="1:10" ht="18.75" thickTop="1" x14ac:dyDescent="0.35">
      <c r="A45" s="200"/>
      <c r="B45" s="221"/>
      <c r="C45" s="202"/>
      <c r="D45" s="221"/>
      <c r="E45" s="203" t="s">
        <v>134</v>
      </c>
      <c r="F45" s="204" t="s">
        <v>25</v>
      </c>
      <c r="G45" s="205" t="s">
        <v>26</v>
      </c>
      <c r="H45" s="206" t="s">
        <v>27</v>
      </c>
      <c r="I45" s="207" t="s">
        <v>40</v>
      </c>
      <c r="J45" s="13"/>
    </row>
    <row r="46" spans="1:10" x14ac:dyDescent="0.2">
      <c r="A46" s="210"/>
      <c r="B46" s="222"/>
      <c r="C46" s="222"/>
      <c r="D46" s="222"/>
      <c r="E46" s="210"/>
      <c r="F46" s="321"/>
      <c r="G46" s="211"/>
      <c r="H46" s="212">
        <v>41274</v>
      </c>
      <c r="I46" s="213">
        <v>41274</v>
      </c>
      <c r="J46" s="13"/>
    </row>
    <row r="47" spans="1:10" x14ac:dyDescent="0.2">
      <c r="A47" s="210"/>
      <c r="B47" s="222"/>
      <c r="C47" s="222"/>
      <c r="D47" s="222"/>
      <c r="E47" s="210"/>
      <c r="F47" s="321"/>
      <c r="G47" s="214"/>
      <c r="H47" s="214"/>
      <c r="I47" s="215"/>
      <c r="J47" s="13"/>
    </row>
    <row r="48" spans="1:10" ht="13.5" thickBot="1" x14ac:dyDescent="0.25">
      <c r="A48" s="223"/>
      <c r="B48" s="224"/>
      <c r="C48" s="224"/>
      <c r="D48" s="224"/>
      <c r="E48" s="223"/>
      <c r="F48" s="225"/>
      <c r="G48" s="226"/>
      <c r="H48" s="226"/>
      <c r="I48" s="227"/>
      <c r="J48" s="13"/>
    </row>
    <row r="49" spans="1:10" ht="13.5" thickTop="1" x14ac:dyDescent="0.2">
      <c r="A49" s="104"/>
      <c r="B49" s="105"/>
      <c r="C49" s="105" t="s">
        <v>20</v>
      </c>
      <c r="D49" s="105"/>
      <c r="E49" s="106">
        <v>26969</v>
      </c>
      <c r="F49" s="107">
        <v>19031</v>
      </c>
      <c r="G49" s="108">
        <v>11513</v>
      </c>
      <c r="H49" s="108">
        <f>E49+F49-G49</f>
        <v>34487</v>
      </c>
      <c r="I49" s="109">
        <f>H49</f>
        <v>34487</v>
      </c>
      <c r="J49" s="27"/>
    </row>
    <row r="50" spans="1:10" x14ac:dyDescent="0.2">
      <c r="A50" s="110"/>
      <c r="B50" s="111"/>
      <c r="C50" s="111" t="s">
        <v>28</v>
      </c>
      <c r="D50" s="111"/>
      <c r="E50" s="112">
        <v>18975.54</v>
      </c>
      <c r="F50" s="113">
        <v>47357.06</v>
      </c>
      <c r="G50" s="114">
        <v>54986</v>
      </c>
      <c r="H50" s="114">
        <f>E50+F50-G50</f>
        <v>11346.600000000006</v>
      </c>
      <c r="I50" s="115">
        <v>5567.76</v>
      </c>
      <c r="J50" s="27"/>
    </row>
    <row r="51" spans="1:10" x14ac:dyDescent="0.2">
      <c r="A51" s="110"/>
      <c r="B51" s="111"/>
      <c r="C51" s="111" t="s">
        <v>19</v>
      </c>
      <c r="D51" s="111"/>
      <c r="E51" s="112">
        <v>314959.27</v>
      </c>
      <c r="F51" s="113">
        <v>164334.64000000001</v>
      </c>
      <c r="G51" s="114">
        <v>0</v>
      </c>
      <c r="H51" s="114">
        <f t="shared" ref="H51:H52" si="0">E51+F51-G51</f>
        <v>479293.91000000003</v>
      </c>
      <c r="I51" s="115">
        <f>H51</f>
        <v>479293.91000000003</v>
      </c>
      <c r="J51" s="27"/>
    </row>
    <row r="52" spans="1:10" x14ac:dyDescent="0.2">
      <c r="A52" s="110"/>
      <c r="B52" s="111"/>
      <c r="C52" s="111" t="s">
        <v>29</v>
      </c>
      <c r="D52" s="111"/>
      <c r="E52" s="112">
        <v>128156.59</v>
      </c>
      <c r="F52" s="113">
        <v>153370</v>
      </c>
      <c r="G52" s="114">
        <v>263367</v>
      </c>
      <c r="H52" s="114">
        <f t="shared" si="0"/>
        <v>18159.589999999967</v>
      </c>
      <c r="I52" s="115">
        <f>H52</f>
        <v>18159.589999999967</v>
      </c>
      <c r="J52" s="27"/>
    </row>
    <row r="53" spans="1:10" ht="18.75" thickBot="1" x14ac:dyDescent="0.4">
      <c r="A53" s="116" t="s">
        <v>12</v>
      </c>
      <c r="B53" s="117"/>
      <c r="C53" s="117"/>
      <c r="D53" s="117"/>
      <c r="E53" s="118">
        <f>E49+E50+E51+E52</f>
        <v>489060.4</v>
      </c>
      <c r="F53" s="119">
        <f>F49+F50+F51+F52</f>
        <v>384092.7</v>
      </c>
      <c r="G53" s="119">
        <f>G49+G50+G51+G52</f>
        <v>329866</v>
      </c>
      <c r="H53" s="119">
        <f>H49+H50+H51+H52</f>
        <v>543287.1</v>
      </c>
      <c r="I53" s="120">
        <f>I49+I50+I51+I52</f>
        <v>537508.26</v>
      </c>
      <c r="J53" s="13"/>
    </row>
    <row r="54" spans="1:10" ht="18.75" thickTop="1" x14ac:dyDescent="0.35">
      <c r="A54" s="121"/>
      <c r="B54" s="122"/>
      <c r="C54" s="122"/>
      <c r="D54" s="69"/>
      <c r="E54" s="69"/>
      <c r="F54" s="102"/>
      <c r="G54" s="103"/>
      <c r="H54" s="123"/>
      <c r="I54" s="123"/>
      <c r="J54" s="13"/>
    </row>
    <row r="55" spans="1:10" ht="18" x14ac:dyDescent="0.35">
      <c r="A55" s="121"/>
      <c r="B55" s="122"/>
      <c r="C55" s="122"/>
      <c r="D55" s="69"/>
      <c r="E55" s="69"/>
      <c r="F55" s="102"/>
      <c r="G55" s="124"/>
      <c r="H55" s="125"/>
      <c r="I55" s="125"/>
      <c r="J55" s="13"/>
    </row>
    <row r="56" spans="1:10" ht="1.5" customHeight="1" x14ac:dyDescent="0.35">
      <c r="A56" s="126"/>
      <c r="B56" s="127"/>
      <c r="C56" s="127"/>
      <c r="D56" s="128"/>
      <c r="E56" s="128"/>
      <c r="F56" s="125"/>
      <c r="G56" s="125"/>
      <c r="H56" s="125"/>
      <c r="I56" s="125"/>
      <c r="J56" s="13"/>
    </row>
    <row r="57" spans="1:10" x14ac:dyDescent="0.2">
      <c r="A57" s="129"/>
      <c r="B57" s="129"/>
      <c r="C57" s="129"/>
      <c r="D57" s="129"/>
      <c r="E57" s="129"/>
      <c r="F57" s="129"/>
      <c r="G57" s="129"/>
      <c r="H57" s="129"/>
      <c r="I57" s="129"/>
    </row>
  </sheetData>
  <mergeCells count="11">
    <mergeCell ref="F46:F47"/>
    <mergeCell ref="A2:D2"/>
    <mergeCell ref="E2:I2"/>
    <mergeCell ref="E3:I3"/>
    <mergeCell ref="E4:I4"/>
    <mergeCell ref="E5:I5"/>
    <mergeCell ref="E7:I7"/>
    <mergeCell ref="H13:I13"/>
    <mergeCell ref="A32:I34"/>
    <mergeCell ref="A42:I42"/>
    <mergeCell ref="H44:I4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406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zoomScaleNormal="100" workbookViewId="0">
      <selection activeCell="K20" sqref="K20"/>
    </sheetView>
  </sheetViews>
  <sheetFormatPr defaultRowHeight="12.75" x14ac:dyDescent="0.2"/>
  <cols>
    <col min="1" max="1" width="7.5703125" style="49" customWidth="1"/>
    <col min="2" max="2" width="2.5703125" style="49" customWidth="1"/>
    <col min="3" max="3" width="8.42578125" style="49" customWidth="1"/>
    <col min="4" max="4" width="8.28515625" style="49" customWidth="1"/>
    <col min="5" max="5" width="14.7109375" style="49" customWidth="1"/>
    <col min="6" max="6" width="15.5703125" style="49" customWidth="1"/>
    <col min="7" max="8" width="14.7109375" style="49" customWidth="1"/>
    <col min="9" max="9" width="15" style="49" customWidth="1"/>
    <col min="10" max="10" width="16.85546875" style="49" customWidth="1"/>
    <col min="11" max="16384" width="9.140625" style="12"/>
  </cols>
  <sheetData>
    <row r="1" spans="1:10" ht="19.5" x14ac:dyDescent="0.4">
      <c r="A1" s="47" t="s">
        <v>0</v>
      </c>
      <c r="B1" s="48"/>
      <c r="C1" s="48"/>
      <c r="D1" s="48"/>
    </row>
    <row r="2" spans="1:10" ht="19.5" x14ac:dyDescent="0.4">
      <c r="A2" s="324" t="s">
        <v>1</v>
      </c>
      <c r="B2" s="324"/>
      <c r="C2" s="324"/>
      <c r="D2" s="324"/>
      <c r="E2" s="325" t="s">
        <v>106</v>
      </c>
      <c r="F2" s="325"/>
      <c r="G2" s="325"/>
      <c r="H2" s="325"/>
      <c r="I2" s="325"/>
      <c r="J2" s="51"/>
    </row>
    <row r="3" spans="1:10" ht="9.75" customHeight="1" x14ac:dyDescent="0.4">
      <c r="A3" s="50"/>
      <c r="B3" s="50"/>
      <c r="C3" s="50"/>
      <c r="D3" s="50"/>
      <c r="E3" s="327" t="s">
        <v>32</v>
      </c>
      <c r="F3" s="327"/>
      <c r="G3" s="327"/>
      <c r="H3" s="327"/>
      <c r="I3" s="327"/>
      <c r="J3" s="51"/>
    </row>
    <row r="4" spans="1:10" ht="15.75" x14ac:dyDescent="0.25">
      <c r="A4" s="52" t="s">
        <v>2</v>
      </c>
      <c r="E4" s="326" t="s">
        <v>107</v>
      </c>
      <c r="F4" s="326"/>
      <c r="G4" s="326"/>
      <c r="H4" s="326"/>
      <c r="I4" s="326"/>
    </row>
    <row r="5" spans="1:10" ht="7.5" customHeight="1" x14ac:dyDescent="0.25">
      <c r="A5" s="52"/>
      <c r="E5" s="327" t="s">
        <v>32</v>
      </c>
      <c r="F5" s="327"/>
      <c r="G5" s="327"/>
      <c r="H5" s="327"/>
      <c r="I5" s="327"/>
    </row>
    <row r="6" spans="1:10" ht="19.5" x14ac:dyDescent="0.4">
      <c r="A6" s="51" t="s">
        <v>108</v>
      </c>
      <c r="E6" s="53">
        <v>60045086</v>
      </c>
      <c r="F6" s="53"/>
      <c r="G6" s="54" t="s">
        <v>3</v>
      </c>
      <c r="H6" s="55"/>
      <c r="I6" s="55">
        <v>1408</v>
      </c>
    </row>
    <row r="7" spans="1:10" ht="8.25" customHeight="1" x14ac:dyDescent="0.4">
      <c r="A7" s="51"/>
      <c r="E7" s="327" t="s">
        <v>33</v>
      </c>
      <c r="F7" s="327"/>
      <c r="G7" s="327"/>
      <c r="H7" s="327"/>
      <c r="I7" s="327"/>
    </row>
    <row r="8" spans="1:10" ht="19.5" hidden="1" x14ac:dyDescent="0.4">
      <c r="A8" s="51"/>
      <c r="E8" s="55"/>
      <c r="F8" s="55"/>
      <c r="G8" s="55"/>
      <c r="H8" s="54"/>
      <c r="I8" s="55"/>
    </row>
    <row r="9" spans="1:10" ht="30.75" customHeight="1" x14ac:dyDescent="0.4">
      <c r="A9" s="51"/>
      <c r="E9" s="55"/>
      <c r="F9" s="55"/>
      <c r="G9" s="55"/>
      <c r="H9" s="54"/>
      <c r="I9" s="55"/>
    </row>
    <row r="11" spans="1:10" s="6" customFormat="1" ht="15" customHeight="1" x14ac:dyDescent="0.4">
      <c r="A11" s="56"/>
      <c r="B11" s="57"/>
      <c r="C11" s="57"/>
      <c r="D11" s="57"/>
      <c r="E11" s="58" t="s">
        <v>4</v>
      </c>
      <c r="F11" s="58" t="s">
        <v>5</v>
      </c>
      <c r="G11" s="197" t="s">
        <v>6</v>
      </c>
      <c r="H11" s="59" t="s">
        <v>7</v>
      </c>
      <c r="I11" s="59"/>
      <c r="J11" s="57"/>
    </row>
    <row r="12" spans="1:10" s="6" customFormat="1" ht="15" customHeight="1" x14ac:dyDescent="0.4">
      <c r="A12" s="60"/>
      <c r="B12" s="60"/>
      <c r="C12" s="60"/>
      <c r="D12" s="60"/>
      <c r="E12" s="58" t="s">
        <v>8</v>
      </c>
      <c r="F12" s="58" t="s">
        <v>8</v>
      </c>
      <c r="G12" s="197" t="s">
        <v>9</v>
      </c>
      <c r="H12" s="61" t="s">
        <v>10</v>
      </c>
      <c r="I12" s="62" t="s">
        <v>11</v>
      </c>
      <c r="J12" s="57"/>
    </row>
    <row r="13" spans="1:10" s="6" customFormat="1" ht="12.75" customHeight="1" x14ac:dyDescent="0.2">
      <c r="A13" s="60"/>
      <c r="B13" s="60"/>
      <c r="C13" s="60"/>
      <c r="D13" s="60"/>
      <c r="E13" s="58" t="s">
        <v>12</v>
      </c>
      <c r="F13" s="58" t="s">
        <v>12</v>
      </c>
      <c r="G13" s="63"/>
      <c r="H13" s="333" t="s">
        <v>127</v>
      </c>
      <c r="I13" s="333"/>
      <c r="J13" s="57"/>
    </row>
    <row r="14" spans="1:10" s="6" customFormat="1" ht="12.75" customHeight="1" x14ac:dyDescent="0.2">
      <c r="A14" s="60"/>
      <c r="B14" s="60"/>
      <c r="C14" s="60"/>
      <c r="D14" s="60"/>
      <c r="E14" s="58"/>
      <c r="F14" s="58"/>
      <c r="G14" s="63"/>
      <c r="H14" s="1"/>
      <c r="I14" s="64"/>
      <c r="J14" s="57"/>
    </row>
    <row r="15" spans="1:10" s="6" customFormat="1" ht="18.75" x14ac:dyDescent="0.4">
      <c r="A15" s="65" t="s">
        <v>13</v>
      </c>
      <c r="B15" s="65"/>
      <c r="C15" s="66"/>
      <c r="D15" s="67"/>
      <c r="E15" s="68"/>
      <c r="F15" s="68"/>
      <c r="G15" s="69"/>
      <c r="H15" s="60"/>
      <c r="I15" s="60"/>
      <c r="J15" s="57"/>
    </row>
    <row r="16" spans="1:10" s="6" customFormat="1" ht="19.5" x14ac:dyDescent="0.4">
      <c r="A16" s="70" t="s">
        <v>14</v>
      </c>
      <c r="B16" s="65"/>
      <c r="C16" s="66"/>
      <c r="D16" s="67"/>
      <c r="E16" s="229">
        <v>2270000</v>
      </c>
      <c r="F16" s="230">
        <v>11211979</v>
      </c>
      <c r="G16" s="9">
        <f>H16+I16</f>
        <v>10881244.060000001</v>
      </c>
      <c r="H16" s="229">
        <v>10881244.060000001</v>
      </c>
      <c r="I16" s="229">
        <v>0</v>
      </c>
      <c r="J16" s="57"/>
    </row>
    <row r="17" spans="1:10" s="6" customFormat="1" ht="20.25" customHeight="1" x14ac:dyDescent="0.35">
      <c r="A17" s="3"/>
      <c r="B17" s="57"/>
      <c r="C17" s="57"/>
      <c r="D17" s="57"/>
      <c r="J17" s="57"/>
    </row>
    <row r="18" spans="1:10" s="6" customFormat="1" ht="19.5" x14ac:dyDescent="0.4">
      <c r="A18" s="70" t="s">
        <v>15</v>
      </c>
      <c r="B18" s="4"/>
      <c r="C18" s="4"/>
      <c r="D18" s="4"/>
      <c r="E18" s="229">
        <v>2270000</v>
      </c>
      <c r="F18" s="230">
        <v>11211979</v>
      </c>
      <c r="G18" s="9">
        <f>H18+I18</f>
        <v>11227813.720000001</v>
      </c>
      <c r="H18" s="229">
        <v>11227813.720000001</v>
      </c>
      <c r="I18" s="229">
        <v>0</v>
      </c>
      <c r="J18" s="5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71"/>
      <c r="F20" s="71"/>
      <c r="G20" s="72"/>
      <c r="H20" s="2"/>
      <c r="I20" s="2"/>
      <c r="J20" s="5"/>
    </row>
    <row r="21" spans="1:10" ht="19.5" x14ac:dyDescent="0.4">
      <c r="A21" s="73" t="s">
        <v>16</v>
      </c>
      <c r="B21" s="71"/>
      <c r="C21" s="71"/>
      <c r="D21" s="71"/>
      <c r="E21" s="71"/>
      <c r="F21" s="71"/>
      <c r="G21" s="74"/>
      <c r="H21" s="72"/>
      <c r="I21" s="72"/>
      <c r="J21" s="72"/>
    </row>
    <row r="22" spans="1:10" ht="18" x14ac:dyDescent="0.35">
      <c r="A22" s="71"/>
      <c r="B22" s="71"/>
      <c r="C22" s="75" t="s">
        <v>38</v>
      </c>
      <c r="D22" s="71"/>
      <c r="E22" s="71"/>
      <c r="F22" s="71"/>
      <c r="G22" s="7">
        <f>H22+I22</f>
        <v>0</v>
      </c>
      <c r="H22" s="8">
        <v>0</v>
      </c>
      <c r="I22" s="8">
        <v>0</v>
      </c>
      <c r="J22" s="72"/>
    </row>
    <row r="23" spans="1:10" ht="18" x14ac:dyDescent="0.35">
      <c r="A23" s="71"/>
      <c r="B23" s="71"/>
      <c r="C23" s="75"/>
      <c r="D23" s="71"/>
      <c r="E23" s="71"/>
      <c r="F23" s="71"/>
      <c r="G23" s="7"/>
      <c r="H23" s="8"/>
      <c r="I23" s="8"/>
      <c r="J23" s="72"/>
    </row>
    <row r="24" spans="1:10" ht="22.5" x14ac:dyDescent="0.45">
      <c r="A24" s="76" t="s">
        <v>34</v>
      </c>
      <c r="B24" s="76"/>
      <c r="C24" s="77"/>
      <c r="D24" s="76"/>
      <c r="E24" s="76"/>
      <c r="F24" s="76"/>
      <c r="G24" s="78">
        <f>G18-G16-G22</f>
        <v>346569.66000000015</v>
      </c>
      <c r="H24" s="78">
        <f>H18-H16-H22</f>
        <v>346569.66000000015</v>
      </c>
      <c r="I24" s="78">
        <f>I18-I16-I22</f>
        <v>0</v>
      </c>
      <c r="J24" s="79"/>
    </row>
    <row r="26" spans="1:10" ht="24" customHeight="1" x14ac:dyDescent="0.2">
      <c r="H26" s="80"/>
    </row>
    <row r="28" spans="1:10" ht="19.5" x14ac:dyDescent="0.4">
      <c r="A28" s="65" t="s">
        <v>17</v>
      </c>
      <c r="B28" s="65" t="s">
        <v>35</v>
      </c>
      <c r="C28" s="65"/>
      <c r="D28" s="4"/>
      <c r="E28" s="4"/>
      <c r="F28" s="60"/>
      <c r="G28" s="81">
        <f>G29+G30+G31</f>
        <v>346569.66</v>
      </c>
      <c r="H28" s="82"/>
      <c r="I28" s="83"/>
      <c r="J28" s="80"/>
    </row>
    <row r="29" spans="1:10" s="6" customFormat="1" ht="18.75" x14ac:dyDescent="0.4">
      <c r="A29" s="84"/>
      <c r="B29" s="84"/>
      <c r="C29" s="85" t="s">
        <v>18</v>
      </c>
      <c r="D29" s="86"/>
      <c r="E29" s="87"/>
      <c r="F29" s="80" t="s">
        <v>20</v>
      </c>
      <c r="G29" s="8">
        <v>25000</v>
      </c>
      <c r="H29" s="82"/>
      <c r="I29" s="83"/>
    </row>
    <row r="30" spans="1:10" s="6" customFormat="1" ht="18.75" x14ac:dyDescent="0.4">
      <c r="A30" s="84"/>
      <c r="B30" s="84"/>
      <c r="C30" s="85"/>
      <c r="D30" s="86"/>
      <c r="E30" s="87"/>
      <c r="F30" s="80" t="s">
        <v>19</v>
      </c>
      <c r="G30" s="8">
        <v>321569.65999999997</v>
      </c>
      <c r="H30" s="82"/>
      <c r="I30" s="83"/>
    </row>
    <row r="31" spans="1:10" s="6" customFormat="1" ht="18.75" x14ac:dyDescent="0.4">
      <c r="A31" s="84"/>
      <c r="B31" s="84"/>
      <c r="C31" s="85" t="s">
        <v>21</v>
      </c>
      <c r="D31" s="86"/>
      <c r="E31" s="87"/>
      <c r="F31" s="80" t="s">
        <v>109</v>
      </c>
      <c r="G31" s="88">
        <v>0</v>
      </c>
      <c r="H31" s="89"/>
      <c r="I31" s="83"/>
    </row>
    <row r="32" spans="1:10" s="6" customFormat="1" x14ac:dyDescent="0.2">
      <c r="A32" s="331"/>
      <c r="B32" s="332"/>
      <c r="C32" s="332"/>
      <c r="D32" s="332"/>
      <c r="E32" s="332"/>
      <c r="F32" s="332"/>
      <c r="G32" s="332"/>
      <c r="H32" s="332"/>
      <c r="I32" s="332"/>
    </row>
    <row r="33" spans="1:10" s="6" customFormat="1" x14ac:dyDescent="0.2">
      <c r="A33" s="332"/>
      <c r="B33" s="332"/>
      <c r="C33" s="332"/>
      <c r="D33" s="332"/>
      <c r="E33" s="332"/>
      <c r="F33" s="332"/>
      <c r="G33" s="332"/>
      <c r="H33" s="332"/>
      <c r="I33" s="332"/>
    </row>
    <row r="34" spans="1:10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90"/>
    </row>
    <row r="35" spans="1:10" ht="19.5" x14ac:dyDescent="0.4">
      <c r="A35" s="65" t="s">
        <v>22</v>
      </c>
      <c r="B35" s="65" t="s">
        <v>30</v>
      </c>
      <c r="C35" s="65"/>
      <c r="D35" s="91"/>
      <c r="E35" s="69"/>
      <c r="F35" s="4"/>
      <c r="G35" s="92"/>
      <c r="H35" s="83"/>
      <c r="I35" s="83"/>
      <c r="J35" s="90"/>
    </row>
    <row r="36" spans="1:10" ht="18.75" x14ac:dyDescent="0.4">
      <c r="A36" s="65"/>
      <c r="B36" s="65"/>
      <c r="C36" s="65"/>
      <c r="D36" s="91"/>
      <c r="F36" s="93" t="s">
        <v>36</v>
      </c>
      <c r="G36" s="196" t="s">
        <v>6</v>
      </c>
      <c r="H36" s="60"/>
      <c r="I36" s="94" t="s">
        <v>39</v>
      </c>
      <c r="J36" s="90"/>
    </row>
    <row r="37" spans="1:10" ht="15" customHeight="1" x14ac:dyDescent="0.35">
      <c r="A37" s="95" t="s">
        <v>31</v>
      </c>
      <c r="B37" s="96"/>
      <c r="C37" s="3"/>
      <c r="D37" s="96"/>
      <c r="E37" s="69"/>
      <c r="F37" s="133">
        <v>0</v>
      </c>
      <c r="G37" s="133">
        <v>0</v>
      </c>
      <c r="H37" s="82"/>
      <c r="I37" s="98" t="s">
        <v>111</v>
      </c>
      <c r="J37" s="90"/>
    </row>
    <row r="38" spans="1:10" ht="16.5" x14ac:dyDescent="0.35">
      <c r="A38" s="95" t="s">
        <v>42</v>
      </c>
      <c r="B38" s="96"/>
      <c r="C38" s="3"/>
      <c r="D38" s="99"/>
      <c r="E38" s="99"/>
      <c r="F38" s="133">
        <v>0</v>
      </c>
      <c r="G38" s="133">
        <v>0</v>
      </c>
      <c r="H38" s="82"/>
      <c r="I38" s="98" t="s">
        <v>111</v>
      </c>
      <c r="J38" s="13" t="s">
        <v>113</v>
      </c>
    </row>
    <row r="39" spans="1:10" ht="16.5" x14ac:dyDescent="0.35">
      <c r="A39" s="95" t="s">
        <v>43</v>
      </c>
      <c r="B39" s="96"/>
      <c r="C39" s="3"/>
      <c r="D39" s="99"/>
      <c r="E39" s="99"/>
      <c r="F39" s="133">
        <v>0</v>
      </c>
      <c r="G39" s="133">
        <v>0</v>
      </c>
      <c r="H39" s="82"/>
      <c r="I39" s="98" t="s">
        <v>111</v>
      </c>
      <c r="J39" s="13"/>
    </row>
    <row r="40" spans="1:10" ht="16.5" x14ac:dyDescent="0.35">
      <c r="A40" s="95" t="s">
        <v>117</v>
      </c>
      <c r="B40" s="96"/>
      <c r="C40" s="3"/>
      <c r="D40" s="69"/>
      <c r="E40" s="69"/>
      <c r="F40" s="133">
        <v>0</v>
      </c>
      <c r="G40" s="133">
        <v>0</v>
      </c>
      <c r="H40" s="82"/>
      <c r="I40" s="98" t="s">
        <v>111</v>
      </c>
      <c r="J40" s="13"/>
    </row>
    <row r="41" spans="1:10" ht="16.5" x14ac:dyDescent="0.35">
      <c r="A41" s="95" t="s">
        <v>37</v>
      </c>
      <c r="B41" s="68"/>
      <c r="C41" s="68"/>
      <c r="D41" s="100"/>
      <c r="E41" s="100" t="s">
        <v>110</v>
      </c>
      <c r="F41" s="133">
        <v>0</v>
      </c>
      <c r="G41" s="133">
        <v>0</v>
      </c>
      <c r="H41" s="82"/>
      <c r="I41" s="101" t="s">
        <v>111</v>
      </c>
      <c r="J41" s="13"/>
    </row>
    <row r="42" spans="1:10" ht="16.5" x14ac:dyDescent="0.35">
      <c r="A42" s="95"/>
      <c r="B42" s="68"/>
      <c r="C42" s="68"/>
      <c r="D42" s="100"/>
      <c r="E42" s="100"/>
      <c r="F42" s="97"/>
      <c r="G42" s="97"/>
      <c r="H42" s="82"/>
      <c r="I42" s="101"/>
      <c r="J42" s="13"/>
    </row>
    <row r="43" spans="1:10" ht="19.5" thickBot="1" x14ac:dyDescent="0.45">
      <c r="A43" s="65" t="s">
        <v>23</v>
      </c>
      <c r="B43" s="65" t="s">
        <v>24</v>
      </c>
      <c r="C43" s="67"/>
      <c r="D43" s="69"/>
      <c r="E43" s="69"/>
      <c r="F43" s="102"/>
      <c r="G43" s="103"/>
      <c r="H43" s="322" t="s">
        <v>41</v>
      </c>
      <c r="I43" s="323"/>
      <c r="J43" s="13"/>
    </row>
    <row r="44" spans="1:10" ht="18.75" thickTop="1" x14ac:dyDescent="0.35">
      <c r="A44" s="200"/>
      <c r="B44" s="221"/>
      <c r="C44" s="202"/>
      <c r="D44" s="221"/>
      <c r="E44" s="203" t="s">
        <v>134</v>
      </c>
      <c r="F44" s="204" t="s">
        <v>25</v>
      </c>
      <c r="G44" s="205" t="s">
        <v>26</v>
      </c>
      <c r="H44" s="206" t="s">
        <v>27</v>
      </c>
      <c r="I44" s="207" t="s">
        <v>40</v>
      </c>
      <c r="J44" s="13"/>
    </row>
    <row r="45" spans="1:10" x14ac:dyDescent="0.2">
      <c r="A45" s="210"/>
      <c r="B45" s="222"/>
      <c r="C45" s="222"/>
      <c r="D45" s="222"/>
      <c r="E45" s="210"/>
      <c r="F45" s="321"/>
      <c r="G45" s="211"/>
      <c r="H45" s="212">
        <v>41274</v>
      </c>
      <c r="I45" s="213">
        <v>41274</v>
      </c>
      <c r="J45" s="13"/>
    </row>
    <row r="46" spans="1:10" x14ac:dyDescent="0.2">
      <c r="A46" s="210"/>
      <c r="B46" s="222"/>
      <c r="C46" s="222"/>
      <c r="D46" s="222"/>
      <c r="E46" s="210"/>
      <c r="F46" s="321"/>
      <c r="G46" s="214"/>
      <c r="H46" s="214"/>
      <c r="I46" s="215"/>
      <c r="J46" s="13"/>
    </row>
    <row r="47" spans="1:10" ht="13.5" thickBot="1" x14ac:dyDescent="0.25">
      <c r="A47" s="223"/>
      <c r="B47" s="224"/>
      <c r="C47" s="224"/>
      <c r="D47" s="224"/>
      <c r="E47" s="223"/>
      <c r="F47" s="225"/>
      <c r="G47" s="226"/>
      <c r="H47" s="226"/>
      <c r="I47" s="227"/>
      <c r="J47" s="13"/>
    </row>
    <row r="48" spans="1:10" ht="13.5" thickTop="1" x14ac:dyDescent="0.2">
      <c r="A48" s="104"/>
      <c r="B48" s="105"/>
      <c r="C48" s="105" t="s">
        <v>20</v>
      </c>
      <c r="D48" s="105"/>
      <c r="E48" s="106">
        <v>0</v>
      </c>
      <c r="F48" s="107">
        <v>40000</v>
      </c>
      <c r="G48" s="108">
        <v>0</v>
      </c>
      <c r="H48" s="108">
        <f>E48+F48-G48</f>
        <v>40000</v>
      </c>
      <c r="I48" s="109">
        <f>H48</f>
        <v>40000</v>
      </c>
      <c r="J48" s="13"/>
    </row>
    <row r="49" spans="1:10" x14ac:dyDescent="0.2">
      <c r="A49" s="110"/>
      <c r="B49" s="111"/>
      <c r="C49" s="111" t="s">
        <v>28</v>
      </c>
      <c r="D49" s="111"/>
      <c r="E49" s="112">
        <v>33146.620000000003</v>
      </c>
      <c r="F49" s="113">
        <v>62277</v>
      </c>
      <c r="G49" s="114">
        <v>58728</v>
      </c>
      <c r="H49" s="114">
        <f>E49+F49-G49</f>
        <v>36695.619999999995</v>
      </c>
      <c r="I49" s="115">
        <v>31328.89</v>
      </c>
      <c r="J49" s="27"/>
    </row>
    <row r="50" spans="1:10" x14ac:dyDescent="0.2">
      <c r="A50" s="110"/>
      <c r="B50" s="111"/>
      <c r="C50" s="111" t="s">
        <v>19</v>
      </c>
      <c r="D50" s="111"/>
      <c r="E50" s="112">
        <f>587799.98+106423</f>
        <v>694222.98</v>
      </c>
      <c r="F50" s="113">
        <f>265200.58+130900</f>
        <v>396100.58</v>
      </c>
      <c r="G50" s="114">
        <f>444179+110095.4</f>
        <v>554274.4</v>
      </c>
      <c r="H50" s="114">
        <f t="shared" ref="H50:H51" si="0">E50+F50-G50</f>
        <v>536049.16</v>
      </c>
      <c r="I50" s="115">
        <f>408821.56+127227.6</f>
        <v>536049.16</v>
      </c>
      <c r="J50" s="27"/>
    </row>
    <row r="51" spans="1:10" x14ac:dyDescent="0.2">
      <c r="A51" s="110"/>
      <c r="B51" s="111"/>
      <c r="C51" s="111" t="s">
        <v>29</v>
      </c>
      <c r="D51" s="111"/>
      <c r="E51" s="112">
        <v>7128.43</v>
      </c>
      <c r="F51" s="113">
        <v>444179</v>
      </c>
      <c r="G51" s="114">
        <v>353348.66</v>
      </c>
      <c r="H51" s="114">
        <f t="shared" si="0"/>
        <v>97958.770000000019</v>
      </c>
      <c r="I51" s="115">
        <f>H51</f>
        <v>97958.770000000019</v>
      </c>
      <c r="J51" s="27"/>
    </row>
    <row r="52" spans="1:10" ht="18.75" thickBot="1" x14ac:dyDescent="0.4">
      <c r="A52" s="116" t="s">
        <v>12</v>
      </c>
      <c r="B52" s="117"/>
      <c r="C52" s="117"/>
      <c r="D52" s="117"/>
      <c r="E52" s="118">
        <f>E48+E49+E50+E51</f>
        <v>734498.03</v>
      </c>
      <c r="F52" s="119">
        <f>F48+F49+F50+F51</f>
        <v>942556.58000000007</v>
      </c>
      <c r="G52" s="119">
        <f>G48+G49+G50+G51</f>
        <v>966351.06</v>
      </c>
      <c r="H52" s="119">
        <f>H48+H49+H50+H51</f>
        <v>710703.55</v>
      </c>
      <c r="I52" s="120">
        <f>I48+I49+I50+I51</f>
        <v>705336.82000000007</v>
      </c>
      <c r="J52" s="13"/>
    </row>
    <row r="53" spans="1:10" ht="18.75" thickTop="1" x14ac:dyDescent="0.35">
      <c r="A53" s="121"/>
      <c r="B53" s="122"/>
      <c r="C53" s="122"/>
      <c r="D53" s="69"/>
      <c r="E53" s="69"/>
      <c r="F53" s="102"/>
      <c r="G53" s="103"/>
      <c r="H53" s="123"/>
      <c r="I53" s="123"/>
      <c r="J53" s="13"/>
    </row>
    <row r="54" spans="1:10" ht="18" x14ac:dyDescent="0.35">
      <c r="A54" s="121"/>
      <c r="B54" s="122"/>
      <c r="C54" s="122"/>
      <c r="D54" s="69"/>
      <c r="E54" s="69"/>
      <c r="F54" s="102"/>
      <c r="G54" s="124"/>
      <c r="H54" s="125"/>
      <c r="I54" s="125"/>
      <c r="J54" s="13"/>
    </row>
    <row r="55" spans="1:10" ht="1.5" customHeight="1" x14ac:dyDescent="0.35">
      <c r="A55" s="126"/>
      <c r="B55" s="127"/>
      <c r="C55" s="127"/>
      <c r="D55" s="128"/>
      <c r="E55" s="128"/>
      <c r="F55" s="125"/>
      <c r="G55" s="125"/>
      <c r="H55" s="125"/>
      <c r="I55" s="125"/>
      <c r="J55" s="13"/>
    </row>
    <row r="56" spans="1:10" x14ac:dyDescent="0.2">
      <c r="A56" s="129"/>
      <c r="B56" s="129"/>
      <c r="C56" s="129"/>
      <c r="D56" s="129"/>
      <c r="E56" s="129"/>
      <c r="F56" s="129"/>
      <c r="G56" s="129"/>
      <c r="H56" s="129"/>
      <c r="I56" s="129"/>
    </row>
  </sheetData>
  <mergeCells count="10">
    <mergeCell ref="A2:D2"/>
    <mergeCell ref="E2:I2"/>
    <mergeCell ref="E3:I3"/>
    <mergeCell ref="E4:I4"/>
    <mergeCell ref="F45:F46"/>
    <mergeCell ref="E5:I5"/>
    <mergeCell ref="E7:I7"/>
    <mergeCell ref="H13:I13"/>
    <mergeCell ref="A32:I34"/>
    <mergeCell ref="H43:I43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406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7" workbookViewId="0">
      <selection activeCell="G29" sqref="G29"/>
    </sheetView>
  </sheetViews>
  <sheetFormatPr defaultRowHeight="12.75" x14ac:dyDescent="0.2"/>
  <cols>
    <col min="1" max="1" width="7.5703125" style="49" customWidth="1"/>
    <col min="2" max="2" width="2.5703125" style="49" customWidth="1"/>
    <col min="3" max="3" width="8.42578125" style="49" customWidth="1"/>
    <col min="4" max="4" width="8.28515625" style="49" customWidth="1"/>
    <col min="5" max="5" width="14.7109375" style="49" customWidth="1"/>
    <col min="6" max="6" width="15.5703125" style="49" customWidth="1"/>
    <col min="7" max="8" width="14.7109375" style="49" customWidth="1"/>
    <col min="9" max="9" width="15" style="49" customWidth="1"/>
    <col min="10" max="10" width="16.85546875" style="49" customWidth="1"/>
    <col min="11" max="16384" width="9.140625" style="12"/>
  </cols>
  <sheetData>
    <row r="1" spans="1:10" ht="19.5" x14ac:dyDescent="0.4">
      <c r="A1" s="47"/>
      <c r="B1" s="48"/>
      <c r="C1" s="48"/>
      <c r="D1" s="48"/>
    </row>
    <row r="2" spans="1:10" ht="19.5" x14ac:dyDescent="0.4">
      <c r="A2" s="324" t="s">
        <v>1</v>
      </c>
      <c r="B2" s="324"/>
      <c r="C2" s="324"/>
      <c r="D2" s="324"/>
      <c r="E2" s="325" t="s">
        <v>57</v>
      </c>
      <c r="F2" s="325"/>
      <c r="G2" s="325"/>
      <c r="H2" s="325"/>
      <c r="I2" s="325"/>
      <c r="J2" s="51"/>
    </row>
    <row r="3" spans="1:10" ht="9.75" customHeight="1" x14ac:dyDescent="0.4">
      <c r="A3" s="286"/>
      <c r="B3" s="286"/>
      <c r="C3" s="286"/>
      <c r="D3" s="286"/>
      <c r="E3" s="327"/>
      <c r="F3" s="327"/>
      <c r="G3" s="327"/>
      <c r="H3" s="327"/>
      <c r="I3" s="327"/>
      <c r="J3" s="51"/>
    </row>
    <row r="4" spans="1:10" ht="15.75" x14ac:dyDescent="0.25">
      <c r="A4" s="52" t="s">
        <v>2</v>
      </c>
      <c r="E4" s="326"/>
      <c r="F4" s="326"/>
      <c r="G4" s="326"/>
      <c r="H4" s="326"/>
      <c r="I4" s="326"/>
    </row>
    <row r="5" spans="1:10" ht="7.5" customHeight="1" x14ac:dyDescent="0.25">
      <c r="A5" s="52"/>
      <c r="E5" s="327"/>
      <c r="F5" s="327"/>
      <c r="G5" s="327"/>
      <c r="H5" s="327"/>
      <c r="I5" s="327"/>
    </row>
    <row r="6" spans="1:10" ht="19.5" x14ac:dyDescent="0.4">
      <c r="A6" s="51" t="s">
        <v>108</v>
      </c>
      <c r="E6" s="53"/>
      <c r="F6" s="53"/>
      <c r="G6" s="54"/>
      <c r="H6" s="55"/>
      <c r="I6" s="55"/>
    </row>
    <row r="7" spans="1:10" ht="8.25" customHeight="1" x14ac:dyDescent="0.4">
      <c r="A7" s="51"/>
      <c r="E7" s="327"/>
      <c r="F7" s="327"/>
      <c r="G7" s="327"/>
      <c r="H7" s="327"/>
      <c r="I7" s="327"/>
    </row>
    <row r="8" spans="1:10" ht="19.5" hidden="1" x14ac:dyDescent="0.4">
      <c r="A8" s="51"/>
      <c r="E8" s="55"/>
      <c r="F8" s="55"/>
      <c r="G8" s="55"/>
      <c r="H8" s="54"/>
      <c r="I8" s="55"/>
    </row>
    <row r="9" spans="1:10" ht="30.75" customHeight="1" x14ac:dyDescent="0.4">
      <c r="A9" s="51"/>
      <c r="E9" s="55"/>
      <c r="F9" s="55"/>
      <c r="G9" s="55"/>
      <c r="H9" s="54"/>
      <c r="I9" s="55"/>
    </row>
    <row r="11" spans="1:10" s="6" customFormat="1" ht="15" customHeight="1" x14ac:dyDescent="0.4">
      <c r="A11" s="56"/>
      <c r="B11" s="57"/>
      <c r="C11" s="57"/>
      <c r="D11" s="57"/>
      <c r="E11" s="58" t="s">
        <v>4</v>
      </c>
      <c r="F11" s="58" t="s">
        <v>5</v>
      </c>
      <c r="G11" s="197" t="s">
        <v>6</v>
      </c>
      <c r="H11" s="59" t="s">
        <v>7</v>
      </c>
      <c r="I11" s="59"/>
      <c r="J11" s="57"/>
    </row>
    <row r="12" spans="1:10" s="6" customFormat="1" ht="15" customHeight="1" x14ac:dyDescent="0.4">
      <c r="A12" s="60"/>
      <c r="B12" s="60"/>
      <c r="C12" s="60"/>
      <c r="D12" s="60"/>
      <c r="E12" s="58" t="s">
        <v>8</v>
      </c>
      <c r="F12" s="58" t="s">
        <v>8</v>
      </c>
      <c r="G12" s="197" t="s">
        <v>9</v>
      </c>
      <c r="H12" s="61" t="s">
        <v>10</v>
      </c>
      <c r="I12" s="62" t="s">
        <v>11</v>
      </c>
      <c r="J12" s="57"/>
    </row>
    <row r="13" spans="1:10" s="6" customFormat="1" ht="12.75" customHeight="1" x14ac:dyDescent="0.2">
      <c r="A13" s="60"/>
      <c r="B13" s="60"/>
      <c r="C13" s="60"/>
      <c r="D13" s="60"/>
      <c r="E13" s="58" t="s">
        <v>12</v>
      </c>
      <c r="F13" s="58" t="s">
        <v>12</v>
      </c>
      <c r="G13" s="63"/>
      <c r="H13" s="333" t="s">
        <v>127</v>
      </c>
      <c r="I13" s="333"/>
      <c r="J13" s="57"/>
    </row>
    <row r="14" spans="1:10" s="6" customFormat="1" ht="12.75" customHeight="1" x14ac:dyDescent="0.2">
      <c r="A14" s="60"/>
      <c r="B14" s="60"/>
      <c r="C14" s="60"/>
      <c r="D14" s="60"/>
      <c r="E14" s="58"/>
      <c r="F14" s="58"/>
      <c r="G14" s="63"/>
      <c r="H14" s="284"/>
      <c r="I14" s="285"/>
      <c r="J14" s="57"/>
    </row>
    <row r="15" spans="1:10" s="6" customFormat="1" ht="18.75" x14ac:dyDescent="0.4">
      <c r="A15" s="65" t="s">
        <v>13</v>
      </c>
      <c r="B15" s="65"/>
      <c r="C15" s="66"/>
      <c r="D15" s="67"/>
      <c r="E15" s="68"/>
      <c r="F15" s="68"/>
      <c r="G15" s="69"/>
      <c r="H15" s="60"/>
      <c r="I15" s="60"/>
      <c r="J15" s="57"/>
    </row>
    <row r="16" spans="1:10" s="6" customFormat="1" ht="19.5" x14ac:dyDescent="0.4">
      <c r="A16" s="70" t="s">
        <v>14</v>
      </c>
      <c r="B16" s="65"/>
      <c r="C16" s="66"/>
      <c r="D16" s="67"/>
      <c r="E16" s="229">
        <f>SUM('1025:1408'!E16)</f>
        <v>65553000</v>
      </c>
      <c r="F16" s="229">
        <f>SUM('1025:1408'!F16)</f>
        <v>234895343.56999999</v>
      </c>
      <c r="G16" s="229">
        <f>SUM('1025:1408'!G16)</f>
        <v>235355139.08000001</v>
      </c>
      <c r="H16" s="229">
        <f>SUM('1025:1408'!H16)</f>
        <v>225567725.28</v>
      </c>
      <c r="I16" s="229">
        <f>SUM('1025:1408'!I16)</f>
        <v>9787413.8000000007</v>
      </c>
      <c r="J16" s="57"/>
    </row>
    <row r="17" spans="1:10" s="6" customFormat="1" ht="20.25" customHeight="1" x14ac:dyDescent="0.35">
      <c r="A17" s="3"/>
      <c r="B17" s="57"/>
      <c r="C17" s="57"/>
      <c r="D17" s="57"/>
      <c r="J17" s="57"/>
    </row>
    <row r="18" spans="1:10" s="6" customFormat="1" ht="19.5" x14ac:dyDescent="0.4">
      <c r="A18" s="70" t="s">
        <v>15</v>
      </c>
      <c r="B18" s="4"/>
      <c r="C18" s="4"/>
      <c r="D18" s="4"/>
      <c r="E18" s="229">
        <f>SUM('1025:1408'!E18)</f>
        <v>65654000</v>
      </c>
      <c r="F18" s="229">
        <f>SUM('1025:1408'!F18)</f>
        <v>238656120.94</v>
      </c>
      <c r="G18" s="229">
        <f>SUM('1025:1408'!G18)</f>
        <v>235733625.90999997</v>
      </c>
      <c r="H18" s="229">
        <f>SUM('1025:1408'!H18)</f>
        <v>225076984.16</v>
      </c>
      <c r="I18" s="229">
        <f>SUM('1025:1408'!I18)</f>
        <v>10656641.75</v>
      </c>
      <c r="J18" s="5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71"/>
      <c r="F20" s="71"/>
      <c r="G20" s="72"/>
      <c r="H20" s="2"/>
      <c r="I20" s="2"/>
      <c r="J20" s="5"/>
    </row>
    <row r="21" spans="1:10" ht="19.5" x14ac:dyDescent="0.4">
      <c r="A21" s="73" t="s">
        <v>16</v>
      </c>
      <c r="B21" s="71"/>
      <c r="C21" s="71"/>
      <c r="D21" s="71"/>
      <c r="E21" s="71"/>
      <c r="F21" s="71"/>
      <c r="G21" s="74"/>
      <c r="H21" s="72"/>
      <c r="I21" s="72"/>
      <c r="J21" s="72"/>
    </row>
    <row r="22" spans="1:10" ht="18" x14ac:dyDescent="0.35">
      <c r="A22" s="71"/>
      <c r="B22" s="71"/>
      <c r="C22" s="75" t="s">
        <v>38</v>
      </c>
      <c r="D22" s="71"/>
      <c r="E22" s="71"/>
      <c r="F22" s="71"/>
      <c r="G22" s="229">
        <f>SUM('1025:1408'!G22)</f>
        <v>0</v>
      </c>
      <c r="H22" s="229">
        <f>SUM('1025:1408'!H22)</f>
        <v>0</v>
      </c>
      <c r="I22" s="229">
        <f>SUM('1025:1408'!I22)</f>
        <v>0</v>
      </c>
      <c r="J22" s="72"/>
    </row>
    <row r="23" spans="1:10" ht="18" x14ac:dyDescent="0.35">
      <c r="A23" s="71"/>
      <c r="B23" s="71"/>
      <c r="C23" s="75"/>
      <c r="D23" s="71"/>
      <c r="E23" s="71"/>
      <c r="F23" s="71"/>
      <c r="G23" s="7"/>
      <c r="H23" s="8"/>
      <c r="I23" s="8"/>
      <c r="J23" s="72"/>
    </row>
    <row r="24" spans="1:10" ht="22.5" x14ac:dyDescent="0.45">
      <c r="A24" s="76" t="s">
        <v>34</v>
      </c>
      <c r="B24" s="76"/>
      <c r="C24" s="77"/>
      <c r="D24" s="76"/>
      <c r="E24" s="76"/>
      <c r="F24" s="76"/>
      <c r="G24" s="229">
        <f>SUM('1025:1408'!G24)</f>
        <v>378486.82999997912</v>
      </c>
      <c r="H24" s="229">
        <f>SUM('1025:1408'!H24)</f>
        <v>-490741.12000000896</v>
      </c>
      <c r="I24" s="229">
        <f>SUM('1025:1408'!I24)</f>
        <v>869227.94999999949</v>
      </c>
      <c r="J24" s="79"/>
    </row>
    <row r="26" spans="1:10" ht="24" customHeight="1" x14ac:dyDescent="0.2">
      <c r="H26" s="80"/>
    </row>
    <row r="28" spans="1:10" ht="18.75" x14ac:dyDescent="0.4">
      <c r="A28" s="65" t="s">
        <v>17</v>
      </c>
      <c r="B28" s="65" t="s">
        <v>35</v>
      </c>
      <c r="C28" s="65"/>
      <c r="D28" s="4"/>
      <c r="E28" s="4"/>
      <c r="F28" s="60"/>
      <c r="G28" s="229">
        <f>SUM('1025:1408'!G28)</f>
        <v>378486.82999999519</v>
      </c>
      <c r="H28" s="82"/>
      <c r="I28" s="83"/>
      <c r="J28" s="80"/>
    </row>
    <row r="29" spans="1:10" s="6" customFormat="1" ht="18.75" x14ac:dyDescent="0.4">
      <c r="A29" s="84"/>
      <c r="B29" s="84"/>
      <c r="C29" s="85" t="s">
        <v>18</v>
      </c>
      <c r="D29" s="86"/>
      <c r="E29" s="87"/>
      <c r="F29" s="80" t="s">
        <v>20</v>
      </c>
      <c r="G29" s="229">
        <f>SUM('1025:1408'!G29)</f>
        <v>126380</v>
      </c>
      <c r="H29" s="82"/>
      <c r="I29" s="83"/>
    </row>
    <row r="30" spans="1:10" s="6" customFormat="1" ht="18.75" x14ac:dyDescent="0.4">
      <c r="A30" s="84"/>
      <c r="B30" s="84"/>
      <c r="C30" s="85"/>
      <c r="D30" s="86"/>
      <c r="E30" s="87"/>
      <c r="F30" s="80" t="s">
        <v>19</v>
      </c>
      <c r="G30" s="229">
        <f>SUM('1025:1408'!G30)</f>
        <v>1289140.27</v>
      </c>
      <c r="H30" s="82"/>
      <c r="I30" s="83"/>
    </row>
    <row r="31" spans="1:10" s="6" customFormat="1" ht="18.75" x14ac:dyDescent="0.4">
      <c r="A31" s="84"/>
      <c r="B31" s="84"/>
      <c r="C31" s="85" t="s">
        <v>21</v>
      </c>
      <c r="D31" s="86"/>
      <c r="E31" s="87"/>
      <c r="F31" s="80" t="s">
        <v>109</v>
      </c>
      <c r="G31" s="229">
        <f>SUM('1025:1408'!G31)</f>
        <v>-1037033.4400000047</v>
      </c>
      <c r="H31" s="89"/>
      <c r="I31" s="83"/>
    </row>
    <row r="32" spans="1:10" s="6" customFormat="1" x14ac:dyDescent="0.2">
      <c r="A32" s="331"/>
      <c r="B32" s="332"/>
      <c r="C32" s="332"/>
      <c r="D32" s="332"/>
      <c r="E32" s="332"/>
      <c r="F32" s="332"/>
      <c r="G32" s="332"/>
      <c r="H32" s="332"/>
      <c r="I32" s="332"/>
    </row>
    <row r="33" spans="1:10" s="6" customFormat="1" x14ac:dyDescent="0.2">
      <c r="A33" s="332"/>
      <c r="B33" s="332"/>
      <c r="C33" s="332"/>
      <c r="D33" s="332"/>
      <c r="E33" s="332"/>
      <c r="F33" s="332"/>
      <c r="G33" s="332"/>
      <c r="H33" s="332"/>
      <c r="I33" s="332"/>
    </row>
    <row r="34" spans="1:10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90"/>
    </row>
    <row r="35" spans="1:10" ht="19.5" x14ac:dyDescent="0.4">
      <c r="A35" s="65" t="s">
        <v>22</v>
      </c>
      <c r="B35" s="65" t="s">
        <v>30</v>
      </c>
      <c r="C35" s="65"/>
      <c r="D35" s="91"/>
      <c r="E35" s="69"/>
      <c r="F35" s="4"/>
      <c r="G35" s="92"/>
      <c r="H35" s="83"/>
      <c r="I35" s="83"/>
      <c r="J35" s="90"/>
    </row>
    <row r="36" spans="1:10" ht="18.75" x14ac:dyDescent="0.4">
      <c r="A36" s="65"/>
      <c r="B36" s="65"/>
      <c r="C36" s="65"/>
      <c r="D36" s="91"/>
      <c r="F36" s="93" t="s">
        <v>36</v>
      </c>
      <c r="G36" s="196" t="s">
        <v>6</v>
      </c>
      <c r="H36" s="60"/>
      <c r="I36" s="94" t="s">
        <v>39</v>
      </c>
      <c r="J36" s="90"/>
    </row>
    <row r="37" spans="1:10" ht="15" customHeight="1" x14ac:dyDescent="0.35">
      <c r="A37" s="95" t="s">
        <v>31</v>
      </c>
      <c r="B37" s="96"/>
      <c r="C37" s="3"/>
      <c r="D37" s="96"/>
      <c r="E37" s="69"/>
      <c r="F37" s="229">
        <f>SUM('1025:1408'!F37)</f>
        <v>360000</v>
      </c>
      <c r="G37" s="229">
        <f>SUM('1025:1408'!G37)</f>
        <v>337198</v>
      </c>
      <c r="H37" s="82"/>
      <c r="I37" s="98" t="s">
        <v>111</v>
      </c>
      <c r="J37" s="90"/>
    </row>
    <row r="38" spans="1:10" ht="16.5" x14ac:dyDescent="0.35">
      <c r="A38" s="95" t="s">
        <v>42</v>
      </c>
      <c r="B38" s="96"/>
      <c r="C38" s="3"/>
      <c r="D38" s="99"/>
      <c r="E38" s="99"/>
      <c r="F38" s="229">
        <f>SUM('1025:1408'!F38)</f>
        <v>7978797</v>
      </c>
      <c r="G38" s="229">
        <f>SUM('1025:1408'!G38)</f>
        <v>7582841.71</v>
      </c>
      <c r="H38" s="82"/>
      <c r="I38" s="98" t="s">
        <v>111</v>
      </c>
      <c r="J38" s="13" t="s">
        <v>113</v>
      </c>
    </row>
    <row r="39" spans="1:10" ht="16.5" x14ac:dyDescent="0.35">
      <c r="A39" s="95" t="s">
        <v>43</v>
      </c>
      <c r="B39" s="96"/>
      <c r="C39" s="3"/>
      <c r="D39" s="99"/>
      <c r="E39" s="99"/>
      <c r="F39" s="229">
        <f>SUM('1025:1408'!F39)</f>
        <v>1830000</v>
      </c>
      <c r="G39" s="229">
        <f>SUM('1025:1408'!G39)</f>
        <v>1863016.08</v>
      </c>
      <c r="H39" s="82"/>
      <c r="I39" s="98" t="s">
        <v>111</v>
      </c>
      <c r="J39" s="13"/>
    </row>
    <row r="40" spans="1:10" ht="16.5" x14ac:dyDescent="0.35">
      <c r="A40" s="95" t="s">
        <v>117</v>
      </c>
      <c r="B40" s="96"/>
      <c r="C40" s="3"/>
      <c r="D40" s="69"/>
      <c r="E40" s="69"/>
      <c r="F40" s="229">
        <f>SUM('1025:1408'!F40)</f>
        <v>5154751</v>
      </c>
      <c r="G40" s="229">
        <f>SUM('1025:1408'!G40)</f>
        <v>5154751</v>
      </c>
      <c r="H40" s="82"/>
      <c r="I40" s="98" t="s">
        <v>111</v>
      </c>
      <c r="J40" s="13"/>
    </row>
    <row r="41" spans="1:10" ht="16.5" x14ac:dyDescent="0.35">
      <c r="A41" s="95" t="s">
        <v>37</v>
      </c>
      <c r="B41" s="68"/>
      <c r="C41" s="68"/>
      <c r="D41" s="100"/>
      <c r="E41" s="100" t="s">
        <v>110</v>
      </c>
      <c r="F41" s="229">
        <f>SUM('1025:1408'!F41)</f>
        <v>1572000</v>
      </c>
      <c r="G41" s="229">
        <f>SUM('1025:1408'!G41)</f>
        <v>1572000</v>
      </c>
      <c r="H41" s="82"/>
      <c r="I41" s="101" t="s">
        <v>111</v>
      </c>
      <c r="J41" s="13"/>
    </row>
    <row r="42" spans="1:10" ht="16.5" x14ac:dyDescent="0.35">
      <c r="A42" s="95"/>
      <c r="B42" s="68"/>
      <c r="C42" s="68"/>
      <c r="D42" s="100"/>
      <c r="E42" s="100"/>
      <c r="F42" s="97"/>
      <c r="G42" s="97"/>
      <c r="H42" s="82"/>
      <c r="I42" s="101"/>
      <c r="J42" s="13"/>
    </row>
    <row r="43" spans="1:10" ht="19.5" thickBot="1" x14ac:dyDescent="0.45">
      <c r="A43" s="65" t="s">
        <v>23</v>
      </c>
      <c r="B43" s="65" t="s">
        <v>24</v>
      </c>
      <c r="C43" s="67"/>
      <c r="D43" s="69"/>
      <c r="E43" s="69"/>
      <c r="F43" s="102"/>
      <c r="G43" s="103"/>
      <c r="H43" s="322" t="s">
        <v>41</v>
      </c>
      <c r="I43" s="323"/>
      <c r="J43" s="13"/>
    </row>
    <row r="44" spans="1:10" ht="18.75" thickTop="1" x14ac:dyDescent="0.35">
      <c r="A44" s="200"/>
      <c r="B44" s="221"/>
      <c r="C44" s="202"/>
      <c r="D44" s="221"/>
      <c r="E44" s="203" t="s">
        <v>134</v>
      </c>
      <c r="F44" s="204" t="s">
        <v>25</v>
      </c>
      <c r="G44" s="205" t="s">
        <v>26</v>
      </c>
      <c r="H44" s="206" t="s">
        <v>27</v>
      </c>
      <c r="I44" s="207" t="s">
        <v>40</v>
      </c>
      <c r="J44" s="13"/>
    </row>
    <row r="45" spans="1:10" x14ac:dyDescent="0.2">
      <c r="A45" s="210"/>
      <c r="B45" s="222"/>
      <c r="C45" s="222"/>
      <c r="D45" s="222"/>
      <c r="E45" s="210"/>
      <c r="F45" s="321"/>
      <c r="G45" s="211"/>
      <c r="H45" s="212">
        <v>41274</v>
      </c>
      <c r="I45" s="213">
        <v>41274</v>
      </c>
      <c r="J45" s="13"/>
    </row>
    <row r="46" spans="1:10" x14ac:dyDescent="0.2">
      <c r="A46" s="210"/>
      <c r="B46" s="222"/>
      <c r="C46" s="222"/>
      <c r="D46" s="222"/>
      <c r="E46" s="210"/>
      <c r="F46" s="321"/>
      <c r="G46" s="214"/>
      <c r="H46" s="214"/>
      <c r="I46" s="215"/>
      <c r="J46" s="13"/>
    </row>
    <row r="47" spans="1:10" ht="13.5" thickBot="1" x14ac:dyDescent="0.25">
      <c r="A47" s="223"/>
      <c r="B47" s="224"/>
      <c r="C47" s="224"/>
      <c r="D47" s="224"/>
      <c r="E47" s="223"/>
      <c r="F47" s="225"/>
      <c r="G47" s="226"/>
      <c r="H47" s="226"/>
      <c r="I47" s="227"/>
      <c r="J47" s="13"/>
    </row>
    <row r="48" spans="1:10" ht="13.5" thickTop="1" x14ac:dyDescent="0.2">
      <c r="A48" s="104"/>
      <c r="B48" s="105"/>
      <c r="C48" s="105" t="s">
        <v>20</v>
      </c>
      <c r="D48" s="105"/>
      <c r="E48" s="293">
        <f>SUM('1025:1408'!E48)</f>
        <v>46863</v>
      </c>
      <c r="F48" s="294">
        <f>SUM('1025:1408'!F48)</f>
        <v>40000</v>
      </c>
      <c r="G48" s="294">
        <f>SUM('1025:1408'!G48)</f>
        <v>0</v>
      </c>
      <c r="H48" s="294">
        <f>SUM('1025:1408'!H48)</f>
        <v>86863</v>
      </c>
      <c r="I48" s="288">
        <f>SUM('1025:1408'!I48)</f>
        <v>86863</v>
      </c>
      <c r="J48" s="13"/>
    </row>
    <row r="49" spans="1:10" x14ac:dyDescent="0.2">
      <c r="A49" s="110"/>
      <c r="B49" s="111"/>
      <c r="C49" s="111" t="s">
        <v>28</v>
      </c>
      <c r="D49" s="111"/>
      <c r="E49" s="295">
        <f>SUM('1025:1408'!E49)</f>
        <v>813472.05</v>
      </c>
      <c r="F49" s="296">
        <f>SUM('1025:1408'!F49)</f>
        <v>138359.19</v>
      </c>
      <c r="G49" s="296">
        <f>SUM('1025:1408'!G49)</f>
        <v>175929</v>
      </c>
      <c r="H49" s="296">
        <f>SUM('1025:1408'!H49)</f>
        <v>775902.24</v>
      </c>
      <c r="I49" s="289">
        <f>SUM('1025:1408'!I49)</f>
        <v>768266.48</v>
      </c>
      <c r="J49" s="13"/>
    </row>
    <row r="50" spans="1:10" x14ac:dyDescent="0.2">
      <c r="A50" s="110"/>
      <c r="B50" s="111"/>
      <c r="C50" s="111" t="s">
        <v>19</v>
      </c>
      <c r="D50" s="111"/>
      <c r="E50" s="295">
        <f>SUM('1025:1408'!E50)</f>
        <v>2644736.5499999998</v>
      </c>
      <c r="F50" s="296">
        <f>SUM('1025:1408'!F50)</f>
        <v>1420116.71</v>
      </c>
      <c r="G50" s="296">
        <f>SUM('1025:1408'!G50)</f>
        <v>1926295.54</v>
      </c>
      <c r="H50" s="296">
        <f>SUM('1025:1408'!H50)</f>
        <v>2138557.7200000002</v>
      </c>
      <c r="I50" s="289">
        <f>SUM('1025:1408'!I50)</f>
        <v>1808695.15</v>
      </c>
      <c r="J50" s="13"/>
    </row>
    <row r="51" spans="1:10" x14ac:dyDescent="0.2">
      <c r="A51" s="110"/>
      <c r="B51" s="111"/>
      <c r="C51" s="111" t="s">
        <v>29</v>
      </c>
      <c r="D51" s="111"/>
      <c r="E51" s="295">
        <f>SUM('1025:1408'!E51)</f>
        <v>2493509.3600000003</v>
      </c>
      <c r="F51" s="296">
        <f>SUM('1025:1408'!F51)</f>
        <v>3859171.1199999996</v>
      </c>
      <c r="G51" s="296">
        <f>SUM('1025:1408'!G51)</f>
        <v>1592842.8599999999</v>
      </c>
      <c r="H51" s="296">
        <f>SUM('1025:1408'!H51)</f>
        <v>4759837.6199999992</v>
      </c>
      <c r="I51" s="289">
        <f>SUM('1025:1408'!I51)</f>
        <v>4579463.959999999</v>
      </c>
      <c r="J51" s="13"/>
    </row>
    <row r="52" spans="1:10" ht="18.75" thickBot="1" x14ac:dyDescent="0.4">
      <c r="A52" s="290" t="s">
        <v>12</v>
      </c>
      <c r="B52" s="291"/>
      <c r="C52" s="291"/>
      <c r="D52" s="291"/>
      <c r="E52" s="297">
        <f>SUM('1025:1408'!E52)</f>
        <v>3240722.92</v>
      </c>
      <c r="F52" s="298">
        <f>SUM('1025:1408'!F52)</f>
        <v>8612960.8000000007</v>
      </c>
      <c r="G52" s="298">
        <f>SUM('1025:1408'!G52)</f>
        <v>8708294.9000000004</v>
      </c>
      <c r="H52" s="298">
        <f>SUM('1025:1408'!H52)</f>
        <v>3145388.8200000003</v>
      </c>
      <c r="I52" s="292">
        <f>SUM('1025:1408'!I52)</f>
        <v>3667086.0199999996</v>
      </c>
      <c r="J52" s="13"/>
    </row>
    <row r="53" spans="1:10" ht="18.75" thickTop="1" x14ac:dyDescent="0.35">
      <c r="A53" s="121"/>
      <c r="B53" s="122"/>
      <c r="C53" s="122"/>
      <c r="D53" s="69"/>
      <c r="E53" s="69"/>
      <c r="F53" s="102"/>
      <c r="G53" s="103"/>
      <c r="H53" s="123"/>
      <c r="I53" s="123"/>
      <c r="J53" s="13"/>
    </row>
    <row r="54" spans="1:10" ht="18" x14ac:dyDescent="0.35">
      <c r="A54" s="121"/>
      <c r="B54" s="122"/>
      <c r="C54" s="122"/>
      <c r="D54" s="69"/>
      <c r="E54" s="69"/>
      <c r="F54" s="102"/>
      <c r="G54" s="124"/>
      <c r="H54" s="125"/>
      <c r="I54" s="125"/>
      <c r="J54" s="13"/>
    </row>
    <row r="55" spans="1:10" ht="1.5" customHeight="1" x14ac:dyDescent="0.35">
      <c r="A55" s="126"/>
      <c r="B55" s="127"/>
      <c r="C55" s="127"/>
      <c r="D55" s="128"/>
      <c r="E55" s="128"/>
      <c r="F55" s="125"/>
      <c r="G55" s="125"/>
      <c r="H55" s="125"/>
      <c r="I55" s="125"/>
      <c r="J55" s="13"/>
    </row>
    <row r="56" spans="1:10" x14ac:dyDescent="0.2">
      <c r="A56" s="129"/>
      <c r="B56" s="129"/>
      <c r="C56" s="129"/>
      <c r="D56" s="129"/>
      <c r="E56" s="129"/>
      <c r="F56" s="129"/>
      <c r="G56" s="129"/>
      <c r="H56" s="129"/>
      <c r="I56" s="129"/>
    </row>
  </sheetData>
  <mergeCells count="10">
    <mergeCell ref="H13:I13"/>
    <mergeCell ref="A32:I34"/>
    <mergeCell ref="H43:I43"/>
    <mergeCell ref="F45:F46"/>
    <mergeCell ref="A2:D2"/>
    <mergeCell ref="E2:I2"/>
    <mergeCell ref="E3:I3"/>
    <mergeCell ref="E4:I4"/>
    <mergeCell ref="E5:I5"/>
    <mergeCell ref="E7:I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K20" sqref="K20"/>
    </sheetView>
  </sheetViews>
  <sheetFormatPr defaultRowHeight="12.75" x14ac:dyDescent="0.2"/>
  <cols>
    <col min="1" max="1" width="7.5703125" style="49" customWidth="1"/>
    <col min="2" max="2" width="2.5703125" style="49" customWidth="1"/>
    <col min="3" max="3" width="8.42578125" style="49" customWidth="1"/>
    <col min="4" max="4" width="8.28515625" style="49" customWidth="1"/>
    <col min="5" max="5" width="14.7109375" style="49" customWidth="1"/>
    <col min="6" max="6" width="15.5703125" style="49" customWidth="1"/>
    <col min="7" max="8" width="14.7109375" style="49" customWidth="1"/>
    <col min="9" max="9" width="15" style="49" customWidth="1"/>
    <col min="10" max="10" width="16.85546875" style="49" customWidth="1"/>
    <col min="11" max="16384" width="9.140625" style="12"/>
  </cols>
  <sheetData>
    <row r="1" spans="1:10" ht="19.5" x14ac:dyDescent="0.4">
      <c r="A1" s="47" t="s">
        <v>0</v>
      </c>
      <c r="B1" s="48"/>
      <c r="C1" s="48"/>
      <c r="D1" s="48"/>
    </row>
    <row r="2" spans="1:10" ht="19.5" x14ac:dyDescent="0.4">
      <c r="A2" s="324" t="s">
        <v>1</v>
      </c>
      <c r="B2" s="324"/>
      <c r="C2" s="324"/>
      <c r="D2" s="324"/>
      <c r="E2" s="325" t="s">
        <v>121</v>
      </c>
      <c r="F2" s="325"/>
      <c r="G2" s="325"/>
      <c r="H2" s="325"/>
      <c r="I2" s="325"/>
      <c r="J2" s="51"/>
    </row>
    <row r="3" spans="1:10" ht="9.75" customHeight="1" x14ac:dyDescent="0.4">
      <c r="A3" s="50"/>
      <c r="B3" s="50"/>
      <c r="C3" s="50"/>
      <c r="D3" s="50"/>
      <c r="E3" s="327" t="s">
        <v>32</v>
      </c>
      <c r="F3" s="327"/>
      <c r="G3" s="327"/>
      <c r="H3" s="327"/>
      <c r="I3" s="327"/>
      <c r="J3" s="51"/>
    </row>
    <row r="4" spans="1:10" ht="15.75" x14ac:dyDescent="0.25">
      <c r="A4" s="52" t="s">
        <v>2</v>
      </c>
      <c r="E4" s="326" t="s">
        <v>79</v>
      </c>
      <c r="F4" s="326"/>
      <c r="G4" s="326"/>
      <c r="H4" s="326"/>
      <c r="I4" s="326"/>
    </row>
    <row r="5" spans="1:10" ht="7.5" customHeight="1" x14ac:dyDescent="0.25">
      <c r="A5" s="52"/>
      <c r="E5" s="327" t="s">
        <v>32</v>
      </c>
      <c r="F5" s="327"/>
      <c r="G5" s="327"/>
      <c r="H5" s="327"/>
      <c r="I5" s="327"/>
    </row>
    <row r="6" spans="1:10" ht="19.5" x14ac:dyDescent="0.4">
      <c r="A6" s="51" t="s">
        <v>108</v>
      </c>
      <c r="E6" s="55">
        <v>68911921</v>
      </c>
      <c r="F6" s="53"/>
      <c r="G6" s="54" t="s">
        <v>3</v>
      </c>
      <c r="H6" s="55"/>
      <c r="I6" s="55">
        <v>1025</v>
      </c>
    </row>
    <row r="7" spans="1:10" ht="8.25" customHeight="1" x14ac:dyDescent="0.4">
      <c r="A7" s="51"/>
      <c r="E7" s="327" t="s">
        <v>33</v>
      </c>
      <c r="F7" s="327"/>
      <c r="G7" s="327"/>
      <c r="H7" s="327"/>
      <c r="I7" s="327"/>
    </row>
    <row r="8" spans="1:10" ht="19.5" hidden="1" x14ac:dyDescent="0.4">
      <c r="A8" s="51"/>
      <c r="E8" s="55"/>
      <c r="F8" s="55"/>
      <c r="G8" s="55"/>
      <c r="H8" s="54"/>
      <c r="I8" s="55"/>
    </row>
    <row r="9" spans="1:10" ht="30.75" customHeight="1" x14ac:dyDescent="0.4">
      <c r="A9" s="51"/>
      <c r="E9" s="55"/>
      <c r="F9" s="55"/>
      <c r="G9" s="55"/>
      <c r="H9" s="54"/>
      <c r="I9" s="55"/>
    </row>
    <row r="11" spans="1:10" s="6" customFormat="1" ht="15" customHeight="1" x14ac:dyDescent="0.4">
      <c r="A11" s="56"/>
      <c r="B11" s="57"/>
      <c r="C11" s="57"/>
      <c r="D11" s="57"/>
      <c r="E11" s="58" t="s">
        <v>4</v>
      </c>
      <c r="F11" s="58" t="s">
        <v>5</v>
      </c>
      <c r="G11" s="197" t="s">
        <v>6</v>
      </c>
      <c r="H11" s="59" t="s">
        <v>7</v>
      </c>
      <c r="I11" s="59"/>
      <c r="J11" s="57"/>
    </row>
    <row r="12" spans="1:10" s="6" customFormat="1" ht="15" customHeight="1" x14ac:dyDescent="0.4">
      <c r="A12" s="60"/>
      <c r="B12" s="60"/>
      <c r="C12" s="60"/>
      <c r="D12" s="60"/>
      <c r="E12" s="58" t="s">
        <v>8</v>
      </c>
      <c r="F12" s="58" t="s">
        <v>8</v>
      </c>
      <c r="G12" s="197" t="s">
        <v>9</v>
      </c>
      <c r="H12" s="61" t="s">
        <v>10</v>
      </c>
      <c r="I12" s="62" t="s">
        <v>11</v>
      </c>
      <c r="J12" s="57"/>
    </row>
    <row r="13" spans="1:10" s="6" customFormat="1" ht="12.75" customHeight="1" x14ac:dyDescent="0.2">
      <c r="A13" s="60"/>
      <c r="B13" s="60"/>
      <c r="C13" s="60"/>
      <c r="D13" s="60"/>
      <c r="E13" s="58" t="s">
        <v>12</v>
      </c>
      <c r="F13" s="58" t="s">
        <v>12</v>
      </c>
      <c r="G13" s="63"/>
      <c r="H13" s="328" t="s">
        <v>127</v>
      </c>
      <c r="I13" s="323"/>
      <c r="J13" s="57"/>
    </row>
    <row r="14" spans="1:10" s="6" customFormat="1" ht="12.75" customHeight="1" x14ac:dyDescent="0.2">
      <c r="A14" s="60"/>
      <c r="B14" s="60"/>
      <c r="C14" s="60"/>
      <c r="D14" s="60"/>
      <c r="E14" s="58"/>
      <c r="F14" s="58"/>
      <c r="G14" s="63"/>
      <c r="H14" s="1"/>
      <c r="I14" s="64"/>
      <c r="J14" s="57"/>
    </row>
    <row r="15" spans="1:10" s="6" customFormat="1" ht="18.75" x14ac:dyDescent="0.4">
      <c r="A15" s="65" t="s">
        <v>13</v>
      </c>
      <c r="B15" s="65"/>
      <c r="C15" s="66"/>
      <c r="D15" s="67"/>
      <c r="E15" s="68"/>
      <c r="F15" s="68"/>
      <c r="G15" s="69"/>
      <c r="H15" s="60"/>
      <c r="I15" s="60"/>
      <c r="J15" s="57"/>
    </row>
    <row r="16" spans="1:10" s="6" customFormat="1" ht="19.5" x14ac:dyDescent="0.4">
      <c r="A16" s="70" t="s">
        <v>14</v>
      </c>
      <c r="B16" s="65"/>
      <c r="C16" s="66"/>
      <c r="D16" s="67"/>
      <c r="E16" s="229">
        <v>553000</v>
      </c>
      <c r="F16" s="230">
        <v>5628601</v>
      </c>
      <c r="G16" s="9">
        <f>H16+I16</f>
        <v>5616881.4199999999</v>
      </c>
      <c r="H16" s="229">
        <v>5616881.4199999999</v>
      </c>
      <c r="I16" s="229">
        <v>0</v>
      </c>
      <c r="J16" s="57"/>
    </row>
    <row r="17" spans="1:10" s="6" customFormat="1" ht="20.25" customHeight="1" x14ac:dyDescent="0.35">
      <c r="A17" s="3"/>
      <c r="B17" s="57"/>
      <c r="C17" s="57"/>
      <c r="D17" s="57"/>
      <c r="J17" s="57"/>
    </row>
    <row r="18" spans="1:10" s="6" customFormat="1" ht="19.5" x14ac:dyDescent="0.4">
      <c r="A18" s="70" t="s">
        <v>15</v>
      </c>
      <c r="B18" s="4"/>
      <c r="C18" s="4"/>
      <c r="D18" s="4"/>
      <c r="E18" s="229">
        <v>553000</v>
      </c>
      <c r="F18" s="230">
        <v>5676463.2000000002</v>
      </c>
      <c r="G18" s="9">
        <f>H18+I18</f>
        <v>5630849.3700000001</v>
      </c>
      <c r="H18" s="229">
        <v>5630849.3700000001</v>
      </c>
      <c r="I18" s="229">
        <v>0</v>
      </c>
      <c r="J18" s="5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71"/>
      <c r="F20" s="71"/>
      <c r="G20" s="72"/>
      <c r="H20" s="2"/>
      <c r="I20" s="2"/>
      <c r="J20" s="5"/>
    </row>
    <row r="21" spans="1:10" ht="19.5" x14ac:dyDescent="0.4">
      <c r="A21" s="73" t="s">
        <v>16</v>
      </c>
      <c r="B21" s="71"/>
      <c r="C21" s="71"/>
      <c r="D21" s="71"/>
      <c r="E21" s="71"/>
      <c r="F21" s="71"/>
      <c r="G21" s="74"/>
      <c r="H21" s="72"/>
      <c r="I21" s="72"/>
      <c r="J21" s="72"/>
    </row>
    <row r="22" spans="1:10" ht="18" x14ac:dyDescent="0.35">
      <c r="A22" s="71"/>
      <c r="B22" s="71"/>
      <c r="C22" s="75" t="s">
        <v>38</v>
      </c>
      <c r="D22" s="71"/>
      <c r="E22" s="71"/>
      <c r="F22" s="71"/>
      <c r="G22" s="7">
        <f>H22+I22</f>
        <v>0</v>
      </c>
      <c r="H22" s="8">
        <v>0</v>
      </c>
      <c r="I22" s="8">
        <v>0</v>
      </c>
      <c r="J22" s="72"/>
    </row>
    <row r="23" spans="1:10" ht="18" x14ac:dyDescent="0.35">
      <c r="A23" s="71"/>
      <c r="B23" s="71"/>
      <c r="C23" s="75"/>
      <c r="D23" s="71"/>
      <c r="E23" s="71"/>
      <c r="F23" s="71"/>
      <c r="G23" s="7"/>
      <c r="H23" s="8"/>
      <c r="I23" s="8"/>
      <c r="J23" s="72"/>
    </row>
    <row r="24" spans="1:10" ht="22.5" x14ac:dyDescent="0.45">
      <c r="A24" s="76" t="s">
        <v>34</v>
      </c>
      <c r="B24" s="76"/>
      <c r="C24" s="77"/>
      <c r="D24" s="76"/>
      <c r="E24" s="76"/>
      <c r="F24" s="76"/>
      <c r="G24" s="78">
        <f>G18-G16-G22</f>
        <v>13967.950000000186</v>
      </c>
      <c r="H24" s="78">
        <f>H18-H16-H22</f>
        <v>13967.950000000186</v>
      </c>
      <c r="I24" s="78">
        <f>I18-I16-I22</f>
        <v>0</v>
      </c>
      <c r="J24" s="79"/>
    </row>
    <row r="26" spans="1:10" ht="24" customHeight="1" x14ac:dyDescent="0.2">
      <c r="H26" s="80"/>
    </row>
    <row r="28" spans="1:10" ht="19.5" x14ac:dyDescent="0.4">
      <c r="A28" s="65" t="s">
        <v>17</v>
      </c>
      <c r="B28" s="65" t="s">
        <v>35</v>
      </c>
      <c r="C28" s="65"/>
      <c r="D28" s="4"/>
      <c r="E28" s="4"/>
      <c r="F28" s="60"/>
      <c r="G28" s="81">
        <f>G29+G30+G31</f>
        <v>13967.95</v>
      </c>
      <c r="H28" s="82"/>
      <c r="I28" s="83"/>
      <c r="J28" s="80"/>
    </row>
    <row r="29" spans="1:10" s="6" customFormat="1" ht="18.75" x14ac:dyDescent="0.4">
      <c r="A29" s="84"/>
      <c r="B29" s="84"/>
      <c r="C29" s="85" t="s">
        <v>18</v>
      </c>
      <c r="D29" s="86"/>
      <c r="E29" s="87"/>
      <c r="F29" s="80" t="s">
        <v>20</v>
      </c>
      <c r="G29" s="8">
        <v>0</v>
      </c>
      <c r="H29" s="82"/>
      <c r="I29" s="83"/>
    </row>
    <row r="30" spans="1:10" s="6" customFormat="1" ht="18.75" x14ac:dyDescent="0.4">
      <c r="A30" s="84"/>
      <c r="B30" s="84"/>
      <c r="C30" s="85"/>
      <c r="D30" s="86"/>
      <c r="E30" s="87"/>
      <c r="F30" s="80" t="s">
        <v>19</v>
      </c>
      <c r="G30" s="8">
        <v>13967.95</v>
      </c>
      <c r="H30" s="82"/>
      <c r="I30" s="83"/>
    </row>
    <row r="31" spans="1:10" s="6" customFormat="1" ht="18.75" x14ac:dyDescent="0.4">
      <c r="A31" s="84"/>
      <c r="B31" s="84"/>
      <c r="C31" s="85" t="s">
        <v>21</v>
      </c>
      <c r="D31" s="86"/>
      <c r="E31" s="87"/>
      <c r="F31" s="80" t="s">
        <v>109</v>
      </c>
      <c r="G31" s="88">
        <v>0</v>
      </c>
      <c r="H31" s="89"/>
      <c r="I31" s="83"/>
    </row>
    <row r="32" spans="1:10" s="6" customFormat="1" ht="12.75" customHeight="1" x14ac:dyDescent="0.2">
      <c r="A32" s="329"/>
      <c r="B32" s="330"/>
      <c r="C32" s="330"/>
      <c r="D32" s="330"/>
      <c r="E32" s="330"/>
      <c r="F32" s="330"/>
      <c r="G32" s="330"/>
      <c r="H32" s="330"/>
      <c r="I32" s="330"/>
    </row>
    <row r="33" spans="1:10" s="6" customFormat="1" x14ac:dyDescent="0.2">
      <c r="A33" s="330"/>
      <c r="B33" s="330"/>
      <c r="C33" s="330"/>
      <c r="D33" s="330"/>
      <c r="E33" s="330"/>
      <c r="F33" s="330"/>
      <c r="G33" s="330"/>
      <c r="H33" s="330"/>
      <c r="I33" s="330"/>
    </row>
    <row r="34" spans="1:10" x14ac:dyDescent="0.2">
      <c r="A34" s="330"/>
      <c r="B34" s="330"/>
      <c r="C34" s="330"/>
      <c r="D34" s="330"/>
      <c r="E34" s="330"/>
      <c r="F34" s="330"/>
      <c r="G34" s="330"/>
      <c r="H34" s="330"/>
      <c r="I34" s="330"/>
      <c r="J34" s="90"/>
    </row>
    <row r="35" spans="1:10" ht="19.5" x14ac:dyDescent="0.4">
      <c r="A35" s="65" t="s">
        <v>22</v>
      </c>
      <c r="B35" s="65" t="s">
        <v>30</v>
      </c>
      <c r="C35" s="65"/>
      <c r="D35" s="91"/>
      <c r="E35" s="69"/>
      <c r="F35" s="4"/>
      <c r="G35" s="92"/>
      <c r="H35" s="83"/>
      <c r="I35" s="83"/>
      <c r="J35" s="90"/>
    </row>
    <row r="36" spans="1:10" ht="18.75" x14ac:dyDescent="0.4">
      <c r="A36" s="65"/>
      <c r="B36" s="65"/>
      <c r="C36" s="65"/>
      <c r="D36" s="91"/>
      <c r="F36" s="93" t="s">
        <v>36</v>
      </c>
      <c r="G36" s="196" t="s">
        <v>6</v>
      </c>
      <c r="H36" s="60"/>
      <c r="I36" s="94" t="s">
        <v>39</v>
      </c>
      <c r="J36" s="90"/>
    </row>
    <row r="37" spans="1:10" ht="15" customHeight="1" x14ac:dyDescent="0.35">
      <c r="A37" s="95" t="s">
        <v>31</v>
      </c>
      <c r="B37" s="96"/>
      <c r="C37" s="3"/>
      <c r="D37" s="96"/>
      <c r="E37" s="69"/>
      <c r="F37" s="133">
        <v>0</v>
      </c>
      <c r="G37" s="133">
        <v>0</v>
      </c>
      <c r="H37" s="231"/>
      <c r="I37" s="98" t="s">
        <v>111</v>
      </c>
      <c r="J37" s="90"/>
    </row>
    <row r="38" spans="1:10" ht="16.5" x14ac:dyDescent="0.35">
      <c r="A38" s="95" t="s">
        <v>42</v>
      </c>
      <c r="B38" s="96"/>
      <c r="C38" s="3"/>
      <c r="D38" s="99"/>
      <c r="E38" s="99"/>
      <c r="F38" s="133">
        <v>13000</v>
      </c>
      <c r="G38" s="133">
        <v>13126</v>
      </c>
      <c r="H38" s="231"/>
      <c r="I38" s="98">
        <f>G38/F38</f>
        <v>1.0096923076923077</v>
      </c>
      <c r="J38" s="13"/>
    </row>
    <row r="39" spans="1:10" ht="16.5" x14ac:dyDescent="0.35">
      <c r="A39" s="95" t="s">
        <v>43</v>
      </c>
      <c r="B39" s="96"/>
      <c r="C39" s="3"/>
      <c r="D39" s="99"/>
      <c r="E39" s="99"/>
      <c r="F39" s="133">
        <v>0</v>
      </c>
      <c r="G39" s="133">
        <v>0</v>
      </c>
      <c r="H39" s="231"/>
      <c r="I39" s="98" t="s">
        <v>111</v>
      </c>
      <c r="J39" s="13"/>
    </row>
    <row r="40" spans="1:10" ht="16.5" x14ac:dyDescent="0.35">
      <c r="A40" s="95" t="s">
        <v>117</v>
      </c>
      <c r="B40" s="96"/>
      <c r="C40" s="3"/>
      <c r="D40" s="69"/>
      <c r="E40" s="69"/>
      <c r="F40" s="133">
        <v>10000</v>
      </c>
      <c r="G40" s="133">
        <v>10000</v>
      </c>
      <c r="H40" s="231"/>
      <c r="I40" s="98">
        <f>G40/F40</f>
        <v>1</v>
      </c>
      <c r="J40" s="13"/>
    </row>
    <row r="41" spans="1:10" ht="16.5" x14ac:dyDescent="0.35">
      <c r="A41" s="95" t="s">
        <v>37</v>
      </c>
      <c r="B41" s="68"/>
      <c r="C41" s="68"/>
      <c r="D41" s="100"/>
      <c r="E41" s="100" t="s">
        <v>110</v>
      </c>
      <c r="F41" s="133">
        <v>0</v>
      </c>
      <c r="G41" s="133">
        <v>0</v>
      </c>
      <c r="H41" s="231"/>
      <c r="I41" s="101" t="s">
        <v>111</v>
      </c>
      <c r="J41" s="13"/>
    </row>
    <row r="42" spans="1:10" x14ac:dyDescent="0.2">
      <c r="A42" s="320" t="s">
        <v>123</v>
      </c>
      <c r="B42" s="320"/>
      <c r="C42" s="320"/>
      <c r="D42" s="320"/>
      <c r="E42" s="320"/>
      <c r="F42" s="320"/>
      <c r="G42" s="320"/>
      <c r="H42" s="320"/>
      <c r="I42" s="320"/>
      <c r="J42" s="13"/>
    </row>
    <row r="43" spans="1:10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"/>
    </row>
    <row r="44" spans="1:10" ht="19.5" thickBot="1" x14ac:dyDescent="0.45">
      <c r="A44" s="65" t="s">
        <v>23</v>
      </c>
      <c r="B44" s="65" t="s">
        <v>24</v>
      </c>
      <c r="C44" s="67"/>
      <c r="D44" s="69"/>
      <c r="E44" s="69"/>
      <c r="F44" s="102"/>
      <c r="G44" s="103"/>
      <c r="H44" s="322" t="s">
        <v>41</v>
      </c>
      <c r="I44" s="323"/>
      <c r="J44" s="13"/>
    </row>
    <row r="45" spans="1:10" ht="18.75" thickTop="1" x14ac:dyDescent="0.35">
      <c r="A45" s="200"/>
      <c r="B45" s="201"/>
      <c r="C45" s="202"/>
      <c r="D45" s="201"/>
      <c r="E45" s="203" t="s">
        <v>134</v>
      </c>
      <c r="F45" s="204" t="s">
        <v>25</v>
      </c>
      <c r="G45" s="205" t="s">
        <v>26</v>
      </c>
      <c r="H45" s="206" t="s">
        <v>27</v>
      </c>
      <c r="I45" s="207" t="s">
        <v>40</v>
      </c>
      <c r="J45" s="13"/>
    </row>
    <row r="46" spans="1:10" x14ac:dyDescent="0.2">
      <c r="A46" s="208"/>
      <c r="B46" s="209"/>
      <c r="C46" s="209"/>
      <c r="D46" s="209"/>
      <c r="E46" s="210"/>
      <c r="F46" s="321"/>
      <c r="G46" s="211"/>
      <c r="H46" s="212">
        <v>41274</v>
      </c>
      <c r="I46" s="213">
        <v>41274</v>
      </c>
      <c r="J46" s="13"/>
    </row>
    <row r="47" spans="1:10" x14ac:dyDescent="0.2">
      <c r="A47" s="208"/>
      <c r="B47" s="209"/>
      <c r="C47" s="209"/>
      <c r="D47" s="209"/>
      <c r="E47" s="210"/>
      <c r="F47" s="321"/>
      <c r="G47" s="214"/>
      <c r="H47" s="214"/>
      <c r="I47" s="215"/>
      <c r="J47" s="13"/>
    </row>
    <row r="48" spans="1:10" ht="13.5" thickBot="1" x14ac:dyDescent="0.25">
      <c r="A48" s="216"/>
      <c r="B48" s="217"/>
      <c r="C48" s="217"/>
      <c r="D48" s="217"/>
      <c r="E48" s="216"/>
      <c r="F48" s="218"/>
      <c r="G48" s="219"/>
      <c r="H48" s="219"/>
      <c r="I48" s="220"/>
      <c r="J48" s="13"/>
    </row>
    <row r="49" spans="1:10" ht="13.5" thickTop="1" x14ac:dyDescent="0.2">
      <c r="A49" s="104"/>
      <c r="B49" s="105"/>
      <c r="C49" s="105" t="s">
        <v>20</v>
      </c>
      <c r="D49" s="105"/>
      <c r="E49" s="106">
        <v>50</v>
      </c>
      <c r="F49" s="107">
        <v>0</v>
      </c>
      <c r="G49" s="108">
        <v>0</v>
      </c>
      <c r="H49" s="108">
        <f>E49+F49-G49</f>
        <v>50</v>
      </c>
      <c r="I49" s="131">
        <f>H49</f>
        <v>50</v>
      </c>
      <c r="J49" s="13"/>
    </row>
    <row r="50" spans="1:10" x14ac:dyDescent="0.2">
      <c r="A50" s="110"/>
      <c r="B50" s="111"/>
      <c r="C50" s="111" t="s">
        <v>28</v>
      </c>
      <c r="D50" s="111"/>
      <c r="E50" s="112">
        <v>38810.29</v>
      </c>
      <c r="F50" s="113">
        <v>35230</v>
      </c>
      <c r="G50" s="114">
        <v>40277</v>
      </c>
      <c r="H50" s="114">
        <f>E50+F50-G50</f>
        <v>33763.290000000008</v>
      </c>
      <c r="I50" s="132">
        <v>30070.29</v>
      </c>
      <c r="J50" s="13"/>
    </row>
    <row r="51" spans="1:10" x14ac:dyDescent="0.2">
      <c r="A51" s="110"/>
      <c r="B51" s="111"/>
      <c r="C51" s="111" t="s">
        <v>19</v>
      </c>
      <c r="D51" s="111"/>
      <c r="E51" s="112">
        <f>60833.63+193090.8</f>
        <v>253924.43</v>
      </c>
      <c r="F51" s="113">
        <f>5207.53+240953</f>
        <v>246160.53</v>
      </c>
      <c r="G51" s="114">
        <f>3070+193090.8</f>
        <v>196160.8</v>
      </c>
      <c r="H51" s="114">
        <f>E51+F51-G51</f>
        <v>303924.15999999997</v>
      </c>
      <c r="I51" s="132">
        <f>H51</f>
        <v>303924.15999999997</v>
      </c>
      <c r="J51" s="13"/>
    </row>
    <row r="52" spans="1:10" x14ac:dyDescent="0.2">
      <c r="A52" s="110"/>
      <c r="B52" s="111"/>
      <c r="C52" s="111" t="s">
        <v>29</v>
      </c>
      <c r="D52" s="111"/>
      <c r="E52" s="112">
        <v>29798</v>
      </c>
      <c r="F52" s="113">
        <v>13126</v>
      </c>
      <c r="G52" s="114">
        <v>10000</v>
      </c>
      <c r="H52" s="114">
        <f>E52+F52-G52</f>
        <v>32924</v>
      </c>
      <c r="I52" s="132">
        <f>H52</f>
        <v>32924</v>
      </c>
      <c r="J52" s="13"/>
    </row>
    <row r="53" spans="1:10" ht="18.75" thickBot="1" x14ac:dyDescent="0.4">
      <c r="A53" s="116" t="s">
        <v>12</v>
      </c>
      <c r="B53" s="117"/>
      <c r="C53" s="117"/>
      <c r="D53" s="117"/>
      <c r="E53" s="118">
        <f>E49+E50+E51+E52</f>
        <v>322582.71999999997</v>
      </c>
      <c r="F53" s="119">
        <f>F49+F50+F51+F52</f>
        <v>294516.53000000003</v>
      </c>
      <c r="G53" s="119">
        <f>G49+G50+G51+G52</f>
        <v>246437.8</v>
      </c>
      <c r="H53" s="119">
        <f>H49+H50+H51+H52</f>
        <v>370661.44999999995</v>
      </c>
      <c r="I53" s="120">
        <f>I49+I50+I51+I52</f>
        <v>366968.44999999995</v>
      </c>
      <c r="J53" s="13"/>
    </row>
    <row r="54" spans="1:10" ht="18.75" thickTop="1" x14ac:dyDescent="0.35">
      <c r="A54" s="121"/>
      <c r="B54" s="122"/>
      <c r="C54" s="122"/>
      <c r="D54" s="69"/>
      <c r="E54" s="69"/>
      <c r="F54" s="102"/>
      <c r="G54" s="103"/>
      <c r="H54" s="123"/>
      <c r="I54" s="123"/>
      <c r="J54" s="13"/>
    </row>
    <row r="55" spans="1:10" ht="18" x14ac:dyDescent="0.35">
      <c r="A55" s="121"/>
      <c r="B55" s="122"/>
      <c r="C55" s="122"/>
      <c r="D55" s="69"/>
      <c r="E55" s="69"/>
      <c r="F55" s="102"/>
      <c r="G55" s="124"/>
      <c r="H55" s="125"/>
      <c r="I55" s="125"/>
      <c r="J55" s="13"/>
    </row>
    <row r="56" spans="1:10" ht="1.5" customHeight="1" x14ac:dyDescent="0.35">
      <c r="A56" s="126"/>
      <c r="B56" s="127"/>
      <c r="C56" s="127"/>
      <c r="D56" s="128"/>
      <c r="E56" s="128"/>
      <c r="F56" s="125"/>
      <c r="G56" s="125"/>
      <c r="H56" s="125"/>
      <c r="I56" s="125"/>
      <c r="J56" s="13"/>
    </row>
    <row r="57" spans="1:10" x14ac:dyDescent="0.2">
      <c r="A57" s="129"/>
      <c r="B57" s="129"/>
      <c r="C57" s="129"/>
      <c r="D57" s="129"/>
      <c r="E57" s="129"/>
      <c r="F57" s="129"/>
      <c r="G57" s="129"/>
      <c r="H57" s="129"/>
      <c r="I57" s="129"/>
    </row>
  </sheetData>
  <sheetProtection selectLockedCells="1"/>
  <mergeCells count="11">
    <mergeCell ref="A42:I42"/>
    <mergeCell ref="F46:F47"/>
    <mergeCell ref="H44:I44"/>
    <mergeCell ref="A2:D2"/>
    <mergeCell ref="E2:I2"/>
    <mergeCell ref="E4:I4"/>
    <mergeCell ref="E3:I3"/>
    <mergeCell ref="E5:I5"/>
    <mergeCell ref="H13:I13"/>
    <mergeCell ref="E7:I7"/>
    <mergeCell ref="A32:I34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406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zoomScaleNormal="100" workbookViewId="0">
      <selection activeCell="K20" sqref="K20"/>
    </sheetView>
  </sheetViews>
  <sheetFormatPr defaultRowHeight="12.75" x14ac:dyDescent="0.2"/>
  <cols>
    <col min="1" max="1" width="7.5703125" style="49" customWidth="1"/>
    <col min="2" max="2" width="2.5703125" style="49" customWidth="1"/>
    <col min="3" max="3" width="8.42578125" style="49" customWidth="1"/>
    <col min="4" max="4" width="8.28515625" style="49" customWidth="1"/>
    <col min="5" max="5" width="14.7109375" style="49" customWidth="1"/>
    <col min="6" max="6" width="15.5703125" style="49" customWidth="1"/>
    <col min="7" max="8" width="14.7109375" style="49" customWidth="1"/>
    <col min="9" max="9" width="15" style="49" customWidth="1"/>
    <col min="10" max="10" width="16.85546875" style="49" customWidth="1"/>
    <col min="11" max="16384" width="9.140625" style="12"/>
  </cols>
  <sheetData>
    <row r="1" spans="1:10" ht="19.5" x14ac:dyDescent="0.4">
      <c r="A1" s="47" t="s">
        <v>0</v>
      </c>
      <c r="B1" s="48"/>
      <c r="C1" s="48"/>
      <c r="D1" s="48"/>
    </row>
    <row r="2" spans="1:10" ht="19.5" x14ac:dyDescent="0.4">
      <c r="A2" s="324" t="s">
        <v>1</v>
      </c>
      <c r="B2" s="324"/>
      <c r="C2" s="324"/>
      <c r="D2" s="324"/>
      <c r="E2" s="325" t="s">
        <v>80</v>
      </c>
      <c r="F2" s="325"/>
      <c r="G2" s="325"/>
      <c r="H2" s="325"/>
      <c r="I2" s="325"/>
      <c r="J2" s="51"/>
    </row>
    <row r="3" spans="1:10" ht="9.75" customHeight="1" x14ac:dyDescent="0.4">
      <c r="A3" s="50"/>
      <c r="B3" s="50"/>
      <c r="C3" s="50"/>
      <c r="D3" s="50"/>
      <c r="E3" s="327" t="s">
        <v>32</v>
      </c>
      <c r="F3" s="327"/>
      <c r="G3" s="327"/>
      <c r="H3" s="327"/>
      <c r="I3" s="327"/>
      <c r="J3" s="51"/>
    </row>
    <row r="4" spans="1:10" ht="15.75" x14ac:dyDescent="0.25">
      <c r="A4" s="52" t="s">
        <v>2</v>
      </c>
      <c r="E4" s="326" t="s">
        <v>81</v>
      </c>
      <c r="F4" s="326"/>
      <c r="G4" s="326"/>
      <c r="H4" s="326"/>
      <c r="I4" s="326"/>
    </row>
    <row r="5" spans="1:10" ht="7.5" customHeight="1" x14ac:dyDescent="0.25">
      <c r="A5" s="52"/>
      <c r="E5" s="327" t="s">
        <v>32</v>
      </c>
      <c r="F5" s="327"/>
      <c r="G5" s="327"/>
      <c r="H5" s="327"/>
      <c r="I5" s="327"/>
    </row>
    <row r="6" spans="1:10" ht="19.5" x14ac:dyDescent="0.4">
      <c r="A6" s="51" t="s">
        <v>108</v>
      </c>
      <c r="E6" s="53">
        <v>68911947</v>
      </c>
      <c r="F6" s="53"/>
      <c r="G6" s="54" t="s">
        <v>3</v>
      </c>
      <c r="H6" s="55"/>
      <c r="I6" s="55">
        <v>1026</v>
      </c>
    </row>
    <row r="7" spans="1:10" ht="8.25" customHeight="1" x14ac:dyDescent="0.4">
      <c r="A7" s="51"/>
      <c r="E7" s="327" t="s">
        <v>33</v>
      </c>
      <c r="F7" s="327"/>
      <c r="G7" s="327"/>
      <c r="H7" s="327"/>
      <c r="I7" s="327"/>
    </row>
    <row r="8" spans="1:10" ht="19.5" hidden="1" x14ac:dyDescent="0.4">
      <c r="A8" s="51"/>
      <c r="E8" s="55"/>
      <c r="F8" s="55"/>
      <c r="G8" s="55"/>
      <c r="H8" s="54"/>
      <c r="I8" s="55"/>
    </row>
    <row r="9" spans="1:10" ht="30.75" customHeight="1" x14ac:dyDescent="0.4">
      <c r="A9" s="51"/>
      <c r="E9" s="55"/>
      <c r="F9" s="55"/>
      <c r="G9" s="55"/>
      <c r="H9" s="54"/>
      <c r="I9" s="55"/>
    </row>
    <row r="11" spans="1:10" s="6" customFormat="1" ht="15" customHeight="1" x14ac:dyDescent="0.4">
      <c r="A11" s="56"/>
      <c r="B11" s="57"/>
      <c r="C11" s="57"/>
      <c r="D11" s="57"/>
      <c r="E11" s="58" t="s">
        <v>4</v>
      </c>
      <c r="F11" s="58" t="s">
        <v>5</v>
      </c>
      <c r="G11" s="197" t="s">
        <v>6</v>
      </c>
      <c r="H11" s="59" t="s">
        <v>7</v>
      </c>
      <c r="I11" s="59"/>
      <c r="J11" s="57"/>
    </row>
    <row r="12" spans="1:10" s="6" customFormat="1" ht="15" customHeight="1" x14ac:dyDescent="0.4">
      <c r="A12" s="60"/>
      <c r="B12" s="60"/>
      <c r="C12" s="60"/>
      <c r="D12" s="60"/>
      <c r="E12" s="58" t="s">
        <v>8</v>
      </c>
      <c r="F12" s="58" t="s">
        <v>8</v>
      </c>
      <c r="G12" s="197" t="s">
        <v>9</v>
      </c>
      <c r="H12" s="61" t="s">
        <v>10</v>
      </c>
      <c r="I12" s="62" t="s">
        <v>11</v>
      </c>
      <c r="J12" s="57"/>
    </row>
    <row r="13" spans="1:10" s="6" customFormat="1" ht="12.75" customHeight="1" x14ac:dyDescent="0.2">
      <c r="A13" s="60"/>
      <c r="B13" s="60"/>
      <c r="C13" s="60"/>
      <c r="D13" s="60"/>
      <c r="E13" s="58" t="s">
        <v>12</v>
      </c>
      <c r="F13" s="58" t="s">
        <v>12</v>
      </c>
      <c r="G13" s="63"/>
      <c r="H13" s="328" t="s">
        <v>127</v>
      </c>
      <c r="I13" s="323"/>
      <c r="J13" s="57"/>
    </row>
    <row r="14" spans="1:10" s="6" customFormat="1" ht="12.75" customHeight="1" x14ac:dyDescent="0.2">
      <c r="A14" s="60"/>
      <c r="B14" s="60"/>
      <c r="C14" s="60"/>
      <c r="D14" s="60"/>
      <c r="E14" s="58"/>
      <c r="F14" s="58"/>
      <c r="G14" s="63"/>
      <c r="H14" s="1"/>
      <c r="I14" s="64"/>
      <c r="J14" s="57"/>
    </row>
    <row r="15" spans="1:10" s="6" customFormat="1" ht="18.75" x14ac:dyDescent="0.4">
      <c r="A15" s="65" t="s">
        <v>13</v>
      </c>
      <c r="B15" s="65"/>
      <c r="C15" s="66"/>
      <c r="D15" s="67"/>
      <c r="E15" s="68"/>
      <c r="F15" s="68"/>
      <c r="G15" s="69"/>
      <c r="H15" s="60"/>
      <c r="I15" s="60"/>
      <c r="J15" s="57"/>
    </row>
    <row r="16" spans="1:10" s="6" customFormat="1" ht="19.5" x14ac:dyDescent="0.4">
      <c r="A16" s="70" t="s">
        <v>14</v>
      </c>
      <c r="B16" s="65"/>
      <c r="C16" s="66"/>
      <c r="D16" s="67"/>
      <c r="E16" s="229">
        <v>485000</v>
      </c>
      <c r="F16" s="230">
        <v>4710000</v>
      </c>
      <c r="G16" s="9">
        <f>H16+I16</f>
        <v>4707768.2</v>
      </c>
      <c r="H16" s="229">
        <v>4707768.2</v>
      </c>
      <c r="I16" s="229">
        <v>0</v>
      </c>
      <c r="J16" s="57"/>
    </row>
    <row r="17" spans="1:10" s="6" customFormat="1" ht="20.25" customHeight="1" x14ac:dyDescent="0.35">
      <c r="A17" s="3"/>
      <c r="B17" s="57"/>
      <c r="C17" s="57"/>
      <c r="D17" s="57"/>
      <c r="J17" s="57"/>
    </row>
    <row r="18" spans="1:10" s="6" customFormat="1" ht="19.5" x14ac:dyDescent="0.4">
      <c r="A18" s="70" t="s">
        <v>15</v>
      </c>
      <c r="B18" s="4"/>
      <c r="C18" s="4"/>
      <c r="D18" s="4"/>
      <c r="E18" s="229">
        <v>485000</v>
      </c>
      <c r="F18" s="230">
        <v>4551000</v>
      </c>
      <c r="G18" s="9">
        <f>H18+I18</f>
        <v>4707778.03</v>
      </c>
      <c r="H18" s="229">
        <v>4707778.03</v>
      </c>
      <c r="I18" s="229">
        <v>0</v>
      </c>
      <c r="J18" s="5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71"/>
      <c r="F20" s="71"/>
      <c r="G20" s="72"/>
      <c r="H20" s="2"/>
      <c r="I20" s="2"/>
      <c r="J20" s="5"/>
    </row>
    <row r="21" spans="1:10" ht="19.5" x14ac:dyDescent="0.4">
      <c r="A21" s="73" t="s">
        <v>16</v>
      </c>
      <c r="B21" s="71"/>
      <c r="C21" s="71"/>
      <c r="D21" s="71"/>
      <c r="E21" s="71"/>
      <c r="F21" s="71"/>
      <c r="G21" s="74"/>
      <c r="H21" s="72"/>
      <c r="I21" s="72"/>
      <c r="J21" s="72"/>
    </row>
    <row r="22" spans="1:10" ht="18" x14ac:dyDescent="0.35">
      <c r="A22" s="71"/>
      <c r="B22" s="71"/>
      <c r="C22" s="75" t="s">
        <v>38</v>
      </c>
      <c r="D22" s="71"/>
      <c r="E22" s="71"/>
      <c r="F22" s="71"/>
      <c r="G22" s="7">
        <f>H22+I22</f>
        <v>0</v>
      </c>
      <c r="H22" s="8">
        <v>0</v>
      </c>
      <c r="I22" s="8">
        <v>0</v>
      </c>
      <c r="J22" s="72"/>
    </row>
    <row r="23" spans="1:10" ht="18" x14ac:dyDescent="0.35">
      <c r="A23" s="71"/>
      <c r="B23" s="71"/>
      <c r="C23" s="75"/>
      <c r="D23" s="71"/>
      <c r="E23" s="71"/>
      <c r="F23" s="71"/>
      <c r="G23" s="7"/>
      <c r="H23" s="8"/>
      <c r="I23" s="8"/>
      <c r="J23" s="72"/>
    </row>
    <row r="24" spans="1:10" ht="22.5" x14ac:dyDescent="0.45">
      <c r="A24" s="76" t="s">
        <v>34</v>
      </c>
      <c r="B24" s="76"/>
      <c r="C24" s="77"/>
      <c r="D24" s="76"/>
      <c r="E24" s="76"/>
      <c r="F24" s="76"/>
      <c r="G24" s="78">
        <f>G18-G16-G22</f>
        <v>9.8300000000745058</v>
      </c>
      <c r="H24" s="78">
        <f>H18-H16-H22</f>
        <v>9.8300000000745058</v>
      </c>
      <c r="I24" s="78">
        <f>I18-I16-I22</f>
        <v>0</v>
      </c>
      <c r="J24" s="79"/>
    </row>
    <row r="26" spans="1:10" ht="24" customHeight="1" x14ac:dyDescent="0.2">
      <c r="H26" s="80"/>
    </row>
    <row r="28" spans="1:10" ht="19.5" x14ac:dyDescent="0.4">
      <c r="A28" s="65" t="s">
        <v>17</v>
      </c>
      <c r="B28" s="65" t="s">
        <v>35</v>
      </c>
      <c r="C28" s="65"/>
      <c r="D28" s="4"/>
      <c r="E28" s="4"/>
      <c r="F28" s="60"/>
      <c r="G28" s="81">
        <f>G29+G30</f>
        <v>9.83</v>
      </c>
      <c r="H28" s="82"/>
      <c r="I28" s="83"/>
      <c r="J28" s="80"/>
    </row>
    <row r="29" spans="1:10" s="6" customFormat="1" ht="18.75" x14ac:dyDescent="0.4">
      <c r="A29" s="84"/>
      <c r="B29" s="84"/>
      <c r="C29" s="85" t="s">
        <v>18</v>
      </c>
      <c r="D29" s="86"/>
      <c r="E29" s="87"/>
      <c r="F29" s="80" t="s">
        <v>20</v>
      </c>
      <c r="G29" s="8">
        <v>0</v>
      </c>
      <c r="H29" s="82"/>
      <c r="I29" s="83"/>
    </row>
    <row r="30" spans="1:10" s="6" customFormat="1" ht="18.75" x14ac:dyDescent="0.4">
      <c r="A30" s="84"/>
      <c r="B30" s="84"/>
      <c r="C30" s="85"/>
      <c r="D30" s="86"/>
      <c r="E30" s="87"/>
      <c r="F30" s="80" t="s">
        <v>19</v>
      </c>
      <c r="G30" s="8">
        <v>9.83</v>
      </c>
      <c r="H30" s="82"/>
      <c r="I30" s="83"/>
    </row>
    <row r="31" spans="1:10" s="6" customFormat="1" ht="18.75" x14ac:dyDescent="0.4">
      <c r="A31" s="84"/>
      <c r="B31" s="84"/>
      <c r="C31" s="85" t="s">
        <v>21</v>
      </c>
      <c r="D31" s="86"/>
      <c r="E31" s="87"/>
      <c r="F31" s="80" t="s">
        <v>109</v>
      </c>
      <c r="G31" s="88">
        <v>0</v>
      </c>
      <c r="H31" s="89"/>
      <c r="I31" s="83"/>
    </row>
    <row r="32" spans="1:10" s="6" customFormat="1" x14ac:dyDescent="0.2">
      <c r="A32" s="331"/>
      <c r="B32" s="332"/>
      <c r="C32" s="332"/>
      <c r="D32" s="332"/>
      <c r="E32" s="332"/>
      <c r="F32" s="332"/>
      <c r="G32" s="332"/>
      <c r="H32" s="332"/>
      <c r="I32" s="332"/>
    </row>
    <row r="33" spans="1:10" s="6" customFormat="1" x14ac:dyDescent="0.2">
      <c r="A33" s="332"/>
      <c r="B33" s="332"/>
      <c r="C33" s="332"/>
      <c r="D33" s="332"/>
      <c r="E33" s="332"/>
      <c r="F33" s="332"/>
      <c r="G33" s="332"/>
      <c r="H33" s="332"/>
      <c r="I33" s="332"/>
    </row>
    <row r="34" spans="1:10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90"/>
    </row>
    <row r="35" spans="1:10" ht="19.5" x14ac:dyDescent="0.4">
      <c r="A35" s="65" t="s">
        <v>22</v>
      </c>
      <c r="B35" s="65" t="s">
        <v>30</v>
      </c>
      <c r="C35" s="65"/>
      <c r="D35" s="91"/>
      <c r="E35" s="69"/>
      <c r="F35" s="4"/>
      <c r="G35" s="92"/>
      <c r="H35" s="83"/>
      <c r="I35" s="83"/>
      <c r="J35" s="90"/>
    </row>
    <row r="36" spans="1:10" ht="18.75" x14ac:dyDescent="0.4">
      <c r="A36" s="65"/>
      <c r="B36" s="65"/>
      <c r="C36" s="65"/>
      <c r="D36" s="91"/>
      <c r="F36" s="93" t="s">
        <v>36</v>
      </c>
      <c r="G36" s="196" t="s">
        <v>6</v>
      </c>
      <c r="H36" s="60"/>
      <c r="I36" s="94" t="s">
        <v>39</v>
      </c>
      <c r="J36" s="90"/>
    </row>
    <row r="37" spans="1:10" ht="15" customHeight="1" x14ac:dyDescent="0.35">
      <c r="A37" s="95" t="s">
        <v>31</v>
      </c>
      <c r="B37" s="96"/>
      <c r="C37" s="3"/>
      <c r="D37" s="96"/>
      <c r="E37" s="69"/>
      <c r="F37" s="97">
        <v>0</v>
      </c>
      <c r="G37" s="97">
        <v>0</v>
      </c>
      <c r="H37" s="231"/>
      <c r="I37" s="98" t="s">
        <v>111</v>
      </c>
      <c r="J37" s="90"/>
    </row>
    <row r="38" spans="1:10" ht="16.5" x14ac:dyDescent="0.35">
      <c r="A38" s="95" t="s">
        <v>42</v>
      </c>
      <c r="B38" s="96"/>
      <c r="C38" s="3"/>
      <c r="D38" s="99"/>
      <c r="E38" s="99"/>
      <c r="F38" s="97">
        <v>0</v>
      </c>
      <c r="G38" s="97">
        <v>0</v>
      </c>
      <c r="H38" s="231"/>
      <c r="I38" s="98" t="s">
        <v>111</v>
      </c>
      <c r="J38" s="13"/>
    </row>
    <row r="39" spans="1:10" ht="16.5" x14ac:dyDescent="0.35">
      <c r="A39" s="95" t="s">
        <v>43</v>
      </c>
      <c r="B39" s="96"/>
      <c r="C39" s="3"/>
      <c r="D39" s="99"/>
      <c r="E39" s="99"/>
      <c r="F39" s="97">
        <v>0</v>
      </c>
      <c r="G39" s="97">
        <v>0</v>
      </c>
      <c r="H39" s="231"/>
      <c r="I39" s="101" t="s">
        <v>111</v>
      </c>
      <c r="J39" s="13"/>
    </row>
    <row r="40" spans="1:10" ht="16.5" x14ac:dyDescent="0.35">
      <c r="A40" s="95" t="s">
        <v>117</v>
      </c>
      <c r="B40" s="96"/>
      <c r="C40" s="3"/>
      <c r="D40" s="69"/>
      <c r="E40" s="69"/>
      <c r="F40" s="97">
        <v>0</v>
      </c>
      <c r="G40" s="97">
        <v>0</v>
      </c>
      <c r="H40" s="231"/>
      <c r="I40" s="98" t="s">
        <v>111</v>
      </c>
      <c r="J40" s="13"/>
    </row>
    <row r="41" spans="1:10" ht="16.5" x14ac:dyDescent="0.35">
      <c r="A41" s="95" t="s">
        <v>37</v>
      </c>
      <c r="B41" s="68"/>
      <c r="C41" s="68"/>
      <c r="D41" s="100"/>
      <c r="E41" s="100" t="s">
        <v>110</v>
      </c>
      <c r="F41" s="97">
        <v>0</v>
      </c>
      <c r="G41" s="97">
        <v>0</v>
      </c>
      <c r="H41" s="231"/>
      <c r="I41" s="101" t="s">
        <v>111</v>
      </c>
      <c r="J41" s="13"/>
    </row>
    <row r="42" spans="1:10" ht="16.5" x14ac:dyDescent="0.35">
      <c r="A42" s="95"/>
      <c r="B42" s="68"/>
      <c r="C42" s="68"/>
      <c r="D42" s="100"/>
      <c r="E42" s="100"/>
      <c r="F42" s="97"/>
      <c r="G42" s="97"/>
      <c r="H42" s="82"/>
      <c r="I42" s="101"/>
      <c r="J42" s="13"/>
    </row>
    <row r="43" spans="1:10" ht="19.5" thickBot="1" x14ac:dyDescent="0.45">
      <c r="A43" s="65" t="s">
        <v>23</v>
      </c>
      <c r="B43" s="65" t="s">
        <v>24</v>
      </c>
      <c r="C43" s="67"/>
      <c r="D43" s="69"/>
      <c r="E43" s="69"/>
      <c r="F43" s="102"/>
      <c r="G43" s="103"/>
      <c r="H43" s="322" t="s">
        <v>41</v>
      </c>
      <c r="I43" s="323"/>
      <c r="J43" s="13"/>
    </row>
    <row r="44" spans="1:10" ht="18.75" thickTop="1" x14ac:dyDescent="0.35">
      <c r="A44" s="200"/>
      <c r="B44" s="221"/>
      <c r="C44" s="202"/>
      <c r="D44" s="221"/>
      <c r="E44" s="203" t="s">
        <v>134</v>
      </c>
      <c r="F44" s="204" t="s">
        <v>25</v>
      </c>
      <c r="G44" s="205" t="s">
        <v>26</v>
      </c>
      <c r="H44" s="206" t="s">
        <v>27</v>
      </c>
      <c r="I44" s="207" t="s">
        <v>40</v>
      </c>
      <c r="J44" s="13"/>
    </row>
    <row r="45" spans="1:10" x14ac:dyDescent="0.2">
      <c r="A45" s="210"/>
      <c r="B45" s="222"/>
      <c r="C45" s="222"/>
      <c r="D45" s="222"/>
      <c r="E45" s="210"/>
      <c r="F45" s="321"/>
      <c r="G45" s="211"/>
      <c r="H45" s="212">
        <v>41274</v>
      </c>
      <c r="I45" s="213">
        <v>41274</v>
      </c>
      <c r="J45" s="13"/>
    </row>
    <row r="46" spans="1:10" x14ac:dyDescent="0.2">
      <c r="A46" s="210"/>
      <c r="B46" s="222"/>
      <c r="C46" s="222"/>
      <c r="D46" s="222"/>
      <c r="E46" s="210"/>
      <c r="F46" s="321"/>
      <c r="G46" s="214"/>
      <c r="H46" s="214"/>
      <c r="I46" s="215"/>
      <c r="J46" s="13"/>
    </row>
    <row r="47" spans="1:10" ht="13.5" thickBot="1" x14ac:dyDescent="0.25">
      <c r="A47" s="223"/>
      <c r="B47" s="224"/>
      <c r="C47" s="224"/>
      <c r="D47" s="224"/>
      <c r="E47" s="223"/>
      <c r="F47" s="225"/>
      <c r="G47" s="226"/>
      <c r="H47" s="226"/>
      <c r="I47" s="227"/>
      <c r="J47" s="13"/>
    </row>
    <row r="48" spans="1:10" ht="13.5" thickTop="1" x14ac:dyDescent="0.2">
      <c r="A48" s="104"/>
      <c r="B48" s="105"/>
      <c r="C48" s="105" t="s">
        <v>20</v>
      </c>
      <c r="D48" s="105"/>
      <c r="E48" s="106">
        <v>46863</v>
      </c>
      <c r="F48" s="107">
        <v>0</v>
      </c>
      <c r="G48" s="108">
        <v>0</v>
      </c>
      <c r="H48" s="108">
        <f>E48+F48-G48</f>
        <v>46863</v>
      </c>
      <c r="I48" s="131">
        <f>H48</f>
        <v>46863</v>
      </c>
      <c r="J48" s="13"/>
    </row>
    <row r="49" spans="1:10" x14ac:dyDescent="0.2">
      <c r="A49" s="110"/>
      <c r="B49" s="111"/>
      <c r="C49" s="111" t="s">
        <v>28</v>
      </c>
      <c r="D49" s="111"/>
      <c r="E49" s="112">
        <v>28001.67</v>
      </c>
      <c r="F49" s="113">
        <v>29801.42</v>
      </c>
      <c r="G49" s="114">
        <v>37225</v>
      </c>
      <c r="H49" s="114">
        <f>E49+F49-G49</f>
        <v>20578.089999999997</v>
      </c>
      <c r="I49" s="132">
        <v>18309.060000000001</v>
      </c>
      <c r="J49" s="13"/>
    </row>
    <row r="50" spans="1:10" x14ac:dyDescent="0.2">
      <c r="A50" s="110"/>
      <c r="B50" s="111"/>
      <c r="C50" s="111" t="s">
        <v>19</v>
      </c>
      <c r="D50" s="111"/>
      <c r="E50" s="112">
        <f>35148.41+199775.6</f>
        <v>234924.01</v>
      </c>
      <c r="F50" s="113">
        <v>312.18</v>
      </c>
      <c r="G50" s="114">
        <v>166940.69</v>
      </c>
      <c r="H50" s="114">
        <f t="shared" ref="H50:H51" si="0">E50+F50-G50</f>
        <v>68295.5</v>
      </c>
      <c r="I50" s="132">
        <f>H50</f>
        <v>68295.5</v>
      </c>
      <c r="J50" s="13"/>
    </row>
    <row r="51" spans="1:10" x14ac:dyDescent="0.2">
      <c r="A51" s="110"/>
      <c r="B51" s="111"/>
      <c r="C51" s="111" t="s">
        <v>29</v>
      </c>
      <c r="D51" s="111"/>
      <c r="E51" s="112">
        <v>27494</v>
      </c>
      <c r="F51" s="113">
        <v>0</v>
      </c>
      <c r="G51" s="114">
        <v>0</v>
      </c>
      <c r="H51" s="114">
        <f t="shared" si="0"/>
        <v>27494</v>
      </c>
      <c r="I51" s="132">
        <f>H51</f>
        <v>27494</v>
      </c>
      <c r="J51" s="13"/>
    </row>
    <row r="52" spans="1:10" ht="18.75" thickBot="1" x14ac:dyDescent="0.4">
      <c r="A52" s="116" t="s">
        <v>12</v>
      </c>
      <c r="B52" s="117"/>
      <c r="C52" s="117"/>
      <c r="D52" s="117"/>
      <c r="E52" s="118">
        <f>E48+E49+E50+E51</f>
        <v>337282.68</v>
      </c>
      <c r="F52" s="119">
        <f>F48+F49+F50+F51</f>
        <v>30113.599999999999</v>
      </c>
      <c r="G52" s="119">
        <f>G48+G49+G50+G51</f>
        <v>204165.69</v>
      </c>
      <c r="H52" s="119">
        <f>H48+H49+H50+H51</f>
        <v>163230.59</v>
      </c>
      <c r="I52" s="120">
        <f>I48+I49+I50+I51</f>
        <v>160961.56</v>
      </c>
      <c r="J52" s="13"/>
    </row>
    <row r="53" spans="1:10" ht="18.75" thickTop="1" x14ac:dyDescent="0.35">
      <c r="A53" s="121"/>
      <c r="B53" s="122"/>
      <c r="C53" s="122"/>
      <c r="D53" s="69"/>
      <c r="E53" s="69"/>
      <c r="F53" s="102"/>
      <c r="G53" s="103"/>
      <c r="H53" s="123"/>
      <c r="I53" s="123"/>
      <c r="J53" s="13"/>
    </row>
    <row r="54" spans="1:10" ht="18" x14ac:dyDescent="0.35">
      <c r="A54" s="121"/>
      <c r="B54" s="122"/>
      <c r="C54" s="122"/>
      <c r="D54" s="69"/>
      <c r="E54" s="69"/>
      <c r="F54" s="102"/>
      <c r="G54" s="124"/>
      <c r="H54" s="125"/>
      <c r="I54" s="125"/>
      <c r="J54" s="13"/>
    </row>
    <row r="55" spans="1:10" ht="1.5" customHeight="1" x14ac:dyDescent="0.35">
      <c r="A55" s="126"/>
      <c r="B55" s="127"/>
      <c r="C55" s="127"/>
      <c r="D55" s="128"/>
      <c r="E55" s="128"/>
      <c r="F55" s="125"/>
      <c r="G55" s="125"/>
      <c r="H55" s="125"/>
      <c r="I55" s="125"/>
      <c r="J55" s="13"/>
    </row>
    <row r="56" spans="1:10" x14ac:dyDescent="0.2">
      <c r="A56" s="129"/>
      <c r="B56" s="129"/>
      <c r="C56" s="129"/>
      <c r="D56" s="129"/>
      <c r="E56" s="129"/>
      <c r="F56" s="129"/>
      <c r="G56" s="129"/>
      <c r="H56" s="129"/>
      <c r="I56" s="129"/>
    </row>
  </sheetData>
  <mergeCells count="10">
    <mergeCell ref="A2:D2"/>
    <mergeCell ref="E2:I2"/>
    <mergeCell ref="E3:I3"/>
    <mergeCell ref="E4:I4"/>
    <mergeCell ref="F45:F46"/>
    <mergeCell ref="E5:I5"/>
    <mergeCell ref="E7:I7"/>
    <mergeCell ref="H13:I13"/>
    <mergeCell ref="A32:I34"/>
    <mergeCell ref="H43:I43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406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K20" sqref="K20"/>
    </sheetView>
  </sheetViews>
  <sheetFormatPr defaultRowHeight="12.75" x14ac:dyDescent="0.2"/>
  <cols>
    <col min="1" max="1" width="7.5703125" style="49" customWidth="1"/>
    <col min="2" max="2" width="2.5703125" style="49" customWidth="1"/>
    <col min="3" max="3" width="8.42578125" style="49" customWidth="1"/>
    <col min="4" max="4" width="8.28515625" style="49" customWidth="1"/>
    <col min="5" max="5" width="14.7109375" style="49" customWidth="1"/>
    <col min="6" max="6" width="15.5703125" style="49" customWidth="1"/>
    <col min="7" max="8" width="14.7109375" style="49" customWidth="1"/>
    <col min="9" max="9" width="14.85546875" style="49" customWidth="1"/>
    <col min="10" max="10" width="16.85546875" style="49" customWidth="1"/>
    <col min="11" max="16384" width="9.140625" style="12"/>
  </cols>
  <sheetData>
    <row r="1" spans="1:10" ht="19.5" x14ac:dyDescent="0.4">
      <c r="A1" s="47" t="s">
        <v>0</v>
      </c>
      <c r="B1" s="48"/>
      <c r="C1" s="48"/>
      <c r="D1" s="48"/>
    </row>
    <row r="2" spans="1:10" ht="19.5" x14ac:dyDescent="0.4">
      <c r="A2" s="324" t="s">
        <v>1</v>
      </c>
      <c r="B2" s="324"/>
      <c r="C2" s="324"/>
      <c r="D2" s="324"/>
      <c r="E2" s="325" t="s">
        <v>82</v>
      </c>
      <c r="F2" s="325"/>
      <c r="G2" s="325"/>
      <c r="H2" s="325"/>
      <c r="I2" s="325"/>
      <c r="J2" s="51"/>
    </row>
    <row r="3" spans="1:10" ht="9.75" customHeight="1" x14ac:dyDescent="0.4">
      <c r="A3" s="50"/>
      <c r="B3" s="50"/>
      <c r="C3" s="50"/>
      <c r="D3" s="50"/>
      <c r="E3" s="327" t="s">
        <v>32</v>
      </c>
      <c r="F3" s="327"/>
      <c r="G3" s="327"/>
      <c r="H3" s="327"/>
      <c r="I3" s="327"/>
      <c r="J3" s="51"/>
    </row>
    <row r="4" spans="1:10" ht="15.75" x14ac:dyDescent="0.25">
      <c r="A4" s="52" t="s">
        <v>2</v>
      </c>
      <c r="E4" s="326" t="s">
        <v>83</v>
      </c>
      <c r="F4" s="326"/>
      <c r="G4" s="326"/>
      <c r="H4" s="326"/>
      <c r="I4" s="326"/>
    </row>
    <row r="5" spans="1:10" ht="7.5" customHeight="1" x14ac:dyDescent="0.25">
      <c r="A5" s="52"/>
      <c r="E5" s="327" t="s">
        <v>32</v>
      </c>
      <c r="F5" s="327"/>
      <c r="G5" s="327"/>
      <c r="H5" s="327"/>
      <c r="I5" s="327"/>
    </row>
    <row r="6" spans="1:10" ht="19.5" x14ac:dyDescent="0.4">
      <c r="A6" s="51" t="s">
        <v>108</v>
      </c>
      <c r="E6" s="53">
        <v>68911513</v>
      </c>
      <c r="F6" s="53"/>
      <c r="G6" s="54" t="s">
        <v>3</v>
      </c>
      <c r="H6" s="55"/>
      <c r="I6" s="53">
        <v>1043</v>
      </c>
    </row>
    <row r="7" spans="1:10" ht="8.25" customHeight="1" x14ac:dyDescent="0.4">
      <c r="A7" s="51"/>
      <c r="E7" s="327" t="s">
        <v>33</v>
      </c>
      <c r="F7" s="327"/>
      <c r="G7" s="327"/>
      <c r="H7" s="327"/>
      <c r="I7" s="327"/>
    </row>
    <row r="8" spans="1:10" ht="19.5" hidden="1" x14ac:dyDescent="0.4">
      <c r="A8" s="51"/>
      <c r="E8" s="55"/>
      <c r="F8" s="55"/>
      <c r="G8" s="55"/>
      <c r="H8" s="54"/>
      <c r="I8" s="55"/>
    </row>
    <row r="9" spans="1:10" ht="30.75" customHeight="1" x14ac:dyDescent="0.4">
      <c r="A9" s="51"/>
      <c r="E9" s="55"/>
      <c r="F9" s="55"/>
      <c r="G9" s="55"/>
      <c r="H9" s="54"/>
      <c r="I9" s="55"/>
    </row>
    <row r="11" spans="1:10" s="6" customFormat="1" ht="15" customHeight="1" x14ac:dyDescent="0.4">
      <c r="A11" s="56"/>
      <c r="B11" s="57"/>
      <c r="C11" s="57"/>
      <c r="D11" s="57"/>
      <c r="E11" s="58" t="s">
        <v>4</v>
      </c>
      <c r="F11" s="58" t="s">
        <v>5</v>
      </c>
      <c r="G11" s="197" t="s">
        <v>6</v>
      </c>
      <c r="H11" s="59" t="s">
        <v>7</v>
      </c>
      <c r="I11" s="59"/>
      <c r="J11" s="57"/>
    </row>
    <row r="12" spans="1:10" s="6" customFormat="1" ht="15" customHeight="1" x14ac:dyDescent="0.4">
      <c r="A12" s="60"/>
      <c r="B12" s="60"/>
      <c r="C12" s="60"/>
      <c r="D12" s="60"/>
      <c r="E12" s="58" t="s">
        <v>8</v>
      </c>
      <c r="F12" s="58" t="s">
        <v>8</v>
      </c>
      <c r="G12" s="197" t="s">
        <v>9</v>
      </c>
      <c r="H12" s="61" t="s">
        <v>10</v>
      </c>
      <c r="I12" s="62" t="s">
        <v>11</v>
      </c>
      <c r="J12" s="57"/>
    </row>
    <row r="13" spans="1:10" s="6" customFormat="1" ht="12.75" customHeight="1" x14ac:dyDescent="0.2">
      <c r="A13" s="60"/>
      <c r="B13" s="60"/>
      <c r="C13" s="60"/>
      <c r="D13" s="60"/>
      <c r="E13" s="58" t="s">
        <v>12</v>
      </c>
      <c r="F13" s="58" t="s">
        <v>12</v>
      </c>
      <c r="G13" s="63"/>
      <c r="H13" s="333" t="s">
        <v>127</v>
      </c>
      <c r="I13" s="333"/>
      <c r="J13" s="57"/>
    </row>
    <row r="14" spans="1:10" s="6" customFormat="1" ht="12.75" customHeight="1" x14ac:dyDescent="0.2">
      <c r="A14" s="60"/>
      <c r="B14" s="60"/>
      <c r="C14" s="60"/>
      <c r="D14" s="60"/>
      <c r="E14" s="58"/>
      <c r="F14" s="58"/>
      <c r="G14" s="63"/>
      <c r="H14" s="1"/>
      <c r="I14" s="64"/>
      <c r="J14" s="57"/>
    </row>
    <row r="15" spans="1:10" s="6" customFormat="1" ht="18.75" x14ac:dyDescent="0.4">
      <c r="A15" s="65" t="s">
        <v>13</v>
      </c>
      <c r="B15" s="65"/>
      <c r="C15" s="66"/>
      <c r="D15" s="67"/>
      <c r="E15" s="68"/>
      <c r="F15" s="68"/>
      <c r="G15" s="69"/>
      <c r="H15" s="60"/>
      <c r="I15" s="60"/>
      <c r="J15" s="57"/>
    </row>
    <row r="16" spans="1:10" s="6" customFormat="1" ht="19.5" x14ac:dyDescent="0.4">
      <c r="A16" s="70" t="s">
        <v>14</v>
      </c>
      <c r="B16" s="65"/>
      <c r="C16" s="66"/>
      <c r="D16" s="67"/>
      <c r="E16" s="229">
        <v>2351000</v>
      </c>
      <c r="F16" s="230">
        <v>22090944</v>
      </c>
      <c r="G16" s="9">
        <f>H16+I16</f>
        <v>22123350.050000001</v>
      </c>
      <c r="H16" s="229">
        <v>22115050.050000001</v>
      </c>
      <c r="I16" s="229">
        <v>8300</v>
      </c>
      <c r="J16" s="57"/>
    </row>
    <row r="17" spans="1:10" s="6" customFormat="1" ht="20.25" customHeight="1" x14ac:dyDescent="0.35">
      <c r="A17" s="3"/>
      <c r="B17" s="57"/>
      <c r="C17" s="57"/>
      <c r="D17" s="57"/>
      <c r="J17" s="57"/>
    </row>
    <row r="18" spans="1:10" s="6" customFormat="1" ht="19.5" x14ac:dyDescent="0.4">
      <c r="A18" s="70" t="s">
        <v>15</v>
      </c>
      <c r="B18" s="4"/>
      <c r="C18" s="4"/>
      <c r="D18" s="4"/>
      <c r="E18" s="229">
        <v>2352000</v>
      </c>
      <c r="F18" s="230">
        <v>22153291.800000001</v>
      </c>
      <c r="G18" s="9">
        <f>H18+I18</f>
        <v>22196191.84</v>
      </c>
      <c r="H18" s="229">
        <v>22185523.84</v>
      </c>
      <c r="I18" s="229">
        <v>10668</v>
      </c>
      <c r="J18" s="5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71"/>
      <c r="F20" s="71"/>
      <c r="G20" s="72"/>
      <c r="H20" s="2"/>
      <c r="I20" s="2"/>
      <c r="J20" s="5"/>
    </row>
    <row r="21" spans="1:10" ht="19.5" x14ac:dyDescent="0.4">
      <c r="A21" s="73" t="s">
        <v>16</v>
      </c>
      <c r="B21" s="71"/>
      <c r="C21" s="71"/>
      <c r="D21" s="71"/>
      <c r="E21" s="71"/>
      <c r="F21" s="71"/>
      <c r="G21" s="74"/>
      <c r="H21" s="72"/>
      <c r="I21" s="72"/>
      <c r="J21" s="72"/>
    </row>
    <row r="22" spans="1:10" ht="18" x14ac:dyDescent="0.35">
      <c r="A22" s="71"/>
      <c r="B22" s="71"/>
      <c r="C22" s="75" t="s">
        <v>38</v>
      </c>
      <c r="D22" s="71"/>
      <c r="E22" s="71"/>
      <c r="F22" s="71"/>
      <c r="G22" s="7">
        <f>H22+I22</f>
        <v>0</v>
      </c>
      <c r="H22" s="8">
        <v>0</v>
      </c>
      <c r="I22" s="8">
        <v>0</v>
      </c>
      <c r="J22" s="72"/>
    </row>
    <row r="23" spans="1:10" ht="18" x14ac:dyDescent="0.35">
      <c r="A23" s="71"/>
      <c r="B23" s="71"/>
      <c r="C23" s="75"/>
      <c r="D23" s="71"/>
      <c r="E23" s="71"/>
      <c r="F23" s="71"/>
      <c r="G23" s="7"/>
      <c r="H23" s="8"/>
      <c r="I23" s="8"/>
      <c r="J23" s="72"/>
    </row>
    <row r="24" spans="1:10" ht="22.5" x14ac:dyDescent="0.45">
      <c r="A24" s="76" t="s">
        <v>34</v>
      </c>
      <c r="B24" s="76"/>
      <c r="C24" s="77"/>
      <c r="D24" s="76"/>
      <c r="E24" s="76"/>
      <c r="F24" s="76"/>
      <c r="G24" s="78">
        <f>G18-G16-G22</f>
        <v>72841.789999999106</v>
      </c>
      <c r="H24" s="78">
        <f>H18-H16-H22</f>
        <v>70473.789999999106</v>
      </c>
      <c r="I24" s="78">
        <f>I18-I16-I22</f>
        <v>2368</v>
      </c>
      <c r="J24" s="79"/>
    </row>
    <row r="26" spans="1:10" ht="24" customHeight="1" x14ac:dyDescent="0.2">
      <c r="H26" s="80"/>
    </row>
    <row r="28" spans="1:10" ht="19.5" x14ac:dyDescent="0.4">
      <c r="A28" s="65" t="s">
        <v>17</v>
      </c>
      <c r="B28" s="65" t="s">
        <v>35</v>
      </c>
      <c r="C28" s="65"/>
      <c r="D28" s="4"/>
      <c r="E28" s="4"/>
      <c r="F28" s="60"/>
      <c r="G28" s="81">
        <f>G29+G30+G31</f>
        <v>72841.789999999994</v>
      </c>
      <c r="H28" s="82"/>
      <c r="I28" s="83"/>
      <c r="J28" s="80"/>
    </row>
    <row r="29" spans="1:10" s="6" customFormat="1" ht="18.75" x14ac:dyDescent="0.4">
      <c r="A29" s="84"/>
      <c r="B29" s="84"/>
      <c r="C29" s="85" t="s">
        <v>18</v>
      </c>
      <c r="D29" s="86"/>
      <c r="E29" s="87"/>
      <c r="F29" s="80" t="s">
        <v>20</v>
      </c>
      <c r="G29" s="8">
        <v>0</v>
      </c>
      <c r="H29" s="82"/>
      <c r="I29" s="83"/>
    </row>
    <row r="30" spans="1:10" s="6" customFormat="1" ht="18.75" x14ac:dyDescent="0.4">
      <c r="A30" s="84"/>
      <c r="B30" s="84"/>
      <c r="C30" s="85"/>
      <c r="D30" s="86"/>
      <c r="E30" s="87"/>
      <c r="F30" s="80" t="s">
        <v>19</v>
      </c>
      <c r="G30" s="8">
        <v>72841.789999999994</v>
      </c>
      <c r="H30" s="82"/>
      <c r="I30" s="83"/>
    </row>
    <row r="31" spans="1:10" s="6" customFormat="1" ht="18.75" x14ac:dyDescent="0.4">
      <c r="A31" s="84"/>
      <c r="B31" s="84"/>
      <c r="C31" s="85" t="s">
        <v>21</v>
      </c>
      <c r="D31" s="86"/>
      <c r="E31" s="87"/>
      <c r="F31" s="80" t="s">
        <v>109</v>
      </c>
      <c r="G31" s="88">
        <v>0</v>
      </c>
      <c r="H31" s="89"/>
      <c r="I31" s="83"/>
    </row>
    <row r="32" spans="1:10" s="6" customFormat="1" ht="12.75" customHeight="1" x14ac:dyDescent="0.2">
      <c r="A32" s="329"/>
      <c r="B32" s="330"/>
      <c r="C32" s="330"/>
      <c r="D32" s="330"/>
      <c r="E32" s="330"/>
      <c r="F32" s="330"/>
      <c r="G32" s="330"/>
      <c r="H32" s="330"/>
      <c r="I32" s="330"/>
    </row>
    <row r="33" spans="1:10" s="6" customFormat="1" x14ac:dyDescent="0.2">
      <c r="A33" s="330"/>
      <c r="B33" s="330"/>
      <c r="C33" s="330"/>
      <c r="D33" s="330"/>
      <c r="E33" s="330"/>
      <c r="F33" s="330"/>
      <c r="G33" s="330"/>
      <c r="H33" s="330"/>
      <c r="I33" s="330"/>
    </row>
    <row r="34" spans="1:10" x14ac:dyDescent="0.2">
      <c r="A34" s="330"/>
      <c r="B34" s="330"/>
      <c r="C34" s="330"/>
      <c r="D34" s="330"/>
      <c r="E34" s="330"/>
      <c r="F34" s="330"/>
      <c r="G34" s="330"/>
      <c r="H34" s="330"/>
      <c r="I34" s="330"/>
      <c r="J34" s="90"/>
    </row>
    <row r="35" spans="1:10" ht="19.5" x14ac:dyDescent="0.4">
      <c r="A35" s="65" t="s">
        <v>22</v>
      </c>
      <c r="B35" s="65" t="s">
        <v>30</v>
      </c>
      <c r="C35" s="65"/>
      <c r="D35" s="91"/>
      <c r="E35" s="69"/>
      <c r="F35" s="4"/>
      <c r="G35" s="92"/>
      <c r="H35" s="83"/>
      <c r="I35" s="83"/>
      <c r="J35" s="90"/>
    </row>
    <row r="36" spans="1:10" ht="18.75" x14ac:dyDescent="0.4">
      <c r="A36" s="65"/>
      <c r="B36" s="65"/>
      <c r="C36" s="65"/>
      <c r="D36" s="91"/>
      <c r="F36" s="93" t="s">
        <v>36</v>
      </c>
      <c r="G36" s="196" t="s">
        <v>6</v>
      </c>
      <c r="H36" s="60"/>
      <c r="I36" s="94" t="s">
        <v>39</v>
      </c>
      <c r="J36" s="90"/>
    </row>
    <row r="37" spans="1:10" ht="15" customHeight="1" x14ac:dyDescent="0.35">
      <c r="A37" s="95" t="s">
        <v>31</v>
      </c>
      <c r="B37" s="96"/>
      <c r="C37" s="3"/>
      <c r="D37" s="96"/>
      <c r="E37" s="69"/>
      <c r="F37" s="133">
        <v>0</v>
      </c>
      <c r="G37" s="133">
        <v>0</v>
      </c>
      <c r="H37" s="231"/>
      <c r="I37" s="98" t="s">
        <v>111</v>
      </c>
      <c r="J37" s="90"/>
    </row>
    <row r="38" spans="1:10" ht="16.5" x14ac:dyDescent="0.35">
      <c r="A38" s="95" t="s">
        <v>42</v>
      </c>
      <c r="B38" s="96"/>
      <c r="C38" s="3"/>
      <c r="D38" s="99"/>
      <c r="E38" s="99"/>
      <c r="F38" s="133">
        <v>332000</v>
      </c>
      <c r="G38" s="133">
        <v>332763</v>
      </c>
      <c r="H38" s="231"/>
      <c r="I38" s="98">
        <f>G38/F38</f>
        <v>1.0022981927710843</v>
      </c>
      <c r="J38" s="13"/>
    </row>
    <row r="39" spans="1:10" ht="16.5" x14ac:dyDescent="0.35">
      <c r="A39" s="95" t="s">
        <v>43</v>
      </c>
      <c r="B39" s="96"/>
      <c r="C39" s="3"/>
      <c r="D39" s="99"/>
      <c r="E39" s="99"/>
      <c r="F39" s="133">
        <v>0</v>
      </c>
      <c r="G39" s="133">
        <v>0</v>
      </c>
      <c r="H39" s="231"/>
      <c r="I39" s="98" t="s">
        <v>111</v>
      </c>
      <c r="J39" s="13"/>
    </row>
    <row r="40" spans="1:10" ht="16.5" x14ac:dyDescent="0.35">
      <c r="A40" s="95" t="s">
        <v>117</v>
      </c>
      <c r="B40" s="96"/>
      <c r="C40" s="3"/>
      <c r="D40" s="69"/>
      <c r="E40" s="69"/>
      <c r="F40" s="133">
        <v>264000</v>
      </c>
      <c r="G40" s="133">
        <v>264000</v>
      </c>
      <c r="H40" s="231"/>
      <c r="I40" s="98">
        <f>G40/F40</f>
        <v>1</v>
      </c>
      <c r="J40" s="13"/>
    </row>
    <row r="41" spans="1:10" ht="16.5" x14ac:dyDescent="0.35">
      <c r="A41" s="95" t="s">
        <v>37</v>
      </c>
      <c r="B41" s="68"/>
      <c r="C41" s="68"/>
      <c r="D41" s="100"/>
      <c r="E41" s="100" t="s">
        <v>110</v>
      </c>
      <c r="F41" s="133">
        <v>0</v>
      </c>
      <c r="G41" s="133">
        <v>0</v>
      </c>
      <c r="H41" s="231"/>
      <c r="I41" s="101" t="s">
        <v>111</v>
      </c>
      <c r="J41" s="13"/>
    </row>
    <row r="42" spans="1:10" x14ac:dyDescent="0.2">
      <c r="A42" s="334" t="s">
        <v>136</v>
      </c>
      <c r="B42" s="320"/>
      <c r="C42" s="320"/>
      <c r="D42" s="320"/>
      <c r="E42" s="320"/>
      <c r="F42" s="320"/>
      <c r="G42" s="320"/>
      <c r="H42" s="320"/>
      <c r="I42" s="320"/>
      <c r="J42" s="13"/>
    </row>
    <row r="43" spans="1:10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"/>
    </row>
    <row r="44" spans="1:10" ht="19.5" thickBot="1" x14ac:dyDescent="0.45">
      <c r="A44" s="65" t="s">
        <v>23</v>
      </c>
      <c r="B44" s="65" t="s">
        <v>24</v>
      </c>
      <c r="C44" s="67"/>
      <c r="D44" s="69"/>
      <c r="E44" s="69"/>
      <c r="F44" s="102"/>
      <c r="G44" s="103"/>
      <c r="H44" s="322" t="s">
        <v>41</v>
      </c>
      <c r="I44" s="323"/>
      <c r="J44" s="13"/>
    </row>
    <row r="45" spans="1:10" ht="18.75" thickTop="1" x14ac:dyDescent="0.35">
      <c r="A45" s="200"/>
      <c r="B45" s="221"/>
      <c r="C45" s="202"/>
      <c r="D45" s="221"/>
      <c r="E45" s="203" t="s">
        <v>134</v>
      </c>
      <c r="F45" s="204" t="s">
        <v>25</v>
      </c>
      <c r="G45" s="205" t="s">
        <v>26</v>
      </c>
      <c r="H45" s="206" t="s">
        <v>27</v>
      </c>
      <c r="I45" s="207" t="s">
        <v>40</v>
      </c>
      <c r="J45" s="13"/>
    </row>
    <row r="46" spans="1:10" x14ac:dyDescent="0.2">
      <c r="A46" s="210"/>
      <c r="B46" s="222"/>
      <c r="C46" s="222"/>
      <c r="D46" s="222"/>
      <c r="E46" s="210"/>
      <c r="F46" s="321"/>
      <c r="G46" s="211"/>
      <c r="H46" s="212">
        <v>41274</v>
      </c>
      <c r="I46" s="213">
        <v>41274</v>
      </c>
      <c r="J46" s="13"/>
    </row>
    <row r="47" spans="1:10" x14ac:dyDescent="0.2">
      <c r="A47" s="210"/>
      <c r="B47" s="222"/>
      <c r="C47" s="222"/>
      <c r="D47" s="222"/>
      <c r="E47" s="210"/>
      <c r="F47" s="321"/>
      <c r="G47" s="214"/>
      <c r="H47" s="214"/>
      <c r="I47" s="215"/>
      <c r="J47" s="13"/>
    </row>
    <row r="48" spans="1:10" ht="13.5" thickBot="1" x14ac:dyDescent="0.25">
      <c r="A48" s="223"/>
      <c r="B48" s="224"/>
      <c r="C48" s="224"/>
      <c r="D48" s="224"/>
      <c r="E48" s="223"/>
      <c r="F48" s="225"/>
      <c r="G48" s="226"/>
      <c r="H48" s="226"/>
      <c r="I48" s="227"/>
      <c r="J48" s="13"/>
    </row>
    <row r="49" spans="1:10" ht="13.5" thickTop="1" x14ac:dyDescent="0.2">
      <c r="A49" s="104"/>
      <c r="B49" s="105"/>
      <c r="C49" s="105" t="s">
        <v>20</v>
      </c>
      <c r="D49" s="105"/>
      <c r="E49" s="106">
        <v>15455</v>
      </c>
      <c r="F49" s="107">
        <v>0</v>
      </c>
      <c r="G49" s="108">
        <v>2000</v>
      </c>
      <c r="H49" s="108">
        <f>E49+F49-G49</f>
        <v>13455</v>
      </c>
      <c r="I49" s="131">
        <f>H49</f>
        <v>13455</v>
      </c>
      <c r="J49" s="13"/>
    </row>
    <row r="50" spans="1:10" x14ac:dyDescent="0.2">
      <c r="A50" s="110"/>
      <c r="B50" s="111"/>
      <c r="C50" s="111" t="s">
        <v>28</v>
      </c>
      <c r="D50" s="111"/>
      <c r="E50" s="112">
        <v>179687.84</v>
      </c>
      <c r="F50" s="113">
        <v>140555</v>
      </c>
      <c r="G50" s="114">
        <v>226933</v>
      </c>
      <c r="H50" s="114">
        <f>E50+F50-G50</f>
        <v>93309.839999999967</v>
      </c>
      <c r="I50" s="132">
        <v>79807.839999999997</v>
      </c>
      <c r="J50" s="13"/>
    </row>
    <row r="51" spans="1:10" x14ac:dyDescent="0.2">
      <c r="A51" s="110"/>
      <c r="B51" s="111"/>
      <c r="C51" s="111" t="s">
        <v>19</v>
      </c>
      <c r="D51" s="111"/>
      <c r="E51" s="112">
        <f>250644.52+41729.2</f>
        <v>292373.71999999997</v>
      </c>
      <c r="F51" s="113">
        <f>1222.29+104368</f>
        <v>105590.29</v>
      </c>
      <c r="G51" s="114">
        <f>2710+49335.2</f>
        <v>52045.2</v>
      </c>
      <c r="H51" s="114">
        <f t="shared" ref="H51:H52" si="0">E51+F51-G51</f>
        <v>345918.80999999994</v>
      </c>
      <c r="I51" s="132">
        <f>249156.81+96762</f>
        <v>345918.81</v>
      </c>
      <c r="J51" s="13"/>
    </row>
    <row r="52" spans="1:10" x14ac:dyDescent="0.2">
      <c r="A52" s="110"/>
      <c r="B52" s="111"/>
      <c r="C52" s="111" t="s">
        <v>29</v>
      </c>
      <c r="D52" s="111"/>
      <c r="E52" s="112">
        <v>22589</v>
      </c>
      <c r="F52" s="113">
        <v>337063</v>
      </c>
      <c r="G52" s="114">
        <v>294742</v>
      </c>
      <c r="H52" s="114">
        <f t="shared" si="0"/>
        <v>64910</v>
      </c>
      <c r="I52" s="132">
        <f>H52</f>
        <v>64910</v>
      </c>
      <c r="J52" s="13"/>
    </row>
    <row r="53" spans="1:10" ht="18.75" thickBot="1" x14ac:dyDescent="0.4">
      <c r="A53" s="116" t="s">
        <v>12</v>
      </c>
      <c r="B53" s="117"/>
      <c r="C53" s="117"/>
      <c r="D53" s="117"/>
      <c r="E53" s="118">
        <f>E49+E50+E51+E52</f>
        <v>510105.55999999994</v>
      </c>
      <c r="F53" s="119">
        <f>F49+F50+F51+F52</f>
        <v>583208.29</v>
      </c>
      <c r="G53" s="119">
        <f>G49+G50+G51+G52</f>
        <v>575720.19999999995</v>
      </c>
      <c r="H53" s="119">
        <f>H49+H50+H51+H52</f>
        <v>517593.64999999991</v>
      </c>
      <c r="I53" s="120">
        <f>I49+I50+I51+I52</f>
        <v>504091.65</v>
      </c>
      <c r="J53" s="13"/>
    </row>
    <row r="54" spans="1:10" ht="18.75" thickTop="1" x14ac:dyDescent="0.35">
      <c r="A54" s="121"/>
      <c r="B54" s="122"/>
      <c r="C54" s="122"/>
      <c r="D54" s="69"/>
      <c r="E54" s="69"/>
      <c r="F54" s="102"/>
      <c r="G54" s="103"/>
      <c r="H54" s="123"/>
      <c r="I54" s="123"/>
      <c r="J54" s="13"/>
    </row>
    <row r="55" spans="1:10" ht="18" x14ac:dyDescent="0.35">
      <c r="A55" s="121"/>
      <c r="B55" s="122"/>
      <c r="C55" s="122"/>
      <c r="D55" s="69"/>
      <c r="E55" s="69"/>
      <c r="F55" s="102"/>
      <c r="G55" s="124"/>
      <c r="H55" s="125"/>
      <c r="I55" s="125"/>
      <c r="J55" s="13"/>
    </row>
    <row r="56" spans="1:10" ht="1.5" customHeight="1" x14ac:dyDescent="0.35">
      <c r="A56" s="126"/>
      <c r="B56" s="127"/>
      <c r="C56" s="127"/>
      <c r="D56" s="128"/>
      <c r="E56" s="128"/>
      <c r="F56" s="125"/>
      <c r="G56" s="125"/>
      <c r="H56" s="125"/>
      <c r="I56" s="125"/>
      <c r="J56" s="13"/>
    </row>
    <row r="57" spans="1:10" x14ac:dyDescent="0.2">
      <c r="A57" s="129"/>
      <c r="B57" s="129"/>
      <c r="C57" s="129"/>
      <c r="D57" s="129"/>
      <c r="E57" s="129"/>
      <c r="F57" s="129"/>
      <c r="G57" s="129"/>
      <c r="H57" s="129"/>
      <c r="I57" s="129"/>
    </row>
  </sheetData>
  <mergeCells count="11">
    <mergeCell ref="A2:D2"/>
    <mergeCell ref="E2:I2"/>
    <mergeCell ref="E3:I3"/>
    <mergeCell ref="E4:I4"/>
    <mergeCell ref="H44:I44"/>
    <mergeCell ref="F46:F47"/>
    <mergeCell ref="E5:I5"/>
    <mergeCell ref="E7:I7"/>
    <mergeCell ref="H13:I13"/>
    <mergeCell ref="A32:I34"/>
    <mergeCell ref="A42:I42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406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K20" sqref="K20"/>
    </sheetView>
  </sheetViews>
  <sheetFormatPr defaultRowHeight="12.75" x14ac:dyDescent="0.2"/>
  <cols>
    <col min="1" max="1" width="7.5703125" style="49" customWidth="1"/>
    <col min="2" max="2" width="2.5703125" style="49" customWidth="1"/>
    <col min="3" max="3" width="8.42578125" style="49" customWidth="1"/>
    <col min="4" max="4" width="8.28515625" style="49" customWidth="1"/>
    <col min="5" max="5" width="14.7109375" style="49" customWidth="1"/>
    <col min="6" max="6" width="15.5703125" style="49" customWidth="1"/>
    <col min="7" max="8" width="14.7109375" style="49" customWidth="1"/>
    <col min="9" max="9" width="15" style="49" customWidth="1"/>
    <col min="10" max="10" width="16.85546875" style="49" customWidth="1"/>
    <col min="11" max="16384" width="9.140625" style="12"/>
  </cols>
  <sheetData>
    <row r="1" spans="1:10" ht="19.5" x14ac:dyDescent="0.4">
      <c r="A1" s="47" t="s">
        <v>0</v>
      </c>
      <c r="B1" s="48"/>
      <c r="C1" s="48"/>
      <c r="D1" s="48"/>
    </row>
    <row r="2" spans="1:10" ht="19.5" x14ac:dyDescent="0.4">
      <c r="A2" s="324" t="s">
        <v>1</v>
      </c>
      <c r="B2" s="324"/>
      <c r="C2" s="324"/>
      <c r="D2" s="324"/>
      <c r="E2" s="325" t="s">
        <v>84</v>
      </c>
      <c r="F2" s="325"/>
      <c r="G2" s="325"/>
      <c r="H2" s="325"/>
      <c r="I2" s="325"/>
      <c r="J2" s="51"/>
    </row>
    <row r="3" spans="1:10" ht="9.75" customHeight="1" x14ac:dyDescent="0.4">
      <c r="A3" s="50"/>
      <c r="B3" s="50"/>
      <c r="C3" s="50"/>
      <c r="D3" s="50"/>
      <c r="E3" s="327" t="s">
        <v>32</v>
      </c>
      <c r="F3" s="327"/>
      <c r="G3" s="327"/>
      <c r="H3" s="327"/>
      <c r="I3" s="327"/>
      <c r="J3" s="51"/>
    </row>
    <row r="4" spans="1:10" ht="15.75" x14ac:dyDescent="0.25">
      <c r="A4" s="52" t="s">
        <v>2</v>
      </c>
      <c r="E4" s="326" t="s">
        <v>85</v>
      </c>
      <c r="F4" s="326"/>
      <c r="G4" s="326"/>
      <c r="H4" s="326"/>
      <c r="I4" s="326"/>
    </row>
    <row r="5" spans="1:10" ht="7.5" customHeight="1" x14ac:dyDescent="0.25">
      <c r="A5" s="52"/>
      <c r="E5" s="327" t="s">
        <v>32</v>
      </c>
      <c r="F5" s="327"/>
      <c r="G5" s="327"/>
      <c r="H5" s="327"/>
      <c r="I5" s="327"/>
    </row>
    <row r="6" spans="1:10" ht="19.5" x14ac:dyDescent="0.4">
      <c r="A6" s="51" t="s">
        <v>108</v>
      </c>
      <c r="E6" s="53">
        <v>60045141</v>
      </c>
      <c r="F6" s="53"/>
      <c r="G6" s="54" t="s">
        <v>3</v>
      </c>
      <c r="H6" s="55"/>
      <c r="I6" s="55">
        <v>1113</v>
      </c>
    </row>
    <row r="7" spans="1:10" ht="8.25" customHeight="1" x14ac:dyDescent="0.4">
      <c r="A7" s="51"/>
      <c r="E7" s="327" t="s">
        <v>33</v>
      </c>
      <c r="F7" s="327"/>
      <c r="G7" s="327"/>
      <c r="H7" s="327"/>
      <c r="I7" s="327"/>
    </row>
    <row r="8" spans="1:10" ht="19.5" hidden="1" x14ac:dyDescent="0.4">
      <c r="A8" s="51"/>
      <c r="E8" s="55"/>
      <c r="F8" s="55"/>
      <c r="G8" s="55"/>
      <c r="H8" s="54"/>
      <c r="I8" s="55"/>
    </row>
    <row r="9" spans="1:10" ht="30.75" customHeight="1" x14ac:dyDescent="0.4">
      <c r="A9" s="51"/>
      <c r="E9" s="55"/>
      <c r="F9" s="55"/>
      <c r="G9" s="55"/>
      <c r="H9" s="54"/>
      <c r="I9" s="55"/>
    </row>
    <row r="11" spans="1:10" s="6" customFormat="1" ht="15" customHeight="1" x14ac:dyDescent="0.4">
      <c r="A11" s="56"/>
      <c r="B11" s="57"/>
      <c r="C11" s="57"/>
      <c r="D11" s="57"/>
      <c r="E11" s="58" t="s">
        <v>4</v>
      </c>
      <c r="F11" s="58" t="s">
        <v>5</v>
      </c>
      <c r="G11" s="197" t="s">
        <v>6</v>
      </c>
      <c r="H11" s="59" t="s">
        <v>7</v>
      </c>
      <c r="I11" s="59"/>
      <c r="J11" s="57"/>
    </row>
    <row r="12" spans="1:10" s="6" customFormat="1" ht="15" customHeight="1" x14ac:dyDescent="0.4">
      <c r="A12" s="60"/>
      <c r="B12" s="60"/>
      <c r="C12" s="60"/>
      <c r="D12" s="60"/>
      <c r="E12" s="58" t="s">
        <v>8</v>
      </c>
      <c r="F12" s="58" t="s">
        <v>8</v>
      </c>
      <c r="G12" s="197" t="s">
        <v>9</v>
      </c>
      <c r="H12" s="61" t="s">
        <v>10</v>
      </c>
      <c r="I12" s="62" t="s">
        <v>11</v>
      </c>
      <c r="J12" s="57"/>
    </row>
    <row r="13" spans="1:10" s="6" customFormat="1" ht="12.75" customHeight="1" x14ac:dyDescent="0.2">
      <c r="A13" s="60"/>
      <c r="B13" s="60"/>
      <c r="C13" s="60"/>
      <c r="D13" s="60"/>
      <c r="E13" s="58" t="s">
        <v>12</v>
      </c>
      <c r="F13" s="58" t="s">
        <v>12</v>
      </c>
      <c r="G13" s="63"/>
      <c r="H13" s="333" t="s">
        <v>127</v>
      </c>
      <c r="I13" s="333"/>
      <c r="J13" s="57"/>
    </row>
    <row r="14" spans="1:10" s="6" customFormat="1" ht="12.75" customHeight="1" x14ac:dyDescent="0.2">
      <c r="A14" s="60"/>
      <c r="B14" s="60"/>
      <c r="C14" s="60"/>
      <c r="D14" s="60"/>
      <c r="E14" s="58"/>
      <c r="F14" s="58"/>
      <c r="G14" s="63"/>
      <c r="H14" s="1"/>
      <c r="I14" s="64"/>
      <c r="J14" s="57"/>
    </row>
    <row r="15" spans="1:10" s="6" customFormat="1" ht="18.75" x14ac:dyDescent="0.4">
      <c r="A15" s="65" t="s">
        <v>13</v>
      </c>
      <c r="B15" s="65"/>
      <c r="C15" s="66"/>
      <c r="D15" s="67"/>
      <c r="E15" s="68"/>
      <c r="F15" s="68"/>
      <c r="G15" s="69"/>
      <c r="H15" s="60"/>
      <c r="I15" s="60"/>
      <c r="J15" s="57"/>
    </row>
    <row r="16" spans="1:10" s="6" customFormat="1" ht="19.5" x14ac:dyDescent="0.4">
      <c r="A16" s="70" t="s">
        <v>14</v>
      </c>
      <c r="B16" s="65"/>
      <c r="C16" s="66"/>
      <c r="D16" s="67"/>
      <c r="E16" s="229">
        <v>4382000</v>
      </c>
      <c r="F16" s="230">
        <v>24288732</v>
      </c>
      <c r="G16" s="9">
        <f>H16+I16</f>
        <v>24286539.300000001</v>
      </c>
      <c r="H16" s="229">
        <v>24227585.300000001</v>
      </c>
      <c r="I16" s="229">
        <v>58954</v>
      </c>
      <c r="J16" s="57"/>
    </row>
    <row r="17" spans="1:10" s="6" customFormat="1" ht="20.25" customHeight="1" x14ac:dyDescent="0.35">
      <c r="A17" s="3"/>
      <c r="B17" s="57"/>
      <c r="C17" s="57"/>
      <c r="D17" s="57"/>
      <c r="J17" s="57"/>
    </row>
    <row r="18" spans="1:10" s="6" customFormat="1" ht="19.5" x14ac:dyDescent="0.4">
      <c r="A18" s="70" t="s">
        <v>15</v>
      </c>
      <c r="B18" s="4"/>
      <c r="C18" s="4"/>
      <c r="D18" s="4"/>
      <c r="E18" s="229">
        <v>4382000</v>
      </c>
      <c r="F18" s="230">
        <v>24482849.199999999</v>
      </c>
      <c r="G18" s="9">
        <f>H18+I18</f>
        <v>24288845.07</v>
      </c>
      <c r="H18" s="229">
        <v>24064001.440000001</v>
      </c>
      <c r="I18" s="229">
        <v>224843.63</v>
      </c>
      <c r="J18" s="5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71"/>
      <c r="F20" s="71"/>
      <c r="G20" s="72"/>
      <c r="H20" s="2"/>
      <c r="I20" s="2"/>
      <c r="J20" s="5"/>
    </row>
    <row r="21" spans="1:10" ht="19.5" x14ac:dyDescent="0.4">
      <c r="A21" s="73" t="s">
        <v>16</v>
      </c>
      <c r="B21" s="71"/>
      <c r="C21" s="71"/>
      <c r="D21" s="71"/>
      <c r="E21" s="71"/>
      <c r="F21" s="71"/>
      <c r="G21" s="74"/>
      <c r="H21" s="72"/>
      <c r="I21" s="72"/>
      <c r="J21" s="72"/>
    </row>
    <row r="22" spans="1:10" ht="18" x14ac:dyDescent="0.35">
      <c r="A22" s="71"/>
      <c r="B22" s="71"/>
      <c r="C22" s="75" t="s">
        <v>38</v>
      </c>
      <c r="D22" s="71"/>
      <c r="E22" s="71"/>
      <c r="F22" s="71"/>
      <c r="G22" s="7">
        <f>H22+I22</f>
        <v>0</v>
      </c>
      <c r="H22" s="8">
        <v>0</v>
      </c>
      <c r="I22" s="8">
        <v>0</v>
      </c>
      <c r="J22" s="72"/>
    </row>
    <row r="23" spans="1:10" ht="18" x14ac:dyDescent="0.35">
      <c r="A23" s="71"/>
      <c r="B23" s="71"/>
      <c r="C23" s="75"/>
      <c r="D23" s="71"/>
      <c r="E23" s="71"/>
      <c r="F23" s="71"/>
      <c r="G23" s="7"/>
      <c r="H23" s="8"/>
      <c r="I23" s="8"/>
      <c r="J23" s="72"/>
    </row>
    <row r="24" spans="1:10" ht="22.5" x14ac:dyDescent="0.45">
      <c r="A24" s="76" t="s">
        <v>34</v>
      </c>
      <c r="B24" s="76"/>
      <c r="C24" s="77"/>
      <c r="D24" s="76"/>
      <c r="E24" s="76"/>
      <c r="F24" s="76"/>
      <c r="G24" s="78">
        <f>G18-G16-G22</f>
        <v>2305.769999999553</v>
      </c>
      <c r="H24" s="78">
        <f>H18-H16-H22</f>
        <v>-163583.8599999994</v>
      </c>
      <c r="I24" s="78">
        <f>I18-I16-I22</f>
        <v>165889.63</v>
      </c>
      <c r="J24" s="79"/>
    </row>
    <row r="26" spans="1:10" ht="24" customHeight="1" x14ac:dyDescent="0.2">
      <c r="H26" s="80"/>
    </row>
    <row r="28" spans="1:10" ht="19.5" x14ac:dyDescent="0.4">
      <c r="A28" s="65" t="s">
        <v>17</v>
      </c>
      <c r="B28" s="65" t="s">
        <v>35</v>
      </c>
      <c r="C28" s="65"/>
      <c r="D28" s="4"/>
      <c r="E28" s="4"/>
      <c r="F28" s="60"/>
      <c r="G28" s="81">
        <f>G29+G30+G31</f>
        <v>2305.77</v>
      </c>
      <c r="H28" s="82"/>
      <c r="I28" s="83"/>
      <c r="J28" s="80"/>
    </row>
    <row r="29" spans="1:10" s="6" customFormat="1" ht="18.75" x14ac:dyDescent="0.4">
      <c r="A29" s="84"/>
      <c r="B29" s="84"/>
      <c r="C29" s="85" t="s">
        <v>18</v>
      </c>
      <c r="D29" s="86"/>
      <c r="E29" s="87"/>
      <c r="F29" s="80" t="s">
        <v>20</v>
      </c>
      <c r="G29" s="8">
        <v>0</v>
      </c>
      <c r="H29" s="82"/>
      <c r="I29" s="83"/>
    </row>
    <row r="30" spans="1:10" s="6" customFormat="1" ht="18.75" x14ac:dyDescent="0.4">
      <c r="A30" s="84"/>
      <c r="B30" s="84"/>
      <c r="C30" s="85"/>
      <c r="D30" s="86"/>
      <c r="E30" s="87"/>
      <c r="F30" s="80" t="s">
        <v>19</v>
      </c>
      <c r="G30" s="8">
        <v>2305.77</v>
      </c>
      <c r="H30" s="82"/>
      <c r="I30" s="83"/>
    </row>
    <row r="31" spans="1:10" s="6" customFormat="1" ht="18.75" x14ac:dyDescent="0.4">
      <c r="A31" s="84"/>
      <c r="B31" s="84"/>
      <c r="C31" s="85" t="s">
        <v>21</v>
      </c>
      <c r="D31" s="86"/>
      <c r="E31" s="87"/>
      <c r="F31" s="80" t="s">
        <v>109</v>
      </c>
      <c r="G31" s="88">
        <v>0</v>
      </c>
      <c r="H31" s="89"/>
      <c r="I31" s="83"/>
    </row>
    <row r="32" spans="1:10" s="6" customFormat="1" x14ac:dyDescent="0.2">
      <c r="A32" s="331"/>
      <c r="B32" s="332"/>
      <c r="C32" s="332"/>
      <c r="D32" s="332"/>
      <c r="E32" s="332"/>
      <c r="F32" s="332"/>
      <c r="G32" s="332"/>
      <c r="H32" s="332"/>
      <c r="I32" s="332"/>
    </row>
    <row r="33" spans="1:10" s="6" customFormat="1" x14ac:dyDescent="0.2">
      <c r="A33" s="332"/>
      <c r="B33" s="332"/>
      <c r="C33" s="332"/>
      <c r="D33" s="332"/>
      <c r="E33" s="332"/>
      <c r="F33" s="332"/>
      <c r="G33" s="332"/>
      <c r="H33" s="332"/>
      <c r="I33" s="332"/>
    </row>
    <row r="34" spans="1:10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90"/>
    </row>
    <row r="35" spans="1:10" ht="19.5" x14ac:dyDescent="0.4">
      <c r="A35" s="65" t="s">
        <v>22</v>
      </c>
      <c r="B35" s="65" t="s">
        <v>30</v>
      </c>
      <c r="C35" s="65"/>
      <c r="D35" s="91"/>
      <c r="E35" s="69"/>
      <c r="F35" s="4"/>
      <c r="G35" s="92"/>
      <c r="H35" s="83"/>
      <c r="I35" s="83"/>
      <c r="J35" s="90"/>
    </row>
    <row r="36" spans="1:10" ht="18.75" x14ac:dyDescent="0.4">
      <c r="A36" s="65"/>
      <c r="B36" s="65"/>
      <c r="C36" s="65"/>
      <c r="D36" s="91"/>
      <c r="F36" s="93" t="s">
        <v>36</v>
      </c>
      <c r="G36" s="196" t="s">
        <v>6</v>
      </c>
      <c r="H36" s="60"/>
      <c r="I36" s="94" t="s">
        <v>39</v>
      </c>
      <c r="J36" s="90"/>
    </row>
    <row r="37" spans="1:10" ht="15" customHeight="1" x14ac:dyDescent="0.35">
      <c r="A37" s="95" t="s">
        <v>31</v>
      </c>
      <c r="B37" s="96"/>
      <c r="C37" s="3"/>
      <c r="D37" s="96"/>
      <c r="E37" s="69"/>
      <c r="F37" s="133">
        <v>0</v>
      </c>
      <c r="G37" s="133">
        <v>0</v>
      </c>
      <c r="H37" s="231"/>
      <c r="I37" s="98" t="s">
        <v>111</v>
      </c>
      <c r="J37" s="90"/>
    </row>
    <row r="38" spans="1:10" ht="16.5" x14ac:dyDescent="0.35">
      <c r="A38" s="95" t="s">
        <v>42</v>
      </c>
      <c r="B38" s="96"/>
      <c r="C38" s="3"/>
      <c r="D38" s="99"/>
      <c r="E38" s="99"/>
      <c r="F38" s="133">
        <v>946000</v>
      </c>
      <c r="G38" s="133">
        <v>947810.62</v>
      </c>
      <c r="H38" s="231"/>
      <c r="I38" s="98">
        <f>G38/F38</f>
        <v>1.0019139746300212</v>
      </c>
      <c r="J38" s="13"/>
    </row>
    <row r="39" spans="1:10" ht="16.5" x14ac:dyDescent="0.35">
      <c r="A39" s="95" t="s">
        <v>43</v>
      </c>
      <c r="B39" s="96"/>
      <c r="C39" s="3"/>
      <c r="D39" s="99"/>
      <c r="E39" s="99"/>
      <c r="F39" s="133">
        <v>0</v>
      </c>
      <c r="G39" s="133">
        <v>0</v>
      </c>
      <c r="H39" s="231"/>
      <c r="I39" s="98" t="s">
        <v>111</v>
      </c>
      <c r="J39" s="13"/>
    </row>
    <row r="40" spans="1:10" ht="16.5" x14ac:dyDescent="0.35">
      <c r="A40" s="95" t="s">
        <v>117</v>
      </c>
      <c r="B40" s="96"/>
      <c r="C40" s="3"/>
      <c r="D40" s="69"/>
      <c r="E40" s="69"/>
      <c r="F40" s="133">
        <v>709750</v>
      </c>
      <c r="G40" s="133">
        <v>709750</v>
      </c>
      <c r="H40" s="231"/>
      <c r="I40" s="98">
        <f>G40/F40</f>
        <v>1</v>
      </c>
      <c r="J40" s="13"/>
    </row>
    <row r="41" spans="1:10" ht="16.5" x14ac:dyDescent="0.35">
      <c r="A41" s="95" t="s">
        <v>37</v>
      </c>
      <c r="B41" s="68"/>
      <c r="C41" s="68"/>
      <c r="D41" s="100"/>
      <c r="E41" s="100" t="s">
        <v>110</v>
      </c>
      <c r="F41" s="133">
        <v>200000</v>
      </c>
      <c r="G41" s="133">
        <v>200000</v>
      </c>
      <c r="H41" s="231"/>
      <c r="I41" s="98">
        <f>G41/F41</f>
        <v>1</v>
      </c>
      <c r="J41" s="13"/>
    </row>
    <row r="42" spans="1:10" x14ac:dyDescent="0.2">
      <c r="A42" s="334" t="s">
        <v>137</v>
      </c>
      <c r="B42" s="320"/>
      <c r="C42" s="320"/>
      <c r="D42" s="320"/>
      <c r="E42" s="320"/>
      <c r="F42" s="320"/>
      <c r="G42" s="320"/>
      <c r="H42" s="320"/>
      <c r="I42" s="320"/>
      <c r="J42" s="13"/>
    </row>
    <row r="43" spans="1:10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"/>
    </row>
    <row r="44" spans="1:10" ht="19.5" thickBot="1" x14ac:dyDescent="0.45">
      <c r="A44" s="65" t="s">
        <v>23</v>
      </c>
      <c r="B44" s="65" t="s">
        <v>24</v>
      </c>
      <c r="C44" s="67"/>
      <c r="D44" s="69"/>
      <c r="E44" s="69"/>
      <c r="F44" s="102"/>
      <c r="G44" s="103"/>
      <c r="H44" s="322" t="s">
        <v>41</v>
      </c>
      <c r="I44" s="323"/>
      <c r="J44" s="13"/>
    </row>
    <row r="45" spans="1:10" ht="18.75" thickTop="1" x14ac:dyDescent="0.35">
      <c r="A45" s="200"/>
      <c r="B45" s="221"/>
      <c r="C45" s="202"/>
      <c r="D45" s="221"/>
      <c r="E45" s="203" t="s">
        <v>134</v>
      </c>
      <c r="F45" s="204" t="s">
        <v>25</v>
      </c>
      <c r="G45" s="205" t="s">
        <v>26</v>
      </c>
      <c r="H45" s="206" t="s">
        <v>27</v>
      </c>
      <c r="I45" s="207" t="s">
        <v>40</v>
      </c>
      <c r="J45" s="13"/>
    </row>
    <row r="46" spans="1:10" x14ac:dyDescent="0.2">
      <c r="A46" s="210"/>
      <c r="B46" s="222"/>
      <c r="C46" s="222"/>
      <c r="D46" s="222"/>
      <c r="E46" s="210"/>
      <c r="F46" s="321"/>
      <c r="G46" s="211"/>
      <c r="H46" s="212">
        <v>41274</v>
      </c>
      <c r="I46" s="213">
        <v>41274</v>
      </c>
      <c r="J46" s="13"/>
    </row>
    <row r="47" spans="1:10" x14ac:dyDescent="0.2">
      <c r="A47" s="210"/>
      <c r="B47" s="222"/>
      <c r="C47" s="222"/>
      <c r="D47" s="222"/>
      <c r="E47" s="210"/>
      <c r="F47" s="321"/>
      <c r="G47" s="214"/>
      <c r="H47" s="214"/>
      <c r="I47" s="215"/>
      <c r="J47" s="13"/>
    </row>
    <row r="48" spans="1:10" ht="13.5" thickBot="1" x14ac:dyDescent="0.25">
      <c r="A48" s="223"/>
      <c r="B48" s="224"/>
      <c r="C48" s="224"/>
      <c r="D48" s="224"/>
      <c r="E48" s="223"/>
      <c r="F48" s="225"/>
      <c r="G48" s="226"/>
      <c r="H48" s="226"/>
      <c r="I48" s="227"/>
      <c r="J48" s="13"/>
    </row>
    <row r="49" spans="1:10" ht="13.5" thickTop="1" x14ac:dyDescent="0.2">
      <c r="A49" s="104"/>
      <c r="B49" s="105"/>
      <c r="C49" s="105" t="s">
        <v>20</v>
      </c>
      <c r="D49" s="105"/>
      <c r="E49" s="106">
        <v>445231.07</v>
      </c>
      <c r="F49" s="107">
        <v>0</v>
      </c>
      <c r="G49" s="108">
        <v>4000</v>
      </c>
      <c r="H49" s="108">
        <f>E49+F49-G49</f>
        <v>441231.07</v>
      </c>
      <c r="I49" s="109">
        <f>H49</f>
        <v>441231.07</v>
      </c>
      <c r="J49" s="13"/>
    </row>
    <row r="50" spans="1:10" x14ac:dyDescent="0.2">
      <c r="A50" s="110"/>
      <c r="B50" s="111"/>
      <c r="C50" s="111" t="s">
        <v>28</v>
      </c>
      <c r="D50" s="111"/>
      <c r="E50" s="112">
        <v>445185.51</v>
      </c>
      <c r="F50" s="113">
        <v>139823</v>
      </c>
      <c r="G50" s="114">
        <v>178488</v>
      </c>
      <c r="H50" s="114">
        <f>E50+F50-G50</f>
        <v>406520.51</v>
      </c>
      <c r="I50" s="115">
        <v>394075.81</v>
      </c>
      <c r="J50" s="13"/>
    </row>
    <row r="51" spans="1:10" x14ac:dyDescent="0.2">
      <c r="A51" s="110"/>
      <c r="B51" s="111"/>
      <c r="C51" s="111" t="s">
        <v>19</v>
      </c>
      <c r="D51" s="111"/>
      <c r="E51" s="112">
        <v>413019.12</v>
      </c>
      <c r="F51" s="113">
        <v>448246.5</v>
      </c>
      <c r="G51" s="114">
        <v>130951.94</v>
      </c>
      <c r="H51" s="114">
        <f t="shared" ref="H51:H52" si="0">E51+F51-G51</f>
        <v>730313.67999999993</v>
      </c>
      <c r="I51" s="115">
        <f>H51</f>
        <v>730313.67999999993</v>
      </c>
      <c r="J51" s="13"/>
    </row>
    <row r="52" spans="1:10" x14ac:dyDescent="0.2">
      <c r="A52" s="110"/>
      <c r="B52" s="111"/>
      <c r="C52" s="111" t="s">
        <v>29</v>
      </c>
      <c r="D52" s="111"/>
      <c r="E52" s="112">
        <v>198728.61</v>
      </c>
      <c r="F52" s="113">
        <v>989554.62</v>
      </c>
      <c r="G52" s="114">
        <v>1027697</v>
      </c>
      <c r="H52" s="114">
        <f t="shared" si="0"/>
        <v>160586.22999999998</v>
      </c>
      <c r="I52" s="115">
        <f>H52</f>
        <v>160586.22999999998</v>
      </c>
      <c r="J52" s="13"/>
    </row>
    <row r="53" spans="1:10" ht="18.75" thickBot="1" x14ac:dyDescent="0.4">
      <c r="A53" s="116" t="s">
        <v>12</v>
      </c>
      <c r="B53" s="117"/>
      <c r="C53" s="117"/>
      <c r="D53" s="117"/>
      <c r="E53" s="118">
        <f>E49+E50+E51+E52</f>
        <v>1502164.31</v>
      </c>
      <c r="F53" s="119">
        <f>F49+F50+F51+F52</f>
        <v>1577624.12</v>
      </c>
      <c r="G53" s="119">
        <f>G49+G50+G51+G52</f>
        <v>1341136.94</v>
      </c>
      <c r="H53" s="119">
        <f>H49+H50+H51+H52</f>
        <v>1738651.49</v>
      </c>
      <c r="I53" s="120">
        <f>I49+I50+I51+I52</f>
        <v>1726206.79</v>
      </c>
      <c r="J53" s="13"/>
    </row>
    <row r="54" spans="1:10" ht="18.75" thickTop="1" x14ac:dyDescent="0.35">
      <c r="A54" s="121"/>
      <c r="B54" s="122"/>
      <c r="C54" s="122"/>
      <c r="D54" s="69"/>
      <c r="E54" s="69"/>
      <c r="F54" s="102"/>
      <c r="G54" s="103"/>
      <c r="H54" s="123"/>
      <c r="I54" s="123"/>
      <c r="J54" s="13"/>
    </row>
    <row r="55" spans="1:10" ht="18" x14ac:dyDescent="0.35">
      <c r="A55" s="121"/>
      <c r="B55" s="122"/>
      <c r="C55" s="122"/>
      <c r="D55" s="69"/>
      <c r="E55" s="69"/>
      <c r="F55" s="102"/>
      <c r="G55" s="124"/>
      <c r="H55" s="125"/>
      <c r="I55" s="125"/>
      <c r="J55" s="13"/>
    </row>
    <row r="56" spans="1:10" ht="1.5" customHeight="1" x14ac:dyDescent="0.35">
      <c r="A56" s="126"/>
      <c r="B56" s="127"/>
      <c r="C56" s="127"/>
      <c r="D56" s="128"/>
      <c r="E56" s="128"/>
      <c r="F56" s="125"/>
      <c r="G56" s="125"/>
      <c r="H56" s="125"/>
      <c r="I56" s="125"/>
      <c r="J56" s="13"/>
    </row>
    <row r="57" spans="1:10" x14ac:dyDescent="0.2">
      <c r="A57" s="129"/>
      <c r="B57" s="129"/>
      <c r="C57" s="129"/>
      <c r="D57" s="129"/>
      <c r="E57" s="129"/>
      <c r="F57" s="129"/>
      <c r="G57" s="129"/>
      <c r="H57" s="129"/>
      <c r="I57" s="129"/>
    </row>
  </sheetData>
  <mergeCells count="11">
    <mergeCell ref="A2:D2"/>
    <mergeCell ref="E2:I2"/>
    <mergeCell ref="E3:I3"/>
    <mergeCell ref="E4:I4"/>
    <mergeCell ref="H44:I44"/>
    <mergeCell ref="F46:F47"/>
    <mergeCell ref="E5:I5"/>
    <mergeCell ref="E7:I7"/>
    <mergeCell ref="H13:I13"/>
    <mergeCell ref="A32:I34"/>
    <mergeCell ref="A42:I42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406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62"/>
  <sheetViews>
    <sheetView zoomScaleNormal="100" workbookViewId="0">
      <selection activeCell="K20" sqref="K20"/>
    </sheetView>
  </sheetViews>
  <sheetFormatPr defaultRowHeight="12.75" x14ac:dyDescent="0.2"/>
  <cols>
    <col min="1" max="1" width="7.5703125" style="49" customWidth="1"/>
    <col min="2" max="2" width="2.5703125" style="49" customWidth="1"/>
    <col min="3" max="3" width="8.42578125" style="49" customWidth="1"/>
    <col min="4" max="4" width="8.28515625" style="49" customWidth="1"/>
    <col min="5" max="5" width="14.7109375" style="49" customWidth="1"/>
    <col min="6" max="6" width="15.5703125" style="49" customWidth="1"/>
    <col min="7" max="8" width="14.7109375" style="49" customWidth="1"/>
    <col min="9" max="9" width="14.85546875" style="49" customWidth="1"/>
    <col min="10" max="10" width="16.85546875" style="49" customWidth="1"/>
    <col min="11" max="16384" width="9.140625" style="12"/>
  </cols>
  <sheetData>
    <row r="1" spans="1:10" ht="19.5" x14ac:dyDescent="0.4">
      <c r="A1" s="47" t="s">
        <v>0</v>
      </c>
      <c r="B1" s="48"/>
      <c r="C1" s="48"/>
      <c r="D1" s="48"/>
    </row>
    <row r="2" spans="1:10" ht="19.5" x14ac:dyDescent="0.4">
      <c r="A2" s="324" t="s">
        <v>1</v>
      </c>
      <c r="B2" s="324"/>
      <c r="C2" s="324"/>
      <c r="D2" s="324"/>
      <c r="E2" s="325" t="s">
        <v>86</v>
      </c>
      <c r="F2" s="325"/>
      <c r="G2" s="325"/>
      <c r="H2" s="325"/>
      <c r="I2" s="325"/>
      <c r="J2" s="51"/>
    </row>
    <row r="3" spans="1:10" ht="9.75" customHeight="1" x14ac:dyDescent="0.4">
      <c r="A3" s="50"/>
      <c r="B3" s="50"/>
      <c r="C3" s="50"/>
      <c r="D3" s="50"/>
      <c r="E3" s="327" t="s">
        <v>32</v>
      </c>
      <c r="F3" s="327"/>
      <c r="G3" s="327"/>
      <c r="H3" s="327"/>
      <c r="I3" s="327"/>
      <c r="J3" s="51"/>
    </row>
    <row r="4" spans="1:10" ht="15.75" x14ac:dyDescent="0.25">
      <c r="A4" s="52" t="s">
        <v>2</v>
      </c>
      <c r="E4" s="326" t="s">
        <v>87</v>
      </c>
      <c r="F4" s="326"/>
      <c r="G4" s="326"/>
      <c r="H4" s="326"/>
      <c r="I4" s="326"/>
    </row>
    <row r="5" spans="1:10" ht="7.5" customHeight="1" x14ac:dyDescent="0.25">
      <c r="A5" s="52"/>
      <c r="E5" s="327" t="s">
        <v>32</v>
      </c>
      <c r="F5" s="327"/>
      <c r="G5" s="327"/>
      <c r="H5" s="327"/>
      <c r="I5" s="327"/>
    </row>
    <row r="6" spans="1:10" ht="19.5" x14ac:dyDescent="0.4">
      <c r="A6" s="51" t="s">
        <v>108</v>
      </c>
      <c r="E6" s="130" t="s">
        <v>88</v>
      </c>
      <c r="F6" s="53"/>
      <c r="G6" s="54" t="s">
        <v>3</v>
      </c>
      <c r="H6" s="55"/>
      <c r="I6" s="55">
        <v>1142</v>
      </c>
    </row>
    <row r="7" spans="1:10" ht="8.25" customHeight="1" x14ac:dyDescent="0.4">
      <c r="A7" s="51"/>
      <c r="E7" s="327" t="s">
        <v>33</v>
      </c>
      <c r="F7" s="327"/>
      <c r="G7" s="327"/>
      <c r="H7" s="327"/>
      <c r="I7" s="327"/>
    </row>
    <row r="8" spans="1:10" ht="19.5" hidden="1" x14ac:dyDescent="0.4">
      <c r="A8" s="51"/>
      <c r="E8" s="55"/>
      <c r="F8" s="55"/>
      <c r="G8" s="55"/>
      <c r="H8" s="54"/>
      <c r="I8" s="55"/>
    </row>
    <row r="9" spans="1:10" ht="30.75" customHeight="1" x14ac:dyDescent="0.4">
      <c r="A9" s="51"/>
      <c r="E9" s="55"/>
      <c r="F9" s="55"/>
      <c r="G9" s="55"/>
      <c r="H9" s="54"/>
      <c r="I9" s="55"/>
    </row>
    <row r="11" spans="1:10" s="6" customFormat="1" ht="15" customHeight="1" x14ac:dyDescent="0.4">
      <c r="A11" s="56"/>
      <c r="B11" s="57"/>
      <c r="C11" s="57"/>
      <c r="D11" s="57"/>
      <c r="E11" s="58" t="s">
        <v>4</v>
      </c>
      <c r="F11" s="58" t="s">
        <v>5</v>
      </c>
      <c r="G11" s="197" t="s">
        <v>6</v>
      </c>
      <c r="H11" s="59" t="s">
        <v>7</v>
      </c>
      <c r="I11" s="59"/>
      <c r="J11" s="57"/>
    </row>
    <row r="12" spans="1:10" s="6" customFormat="1" ht="15" customHeight="1" x14ac:dyDescent="0.4">
      <c r="A12" s="60"/>
      <c r="B12" s="60"/>
      <c r="C12" s="60"/>
      <c r="D12" s="60"/>
      <c r="E12" s="58" t="s">
        <v>8</v>
      </c>
      <c r="F12" s="58" t="s">
        <v>8</v>
      </c>
      <c r="G12" s="197" t="s">
        <v>9</v>
      </c>
      <c r="H12" s="61" t="s">
        <v>10</v>
      </c>
      <c r="I12" s="62" t="s">
        <v>11</v>
      </c>
      <c r="J12" s="57"/>
    </row>
    <row r="13" spans="1:10" s="6" customFormat="1" ht="12.75" customHeight="1" x14ac:dyDescent="0.2">
      <c r="A13" s="60"/>
      <c r="B13" s="60"/>
      <c r="C13" s="60"/>
      <c r="D13" s="60"/>
      <c r="E13" s="58" t="s">
        <v>12</v>
      </c>
      <c r="F13" s="58" t="s">
        <v>12</v>
      </c>
      <c r="G13" s="63"/>
      <c r="H13" s="333" t="s">
        <v>127</v>
      </c>
      <c r="I13" s="333"/>
      <c r="J13" s="57"/>
    </row>
    <row r="14" spans="1:10" s="6" customFormat="1" ht="12.75" customHeight="1" x14ac:dyDescent="0.2">
      <c r="A14" s="60"/>
      <c r="B14" s="60"/>
      <c r="C14" s="60"/>
      <c r="D14" s="60"/>
      <c r="E14" s="58"/>
      <c r="F14" s="58"/>
      <c r="G14" s="63"/>
      <c r="H14" s="1"/>
      <c r="I14" s="64"/>
      <c r="J14" s="57"/>
    </row>
    <row r="15" spans="1:10" s="6" customFormat="1" ht="18.75" x14ac:dyDescent="0.4">
      <c r="A15" s="65" t="s">
        <v>13</v>
      </c>
      <c r="B15" s="65"/>
      <c r="C15" s="66"/>
      <c r="D15" s="67"/>
      <c r="E15" s="68"/>
      <c r="F15" s="68"/>
      <c r="G15" s="69"/>
      <c r="H15" s="60"/>
      <c r="I15" s="60"/>
      <c r="J15" s="57"/>
    </row>
    <row r="16" spans="1:10" s="6" customFormat="1" ht="19.5" x14ac:dyDescent="0.4">
      <c r="A16" s="70" t="s">
        <v>14</v>
      </c>
      <c r="B16" s="65"/>
      <c r="C16" s="66"/>
      <c r="D16" s="67"/>
      <c r="E16" s="229">
        <v>23048000</v>
      </c>
      <c r="F16" s="230">
        <v>44249513</v>
      </c>
      <c r="G16" s="9">
        <f>H16+I16</f>
        <v>44453946.630000003</v>
      </c>
      <c r="H16" s="229">
        <v>37395554.350000001</v>
      </c>
      <c r="I16" s="229">
        <v>7058392.2800000003</v>
      </c>
      <c r="J16" s="57"/>
    </row>
    <row r="17" spans="1:10" s="6" customFormat="1" ht="20.25" customHeight="1" x14ac:dyDescent="0.35">
      <c r="A17" s="3"/>
      <c r="B17" s="57"/>
      <c r="C17" s="57"/>
      <c r="D17" s="57"/>
      <c r="J17" s="57"/>
    </row>
    <row r="18" spans="1:10" s="6" customFormat="1" ht="19.5" x14ac:dyDescent="0.4">
      <c r="A18" s="70" t="s">
        <v>15</v>
      </c>
      <c r="B18" s="4"/>
      <c r="C18" s="4"/>
      <c r="D18" s="4"/>
      <c r="E18" s="229">
        <v>23148000</v>
      </c>
      <c r="F18" s="230">
        <v>44776234.109999999</v>
      </c>
      <c r="G18" s="9">
        <f>H18+I18</f>
        <v>43410122.759999998</v>
      </c>
      <c r="H18" s="229">
        <v>36238649.469999999</v>
      </c>
      <c r="I18" s="229">
        <v>7171473.29</v>
      </c>
      <c r="J18" s="5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71"/>
      <c r="F20" s="71"/>
      <c r="G20" s="72"/>
      <c r="H20" s="2"/>
      <c r="I20" s="2"/>
      <c r="J20" s="5"/>
    </row>
    <row r="21" spans="1:10" ht="19.5" x14ac:dyDescent="0.4">
      <c r="A21" s="73" t="s">
        <v>16</v>
      </c>
      <c r="B21" s="71"/>
      <c r="C21" s="71"/>
      <c r="D21" s="71"/>
      <c r="E21" s="71"/>
      <c r="F21" s="71"/>
      <c r="G21" s="74"/>
      <c r="H21" s="72"/>
      <c r="I21" s="72"/>
      <c r="J21" s="72"/>
    </row>
    <row r="22" spans="1:10" ht="18" x14ac:dyDescent="0.35">
      <c r="A22" s="71"/>
      <c r="B22" s="71"/>
      <c r="C22" s="75" t="s">
        <v>38</v>
      </c>
      <c r="D22" s="71"/>
      <c r="E22" s="71"/>
      <c r="F22" s="71"/>
      <c r="G22" s="7">
        <f>H22+I22</f>
        <v>0</v>
      </c>
      <c r="H22" s="8">
        <v>0</v>
      </c>
      <c r="I22" s="8">
        <v>0</v>
      </c>
      <c r="J22" s="72"/>
    </row>
    <row r="23" spans="1:10" ht="18" x14ac:dyDescent="0.35">
      <c r="A23" s="71"/>
      <c r="B23" s="71"/>
      <c r="C23" s="75"/>
      <c r="D23" s="71"/>
      <c r="E23" s="71"/>
      <c r="F23" s="71"/>
      <c r="G23" s="7"/>
      <c r="H23" s="8"/>
      <c r="I23" s="8"/>
      <c r="J23" s="72"/>
    </row>
    <row r="24" spans="1:10" ht="22.5" x14ac:dyDescent="0.45">
      <c r="A24" s="76" t="s">
        <v>34</v>
      </c>
      <c r="B24" s="76"/>
      <c r="C24" s="77"/>
      <c r="D24" s="76"/>
      <c r="E24" s="76"/>
      <c r="F24" s="76"/>
      <c r="G24" s="78">
        <f>G18-G16-G22</f>
        <v>-1043823.8700000048</v>
      </c>
      <c r="H24" s="78">
        <f>H18-H16-H22</f>
        <v>-1156904.8800000027</v>
      </c>
      <c r="I24" s="78">
        <f>I18-I16-I22</f>
        <v>113081.00999999978</v>
      </c>
      <c r="J24" s="79"/>
    </row>
    <row r="26" spans="1:10" ht="24" customHeight="1" x14ac:dyDescent="0.2">
      <c r="H26" s="80"/>
    </row>
    <row r="28" spans="1:10" ht="19.5" x14ac:dyDescent="0.4">
      <c r="A28" s="65" t="s">
        <v>17</v>
      </c>
      <c r="B28" s="65" t="s">
        <v>35</v>
      </c>
      <c r="C28" s="65"/>
      <c r="D28" s="4"/>
      <c r="E28" s="4"/>
      <c r="F28" s="60"/>
      <c r="G28" s="81">
        <f>G24</f>
        <v>-1043823.8700000048</v>
      </c>
      <c r="H28" s="82"/>
      <c r="I28" s="83"/>
      <c r="J28" s="80"/>
    </row>
    <row r="29" spans="1:10" s="6" customFormat="1" ht="18.75" x14ac:dyDescent="0.4">
      <c r="A29" s="84"/>
      <c r="B29" s="84"/>
      <c r="C29" s="85" t="s">
        <v>18</v>
      </c>
      <c r="D29" s="86"/>
      <c r="E29" s="87"/>
      <c r="F29" s="80" t="s">
        <v>20</v>
      </c>
      <c r="G29" s="8">
        <v>0</v>
      </c>
      <c r="H29" s="82"/>
      <c r="I29" s="83"/>
    </row>
    <row r="30" spans="1:10" s="6" customFormat="1" ht="18.75" x14ac:dyDescent="0.4">
      <c r="A30" s="84"/>
      <c r="B30" s="84"/>
      <c r="C30" s="85"/>
      <c r="D30" s="86"/>
      <c r="E30" s="87"/>
      <c r="F30" s="80" t="s">
        <v>19</v>
      </c>
      <c r="G30" s="8">
        <v>0</v>
      </c>
      <c r="H30" s="82"/>
      <c r="I30" s="83"/>
    </row>
    <row r="31" spans="1:10" s="6" customFormat="1" ht="18.75" x14ac:dyDescent="0.4">
      <c r="A31" s="84"/>
      <c r="B31" s="84"/>
      <c r="C31" s="85" t="s">
        <v>21</v>
      </c>
      <c r="D31" s="86"/>
      <c r="E31" s="87"/>
      <c r="F31" s="80" t="s">
        <v>109</v>
      </c>
      <c r="G31" s="88">
        <f>G28</f>
        <v>-1043823.8700000048</v>
      </c>
      <c r="H31" s="89"/>
      <c r="I31" s="83"/>
    </row>
    <row r="32" spans="1:10" s="6" customFormat="1" ht="12.75" customHeight="1" x14ac:dyDescent="0.2">
      <c r="A32" s="335" t="s">
        <v>144</v>
      </c>
      <c r="B32" s="336"/>
      <c r="C32" s="336"/>
      <c r="D32" s="336"/>
      <c r="E32" s="336"/>
      <c r="F32" s="336"/>
      <c r="G32" s="336"/>
      <c r="H32" s="336"/>
      <c r="I32" s="336"/>
    </row>
    <row r="33" spans="1:10" s="6" customFormat="1" x14ac:dyDescent="0.2">
      <c r="A33" s="336"/>
      <c r="B33" s="336"/>
      <c r="C33" s="336"/>
      <c r="D33" s="336"/>
      <c r="E33" s="336"/>
      <c r="F33" s="336"/>
      <c r="G33" s="336"/>
      <c r="H33" s="336"/>
      <c r="I33" s="336"/>
    </row>
    <row r="34" spans="1:10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90"/>
    </row>
    <row r="35" spans="1:10" ht="19.5" x14ac:dyDescent="0.4">
      <c r="A35" s="65" t="s">
        <v>22</v>
      </c>
      <c r="B35" s="65" t="s">
        <v>30</v>
      </c>
      <c r="C35" s="65"/>
      <c r="D35" s="91"/>
      <c r="E35" s="69"/>
      <c r="F35" s="4"/>
      <c r="G35" s="92"/>
      <c r="H35" s="83"/>
      <c r="I35" s="83"/>
      <c r="J35" s="90"/>
    </row>
    <row r="36" spans="1:10" ht="18.75" x14ac:dyDescent="0.4">
      <c r="A36" s="65"/>
      <c r="B36" s="65"/>
      <c r="C36" s="65"/>
      <c r="D36" s="91"/>
      <c r="F36" s="93" t="s">
        <v>36</v>
      </c>
      <c r="G36" s="196" t="s">
        <v>6</v>
      </c>
      <c r="H36" s="60"/>
      <c r="I36" s="94" t="s">
        <v>39</v>
      </c>
      <c r="J36" s="90"/>
    </row>
    <row r="37" spans="1:10" ht="15" customHeight="1" x14ac:dyDescent="0.35">
      <c r="A37" s="95" t="s">
        <v>31</v>
      </c>
      <c r="B37" s="96"/>
      <c r="C37" s="3"/>
      <c r="D37" s="96"/>
      <c r="E37" s="69"/>
      <c r="F37" s="133">
        <v>60000</v>
      </c>
      <c r="G37" s="133">
        <v>37450</v>
      </c>
      <c r="H37" s="231"/>
      <c r="I37" s="98">
        <f>G37/F37</f>
        <v>0.62416666666666665</v>
      </c>
      <c r="J37" s="90"/>
    </row>
    <row r="38" spans="1:10" ht="16.5" x14ac:dyDescent="0.35">
      <c r="A38" s="95" t="s">
        <v>42</v>
      </c>
      <c r="B38" s="96"/>
      <c r="C38" s="3"/>
      <c r="D38" s="99"/>
      <c r="E38" s="99"/>
      <c r="F38" s="133">
        <v>2700000</v>
      </c>
      <c r="G38" s="133">
        <v>2700000</v>
      </c>
      <c r="H38" s="231"/>
      <c r="I38" s="98">
        <f>G38/F38</f>
        <v>1</v>
      </c>
      <c r="J38" s="13"/>
    </row>
    <row r="39" spans="1:10" ht="16.5" x14ac:dyDescent="0.35">
      <c r="A39" s="95" t="s">
        <v>43</v>
      </c>
      <c r="B39" s="96"/>
      <c r="C39" s="3"/>
      <c r="D39" s="99"/>
      <c r="E39" s="99"/>
      <c r="F39" s="133">
        <v>0</v>
      </c>
      <c r="G39" s="133">
        <v>0</v>
      </c>
      <c r="H39" s="231"/>
      <c r="I39" s="98" t="s">
        <v>111</v>
      </c>
      <c r="J39" s="13"/>
    </row>
    <row r="40" spans="1:10" ht="16.5" x14ac:dyDescent="0.35">
      <c r="A40" s="95" t="s">
        <v>117</v>
      </c>
      <c r="B40" s="96"/>
      <c r="C40" s="3"/>
      <c r="D40" s="69"/>
      <c r="E40" s="69"/>
      <c r="F40" s="133">
        <v>2025000</v>
      </c>
      <c r="G40" s="133">
        <v>2025000</v>
      </c>
      <c r="H40" s="231"/>
      <c r="I40" s="98">
        <f>G40/F40</f>
        <v>1</v>
      </c>
      <c r="J40" s="13"/>
    </row>
    <row r="41" spans="1:10" ht="16.5" x14ac:dyDescent="0.35">
      <c r="A41" s="95" t="s">
        <v>37</v>
      </c>
      <c r="B41" s="68"/>
      <c r="C41" s="68"/>
      <c r="D41" s="100"/>
      <c r="E41" s="100" t="s">
        <v>110</v>
      </c>
      <c r="F41" s="133">
        <v>0</v>
      </c>
      <c r="G41" s="133">
        <v>0</v>
      </c>
      <c r="H41" s="231"/>
      <c r="I41" s="101" t="s">
        <v>111</v>
      </c>
      <c r="J41" s="13"/>
    </row>
    <row r="42" spans="1:10" x14ac:dyDescent="0.2">
      <c r="A42" s="334"/>
      <c r="B42" s="320"/>
      <c r="C42" s="320"/>
      <c r="D42" s="320"/>
      <c r="E42" s="320"/>
      <c r="F42" s="320"/>
      <c r="G42" s="320"/>
      <c r="H42" s="320"/>
      <c r="I42" s="320"/>
      <c r="J42" s="13"/>
    </row>
    <row r="43" spans="1:10" ht="16.5" x14ac:dyDescent="0.35">
      <c r="A43" s="95"/>
      <c r="B43" s="68"/>
      <c r="C43" s="68"/>
      <c r="D43" s="100"/>
      <c r="E43" s="100"/>
      <c r="F43" s="133"/>
      <c r="G43" s="133"/>
      <c r="H43" s="82"/>
      <c r="I43" s="101"/>
      <c r="J43" s="13"/>
    </row>
    <row r="44" spans="1:10" ht="19.5" thickBot="1" x14ac:dyDescent="0.45">
      <c r="A44" s="65" t="s">
        <v>23</v>
      </c>
      <c r="B44" s="65" t="s">
        <v>24</v>
      </c>
      <c r="C44" s="67"/>
      <c r="D44" s="69"/>
      <c r="E44" s="69"/>
      <c r="F44" s="102"/>
      <c r="G44" s="103"/>
      <c r="H44" s="322" t="s">
        <v>41</v>
      </c>
      <c r="I44" s="323"/>
      <c r="J44" s="13"/>
    </row>
    <row r="45" spans="1:10" ht="18.75" thickTop="1" x14ac:dyDescent="0.35">
      <c r="A45" s="200"/>
      <c r="B45" s="221"/>
      <c r="C45" s="202"/>
      <c r="D45" s="221"/>
      <c r="E45" s="203" t="s">
        <v>134</v>
      </c>
      <c r="F45" s="204" t="s">
        <v>25</v>
      </c>
      <c r="G45" s="205" t="s">
        <v>26</v>
      </c>
      <c r="H45" s="206" t="s">
        <v>27</v>
      </c>
      <c r="I45" s="207" t="s">
        <v>40</v>
      </c>
      <c r="J45" s="13"/>
    </row>
    <row r="46" spans="1:10" x14ac:dyDescent="0.2">
      <c r="A46" s="210"/>
      <c r="B46" s="222"/>
      <c r="C46" s="222"/>
      <c r="D46" s="222"/>
      <c r="E46" s="210"/>
      <c r="F46" s="321"/>
      <c r="G46" s="211"/>
      <c r="H46" s="212">
        <v>41274</v>
      </c>
      <c r="I46" s="213">
        <v>41274</v>
      </c>
      <c r="J46" s="13"/>
    </row>
    <row r="47" spans="1:10" x14ac:dyDescent="0.2">
      <c r="A47" s="210"/>
      <c r="B47" s="222"/>
      <c r="C47" s="222"/>
      <c r="D47" s="222"/>
      <c r="E47" s="210"/>
      <c r="F47" s="321"/>
      <c r="G47" s="214"/>
      <c r="H47" s="214"/>
      <c r="I47" s="215"/>
      <c r="J47" s="13"/>
    </row>
    <row r="48" spans="1:10" ht="13.5" thickBot="1" x14ac:dyDescent="0.25">
      <c r="A48" s="223"/>
      <c r="B48" s="224"/>
      <c r="C48" s="224"/>
      <c r="D48" s="224"/>
      <c r="E48" s="223"/>
      <c r="F48" s="225"/>
      <c r="G48" s="226"/>
      <c r="H48" s="226"/>
      <c r="I48" s="227"/>
      <c r="J48" s="13"/>
    </row>
    <row r="49" spans="1:10" ht="13.5" thickTop="1" x14ac:dyDescent="0.2">
      <c r="A49" s="104"/>
      <c r="B49" s="105"/>
      <c r="C49" s="105" t="s">
        <v>20</v>
      </c>
      <c r="D49" s="105"/>
      <c r="E49" s="106">
        <v>323</v>
      </c>
      <c r="F49" s="107">
        <v>0</v>
      </c>
      <c r="G49" s="108">
        <v>323</v>
      </c>
      <c r="H49" s="108">
        <f>E49+F49-G49</f>
        <v>0</v>
      </c>
      <c r="I49" s="131">
        <f>H49</f>
        <v>0</v>
      </c>
      <c r="J49" s="13"/>
    </row>
    <row r="50" spans="1:10" x14ac:dyDescent="0.2">
      <c r="A50" s="110"/>
      <c r="B50" s="111"/>
      <c r="C50" s="111" t="s">
        <v>28</v>
      </c>
      <c r="D50" s="111"/>
      <c r="E50" s="112">
        <v>297481.32</v>
      </c>
      <c r="F50" s="113">
        <v>221658</v>
      </c>
      <c r="G50" s="114">
        <v>358154</v>
      </c>
      <c r="H50" s="114">
        <f>E50+F50-G50</f>
        <v>160985.32</v>
      </c>
      <c r="I50" s="132">
        <v>17626.28</v>
      </c>
      <c r="J50" s="13"/>
    </row>
    <row r="51" spans="1:10" x14ac:dyDescent="0.2">
      <c r="A51" s="110"/>
      <c r="B51" s="111"/>
      <c r="C51" s="111" t="s">
        <v>19</v>
      </c>
      <c r="D51" s="111"/>
      <c r="E51" s="112">
        <f>266775.48+3146</f>
        <v>269921.48</v>
      </c>
      <c r="F51" s="113">
        <v>1324894.2</v>
      </c>
      <c r="G51" s="114">
        <f>232252.34+4200</f>
        <v>236452.34</v>
      </c>
      <c r="H51" s="114">
        <f t="shared" ref="H51:H52" si="0">E51+F51-G51</f>
        <v>1358363.3399999999</v>
      </c>
      <c r="I51" s="132">
        <v>1323840.2</v>
      </c>
      <c r="J51" s="13"/>
    </row>
    <row r="52" spans="1:10" x14ac:dyDescent="0.2">
      <c r="A52" s="110"/>
      <c r="B52" s="111"/>
      <c r="C52" s="111" t="s">
        <v>29</v>
      </c>
      <c r="D52" s="111"/>
      <c r="E52" s="112">
        <v>839088.69</v>
      </c>
      <c r="F52" s="113">
        <v>2731330</v>
      </c>
      <c r="G52" s="114">
        <v>3346016.94</v>
      </c>
      <c r="H52" s="114">
        <f t="shared" si="0"/>
        <v>224401.75</v>
      </c>
      <c r="I52" s="132">
        <v>753824.75</v>
      </c>
      <c r="J52" s="13"/>
    </row>
    <row r="53" spans="1:10" ht="18.75" thickBot="1" x14ac:dyDescent="0.4">
      <c r="A53" s="116" t="s">
        <v>12</v>
      </c>
      <c r="B53" s="117"/>
      <c r="C53" s="117"/>
      <c r="D53" s="117"/>
      <c r="E53" s="118">
        <f>E49+E50+E51+E52</f>
        <v>1406814.49</v>
      </c>
      <c r="F53" s="119">
        <f>F49+F50+F51+F52</f>
        <v>4277882.2</v>
      </c>
      <c r="G53" s="119">
        <f>G49+G50+G51+G52</f>
        <v>3940946.28</v>
      </c>
      <c r="H53" s="119">
        <f>H49+H50+H51+H52</f>
        <v>1743750.41</v>
      </c>
      <c r="I53" s="120">
        <f>I49+I50+I51+I52</f>
        <v>2095291.23</v>
      </c>
      <c r="J53" s="13"/>
    </row>
    <row r="54" spans="1:10" ht="18.75" thickTop="1" x14ac:dyDescent="0.35">
      <c r="A54" s="121"/>
      <c r="B54" s="122"/>
      <c r="C54" s="122"/>
      <c r="D54" s="69"/>
      <c r="E54" s="69"/>
      <c r="F54" s="102"/>
      <c r="G54" s="103"/>
      <c r="H54" s="123"/>
      <c r="I54" s="123"/>
      <c r="J54" s="13"/>
    </row>
    <row r="55" spans="1:10" ht="18" x14ac:dyDescent="0.35">
      <c r="A55" s="121"/>
      <c r="B55" s="122"/>
      <c r="C55" s="122"/>
      <c r="D55" s="69"/>
      <c r="E55" s="69"/>
      <c r="F55" s="102"/>
      <c r="G55" s="124"/>
      <c r="H55" s="125"/>
      <c r="I55" s="125"/>
      <c r="J55" s="13"/>
    </row>
    <row r="56" spans="1:10" ht="1.5" customHeight="1" x14ac:dyDescent="0.35">
      <c r="A56" s="126"/>
      <c r="B56" s="127"/>
      <c r="C56" s="127"/>
      <c r="D56" s="128"/>
      <c r="E56" s="128"/>
      <c r="F56" s="125"/>
      <c r="G56" s="125"/>
      <c r="H56" s="125"/>
      <c r="I56" s="125"/>
      <c r="J56" s="13"/>
    </row>
    <row r="57" spans="1:10" x14ac:dyDescent="0.2">
      <c r="A57" s="129"/>
      <c r="B57" s="129"/>
      <c r="C57" s="129"/>
      <c r="D57" s="129"/>
      <c r="E57" s="129"/>
      <c r="F57" s="129"/>
      <c r="G57" s="129"/>
      <c r="H57" s="129"/>
      <c r="I57" s="129"/>
    </row>
    <row r="62" spans="1:10" x14ac:dyDescent="0.2">
      <c r="A62" s="12"/>
      <c r="B62" s="12"/>
      <c r="C62" s="12"/>
      <c r="D62" s="12"/>
      <c r="E62" s="12"/>
      <c r="F62" s="12"/>
      <c r="G62" s="12"/>
      <c r="H62" s="12"/>
      <c r="I62" s="12"/>
    </row>
  </sheetData>
  <mergeCells count="11">
    <mergeCell ref="A2:D2"/>
    <mergeCell ref="E2:I2"/>
    <mergeCell ref="E3:I3"/>
    <mergeCell ref="E4:I4"/>
    <mergeCell ref="H44:I44"/>
    <mergeCell ref="F46:F47"/>
    <mergeCell ref="E5:I5"/>
    <mergeCell ref="E7:I7"/>
    <mergeCell ref="H13:I13"/>
    <mergeCell ref="A32:I34"/>
    <mergeCell ref="A42:I42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406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19" zoomScaleNormal="100" workbookViewId="0">
      <selection activeCell="K20" sqref="K20"/>
    </sheetView>
  </sheetViews>
  <sheetFormatPr defaultRowHeight="12.75" x14ac:dyDescent="0.2"/>
  <cols>
    <col min="1" max="1" width="7.5703125" style="49" customWidth="1"/>
    <col min="2" max="2" width="2.5703125" style="49" customWidth="1"/>
    <col min="3" max="3" width="8.42578125" style="49" customWidth="1"/>
    <col min="4" max="4" width="8.28515625" style="49" customWidth="1"/>
    <col min="5" max="5" width="14.7109375" style="49" customWidth="1"/>
    <col min="6" max="6" width="15.5703125" style="49" customWidth="1"/>
    <col min="7" max="8" width="14.7109375" style="49" customWidth="1"/>
    <col min="9" max="9" width="15" style="49" customWidth="1"/>
    <col min="10" max="10" width="16.85546875" style="49" customWidth="1"/>
    <col min="11" max="16384" width="9.140625" style="12"/>
  </cols>
  <sheetData>
    <row r="1" spans="1:10" ht="19.5" x14ac:dyDescent="0.4">
      <c r="A1" s="47" t="s">
        <v>0</v>
      </c>
      <c r="B1" s="48"/>
      <c r="C1" s="48"/>
      <c r="D1" s="48"/>
    </row>
    <row r="2" spans="1:10" ht="19.5" x14ac:dyDescent="0.4">
      <c r="A2" s="324" t="s">
        <v>1</v>
      </c>
      <c r="B2" s="324"/>
      <c r="C2" s="324"/>
      <c r="D2" s="324"/>
      <c r="E2" s="325" t="s">
        <v>89</v>
      </c>
      <c r="F2" s="325"/>
      <c r="G2" s="325"/>
      <c r="H2" s="325"/>
      <c r="I2" s="325"/>
      <c r="J2" s="51"/>
    </row>
    <row r="3" spans="1:10" ht="9.75" customHeight="1" x14ac:dyDescent="0.4">
      <c r="A3" s="50"/>
      <c r="B3" s="50"/>
      <c r="C3" s="50"/>
      <c r="D3" s="50"/>
      <c r="E3" s="327" t="s">
        <v>32</v>
      </c>
      <c r="F3" s="327"/>
      <c r="G3" s="327"/>
      <c r="H3" s="327"/>
      <c r="I3" s="327"/>
      <c r="J3" s="51"/>
    </row>
    <row r="4" spans="1:10" ht="15.75" x14ac:dyDescent="0.25">
      <c r="A4" s="52" t="s">
        <v>2</v>
      </c>
      <c r="E4" s="326" t="s">
        <v>90</v>
      </c>
      <c r="F4" s="326"/>
      <c r="G4" s="326"/>
      <c r="H4" s="326"/>
      <c r="I4" s="326"/>
    </row>
    <row r="5" spans="1:10" ht="7.5" customHeight="1" x14ac:dyDescent="0.25">
      <c r="A5" s="52"/>
      <c r="E5" s="327" t="s">
        <v>32</v>
      </c>
      <c r="F5" s="327"/>
      <c r="G5" s="327"/>
      <c r="H5" s="327"/>
      <c r="I5" s="327"/>
    </row>
    <row r="6" spans="1:10" ht="19.5" x14ac:dyDescent="0.4">
      <c r="A6" s="51" t="s">
        <v>108</v>
      </c>
      <c r="E6" s="130" t="s">
        <v>91</v>
      </c>
      <c r="F6" s="53"/>
      <c r="G6" s="54" t="s">
        <v>3</v>
      </c>
      <c r="H6" s="55"/>
      <c r="I6" s="55">
        <v>1175</v>
      </c>
    </row>
    <row r="7" spans="1:10" ht="8.25" customHeight="1" x14ac:dyDescent="0.4">
      <c r="A7" s="51"/>
      <c r="E7" s="327" t="s">
        <v>33</v>
      </c>
      <c r="F7" s="327"/>
      <c r="G7" s="327"/>
      <c r="H7" s="327"/>
      <c r="I7" s="327"/>
    </row>
    <row r="8" spans="1:10" ht="19.5" hidden="1" x14ac:dyDescent="0.4">
      <c r="A8" s="51"/>
      <c r="E8" s="55"/>
      <c r="F8" s="55"/>
      <c r="G8" s="55"/>
      <c r="H8" s="54"/>
      <c r="I8" s="55"/>
    </row>
    <row r="9" spans="1:10" ht="30.75" customHeight="1" x14ac:dyDescent="0.4">
      <c r="A9" s="51"/>
      <c r="E9" s="55"/>
      <c r="F9" s="55"/>
      <c r="G9" s="55"/>
      <c r="H9" s="54"/>
      <c r="I9" s="55"/>
    </row>
    <row r="11" spans="1:10" s="6" customFormat="1" ht="15" customHeight="1" x14ac:dyDescent="0.4">
      <c r="A11" s="56"/>
      <c r="B11" s="57"/>
      <c r="C11" s="57"/>
      <c r="D11" s="57"/>
      <c r="E11" s="58" t="s">
        <v>4</v>
      </c>
      <c r="F11" s="58" t="s">
        <v>5</v>
      </c>
      <c r="G11" s="197" t="s">
        <v>6</v>
      </c>
      <c r="H11" s="59" t="s">
        <v>7</v>
      </c>
      <c r="I11" s="59"/>
      <c r="J11" s="57"/>
    </row>
    <row r="12" spans="1:10" s="6" customFormat="1" ht="15" customHeight="1" x14ac:dyDescent="0.4">
      <c r="A12" s="60"/>
      <c r="B12" s="60"/>
      <c r="C12" s="60"/>
      <c r="D12" s="60"/>
      <c r="E12" s="58" t="s">
        <v>8</v>
      </c>
      <c r="F12" s="58" t="s">
        <v>8</v>
      </c>
      <c r="G12" s="197" t="s">
        <v>9</v>
      </c>
      <c r="H12" s="61" t="s">
        <v>10</v>
      </c>
      <c r="I12" s="62" t="s">
        <v>11</v>
      </c>
      <c r="J12" s="57"/>
    </row>
    <row r="13" spans="1:10" s="6" customFormat="1" ht="12.75" customHeight="1" x14ac:dyDescent="0.2">
      <c r="A13" s="60"/>
      <c r="B13" s="60"/>
      <c r="C13" s="60"/>
      <c r="D13" s="60"/>
      <c r="E13" s="58" t="s">
        <v>12</v>
      </c>
      <c r="F13" s="58" t="s">
        <v>12</v>
      </c>
      <c r="G13" s="63"/>
      <c r="H13" s="333" t="s">
        <v>127</v>
      </c>
      <c r="I13" s="333"/>
      <c r="J13" s="57"/>
    </row>
    <row r="14" spans="1:10" s="6" customFormat="1" ht="12.75" customHeight="1" x14ac:dyDescent="0.2">
      <c r="A14" s="60"/>
      <c r="B14" s="60"/>
      <c r="C14" s="60"/>
      <c r="D14" s="60"/>
      <c r="E14" s="58"/>
      <c r="F14" s="58"/>
      <c r="G14" s="63"/>
      <c r="H14" s="1"/>
      <c r="I14" s="64"/>
      <c r="J14" s="57"/>
    </row>
    <row r="15" spans="1:10" s="6" customFormat="1" ht="18.75" x14ac:dyDescent="0.4">
      <c r="A15" s="65" t="s">
        <v>13</v>
      </c>
      <c r="B15" s="65"/>
      <c r="C15" s="66"/>
      <c r="D15" s="67"/>
      <c r="E15" s="68"/>
      <c r="F15" s="68"/>
      <c r="G15" s="69"/>
      <c r="H15" s="60"/>
      <c r="I15" s="60"/>
      <c r="J15" s="57"/>
    </row>
    <row r="16" spans="1:10" s="6" customFormat="1" ht="19.5" x14ac:dyDescent="0.4">
      <c r="A16" s="70" t="s">
        <v>14</v>
      </c>
      <c r="B16" s="65"/>
      <c r="C16" s="66"/>
      <c r="D16" s="67"/>
      <c r="E16" s="229">
        <v>5116000</v>
      </c>
      <c r="F16" s="230">
        <v>20304384</v>
      </c>
      <c r="G16" s="9">
        <f>H16+I16</f>
        <v>20451046.699999999</v>
      </c>
      <c r="H16" s="229">
        <v>19300967.199999999</v>
      </c>
      <c r="I16" s="229">
        <v>1150079.5</v>
      </c>
      <c r="J16" s="57"/>
    </row>
    <row r="17" spans="1:10" s="6" customFormat="1" ht="20.25" customHeight="1" x14ac:dyDescent="0.35">
      <c r="A17" s="3"/>
      <c r="B17" s="57"/>
      <c r="C17" s="57"/>
      <c r="D17" s="57"/>
      <c r="G17" s="9"/>
      <c r="J17" s="57"/>
    </row>
    <row r="18" spans="1:10" s="6" customFormat="1" ht="19.5" x14ac:dyDescent="0.4">
      <c r="A18" s="70" t="s">
        <v>15</v>
      </c>
      <c r="B18" s="4"/>
      <c r="C18" s="4"/>
      <c r="D18" s="4"/>
      <c r="E18" s="229">
        <v>5116000</v>
      </c>
      <c r="F18" s="230">
        <v>20334517.800000001</v>
      </c>
      <c r="G18" s="9">
        <f>H18+I18</f>
        <v>20564191.489999998</v>
      </c>
      <c r="H18" s="229">
        <v>19331524.09</v>
      </c>
      <c r="I18" s="229">
        <v>1232667.3999999999</v>
      </c>
      <c r="J18" s="5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71"/>
      <c r="F20" s="71"/>
      <c r="G20" s="72"/>
      <c r="H20" s="2"/>
      <c r="I20" s="2"/>
      <c r="J20" s="5"/>
    </row>
    <row r="21" spans="1:10" ht="19.5" x14ac:dyDescent="0.4">
      <c r="A21" s="73" t="s">
        <v>16</v>
      </c>
      <c r="B21" s="71"/>
      <c r="C21" s="71"/>
      <c r="D21" s="71"/>
      <c r="E21" s="71"/>
      <c r="F21" s="71"/>
      <c r="G21" s="74"/>
      <c r="H21" s="72"/>
      <c r="I21" s="72"/>
      <c r="J21" s="72"/>
    </row>
    <row r="22" spans="1:10" ht="18" x14ac:dyDescent="0.35">
      <c r="A22" s="71"/>
      <c r="B22" s="71"/>
      <c r="C22" s="75" t="s">
        <v>38</v>
      </c>
      <c r="D22" s="71"/>
      <c r="E22" s="71"/>
      <c r="F22" s="71"/>
      <c r="G22" s="7">
        <f>H22+I22</f>
        <v>0</v>
      </c>
      <c r="H22" s="8">
        <v>0</v>
      </c>
      <c r="I22" s="8">
        <v>0</v>
      </c>
      <c r="J22" s="72"/>
    </row>
    <row r="23" spans="1:10" ht="18" x14ac:dyDescent="0.35">
      <c r="A23" s="71"/>
      <c r="B23" s="71"/>
      <c r="C23" s="75"/>
      <c r="D23" s="71"/>
      <c r="E23" s="71"/>
      <c r="F23" s="71"/>
      <c r="G23" s="7"/>
      <c r="H23" s="8"/>
      <c r="I23" s="8"/>
      <c r="J23" s="72"/>
    </row>
    <row r="24" spans="1:10" ht="22.5" x14ac:dyDescent="0.45">
      <c r="A24" s="76" t="s">
        <v>34</v>
      </c>
      <c r="B24" s="76"/>
      <c r="C24" s="77"/>
      <c r="D24" s="76"/>
      <c r="E24" s="76"/>
      <c r="F24" s="76"/>
      <c r="G24" s="78">
        <f>G18-G16-G22</f>
        <v>113144.78999999911</v>
      </c>
      <c r="H24" s="78">
        <f>H18-H16-H22</f>
        <v>30556.890000000596</v>
      </c>
      <c r="I24" s="78">
        <f>I18-I16-I22</f>
        <v>82587.899999999907</v>
      </c>
      <c r="J24" s="79"/>
    </row>
    <row r="26" spans="1:10" ht="24" customHeight="1" x14ac:dyDescent="0.2">
      <c r="H26" s="80"/>
    </row>
    <row r="28" spans="1:10" ht="19.5" x14ac:dyDescent="0.4">
      <c r="A28" s="65" t="s">
        <v>17</v>
      </c>
      <c r="B28" s="65" t="s">
        <v>35</v>
      </c>
      <c r="C28" s="65"/>
      <c r="D28" s="4"/>
      <c r="E28" s="4"/>
      <c r="F28" s="60"/>
      <c r="G28" s="81">
        <f>G29+G30+G31</f>
        <v>113144.79000000001</v>
      </c>
      <c r="H28" s="82"/>
      <c r="I28" s="83"/>
      <c r="J28" s="80"/>
    </row>
    <row r="29" spans="1:10" s="6" customFormat="1" ht="18.75" x14ac:dyDescent="0.4">
      <c r="A29" s="84"/>
      <c r="B29" s="84"/>
      <c r="C29" s="85" t="s">
        <v>18</v>
      </c>
      <c r="D29" s="86"/>
      <c r="E29" s="87"/>
      <c r="F29" s="80" t="s">
        <v>20</v>
      </c>
      <c r="G29" s="8">
        <v>50000</v>
      </c>
      <c r="H29" s="82"/>
      <c r="I29" s="83"/>
    </row>
    <row r="30" spans="1:10" s="6" customFormat="1" ht="18.75" x14ac:dyDescent="0.4">
      <c r="A30" s="84"/>
      <c r="B30" s="84"/>
      <c r="C30" s="85"/>
      <c r="D30" s="86"/>
      <c r="E30" s="87"/>
      <c r="F30" s="80" t="s">
        <v>19</v>
      </c>
      <c r="G30" s="8">
        <v>63144.79</v>
      </c>
      <c r="H30" s="82"/>
      <c r="I30" s="83"/>
    </row>
    <row r="31" spans="1:10" s="6" customFormat="1" ht="18.75" x14ac:dyDescent="0.4">
      <c r="A31" s="84"/>
      <c r="B31" s="84"/>
      <c r="C31" s="85" t="s">
        <v>21</v>
      </c>
      <c r="D31" s="86"/>
      <c r="E31" s="87"/>
      <c r="F31" s="80" t="s">
        <v>109</v>
      </c>
      <c r="G31" s="88">
        <v>0</v>
      </c>
      <c r="H31" s="89"/>
      <c r="I31" s="83"/>
    </row>
    <row r="32" spans="1:10" s="6" customFormat="1" x14ac:dyDescent="0.2">
      <c r="A32" s="337"/>
      <c r="B32" s="338"/>
      <c r="C32" s="338"/>
      <c r="D32" s="338"/>
      <c r="E32" s="338"/>
      <c r="F32" s="338"/>
      <c r="G32" s="338"/>
      <c r="H32" s="338"/>
      <c r="I32" s="338"/>
    </row>
    <row r="33" spans="1:10" s="6" customFormat="1" x14ac:dyDescent="0.2">
      <c r="A33" s="338"/>
      <c r="B33" s="338"/>
      <c r="C33" s="338"/>
      <c r="D33" s="338"/>
      <c r="E33" s="338"/>
      <c r="F33" s="338"/>
      <c r="G33" s="338"/>
      <c r="H33" s="338"/>
      <c r="I33" s="338"/>
    </row>
    <row r="34" spans="1:10" x14ac:dyDescent="0.2">
      <c r="A34" s="338"/>
      <c r="B34" s="338"/>
      <c r="C34" s="338"/>
      <c r="D34" s="338"/>
      <c r="E34" s="338"/>
      <c r="F34" s="338"/>
      <c r="G34" s="338"/>
      <c r="H34" s="338"/>
      <c r="I34" s="338"/>
      <c r="J34" s="90"/>
    </row>
    <row r="35" spans="1:10" ht="19.5" x14ac:dyDescent="0.4">
      <c r="A35" s="65" t="s">
        <v>22</v>
      </c>
      <c r="B35" s="65" t="s">
        <v>30</v>
      </c>
      <c r="C35" s="65"/>
      <c r="D35" s="91"/>
      <c r="E35" s="69"/>
      <c r="F35" s="4"/>
      <c r="G35" s="92"/>
      <c r="H35" s="83"/>
      <c r="I35" s="83"/>
      <c r="J35" s="90"/>
    </row>
    <row r="36" spans="1:10" ht="18.75" x14ac:dyDescent="0.4">
      <c r="A36" s="65"/>
      <c r="B36" s="65"/>
      <c r="C36" s="65"/>
      <c r="D36" s="91"/>
      <c r="F36" s="93" t="s">
        <v>36</v>
      </c>
      <c r="G36" s="196" t="s">
        <v>6</v>
      </c>
      <c r="H36" s="60"/>
      <c r="I36" s="94" t="s">
        <v>39</v>
      </c>
      <c r="J36" s="90"/>
    </row>
    <row r="37" spans="1:10" ht="15" customHeight="1" x14ac:dyDescent="0.35">
      <c r="A37" s="95" t="s">
        <v>31</v>
      </c>
      <c r="B37" s="96"/>
      <c r="C37" s="3"/>
      <c r="D37" s="96"/>
      <c r="E37" s="69"/>
      <c r="F37" s="133">
        <v>0</v>
      </c>
      <c r="G37" s="133">
        <v>0</v>
      </c>
      <c r="H37" s="231"/>
      <c r="I37" s="98" t="s">
        <v>111</v>
      </c>
      <c r="J37" s="90"/>
    </row>
    <row r="38" spans="1:10" ht="16.5" x14ac:dyDescent="0.35">
      <c r="A38" s="95" t="s">
        <v>42</v>
      </c>
      <c r="B38" s="96"/>
      <c r="C38" s="3"/>
      <c r="D38" s="99"/>
      <c r="E38" s="99"/>
      <c r="F38" s="133">
        <v>611184</v>
      </c>
      <c r="G38" s="133">
        <v>611184</v>
      </c>
      <c r="H38" s="231"/>
      <c r="I38" s="98">
        <f>G38/F38</f>
        <v>1</v>
      </c>
      <c r="J38" s="13"/>
    </row>
    <row r="39" spans="1:10" ht="16.5" x14ac:dyDescent="0.35">
      <c r="A39" s="95" t="s">
        <v>43</v>
      </c>
      <c r="B39" s="96"/>
      <c r="C39" s="3"/>
      <c r="D39" s="99"/>
      <c r="E39" s="99"/>
      <c r="F39" s="133">
        <v>0</v>
      </c>
      <c r="G39" s="133">
        <v>0</v>
      </c>
      <c r="H39" s="231"/>
      <c r="I39" s="98" t="s">
        <v>111</v>
      </c>
      <c r="J39" s="13"/>
    </row>
    <row r="40" spans="1:10" ht="16.5" x14ac:dyDescent="0.35">
      <c r="A40" s="95" t="s">
        <v>117</v>
      </c>
      <c r="B40" s="96"/>
      <c r="C40" s="3"/>
      <c r="D40" s="69"/>
      <c r="E40" s="69"/>
      <c r="F40" s="133">
        <v>457888</v>
      </c>
      <c r="G40" s="133">
        <v>457888</v>
      </c>
      <c r="H40" s="231"/>
      <c r="I40" s="98">
        <f>G40/F40</f>
        <v>1</v>
      </c>
      <c r="J40" s="13"/>
    </row>
    <row r="41" spans="1:10" ht="16.5" x14ac:dyDescent="0.35">
      <c r="A41" s="95" t="s">
        <v>37</v>
      </c>
      <c r="B41" s="68"/>
      <c r="C41" s="68"/>
      <c r="D41" s="100"/>
      <c r="E41" s="100" t="s">
        <v>110</v>
      </c>
      <c r="F41" s="133">
        <v>0</v>
      </c>
      <c r="G41" s="133">
        <v>0</v>
      </c>
      <c r="H41" s="231"/>
      <c r="I41" s="101" t="s">
        <v>111</v>
      </c>
      <c r="J41" s="13"/>
    </row>
    <row r="42" spans="1:10" ht="15" customHeight="1" x14ac:dyDescent="0.2">
      <c r="A42" s="320"/>
      <c r="B42" s="320"/>
      <c r="C42" s="320"/>
      <c r="D42" s="320"/>
      <c r="E42" s="320"/>
      <c r="F42" s="320"/>
      <c r="G42" s="320"/>
      <c r="H42" s="320"/>
      <c r="I42" s="320"/>
      <c r="J42" s="13"/>
    </row>
    <row r="43" spans="1:10" ht="15" customHeight="1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"/>
    </row>
    <row r="44" spans="1:10" ht="19.5" thickBot="1" x14ac:dyDescent="0.45">
      <c r="A44" s="65" t="s">
        <v>23</v>
      </c>
      <c r="B44" s="65" t="s">
        <v>24</v>
      </c>
      <c r="C44" s="67"/>
      <c r="D44" s="69"/>
      <c r="E44" s="69"/>
      <c r="F44" s="102"/>
      <c r="G44" s="103"/>
      <c r="H44" s="322" t="s">
        <v>41</v>
      </c>
      <c r="I44" s="323"/>
      <c r="J44" s="13"/>
    </row>
    <row r="45" spans="1:10" ht="18.75" thickTop="1" x14ac:dyDescent="0.35">
      <c r="A45" s="200"/>
      <c r="B45" s="221"/>
      <c r="C45" s="202"/>
      <c r="D45" s="221"/>
      <c r="E45" s="203" t="s">
        <v>134</v>
      </c>
      <c r="F45" s="204" t="s">
        <v>25</v>
      </c>
      <c r="G45" s="205" t="s">
        <v>26</v>
      </c>
      <c r="H45" s="206" t="s">
        <v>27</v>
      </c>
      <c r="I45" s="207" t="s">
        <v>40</v>
      </c>
      <c r="J45" s="13"/>
    </row>
    <row r="46" spans="1:10" x14ac:dyDescent="0.2">
      <c r="A46" s="210"/>
      <c r="B46" s="222"/>
      <c r="C46" s="222"/>
      <c r="D46" s="222"/>
      <c r="E46" s="210"/>
      <c r="F46" s="321"/>
      <c r="G46" s="211"/>
      <c r="H46" s="212">
        <v>41274</v>
      </c>
      <c r="I46" s="213">
        <v>41274</v>
      </c>
      <c r="J46" s="13"/>
    </row>
    <row r="47" spans="1:10" x14ac:dyDescent="0.2">
      <c r="A47" s="210"/>
      <c r="B47" s="222"/>
      <c r="C47" s="222"/>
      <c r="D47" s="222"/>
      <c r="E47" s="210"/>
      <c r="F47" s="321"/>
      <c r="G47" s="214"/>
      <c r="H47" s="214"/>
      <c r="I47" s="215"/>
      <c r="J47" s="13"/>
    </row>
    <row r="48" spans="1:10" ht="13.5" thickBot="1" x14ac:dyDescent="0.25">
      <c r="A48" s="223"/>
      <c r="B48" s="224"/>
      <c r="C48" s="224"/>
      <c r="D48" s="224"/>
      <c r="E48" s="223"/>
      <c r="F48" s="225"/>
      <c r="G48" s="226"/>
      <c r="H48" s="226"/>
      <c r="I48" s="227"/>
      <c r="J48" s="13"/>
    </row>
    <row r="49" spans="1:10" ht="13.5" thickTop="1" x14ac:dyDescent="0.2">
      <c r="A49" s="104"/>
      <c r="B49" s="105"/>
      <c r="C49" s="105" t="s">
        <v>20</v>
      </c>
      <c r="D49" s="105"/>
      <c r="E49" s="106">
        <v>53860</v>
      </c>
      <c r="F49" s="107">
        <v>0</v>
      </c>
      <c r="G49" s="108">
        <v>53860</v>
      </c>
      <c r="H49" s="108">
        <f>E49+F49-G49</f>
        <v>0</v>
      </c>
      <c r="I49" s="109">
        <f>H49</f>
        <v>0</v>
      </c>
      <c r="J49" s="13"/>
    </row>
    <row r="50" spans="1:10" x14ac:dyDescent="0.2">
      <c r="A50" s="110"/>
      <c r="B50" s="111"/>
      <c r="C50" s="111" t="s">
        <v>28</v>
      </c>
      <c r="D50" s="111"/>
      <c r="E50" s="112">
        <v>122740.14</v>
      </c>
      <c r="F50" s="113">
        <v>97939</v>
      </c>
      <c r="G50" s="114">
        <v>86924</v>
      </c>
      <c r="H50" s="114">
        <f>E50+F50-G50</f>
        <v>133755.14000000001</v>
      </c>
      <c r="I50" s="115">
        <v>132532.26999999999</v>
      </c>
      <c r="J50" s="13"/>
    </row>
    <row r="51" spans="1:10" x14ac:dyDescent="0.2">
      <c r="A51" s="110"/>
      <c r="B51" s="111"/>
      <c r="C51" s="111" t="s">
        <v>19</v>
      </c>
      <c r="D51" s="111"/>
      <c r="E51" s="112">
        <f>103749+84003</f>
        <v>187752</v>
      </c>
      <c r="F51" s="113">
        <f>216232.52+7000</f>
        <v>223232.52</v>
      </c>
      <c r="G51" s="114">
        <v>0</v>
      </c>
      <c r="H51" s="114">
        <f t="shared" ref="H51:H52" si="0">E51+F51-G51</f>
        <v>410984.52</v>
      </c>
      <c r="I51" s="115">
        <f>193598.19+91003</f>
        <v>284601.19</v>
      </c>
      <c r="J51" s="13"/>
    </row>
    <row r="52" spans="1:10" x14ac:dyDescent="0.2">
      <c r="A52" s="110"/>
      <c r="B52" s="111"/>
      <c r="C52" s="111" t="s">
        <v>29</v>
      </c>
      <c r="D52" s="111"/>
      <c r="E52" s="112">
        <v>127436.96</v>
      </c>
      <c r="F52" s="113">
        <v>789407.92</v>
      </c>
      <c r="G52" s="114">
        <v>561196</v>
      </c>
      <c r="H52" s="114">
        <f t="shared" si="0"/>
        <v>355648.88</v>
      </c>
      <c r="I52" s="115">
        <v>355558.84</v>
      </c>
      <c r="J52" s="13"/>
    </row>
    <row r="53" spans="1:10" ht="18.75" thickBot="1" x14ac:dyDescent="0.4">
      <c r="A53" s="116" t="s">
        <v>12</v>
      </c>
      <c r="B53" s="117"/>
      <c r="C53" s="117"/>
      <c r="D53" s="117"/>
      <c r="E53" s="118">
        <f>E49+E50+E51+E52</f>
        <v>491789.10000000003</v>
      </c>
      <c r="F53" s="119">
        <f>F49+F50+F51+F52</f>
        <v>1110579.44</v>
      </c>
      <c r="G53" s="119">
        <f>G49+G50+G51+G52</f>
        <v>701980</v>
      </c>
      <c r="H53" s="119">
        <f>H49+H50+H51+H52</f>
        <v>900388.54</v>
      </c>
      <c r="I53" s="120">
        <f>I49+I50+I51+I52</f>
        <v>772692.3</v>
      </c>
      <c r="J53" s="13"/>
    </row>
    <row r="54" spans="1:10" ht="18.75" thickTop="1" x14ac:dyDescent="0.35">
      <c r="A54" s="121"/>
      <c r="B54" s="122"/>
      <c r="C54" s="122"/>
      <c r="D54" s="69"/>
      <c r="E54" s="69"/>
      <c r="F54" s="102"/>
      <c r="G54" s="103"/>
      <c r="H54" s="123"/>
      <c r="I54" s="123"/>
      <c r="J54" s="13"/>
    </row>
    <row r="55" spans="1:10" ht="18" x14ac:dyDescent="0.35">
      <c r="A55" s="121"/>
      <c r="B55" s="122"/>
      <c r="C55" s="122"/>
      <c r="D55" s="69"/>
      <c r="E55" s="69"/>
      <c r="F55" s="102"/>
      <c r="G55" s="124"/>
      <c r="H55" s="125"/>
      <c r="I55" s="125"/>
      <c r="J55" s="13"/>
    </row>
    <row r="56" spans="1:10" ht="1.5" customHeight="1" x14ac:dyDescent="0.35">
      <c r="A56" s="126"/>
      <c r="B56" s="127"/>
      <c r="C56" s="127"/>
      <c r="D56" s="128"/>
      <c r="E56" s="128"/>
      <c r="F56" s="125"/>
      <c r="G56" s="125"/>
      <c r="H56" s="125"/>
      <c r="I56" s="125"/>
      <c r="J56" s="13"/>
    </row>
    <row r="57" spans="1:10" x14ac:dyDescent="0.2">
      <c r="A57" s="129"/>
      <c r="B57" s="129"/>
      <c r="C57" s="129"/>
      <c r="D57" s="129"/>
      <c r="E57" s="129"/>
      <c r="F57" s="129"/>
      <c r="G57" s="129"/>
      <c r="H57" s="129"/>
      <c r="I57" s="129"/>
    </row>
  </sheetData>
  <mergeCells count="11">
    <mergeCell ref="A2:D2"/>
    <mergeCell ref="E2:I2"/>
    <mergeCell ref="E3:I3"/>
    <mergeCell ref="E4:I4"/>
    <mergeCell ref="H44:I44"/>
    <mergeCell ref="F46:F47"/>
    <mergeCell ref="E5:I5"/>
    <mergeCell ref="E7:I7"/>
    <mergeCell ref="H13:I13"/>
    <mergeCell ref="A32:I34"/>
    <mergeCell ref="A42:I42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406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K20" sqref="K20"/>
    </sheetView>
  </sheetViews>
  <sheetFormatPr defaultRowHeight="12.75" x14ac:dyDescent="0.2"/>
  <cols>
    <col min="1" max="1" width="7.5703125" style="49" customWidth="1"/>
    <col min="2" max="2" width="2.5703125" style="49" customWidth="1"/>
    <col min="3" max="3" width="8.42578125" style="49" customWidth="1"/>
    <col min="4" max="4" width="8.28515625" style="49" customWidth="1"/>
    <col min="5" max="5" width="14.7109375" style="49" customWidth="1"/>
    <col min="6" max="6" width="15.5703125" style="49" customWidth="1"/>
    <col min="7" max="8" width="14.7109375" style="49" customWidth="1"/>
    <col min="9" max="9" width="15" style="49" customWidth="1"/>
    <col min="10" max="10" width="16.85546875" style="49" customWidth="1"/>
    <col min="11" max="16384" width="9.140625" style="12"/>
  </cols>
  <sheetData>
    <row r="1" spans="1:10" ht="19.5" x14ac:dyDescent="0.4">
      <c r="A1" s="47" t="s">
        <v>0</v>
      </c>
      <c r="B1" s="48"/>
      <c r="C1" s="48"/>
      <c r="D1" s="48"/>
    </row>
    <row r="2" spans="1:10" ht="19.5" x14ac:dyDescent="0.4">
      <c r="A2" s="324" t="s">
        <v>1</v>
      </c>
      <c r="B2" s="324"/>
      <c r="C2" s="324"/>
      <c r="D2" s="324"/>
      <c r="E2" s="325" t="s">
        <v>130</v>
      </c>
      <c r="F2" s="325"/>
      <c r="G2" s="325"/>
      <c r="H2" s="325"/>
      <c r="I2" s="325"/>
      <c r="J2" s="51"/>
    </row>
    <row r="3" spans="1:10" ht="9.75" customHeight="1" x14ac:dyDescent="0.4">
      <c r="A3" s="50"/>
      <c r="B3" s="50"/>
      <c r="C3" s="50"/>
      <c r="D3" s="50"/>
      <c r="E3" s="327" t="s">
        <v>32</v>
      </c>
      <c r="F3" s="327"/>
      <c r="G3" s="327"/>
      <c r="H3" s="327"/>
      <c r="I3" s="327"/>
      <c r="J3" s="51"/>
    </row>
    <row r="4" spans="1:10" ht="15.75" x14ac:dyDescent="0.25">
      <c r="A4" s="52" t="s">
        <v>2</v>
      </c>
      <c r="E4" s="326" t="s">
        <v>92</v>
      </c>
      <c r="F4" s="326"/>
      <c r="G4" s="326"/>
      <c r="H4" s="326"/>
      <c r="I4" s="326"/>
    </row>
    <row r="5" spans="1:10" ht="7.5" customHeight="1" x14ac:dyDescent="0.25">
      <c r="A5" s="52"/>
      <c r="E5" s="327" t="s">
        <v>32</v>
      </c>
      <c r="F5" s="327"/>
      <c r="G5" s="327"/>
      <c r="H5" s="327"/>
      <c r="I5" s="327"/>
    </row>
    <row r="6" spans="1:10" ht="19.5" x14ac:dyDescent="0.4">
      <c r="A6" s="51" t="s">
        <v>108</v>
      </c>
      <c r="E6" s="130" t="s">
        <v>93</v>
      </c>
      <c r="F6" s="53"/>
      <c r="G6" s="54" t="s">
        <v>3</v>
      </c>
      <c r="H6" s="55"/>
      <c r="I6" s="55">
        <v>1225</v>
      </c>
    </row>
    <row r="7" spans="1:10" ht="8.25" customHeight="1" x14ac:dyDescent="0.4">
      <c r="A7" s="51"/>
      <c r="E7" s="327" t="s">
        <v>33</v>
      </c>
      <c r="F7" s="327"/>
      <c r="G7" s="327"/>
      <c r="H7" s="327"/>
      <c r="I7" s="327"/>
    </row>
    <row r="8" spans="1:10" ht="19.5" hidden="1" x14ac:dyDescent="0.4">
      <c r="A8" s="51"/>
      <c r="E8" s="55"/>
      <c r="F8" s="55"/>
      <c r="G8" s="55"/>
      <c r="H8" s="54"/>
      <c r="I8" s="55"/>
    </row>
    <row r="9" spans="1:10" ht="30.75" customHeight="1" x14ac:dyDescent="0.4">
      <c r="A9" s="51"/>
      <c r="E9" s="55"/>
      <c r="F9" s="55"/>
      <c r="G9" s="55"/>
      <c r="H9" s="54"/>
      <c r="I9" s="55"/>
    </row>
    <row r="11" spans="1:10" s="6" customFormat="1" ht="15" customHeight="1" x14ac:dyDescent="0.4">
      <c r="A11" s="56"/>
      <c r="B11" s="57"/>
      <c r="C11" s="57"/>
      <c r="D11" s="57"/>
      <c r="E11" s="58" t="s">
        <v>4</v>
      </c>
      <c r="F11" s="58" t="s">
        <v>5</v>
      </c>
      <c r="G11" s="197" t="s">
        <v>6</v>
      </c>
      <c r="H11" s="59" t="s">
        <v>7</v>
      </c>
      <c r="I11" s="59"/>
      <c r="J11" s="57"/>
    </row>
    <row r="12" spans="1:10" s="6" customFormat="1" ht="15" customHeight="1" x14ac:dyDescent="0.4">
      <c r="A12" s="60"/>
      <c r="B12" s="60"/>
      <c r="C12" s="60"/>
      <c r="D12" s="60"/>
      <c r="E12" s="58" t="s">
        <v>8</v>
      </c>
      <c r="F12" s="58" t="s">
        <v>8</v>
      </c>
      <c r="G12" s="197" t="s">
        <v>9</v>
      </c>
      <c r="H12" s="61" t="s">
        <v>10</v>
      </c>
      <c r="I12" s="62" t="s">
        <v>11</v>
      </c>
      <c r="J12" s="57"/>
    </row>
    <row r="13" spans="1:10" s="6" customFormat="1" ht="12.75" customHeight="1" x14ac:dyDescent="0.2">
      <c r="A13" s="60"/>
      <c r="B13" s="60"/>
      <c r="C13" s="60"/>
      <c r="D13" s="60"/>
      <c r="E13" s="58" t="s">
        <v>12</v>
      </c>
      <c r="F13" s="58" t="s">
        <v>12</v>
      </c>
      <c r="G13" s="63"/>
      <c r="H13" s="333" t="s">
        <v>127</v>
      </c>
      <c r="I13" s="333"/>
      <c r="J13" s="57"/>
    </row>
    <row r="14" spans="1:10" s="6" customFormat="1" ht="12.75" customHeight="1" x14ac:dyDescent="0.2">
      <c r="A14" s="60"/>
      <c r="B14" s="60"/>
      <c r="C14" s="60"/>
      <c r="D14" s="60"/>
      <c r="E14" s="58"/>
      <c r="F14" s="58"/>
      <c r="G14" s="63"/>
      <c r="H14" s="1"/>
      <c r="I14" s="64"/>
      <c r="J14" s="57"/>
    </row>
    <row r="15" spans="1:10" s="6" customFormat="1" ht="18.75" x14ac:dyDescent="0.4">
      <c r="A15" s="65" t="s">
        <v>13</v>
      </c>
      <c r="B15" s="65"/>
      <c r="C15" s="66"/>
      <c r="D15" s="67"/>
      <c r="E15" s="68"/>
      <c r="F15" s="68"/>
      <c r="G15" s="69"/>
      <c r="H15" s="60"/>
      <c r="I15" s="60"/>
      <c r="J15" s="57"/>
    </row>
    <row r="16" spans="1:10" s="6" customFormat="1" ht="19.5" x14ac:dyDescent="0.4">
      <c r="A16" s="70" t="s">
        <v>14</v>
      </c>
      <c r="B16" s="65"/>
      <c r="C16" s="66"/>
      <c r="D16" s="67"/>
      <c r="E16" s="229">
        <v>6367000</v>
      </c>
      <c r="F16" s="230">
        <v>35962962</v>
      </c>
      <c r="G16" s="9">
        <f>H16+I16</f>
        <v>37388727.330000006</v>
      </c>
      <c r="H16" s="229">
        <v>37036476.560000002</v>
      </c>
      <c r="I16" s="229">
        <v>352250.77</v>
      </c>
      <c r="J16" s="57"/>
    </row>
    <row r="17" spans="1:10" s="6" customFormat="1" ht="20.25" customHeight="1" x14ac:dyDescent="0.35">
      <c r="A17" s="3"/>
      <c r="B17" s="57"/>
      <c r="C17" s="57"/>
      <c r="D17" s="57"/>
      <c r="G17" s="9"/>
      <c r="J17" s="57"/>
    </row>
    <row r="18" spans="1:10" s="6" customFormat="1" ht="19.5" x14ac:dyDescent="0.4">
      <c r="A18" s="70" t="s">
        <v>15</v>
      </c>
      <c r="B18" s="4"/>
      <c r="C18" s="4"/>
      <c r="D18" s="4"/>
      <c r="E18" s="229">
        <v>6367000</v>
      </c>
      <c r="F18" s="230">
        <v>38372830.229999997</v>
      </c>
      <c r="G18" s="9">
        <f>H18+I18</f>
        <v>37754828.259999998</v>
      </c>
      <c r="H18" s="229">
        <v>37316885.259999998</v>
      </c>
      <c r="I18" s="229">
        <v>437943</v>
      </c>
      <c r="J18" s="5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71"/>
      <c r="F20" s="71"/>
      <c r="G20" s="72"/>
      <c r="H20" s="2"/>
      <c r="I20" s="2"/>
      <c r="J20" s="5"/>
    </row>
    <row r="21" spans="1:10" ht="19.5" x14ac:dyDescent="0.4">
      <c r="A21" s="73" t="s">
        <v>16</v>
      </c>
      <c r="B21" s="71"/>
      <c r="C21" s="71"/>
      <c r="D21" s="71"/>
      <c r="E21" s="71"/>
      <c r="F21" s="71"/>
      <c r="G21" s="74"/>
      <c r="H21" s="72"/>
      <c r="I21" s="72"/>
      <c r="J21" s="72"/>
    </row>
    <row r="22" spans="1:10" ht="18" x14ac:dyDescent="0.35">
      <c r="A22" s="71"/>
      <c r="B22" s="71"/>
      <c r="C22" s="75" t="s">
        <v>38</v>
      </c>
      <c r="D22" s="71"/>
      <c r="E22" s="71"/>
      <c r="F22" s="71"/>
      <c r="G22" s="7">
        <f>H22+I22</f>
        <v>0</v>
      </c>
      <c r="H22" s="8">
        <v>0</v>
      </c>
      <c r="I22" s="8">
        <v>0</v>
      </c>
      <c r="J22" s="72"/>
    </row>
    <row r="23" spans="1:10" ht="18" x14ac:dyDescent="0.35">
      <c r="A23" s="71"/>
      <c r="B23" s="71"/>
      <c r="C23" s="75"/>
      <c r="D23" s="71"/>
      <c r="E23" s="71"/>
      <c r="F23" s="71"/>
      <c r="G23" s="7"/>
      <c r="H23" s="8"/>
      <c r="I23" s="8"/>
      <c r="J23" s="72"/>
    </row>
    <row r="24" spans="1:10" ht="22.5" x14ac:dyDescent="0.45">
      <c r="A24" s="76" t="s">
        <v>34</v>
      </c>
      <c r="B24" s="76"/>
      <c r="C24" s="77"/>
      <c r="D24" s="76"/>
      <c r="E24" s="76"/>
      <c r="F24" s="76"/>
      <c r="G24" s="78">
        <f>G18-G16-G22</f>
        <v>366100.92999999225</v>
      </c>
      <c r="H24" s="78">
        <f>H18-H16-H22</f>
        <v>280408.69999999553</v>
      </c>
      <c r="I24" s="78">
        <f>I18-I16-I22</f>
        <v>85692.229999999981</v>
      </c>
      <c r="J24" s="79"/>
    </row>
    <row r="26" spans="1:10" ht="24" customHeight="1" x14ac:dyDescent="0.2">
      <c r="H26" s="80"/>
    </row>
    <row r="28" spans="1:10" ht="19.5" x14ac:dyDescent="0.4">
      <c r="A28" s="65" t="s">
        <v>17</v>
      </c>
      <c r="B28" s="65" t="s">
        <v>35</v>
      </c>
      <c r="C28" s="65"/>
      <c r="D28" s="4"/>
      <c r="E28" s="4"/>
      <c r="F28" s="60"/>
      <c r="G28" s="81">
        <f>G29+G30+G31</f>
        <v>366100.93</v>
      </c>
      <c r="H28" s="82"/>
      <c r="I28" s="83"/>
      <c r="J28" s="80"/>
    </row>
    <row r="29" spans="1:10" s="6" customFormat="1" ht="18.75" x14ac:dyDescent="0.4">
      <c r="A29" s="84"/>
      <c r="B29" s="84"/>
      <c r="C29" s="85" t="s">
        <v>18</v>
      </c>
      <c r="D29" s="86"/>
      <c r="E29" s="87"/>
      <c r="F29" s="80" t="s">
        <v>20</v>
      </c>
      <c r="G29" s="8">
        <v>5000</v>
      </c>
      <c r="H29" s="82"/>
      <c r="I29" s="83"/>
    </row>
    <row r="30" spans="1:10" s="6" customFormat="1" ht="18.75" x14ac:dyDescent="0.4">
      <c r="A30" s="84"/>
      <c r="B30" s="84"/>
      <c r="C30" s="85"/>
      <c r="D30" s="86"/>
      <c r="E30" s="87"/>
      <c r="F30" s="80" t="s">
        <v>19</v>
      </c>
      <c r="G30" s="8">
        <v>361100.93</v>
      </c>
      <c r="H30" s="82"/>
      <c r="I30" s="83"/>
    </row>
    <row r="31" spans="1:10" s="6" customFormat="1" ht="18.75" x14ac:dyDescent="0.4">
      <c r="A31" s="84"/>
      <c r="B31" s="84"/>
      <c r="C31" s="85" t="s">
        <v>21</v>
      </c>
      <c r="D31" s="86"/>
      <c r="E31" s="87"/>
      <c r="F31" s="80" t="s">
        <v>109</v>
      </c>
      <c r="G31" s="88">
        <v>0</v>
      </c>
      <c r="H31" s="89"/>
      <c r="I31" s="83"/>
    </row>
    <row r="32" spans="1:10" s="6" customFormat="1" ht="12.75" customHeight="1" x14ac:dyDescent="0.2">
      <c r="A32" s="339"/>
      <c r="B32" s="340"/>
      <c r="C32" s="340"/>
      <c r="D32" s="340"/>
      <c r="E32" s="340"/>
      <c r="F32" s="340"/>
      <c r="G32" s="340"/>
      <c r="H32" s="340"/>
      <c r="I32" s="340"/>
    </row>
    <row r="33" spans="1:10" s="6" customFormat="1" ht="12.75" customHeight="1" x14ac:dyDescent="0.2">
      <c r="A33" s="340"/>
      <c r="B33" s="340"/>
      <c r="C33" s="340"/>
      <c r="D33" s="340"/>
      <c r="E33" s="340"/>
      <c r="F33" s="340"/>
      <c r="G33" s="340"/>
      <c r="H33" s="340"/>
      <c r="I33" s="340"/>
    </row>
    <row r="34" spans="1:10" ht="24" customHeight="1" x14ac:dyDescent="0.2">
      <c r="A34" s="334"/>
      <c r="B34" s="334"/>
      <c r="C34" s="334"/>
      <c r="D34" s="334"/>
      <c r="E34" s="334"/>
      <c r="F34" s="334"/>
      <c r="G34" s="334"/>
      <c r="H34" s="334"/>
      <c r="I34" s="334"/>
      <c r="J34" s="90"/>
    </row>
    <row r="35" spans="1:10" ht="19.5" x14ac:dyDescent="0.4">
      <c r="A35" s="65" t="s">
        <v>22</v>
      </c>
      <c r="B35" s="65" t="s">
        <v>30</v>
      </c>
      <c r="C35" s="65"/>
      <c r="D35" s="91"/>
      <c r="E35" s="69"/>
      <c r="F35" s="4"/>
      <c r="G35" s="92"/>
      <c r="H35" s="83"/>
      <c r="I35" s="83"/>
      <c r="J35" s="90"/>
    </row>
    <row r="36" spans="1:10" ht="18.75" x14ac:dyDescent="0.4">
      <c r="A36" s="65"/>
      <c r="B36" s="65"/>
      <c r="C36" s="65"/>
      <c r="D36" s="91"/>
      <c r="F36" s="93" t="s">
        <v>36</v>
      </c>
      <c r="G36" s="196" t="s">
        <v>6</v>
      </c>
      <c r="H36" s="60"/>
      <c r="I36" s="94" t="s">
        <v>39</v>
      </c>
      <c r="J36" s="90"/>
    </row>
    <row r="37" spans="1:10" ht="15" customHeight="1" x14ac:dyDescent="0.35">
      <c r="A37" s="95" t="s">
        <v>31</v>
      </c>
      <c r="B37" s="96"/>
      <c r="C37" s="3"/>
      <c r="D37" s="96"/>
      <c r="E37" s="69"/>
      <c r="F37" s="133">
        <v>50000</v>
      </c>
      <c r="G37" s="133">
        <v>50000</v>
      </c>
      <c r="H37" s="231"/>
      <c r="I37" s="98">
        <f>G37/F37</f>
        <v>1</v>
      </c>
      <c r="J37" s="90"/>
    </row>
    <row r="38" spans="1:10" ht="16.5" x14ac:dyDescent="0.35">
      <c r="A38" s="95" t="s">
        <v>42</v>
      </c>
      <c r="B38" s="96"/>
      <c r="C38" s="3"/>
      <c r="D38" s="99"/>
      <c r="E38" s="99"/>
      <c r="F38" s="133">
        <v>897862</v>
      </c>
      <c r="G38" s="133">
        <v>897862</v>
      </c>
      <c r="H38" s="231"/>
      <c r="I38" s="98">
        <f>G38/F38</f>
        <v>1</v>
      </c>
      <c r="J38" s="13"/>
    </row>
    <row r="39" spans="1:10" ht="16.5" x14ac:dyDescent="0.35">
      <c r="A39" s="95" t="s">
        <v>43</v>
      </c>
      <c r="B39" s="96"/>
      <c r="C39" s="3"/>
      <c r="D39" s="99"/>
      <c r="E39" s="99"/>
      <c r="F39" s="133">
        <v>0</v>
      </c>
      <c r="G39" s="133">
        <v>0</v>
      </c>
      <c r="H39" s="231"/>
      <c r="I39" s="98" t="s">
        <v>111</v>
      </c>
      <c r="J39" s="13"/>
    </row>
    <row r="40" spans="1:10" ht="16.5" x14ac:dyDescent="0.35">
      <c r="A40" s="95" t="s">
        <v>117</v>
      </c>
      <c r="B40" s="96"/>
      <c r="C40" s="3"/>
      <c r="D40" s="69"/>
      <c r="E40" s="69"/>
      <c r="F40" s="133">
        <v>677862</v>
      </c>
      <c r="G40" s="133">
        <v>677862</v>
      </c>
      <c r="H40" s="231"/>
      <c r="I40" s="98">
        <f>G40/F40</f>
        <v>1</v>
      </c>
      <c r="J40" s="13"/>
    </row>
    <row r="41" spans="1:10" ht="16.5" x14ac:dyDescent="0.35">
      <c r="A41" s="95" t="s">
        <v>37</v>
      </c>
      <c r="B41" s="68"/>
      <c r="C41" s="68"/>
      <c r="D41" s="100"/>
      <c r="E41" s="100" t="s">
        <v>110</v>
      </c>
      <c r="F41" s="133">
        <v>0</v>
      </c>
      <c r="G41" s="133">
        <v>0</v>
      </c>
      <c r="H41" s="231"/>
      <c r="I41" s="101" t="s">
        <v>111</v>
      </c>
      <c r="J41" s="13"/>
    </row>
    <row r="42" spans="1:10" x14ac:dyDescent="0.2">
      <c r="A42" s="334"/>
      <c r="B42" s="320"/>
      <c r="C42" s="320"/>
      <c r="D42" s="320"/>
      <c r="E42" s="320"/>
      <c r="F42" s="320"/>
      <c r="G42" s="320"/>
      <c r="H42" s="320"/>
      <c r="I42" s="320"/>
      <c r="J42" s="13"/>
    </row>
    <row r="43" spans="1:10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"/>
    </row>
    <row r="44" spans="1:10" ht="19.5" thickBot="1" x14ac:dyDescent="0.45">
      <c r="A44" s="65" t="s">
        <v>23</v>
      </c>
      <c r="B44" s="65" t="s">
        <v>24</v>
      </c>
      <c r="C44" s="67"/>
      <c r="D44" s="69"/>
      <c r="E44" s="69"/>
      <c r="F44" s="102"/>
      <c r="G44" s="103"/>
      <c r="H44" s="322" t="s">
        <v>41</v>
      </c>
      <c r="I44" s="323"/>
      <c r="J44" s="13"/>
    </row>
    <row r="45" spans="1:10" ht="18.75" thickTop="1" x14ac:dyDescent="0.35">
      <c r="A45" s="200"/>
      <c r="B45" s="221"/>
      <c r="C45" s="202"/>
      <c r="D45" s="221"/>
      <c r="E45" s="203" t="s">
        <v>134</v>
      </c>
      <c r="F45" s="204" t="s">
        <v>25</v>
      </c>
      <c r="G45" s="205" t="s">
        <v>26</v>
      </c>
      <c r="H45" s="206" t="s">
        <v>27</v>
      </c>
      <c r="I45" s="207" t="s">
        <v>40</v>
      </c>
      <c r="J45" s="13"/>
    </row>
    <row r="46" spans="1:10" x14ac:dyDescent="0.2">
      <c r="A46" s="210"/>
      <c r="B46" s="222"/>
      <c r="C46" s="222"/>
      <c r="D46" s="222"/>
      <c r="E46" s="210"/>
      <c r="F46" s="321"/>
      <c r="G46" s="211"/>
      <c r="H46" s="212">
        <v>41274</v>
      </c>
      <c r="I46" s="213">
        <v>41274</v>
      </c>
      <c r="J46" s="13"/>
    </row>
    <row r="47" spans="1:10" x14ac:dyDescent="0.2">
      <c r="A47" s="210"/>
      <c r="B47" s="222"/>
      <c r="C47" s="222"/>
      <c r="D47" s="222"/>
      <c r="E47" s="210"/>
      <c r="F47" s="321"/>
      <c r="G47" s="214"/>
      <c r="H47" s="214"/>
      <c r="I47" s="215"/>
      <c r="J47" s="13"/>
    </row>
    <row r="48" spans="1:10" ht="13.5" thickBot="1" x14ac:dyDescent="0.25">
      <c r="A48" s="223"/>
      <c r="B48" s="224"/>
      <c r="C48" s="224"/>
      <c r="D48" s="224"/>
      <c r="E48" s="223"/>
      <c r="F48" s="225"/>
      <c r="G48" s="226"/>
      <c r="H48" s="226"/>
      <c r="I48" s="227"/>
      <c r="J48" s="13"/>
    </row>
    <row r="49" spans="1:10" ht="13.5" thickTop="1" x14ac:dyDescent="0.2">
      <c r="A49" s="104"/>
      <c r="B49" s="105"/>
      <c r="C49" s="105" t="s">
        <v>20</v>
      </c>
      <c r="D49" s="105"/>
      <c r="E49" s="106">
        <v>47296</v>
      </c>
      <c r="F49" s="107">
        <v>5600</v>
      </c>
      <c r="G49" s="108">
        <v>4000</v>
      </c>
      <c r="H49" s="108">
        <f>E49+F49-G49</f>
        <v>48896</v>
      </c>
      <c r="I49" s="131">
        <f>H49</f>
        <v>48896</v>
      </c>
      <c r="J49" s="13"/>
    </row>
    <row r="50" spans="1:10" x14ac:dyDescent="0.2">
      <c r="A50" s="110"/>
      <c r="B50" s="111"/>
      <c r="C50" s="111" t="s">
        <v>28</v>
      </c>
      <c r="D50" s="111"/>
      <c r="E50" s="112">
        <v>253423.09</v>
      </c>
      <c r="F50" s="113">
        <v>216270.14</v>
      </c>
      <c r="G50" s="114">
        <v>156016</v>
      </c>
      <c r="H50" s="114">
        <f>E50+F50-G50</f>
        <v>313677.23</v>
      </c>
      <c r="I50" s="132">
        <v>266333.27</v>
      </c>
      <c r="J50" s="13"/>
    </row>
    <row r="51" spans="1:10" x14ac:dyDescent="0.2">
      <c r="A51" s="110"/>
      <c r="B51" s="111"/>
      <c r="C51" s="111" t="s">
        <v>19</v>
      </c>
      <c r="D51" s="111"/>
      <c r="E51" s="112">
        <v>4000</v>
      </c>
      <c r="F51" s="113">
        <f>27120.19+367434.19</f>
        <v>394554.38</v>
      </c>
      <c r="G51" s="114">
        <v>336486</v>
      </c>
      <c r="H51" s="114">
        <f t="shared" ref="H51:H52" si="0">E51+F51-G51</f>
        <v>62068.380000000005</v>
      </c>
      <c r="I51" s="132">
        <f>27120.19+16481</f>
        <v>43601.19</v>
      </c>
      <c r="J51" s="13"/>
    </row>
    <row r="52" spans="1:10" x14ac:dyDescent="0.2">
      <c r="A52" s="110"/>
      <c r="B52" s="111"/>
      <c r="C52" s="111" t="s">
        <v>29</v>
      </c>
      <c r="D52" s="111"/>
      <c r="E52" s="112">
        <v>446743.4</v>
      </c>
      <c r="F52" s="113">
        <v>899502</v>
      </c>
      <c r="G52" s="114">
        <v>1105046</v>
      </c>
      <c r="H52" s="114">
        <f t="shared" si="0"/>
        <v>241199.39999999991</v>
      </c>
      <c r="I52" s="132">
        <f>H52</f>
        <v>241199.39999999991</v>
      </c>
      <c r="J52" s="13"/>
    </row>
    <row r="53" spans="1:10" ht="18.75" thickBot="1" x14ac:dyDescent="0.4">
      <c r="A53" s="116" t="s">
        <v>12</v>
      </c>
      <c r="B53" s="117"/>
      <c r="C53" s="117"/>
      <c r="D53" s="117"/>
      <c r="E53" s="118">
        <f>E49+E50+E51+E52</f>
        <v>751462.49</v>
      </c>
      <c r="F53" s="119">
        <f>F49+F50+F51+F52</f>
        <v>1515926.52</v>
      </c>
      <c r="G53" s="119">
        <f>G49+G50+G51+G52</f>
        <v>1601548</v>
      </c>
      <c r="H53" s="119">
        <f>H49+H50+H51+H52</f>
        <v>665841.00999999989</v>
      </c>
      <c r="I53" s="120">
        <f>I49+I50+I51+I52</f>
        <v>600029.85999999987</v>
      </c>
      <c r="J53" s="13"/>
    </row>
    <row r="54" spans="1:10" ht="18.75" thickTop="1" x14ac:dyDescent="0.35">
      <c r="A54" s="121"/>
      <c r="B54" s="122"/>
      <c r="C54" s="122"/>
      <c r="D54" s="69"/>
      <c r="E54" s="69"/>
      <c r="F54" s="102"/>
      <c r="G54" s="103"/>
      <c r="H54" s="123"/>
      <c r="I54" s="123"/>
      <c r="J54" s="13"/>
    </row>
    <row r="55" spans="1:10" ht="18" x14ac:dyDescent="0.35">
      <c r="A55" s="121"/>
      <c r="B55" s="122"/>
      <c r="C55" s="122"/>
      <c r="D55" s="69"/>
      <c r="E55" s="69"/>
      <c r="F55" s="102"/>
      <c r="G55" s="124"/>
      <c r="H55" s="125"/>
      <c r="I55" s="125"/>
      <c r="J55" s="13"/>
    </row>
    <row r="56" spans="1:10" ht="1.5" customHeight="1" x14ac:dyDescent="0.35">
      <c r="A56" s="126"/>
      <c r="B56" s="127"/>
      <c r="C56" s="127"/>
      <c r="D56" s="128"/>
      <c r="E56" s="128"/>
      <c r="F56" s="125"/>
      <c r="G56" s="125"/>
      <c r="H56" s="125"/>
      <c r="I56" s="125"/>
      <c r="J56" s="13"/>
    </row>
    <row r="57" spans="1:10" x14ac:dyDescent="0.2">
      <c r="A57" s="129"/>
      <c r="B57" s="129"/>
      <c r="C57" s="129"/>
      <c r="D57" s="129"/>
      <c r="E57" s="129"/>
      <c r="F57" s="129"/>
      <c r="G57" s="129"/>
      <c r="H57" s="129"/>
      <c r="I57" s="129"/>
    </row>
  </sheetData>
  <mergeCells count="12">
    <mergeCell ref="A2:D2"/>
    <mergeCell ref="E2:I2"/>
    <mergeCell ref="E3:I3"/>
    <mergeCell ref="E4:I4"/>
    <mergeCell ref="H44:I44"/>
    <mergeCell ref="A34:I34"/>
    <mergeCell ref="A32:I33"/>
    <mergeCell ref="F46:F47"/>
    <mergeCell ref="E5:I5"/>
    <mergeCell ref="E7:I7"/>
    <mergeCell ref="H13:I13"/>
    <mergeCell ref="A42:I42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406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zoomScaleNormal="100" workbookViewId="0">
      <selection activeCell="K20" sqref="K20"/>
    </sheetView>
  </sheetViews>
  <sheetFormatPr defaultRowHeight="12.75" x14ac:dyDescent="0.2"/>
  <cols>
    <col min="1" max="1" width="7.5703125" style="49" customWidth="1"/>
    <col min="2" max="2" width="2.5703125" style="49" customWidth="1"/>
    <col min="3" max="3" width="8.42578125" style="49" customWidth="1"/>
    <col min="4" max="4" width="8.28515625" style="49" customWidth="1"/>
    <col min="5" max="5" width="14.7109375" style="49" customWidth="1"/>
    <col min="6" max="6" width="15.5703125" style="49" customWidth="1"/>
    <col min="7" max="8" width="14.7109375" style="49" customWidth="1"/>
    <col min="9" max="9" width="15" style="49" customWidth="1"/>
    <col min="10" max="10" width="16.85546875" style="49" customWidth="1"/>
    <col min="11" max="16384" width="9.140625" style="12"/>
  </cols>
  <sheetData>
    <row r="1" spans="1:10" ht="19.5" x14ac:dyDescent="0.4">
      <c r="A1" s="47" t="s">
        <v>0</v>
      </c>
      <c r="B1" s="48"/>
      <c r="C1" s="48"/>
      <c r="D1" s="48"/>
    </row>
    <row r="2" spans="1:10" ht="19.5" x14ac:dyDescent="0.4">
      <c r="A2" s="324" t="s">
        <v>1</v>
      </c>
      <c r="B2" s="324"/>
      <c r="C2" s="324"/>
      <c r="D2" s="324"/>
      <c r="E2" s="325" t="s">
        <v>124</v>
      </c>
      <c r="F2" s="325"/>
      <c r="G2" s="325"/>
      <c r="H2" s="325"/>
      <c r="I2" s="325"/>
      <c r="J2" s="51"/>
    </row>
    <row r="3" spans="1:10" ht="9.75" customHeight="1" x14ac:dyDescent="0.4">
      <c r="A3" s="50"/>
      <c r="B3" s="50"/>
      <c r="C3" s="50"/>
      <c r="D3" s="50"/>
      <c r="E3" s="327" t="s">
        <v>32</v>
      </c>
      <c r="F3" s="327"/>
      <c r="G3" s="327"/>
      <c r="H3" s="327"/>
      <c r="I3" s="327"/>
      <c r="J3" s="51"/>
    </row>
    <row r="4" spans="1:10" ht="15.75" x14ac:dyDescent="0.25">
      <c r="A4" s="52" t="s">
        <v>2</v>
      </c>
      <c r="E4" s="326" t="s">
        <v>94</v>
      </c>
      <c r="F4" s="326"/>
      <c r="G4" s="326"/>
      <c r="H4" s="326"/>
      <c r="I4" s="326"/>
    </row>
    <row r="5" spans="1:10" ht="7.5" customHeight="1" x14ac:dyDescent="0.25">
      <c r="A5" s="52"/>
      <c r="E5" s="327" t="s">
        <v>32</v>
      </c>
      <c r="F5" s="327"/>
      <c r="G5" s="327"/>
      <c r="H5" s="327"/>
      <c r="I5" s="327"/>
    </row>
    <row r="6" spans="1:10" ht="19.5" x14ac:dyDescent="0.4">
      <c r="A6" s="51" t="s">
        <v>108</v>
      </c>
      <c r="E6" s="130" t="s">
        <v>95</v>
      </c>
      <c r="F6" s="53"/>
      <c r="G6" s="54" t="s">
        <v>3</v>
      </c>
      <c r="H6" s="55"/>
      <c r="I6" s="55">
        <v>1226</v>
      </c>
    </row>
    <row r="7" spans="1:10" ht="8.25" customHeight="1" x14ac:dyDescent="0.4">
      <c r="A7" s="51"/>
      <c r="E7" s="327" t="s">
        <v>33</v>
      </c>
      <c r="F7" s="327"/>
      <c r="G7" s="327"/>
      <c r="H7" s="327"/>
      <c r="I7" s="327"/>
    </row>
    <row r="8" spans="1:10" ht="19.5" hidden="1" x14ac:dyDescent="0.4">
      <c r="A8" s="51"/>
      <c r="E8" s="55"/>
      <c r="F8" s="55"/>
      <c r="G8" s="55"/>
      <c r="H8" s="54"/>
      <c r="I8" s="55"/>
    </row>
    <row r="9" spans="1:10" ht="30.75" customHeight="1" x14ac:dyDescent="0.4">
      <c r="A9" s="51"/>
      <c r="E9" s="55"/>
      <c r="F9" s="55"/>
      <c r="G9" s="55"/>
      <c r="H9" s="54"/>
      <c r="I9" s="55"/>
    </row>
    <row r="11" spans="1:10" s="6" customFormat="1" ht="15" customHeight="1" x14ac:dyDescent="0.4">
      <c r="A11" s="56"/>
      <c r="B11" s="57"/>
      <c r="C11" s="57"/>
      <c r="D11" s="57"/>
      <c r="E11" s="58" t="s">
        <v>4</v>
      </c>
      <c r="F11" s="58" t="s">
        <v>5</v>
      </c>
      <c r="G11" s="197" t="s">
        <v>6</v>
      </c>
      <c r="H11" s="59" t="s">
        <v>7</v>
      </c>
      <c r="I11" s="59"/>
      <c r="J11" s="57"/>
    </row>
    <row r="12" spans="1:10" s="6" customFormat="1" ht="15" customHeight="1" x14ac:dyDescent="0.4">
      <c r="A12" s="60"/>
      <c r="B12" s="60"/>
      <c r="C12" s="60"/>
      <c r="D12" s="60"/>
      <c r="E12" s="58" t="s">
        <v>8</v>
      </c>
      <c r="F12" s="58" t="s">
        <v>8</v>
      </c>
      <c r="G12" s="197" t="s">
        <v>9</v>
      </c>
      <c r="H12" s="61" t="s">
        <v>10</v>
      </c>
      <c r="I12" s="62" t="s">
        <v>11</v>
      </c>
      <c r="J12" s="57"/>
    </row>
    <row r="13" spans="1:10" s="6" customFormat="1" ht="12.75" customHeight="1" x14ac:dyDescent="0.2">
      <c r="A13" s="60"/>
      <c r="B13" s="60"/>
      <c r="C13" s="60"/>
      <c r="D13" s="60"/>
      <c r="E13" s="58" t="s">
        <v>12</v>
      </c>
      <c r="F13" s="58" t="s">
        <v>12</v>
      </c>
      <c r="G13" s="63"/>
      <c r="H13" s="333" t="s">
        <v>127</v>
      </c>
      <c r="I13" s="333"/>
      <c r="J13" s="57"/>
    </row>
    <row r="14" spans="1:10" s="6" customFormat="1" ht="12.75" customHeight="1" x14ac:dyDescent="0.2">
      <c r="A14" s="60"/>
      <c r="B14" s="60"/>
      <c r="C14" s="60"/>
      <c r="D14" s="60"/>
      <c r="E14" s="58"/>
      <c r="F14" s="58"/>
      <c r="G14" s="63"/>
      <c r="H14" s="1"/>
      <c r="I14" s="64"/>
      <c r="J14" s="57"/>
    </row>
    <row r="15" spans="1:10" s="6" customFormat="1" ht="18.75" x14ac:dyDescent="0.4">
      <c r="A15" s="65" t="s">
        <v>13</v>
      </c>
      <c r="B15" s="65"/>
      <c r="C15" s="66"/>
      <c r="D15" s="67"/>
      <c r="E15" s="68"/>
      <c r="F15" s="68"/>
      <c r="G15" s="69"/>
      <c r="H15" s="60"/>
      <c r="I15" s="60"/>
      <c r="J15" s="57"/>
    </row>
    <row r="16" spans="1:10" s="6" customFormat="1" ht="19.5" x14ac:dyDescent="0.4">
      <c r="A16" s="70" t="s">
        <v>14</v>
      </c>
      <c r="B16" s="65"/>
      <c r="C16" s="66"/>
      <c r="D16" s="67"/>
      <c r="E16" s="229">
        <v>11702000</v>
      </c>
      <c r="F16" s="230">
        <v>33464468.469999999</v>
      </c>
      <c r="G16" s="9">
        <f>H16+I16</f>
        <v>32546226.920000002</v>
      </c>
      <c r="H16" s="229">
        <v>31832083.120000001</v>
      </c>
      <c r="I16" s="229">
        <v>714143.8</v>
      </c>
      <c r="J16" s="57"/>
    </row>
    <row r="17" spans="1:10" s="6" customFormat="1" ht="20.25" customHeight="1" x14ac:dyDescent="0.35">
      <c r="A17" s="3"/>
      <c r="B17" s="57"/>
      <c r="C17" s="57"/>
      <c r="D17" s="57"/>
      <c r="J17" s="57"/>
    </row>
    <row r="18" spans="1:10" s="6" customFormat="1" ht="19.5" x14ac:dyDescent="0.4">
      <c r="A18" s="70" t="s">
        <v>15</v>
      </c>
      <c r="B18" s="4"/>
      <c r="C18" s="4"/>
      <c r="D18" s="4"/>
      <c r="E18" s="229">
        <v>11702000</v>
      </c>
      <c r="F18" s="230">
        <v>33464468.469999999</v>
      </c>
      <c r="G18" s="9">
        <f>H18+I18</f>
        <v>32705092.829999998</v>
      </c>
      <c r="H18" s="229">
        <v>31790180.25</v>
      </c>
      <c r="I18" s="229">
        <v>914912.58</v>
      </c>
      <c r="J18" s="5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71"/>
      <c r="F20" s="71"/>
      <c r="G20" s="72"/>
      <c r="H20" s="2"/>
      <c r="I20" s="2"/>
      <c r="J20" s="5"/>
    </row>
    <row r="21" spans="1:10" ht="19.5" x14ac:dyDescent="0.4">
      <c r="A21" s="73" t="s">
        <v>16</v>
      </c>
      <c r="B21" s="71"/>
      <c r="C21" s="71"/>
      <c r="D21" s="71"/>
      <c r="E21" s="71"/>
      <c r="F21" s="71"/>
      <c r="G21" s="74"/>
      <c r="H21" s="72"/>
      <c r="I21" s="72"/>
      <c r="J21" s="72"/>
    </row>
    <row r="22" spans="1:10" ht="18" x14ac:dyDescent="0.35">
      <c r="A22" s="71"/>
      <c r="B22" s="71"/>
      <c r="C22" s="75" t="s">
        <v>38</v>
      </c>
      <c r="D22" s="71"/>
      <c r="E22" s="71"/>
      <c r="F22" s="71"/>
      <c r="G22" s="7">
        <f>H22+I22</f>
        <v>0</v>
      </c>
      <c r="H22" s="8">
        <v>0</v>
      </c>
      <c r="I22" s="8">
        <v>0</v>
      </c>
      <c r="J22" s="72"/>
    </row>
    <row r="23" spans="1:10" ht="18" x14ac:dyDescent="0.35">
      <c r="A23" s="71"/>
      <c r="B23" s="71"/>
      <c r="C23" s="75"/>
      <c r="D23" s="71"/>
      <c r="E23" s="71"/>
      <c r="F23" s="71"/>
      <c r="G23" s="7"/>
      <c r="H23" s="8"/>
      <c r="I23" s="8"/>
      <c r="J23" s="72"/>
    </row>
    <row r="24" spans="1:10" ht="22.5" x14ac:dyDescent="0.45">
      <c r="A24" s="76" t="s">
        <v>34</v>
      </c>
      <c r="B24" s="76"/>
      <c r="C24" s="77"/>
      <c r="D24" s="76"/>
      <c r="E24" s="76"/>
      <c r="F24" s="76"/>
      <c r="G24" s="78">
        <f>G18-G16-G22</f>
        <v>158865.90999999642</v>
      </c>
      <c r="H24" s="78">
        <f>H18-H16-H22</f>
        <v>-41902.870000001043</v>
      </c>
      <c r="I24" s="78">
        <f>I18-I16-I22</f>
        <v>200768.77999999991</v>
      </c>
      <c r="J24" s="79"/>
    </row>
    <row r="26" spans="1:10" ht="24" customHeight="1" x14ac:dyDescent="0.2">
      <c r="H26" s="80"/>
    </row>
    <row r="28" spans="1:10" ht="19.5" x14ac:dyDescent="0.4">
      <c r="A28" s="65" t="s">
        <v>17</v>
      </c>
      <c r="B28" s="65" t="s">
        <v>35</v>
      </c>
      <c r="C28" s="65"/>
      <c r="D28" s="4"/>
      <c r="E28" s="4"/>
      <c r="F28" s="60"/>
      <c r="G28" s="81">
        <f>G29+G30+G31</f>
        <v>158865.91</v>
      </c>
      <c r="H28" s="82"/>
      <c r="I28" s="83"/>
      <c r="J28" s="80"/>
    </row>
    <row r="29" spans="1:10" s="6" customFormat="1" ht="18.75" x14ac:dyDescent="0.4">
      <c r="A29" s="84"/>
      <c r="B29" s="84"/>
      <c r="C29" s="85" t="s">
        <v>18</v>
      </c>
      <c r="D29" s="86"/>
      <c r="E29" s="87"/>
      <c r="F29" s="80" t="s">
        <v>20</v>
      </c>
      <c r="G29" s="8">
        <v>14300</v>
      </c>
      <c r="H29" s="82"/>
      <c r="I29" s="83"/>
    </row>
    <row r="30" spans="1:10" s="6" customFormat="1" ht="18.75" x14ac:dyDescent="0.4">
      <c r="A30" s="84"/>
      <c r="B30" s="84"/>
      <c r="C30" s="85"/>
      <c r="D30" s="86"/>
      <c r="E30" s="87"/>
      <c r="F30" s="80" t="s">
        <v>19</v>
      </c>
      <c r="G30" s="8">
        <v>137775.48000000001</v>
      </c>
      <c r="H30" s="82"/>
      <c r="I30" s="83"/>
    </row>
    <row r="31" spans="1:10" s="6" customFormat="1" ht="18.75" x14ac:dyDescent="0.4">
      <c r="A31" s="84"/>
      <c r="B31" s="84"/>
      <c r="C31" s="85" t="s">
        <v>21</v>
      </c>
      <c r="D31" s="86"/>
      <c r="E31" s="87"/>
      <c r="F31" s="80" t="s">
        <v>109</v>
      </c>
      <c r="G31" s="88">
        <v>6790.43</v>
      </c>
      <c r="H31" s="89"/>
      <c r="I31" s="83"/>
    </row>
    <row r="32" spans="1:10" s="6" customFormat="1" ht="12.75" customHeight="1" x14ac:dyDescent="0.2">
      <c r="A32" s="343" t="s">
        <v>142</v>
      </c>
      <c r="B32" s="344"/>
      <c r="C32" s="344"/>
      <c r="D32" s="344"/>
      <c r="E32" s="344"/>
      <c r="F32" s="344"/>
      <c r="G32" s="344"/>
      <c r="H32" s="344"/>
      <c r="I32" s="344"/>
    </row>
    <row r="33" spans="1:10" s="6" customFormat="1" ht="12.75" customHeight="1" x14ac:dyDescent="0.2">
      <c r="A33" s="344"/>
      <c r="B33" s="344"/>
      <c r="C33" s="344"/>
      <c r="D33" s="344"/>
      <c r="E33" s="344"/>
      <c r="F33" s="344"/>
      <c r="G33" s="344"/>
      <c r="H33" s="344"/>
      <c r="I33" s="344"/>
    </row>
    <row r="34" spans="1:10" s="6" customFormat="1" ht="12.75" customHeight="1" x14ac:dyDescent="0.2">
      <c r="A34" s="344"/>
      <c r="B34" s="344"/>
      <c r="C34" s="344"/>
      <c r="D34" s="344"/>
      <c r="E34" s="344"/>
      <c r="F34" s="344"/>
      <c r="G34" s="344"/>
      <c r="H34" s="344"/>
      <c r="I34" s="344"/>
    </row>
    <row r="35" spans="1:10" ht="12.75" customHeight="1" x14ac:dyDescent="0.2">
      <c r="A35" s="344"/>
      <c r="B35" s="344"/>
      <c r="C35" s="344"/>
      <c r="D35" s="344"/>
      <c r="E35" s="344"/>
      <c r="F35" s="344"/>
      <c r="G35" s="344"/>
      <c r="H35" s="344"/>
      <c r="I35" s="344"/>
      <c r="J35" s="90"/>
    </row>
    <row r="36" spans="1:10" ht="19.5" x14ac:dyDescent="0.4">
      <c r="A36" s="65" t="s">
        <v>22</v>
      </c>
      <c r="B36" s="65" t="s">
        <v>30</v>
      </c>
      <c r="C36" s="65"/>
      <c r="D36" s="91"/>
      <c r="E36" s="69"/>
      <c r="F36" s="4"/>
      <c r="G36" s="92"/>
      <c r="H36" s="83"/>
      <c r="I36" s="83"/>
      <c r="J36" s="90"/>
    </row>
    <row r="37" spans="1:10" ht="18.75" x14ac:dyDescent="0.4">
      <c r="A37" s="65"/>
      <c r="B37" s="65"/>
      <c r="C37" s="65"/>
      <c r="D37" s="91"/>
      <c r="F37" s="93" t="s">
        <v>36</v>
      </c>
      <c r="G37" s="196" t="s">
        <v>6</v>
      </c>
      <c r="H37" s="60"/>
      <c r="I37" s="94" t="s">
        <v>39</v>
      </c>
      <c r="J37" s="90"/>
    </row>
    <row r="38" spans="1:10" ht="15" customHeight="1" x14ac:dyDescent="0.35">
      <c r="A38" s="95" t="s">
        <v>31</v>
      </c>
      <c r="B38" s="96"/>
      <c r="C38" s="3"/>
      <c r="D38" s="96"/>
      <c r="E38" s="69"/>
      <c r="F38" s="133">
        <v>1150000</v>
      </c>
      <c r="G38" s="133">
        <v>789713</v>
      </c>
      <c r="H38" s="231"/>
      <c r="I38" s="98">
        <f>G38/F38</f>
        <v>0.68670695652173908</v>
      </c>
      <c r="J38" s="90"/>
    </row>
    <row r="39" spans="1:10" ht="16.5" x14ac:dyDescent="0.35">
      <c r="A39" s="95" t="s">
        <v>42</v>
      </c>
      <c r="B39" s="96"/>
      <c r="C39" s="3"/>
      <c r="D39" s="99"/>
      <c r="E39" s="99"/>
      <c r="F39" s="133">
        <v>1830000</v>
      </c>
      <c r="G39" s="133">
        <v>1863016.08</v>
      </c>
      <c r="H39" s="231"/>
      <c r="I39" s="98">
        <f>G39/F39</f>
        <v>1.0180415737704918</v>
      </c>
      <c r="J39" s="13"/>
    </row>
    <row r="40" spans="1:10" ht="16.5" x14ac:dyDescent="0.35">
      <c r="A40" s="95" t="s">
        <v>43</v>
      </c>
      <c r="B40" s="96"/>
      <c r="C40" s="3"/>
      <c r="D40" s="99"/>
      <c r="E40" s="99"/>
      <c r="F40" s="133">
        <v>0</v>
      </c>
      <c r="G40" s="133">
        <v>0</v>
      </c>
      <c r="H40" s="231"/>
      <c r="I40" s="98" t="s">
        <v>111</v>
      </c>
      <c r="J40" s="13"/>
    </row>
    <row r="41" spans="1:10" ht="16.5" x14ac:dyDescent="0.35">
      <c r="A41" s="95" t="s">
        <v>117</v>
      </c>
      <c r="B41" s="96"/>
      <c r="C41" s="3"/>
      <c r="D41" s="69"/>
      <c r="E41" s="69"/>
      <c r="F41" s="133">
        <v>1372000</v>
      </c>
      <c r="G41" s="133">
        <v>1372000</v>
      </c>
      <c r="H41" s="231"/>
      <c r="I41" s="98">
        <f>G41/F41</f>
        <v>1</v>
      </c>
      <c r="J41" s="13"/>
    </row>
    <row r="42" spans="1:10" ht="16.5" x14ac:dyDescent="0.35">
      <c r="A42" s="95" t="s">
        <v>37</v>
      </c>
      <c r="B42" s="68"/>
      <c r="C42" s="68"/>
      <c r="D42" s="100"/>
      <c r="E42" s="100" t="s">
        <v>110</v>
      </c>
      <c r="F42" s="133">
        <v>0</v>
      </c>
      <c r="G42" s="133">
        <v>0</v>
      </c>
      <c r="H42" s="231"/>
      <c r="I42" s="101" t="s">
        <v>111</v>
      </c>
      <c r="J42" s="13"/>
    </row>
    <row r="43" spans="1:10" ht="15" customHeight="1" x14ac:dyDescent="0.2">
      <c r="A43" s="341" t="s">
        <v>135</v>
      </c>
      <c r="B43" s="342"/>
      <c r="C43" s="342"/>
      <c r="D43" s="342"/>
      <c r="E43" s="342"/>
      <c r="F43" s="342"/>
      <c r="G43" s="342"/>
      <c r="H43" s="342"/>
      <c r="I43" s="342"/>
      <c r="J43" s="13"/>
    </row>
    <row r="44" spans="1:10" ht="15" customHeight="1" x14ac:dyDescent="0.2">
      <c r="A44" s="341" t="s">
        <v>138</v>
      </c>
      <c r="B44" s="342"/>
      <c r="C44" s="342"/>
      <c r="D44" s="342"/>
      <c r="E44" s="342"/>
      <c r="F44" s="342"/>
      <c r="G44" s="342"/>
      <c r="H44" s="342"/>
      <c r="I44" s="342"/>
      <c r="J44" s="13"/>
    </row>
    <row r="45" spans="1:10" ht="19.5" thickBot="1" x14ac:dyDescent="0.45">
      <c r="A45" s="65" t="s">
        <v>23</v>
      </c>
      <c r="B45" s="65" t="s">
        <v>24</v>
      </c>
      <c r="C45" s="67"/>
      <c r="D45" s="69"/>
      <c r="E45" s="69"/>
      <c r="F45" s="102"/>
      <c r="G45" s="103"/>
      <c r="H45" s="322" t="s">
        <v>41</v>
      </c>
      <c r="I45" s="323"/>
      <c r="J45" s="13"/>
    </row>
    <row r="46" spans="1:10" ht="18.75" thickTop="1" x14ac:dyDescent="0.35">
      <c r="A46" s="200"/>
      <c r="B46" s="221"/>
      <c r="C46" s="202"/>
      <c r="D46" s="221"/>
      <c r="E46" s="203" t="s">
        <v>134</v>
      </c>
      <c r="F46" s="204" t="s">
        <v>25</v>
      </c>
      <c r="G46" s="205" t="s">
        <v>26</v>
      </c>
      <c r="H46" s="206" t="s">
        <v>27</v>
      </c>
      <c r="I46" s="207" t="s">
        <v>40</v>
      </c>
      <c r="J46" s="13"/>
    </row>
    <row r="47" spans="1:10" x14ac:dyDescent="0.2">
      <c r="A47" s="210"/>
      <c r="B47" s="222"/>
      <c r="C47" s="222"/>
      <c r="D47" s="222"/>
      <c r="E47" s="210"/>
      <c r="F47" s="321"/>
      <c r="G47" s="211"/>
      <c r="H47" s="212">
        <v>41274</v>
      </c>
      <c r="I47" s="213">
        <v>41274</v>
      </c>
      <c r="J47" s="13"/>
    </row>
    <row r="48" spans="1:10" x14ac:dyDescent="0.2">
      <c r="A48" s="210"/>
      <c r="B48" s="222"/>
      <c r="C48" s="222"/>
      <c r="D48" s="222"/>
      <c r="E48" s="210"/>
      <c r="F48" s="321"/>
      <c r="G48" s="214"/>
      <c r="H48" s="214"/>
      <c r="I48" s="215"/>
      <c r="J48" s="13"/>
    </row>
    <row r="49" spans="1:10" ht="13.5" thickBot="1" x14ac:dyDescent="0.25">
      <c r="A49" s="223"/>
      <c r="B49" s="224"/>
      <c r="C49" s="224"/>
      <c r="D49" s="224"/>
      <c r="E49" s="223"/>
      <c r="F49" s="225"/>
      <c r="G49" s="226"/>
      <c r="H49" s="226"/>
      <c r="I49" s="227"/>
      <c r="J49" s="13"/>
    </row>
    <row r="50" spans="1:10" ht="13.5" thickTop="1" x14ac:dyDescent="0.2">
      <c r="A50" s="104"/>
      <c r="B50" s="105"/>
      <c r="C50" s="105" t="s">
        <v>20</v>
      </c>
      <c r="D50" s="105"/>
      <c r="E50" s="106">
        <v>7100</v>
      </c>
      <c r="F50" s="107">
        <v>0</v>
      </c>
      <c r="G50" s="108">
        <v>4000</v>
      </c>
      <c r="H50" s="108">
        <f>E50+F50-G50</f>
        <v>3100</v>
      </c>
      <c r="I50" s="109">
        <f>H50</f>
        <v>3100</v>
      </c>
      <c r="J50" s="13"/>
    </row>
    <row r="51" spans="1:10" x14ac:dyDescent="0.2">
      <c r="A51" s="110"/>
      <c r="B51" s="111"/>
      <c r="C51" s="111" t="s">
        <v>28</v>
      </c>
      <c r="D51" s="111"/>
      <c r="E51" s="112">
        <v>146587.56</v>
      </c>
      <c r="F51" s="113">
        <v>146967.96</v>
      </c>
      <c r="G51" s="114">
        <v>283647.92</v>
      </c>
      <c r="H51" s="114">
        <f>E51+F51-G51</f>
        <v>9907.6000000000349</v>
      </c>
      <c r="I51" s="115">
        <v>8907.6</v>
      </c>
      <c r="J51" s="13"/>
    </row>
    <row r="52" spans="1:10" x14ac:dyDescent="0.2">
      <c r="A52" s="110"/>
      <c r="B52" s="111"/>
      <c r="C52" s="111" t="s">
        <v>19</v>
      </c>
      <c r="D52" s="111"/>
      <c r="E52" s="112">
        <f>2872.21+1500</f>
        <v>4372.21</v>
      </c>
      <c r="F52" s="113">
        <v>536537.42000000004</v>
      </c>
      <c r="G52" s="114">
        <f>2872.21+1500</f>
        <v>4372.21</v>
      </c>
      <c r="H52" s="114">
        <f t="shared" ref="H52:H53" si="0">E52+F52-G52</f>
        <v>536537.42000000004</v>
      </c>
      <c r="I52" s="115">
        <f>H52</f>
        <v>536537.42000000004</v>
      </c>
      <c r="J52" s="13"/>
    </row>
    <row r="53" spans="1:10" x14ac:dyDescent="0.2">
      <c r="A53" s="110"/>
      <c r="B53" s="111"/>
      <c r="C53" s="111" t="s">
        <v>29</v>
      </c>
      <c r="D53" s="111"/>
      <c r="E53" s="112">
        <v>378769.42</v>
      </c>
      <c r="F53" s="113">
        <v>1902051.14</v>
      </c>
      <c r="G53" s="114">
        <v>2233398.7999999998</v>
      </c>
      <c r="H53" s="114">
        <f t="shared" si="0"/>
        <v>47421.760000000242</v>
      </c>
      <c r="I53" s="115">
        <f>H53</f>
        <v>47421.760000000242</v>
      </c>
      <c r="J53" s="13"/>
    </row>
    <row r="54" spans="1:10" ht="18.75" thickBot="1" x14ac:dyDescent="0.4">
      <c r="A54" s="116" t="s">
        <v>12</v>
      </c>
      <c r="B54" s="117"/>
      <c r="C54" s="117"/>
      <c r="D54" s="117"/>
      <c r="E54" s="118">
        <f>E50+E51+E52+E53</f>
        <v>536829.18999999994</v>
      </c>
      <c r="F54" s="119">
        <f>F50+F51+F52+F53</f>
        <v>2585556.52</v>
      </c>
      <c r="G54" s="119">
        <f>G50+G51+G52+G53</f>
        <v>2525418.9299999997</v>
      </c>
      <c r="H54" s="119">
        <f>H50+H51+H52+H53</f>
        <v>596966.78000000026</v>
      </c>
      <c r="I54" s="120">
        <f>I50+I51+I52+I53</f>
        <v>595966.78000000026</v>
      </c>
      <c r="J54" s="13"/>
    </row>
    <row r="55" spans="1:10" ht="18.75" thickTop="1" x14ac:dyDescent="0.35">
      <c r="A55" s="121"/>
      <c r="B55" s="122"/>
      <c r="C55" s="122"/>
      <c r="D55" s="69"/>
      <c r="E55" s="69"/>
      <c r="F55" s="102"/>
      <c r="G55" s="103"/>
      <c r="H55" s="123"/>
      <c r="I55" s="123"/>
      <c r="J55" s="13"/>
    </row>
    <row r="56" spans="1:10" ht="18" x14ac:dyDescent="0.35">
      <c r="A56" s="121"/>
      <c r="B56" s="122"/>
      <c r="C56" s="122"/>
      <c r="D56" s="69"/>
      <c r="E56" s="69"/>
      <c r="F56" s="102"/>
      <c r="G56" s="124"/>
      <c r="H56" s="125"/>
      <c r="I56" s="125"/>
      <c r="J56" s="13"/>
    </row>
    <row r="57" spans="1:10" ht="1.5" customHeight="1" x14ac:dyDescent="0.35">
      <c r="A57" s="126"/>
      <c r="B57" s="127"/>
      <c r="C57" s="127"/>
      <c r="D57" s="128"/>
      <c r="E57" s="128"/>
      <c r="F57" s="125"/>
      <c r="G57" s="125"/>
      <c r="H57" s="125"/>
      <c r="I57" s="125"/>
      <c r="J57" s="13"/>
    </row>
    <row r="58" spans="1:10" x14ac:dyDescent="0.2">
      <c r="A58" s="129"/>
      <c r="B58" s="129"/>
      <c r="C58" s="129"/>
      <c r="D58" s="129"/>
      <c r="E58" s="129"/>
      <c r="F58" s="129"/>
      <c r="G58" s="129"/>
      <c r="H58" s="129"/>
      <c r="I58" s="129"/>
    </row>
  </sheetData>
  <mergeCells count="12">
    <mergeCell ref="A2:D2"/>
    <mergeCell ref="E2:I2"/>
    <mergeCell ref="E3:I3"/>
    <mergeCell ref="E4:I4"/>
    <mergeCell ref="H45:I45"/>
    <mergeCell ref="A32:I35"/>
    <mergeCell ref="A44:I44"/>
    <mergeCell ref="F47:F48"/>
    <mergeCell ref="E5:I5"/>
    <mergeCell ref="E7:I7"/>
    <mergeCell ref="H13:I13"/>
    <mergeCell ref="A43:I43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406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  <ignoredErrors>
    <ignoredError sqref="H5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15</vt:i4>
      </vt:variant>
    </vt:vector>
  </HeadingPairs>
  <TitlesOfParts>
    <vt:vector size="30" baseType="lpstr">
      <vt:lpstr>Rekapitulace</vt:lpstr>
      <vt:lpstr>1025</vt:lpstr>
      <vt:lpstr>1026</vt:lpstr>
      <vt:lpstr>1043</vt:lpstr>
      <vt:lpstr>1113</vt:lpstr>
      <vt:lpstr>1142</vt:lpstr>
      <vt:lpstr>1175</vt:lpstr>
      <vt:lpstr>1225</vt:lpstr>
      <vt:lpstr>1226</vt:lpstr>
      <vt:lpstr>1227</vt:lpstr>
      <vt:lpstr>1314</vt:lpstr>
      <vt:lpstr>1315</vt:lpstr>
      <vt:lpstr>1407</vt:lpstr>
      <vt:lpstr>1408</vt:lpstr>
      <vt:lpstr>List1</vt:lpstr>
      <vt:lpstr>Rekapitulace!A</vt:lpstr>
      <vt:lpstr>'1025'!Oblast_tisku</vt:lpstr>
      <vt:lpstr>'1026'!Oblast_tisku</vt:lpstr>
      <vt:lpstr>'1043'!Oblast_tisku</vt:lpstr>
      <vt:lpstr>'1113'!Oblast_tisku</vt:lpstr>
      <vt:lpstr>'1142'!Oblast_tisku</vt:lpstr>
      <vt:lpstr>'1175'!Oblast_tisku</vt:lpstr>
      <vt:lpstr>'1225'!Oblast_tisku</vt:lpstr>
      <vt:lpstr>'1226'!Oblast_tisku</vt:lpstr>
      <vt:lpstr>'1227'!Oblast_tisku</vt:lpstr>
      <vt:lpstr>'1314'!Oblast_tisku</vt:lpstr>
      <vt:lpstr>'1315'!Oblast_tisku</vt:lpstr>
      <vt:lpstr>'1407'!Oblast_tisku</vt:lpstr>
      <vt:lpstr>'1408'!Oblast_tisku</vt:lpstr>
      <vt:lpstr>Rekapitulace!Oblast_tisku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Dostalová Ing. Bc.</dc:creator>
  <cp:lastModifiedBy>Dresslerová Veronika</cp:lastModifiedBy>
  <cp:lastPrinted>2013-06-05T06:32:04Z</cp:lastPrinted>
  <dcterms:created xsi:type="dcterms:W3CDTF">2008-01-24T08:46:29Z</dcterms:created>
  <dcterms:modified xsi:type="dcterms:W3CDTF">2013-06-10T10:18:43Z</dcterms:modified>
</cp:coreProperties>
</file>