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600" windowHeight="11475" firstSheet="8" activeTab="8"/>
  </bookViews>
  <sheets>
    <sheet name="Rekapitulace" sheetId="1" state="hidden" r:id="rId1"/>
    <sheet name="Rekapitulace PO" sheetId="7" state="hidden" r:id="rId2"/>
    <sheet name="VH - v Kč" sheetId="8" state="hidden" r:id="rId3"/>
    <sheet name="Alice členění dle §" sheetId="4" state="hidden" r:id="rId4"/>
    <sheet name="soc. oblast" sheetId="3" state="hidden" r:id="rId5"/>
    <sheet name="Kultura" sheetId="5" state="hidden" r:id="rId6"/>
    <sheet name="Zdravotnictví" sheetId="6" state="hidden" r:id="rId7"/>
    <sheet name="Rekapitulace - Alice" sheetId="2" state="hidden" r:id="rId8"/>
    <sheet name="Rekapitulace PO 2012" sheetId="12" r:id="rId9"/>
  </sheets>
  <externalReferences>
    <externalReference r:id="rId10"/>
  </externalReferences>
  <definedNames>
    <definedName name="_xlnm.Print_Area" localSheetId="0">Rekapitulace!$A$1:$K$50</definedName>
    <definedName name="_xlnm.Print_Area" localSheetId="7">'Rekapitulace - Alice'!$A$1:$L$39</definedName>
    <definedName name="_xlnm.Print_Area" localSheetId="1">'Rekapitulace PO'!$A$1:$K$50</definedName>
    <definedName name="_xlnm.Print_Area" localSheetId="8">'Rekapitulace PO 2012'!$A$1:$Q$41</definedName>
  </definedNames>
  <calcPr calcId="145621"/>
</workbook>
</file>

<file path=xl/calcChain.xml><?xml version="1.0" encoding="utf-8"?>
<calcChain xmlns="http://schemas.openxmlformats.org/spreadsheetml/2006/main">
  <c r="P28" i="12" l="1"/>
  <c r="O28" i="12"/>
  <c r="I32" i="12" s="1"/>
  <c r="O27" i="12"/>
  <c r="B32" i="12" s="1"/>
  <c r="H27" i="12"/>
  <c r="Q21" i="12"/>
  <c r="K21" i="12"/>
  <c r="J21" i="12"/>
  <c r="I21" i="12"/>
  <c r="G21" i="12"/>
  <c r="F21" i="12"/>
  <c r="N16" i="12"/>
  <c r="Q16" i="12" s="1"/>
  <c r="P15" i="12"/>
  <c r="P27" i="12" s="1"/>
  <c r="N15" i="12"/>
  <c r="K15" i="12"/>
  <c r="J15" i="12"/>
  <c r="I15" i="12"/>
  <c r="G15" i="12"/>
  <c r="F15" i="12"/>
  <c r="N19" i="12"/>
  <c r="Q19" i="12" s="1"/>
  <c r="N18" i="12"/>
  <c r="Q18" i="12" s="1"/>
  <c r="K18" i="12"/>
  <c r="J18" i="12"/>
  <c r="I18" i="12"/>
  <c r="G18" i="12"/>
  <c r="F18" i="12"/>
  <c r="N25" i="12"/>
  <c r="Q25" i="12" s="1"/>
  <c r="K25" i="12"/>
  <c r="Q24" i="12"/>
  <c r="G24" i="12"/>
  <c r="F24" i="12"/>
  <c r="Q13" i="12"/>
  <c r="L13" i="12"/>
  <c r="K13" i="12"/>
  <c r="S12" i="12"/>
  <c r="Q12" i="12"/>
  <c r="L19" i="12" l="1"/>
  <c r="L16" i="12"/>
  <c r="K16" i="12"/>
  <c r="K19" i="12"/>
  <c r="L25" i="12"/>
  <c r="F27" i="12"/>
  <c r="I27" i="12"/>
  <c r="K27" i="12"/>
  <c r="N27" i="12"/>
  <c r="B34" i="12" s="1"/>
  <c r="G27" i="12"/>
  <c r="J27" i="12"/>
  <c r="B36" i="12"/>
  <c r="F30" i="12" s="1"/>
  <c r="Q27" i="12"/>
  <c r="S27" i="12"/>
  <c r="S24" i="12"/>
  <c r="S18" i="12"/>
  <c r="Q15" i="12"/>
  <c r="K22" i="12"/>
  <c r="K28" i="12" s="1"/>
  <c r="N22" i="12"/>
  <c r="S15" i="12"/>
  <c r="S21" i="12"/>
  <c r="L22" i="12"/>
  <c r="L27" i="12" s="1"/>
  <c r="K13" i="7"/>
  <c r="K16" i="7"/>
  <c r="K19" i="7"/>
  <c r="I21" i="7"/>
  <c r="K22" i="7"/>
  <c r="F24" i="7"/>
  <c r="G24" i="7"/>
  <c r="J24" i="7" s="1"/>
  <c r="H24" i="7"/>
  <c r="I24" i="7"/>
  <c r="F27" i="7"/>
  <c r="G27" i="7"/>
  <c r="H27" i="7"/>
  <c r="I27" i="7"/>
  <c r="S28" i="12" l="1"/>
  <c r="N28" i="12"/>
  <c r="Q22" i="12"/>
  <c r="D26" i="8"/>
  <c r="C12" i="8"/>
  <c r="C27" i="8" s="1"/>
  <c r="D12" i="8"/>
  <c r="D23" i="8" s="1"/>
  <c r="C23" i="8"/>
  <c r="K30" i="7"/>
  <c r="K31" i="7" s="1"/>
  <c r="K34" i="7" s="1"/>
  <c r="F33" i="7"/>
  <c r="G33" i="7"/>
  <c r="H33" i="7"/>
  <c r="J33" i="7"/>
  <c r="K33" i="7"/>
  <c r="I38" i="7" s="1"/>
  <c r="F36" i="7"/>
  <c r="J12" i="1"/>
  <c r="M33" i="1"/>
  <c r="L33" i="1"/>
  <c r="J15" i="1"/>
  <c r="K12" i="1"/>
  <c r="K15" i="1"/>
  <c r="K30" i="1"/>
  <c r="K21" i="1"/>
  <c r="K18" i="1"/>
  <c r="J18" i="1"/>
  <c r="J21" i="1"/>
  <c r="J30" i="1"/>
  <c r="K13" i="1"/>
  <c r="J33" i="1"/>
  <c r="I40" i="1" s="1"/>
  <c r="K33" i="1"/>
  <c r="I38" i="1" s="1"/>
  <c r="K19" i="1"/>
  <c r="K31" i="1"/>
  <c r="K22" i="1"/>
  <c r="K16" i="1"/>
  <c r="K34" i="1"/>
  <c r="C36" i="4"/>
  <c r="D36" i="4"/>
  <c r="T96" i="3"/>
  <c r="U96" i="3"/>
  <c r="T100" i="3"/>
  <c r="S96" i="3"/>
  <c r="U100" i="3"/>
  <c r="R17" i="6"/>
  <c r="G17" i="6"/>
  <c r="F17" i="6"/>
  <c r="R13" i="6"/>
  <c r="G13" i="6"/>
  <c r="F13" i="6"/>
  <c r="R11" i="6"/>
  <c r="G11" i="6"/>
  <c r="F11" i="6"/>
  <c r="F9" i="6"/>
  <c r="R9" i="6"/>
  <c r="G9" i="6"/>
  <c r="I9" i="6" s="1"/>
  <c r="Q17" i="6"/>
  <c r="Q15" i="6"/>
  <c r="Q13" i="6"/>
  <c r="Q11" i="6"/>
  <c r="Q9" i="6"/>
  <c r="N10" i="6" s="1"/>
  <c r="K19" i="6"/>
  <c r="L19" i="6"/>
  <c r="M19" i="6"/>
  <c r="M20" i="6" s="1"/>
  <c r="J19" i="6"/>
  <c r="I11" i="6"/>
  <c r="I13" i="6"/>
  <c r="I15" i="6"/>
  <c r="I17" i="6"/>
  <c r="Q19" i="6"/>
  <c r="P19" i="6"/>
  <c r="O19" i="6"/>
  <c r="N19" i="6"/>
  <c r="H19" i="6"/>
  <c r="I30" i="1" s="1"/>
  <c r="G19" i="6"/>
  <c r="F19" i="6"/>
  <c r="P18" i="6"/>
  <c r="O18" i="6"/>
  <c r="P16" i="6"/>
  <c r="O16" i="6"/>
  <c r="N16" i="6"/>
  <c r="O14" i="6"/>
  <c r="N14" i="6"/>
  <c r="O12" i="6"/>
  <c r="N12" i="6"/>
  <c r="O10" i="6"/>
  <c r="P29" i="5"/>
  <c r="I21" i="5"/>
  <c r="R47" i="5"/>
  <c r="Q47" i="5"/>
  <c r="P45" i="5"/>
  <c r="P46" i="5"/>
  <c r="P44" i="5"/>
  <c r="I11" i="5"/>
  <c r="I13" i="5"/>
  <c r="K13" i="5" s="1"/>
  <c r="I15" i="5"/>
  <c r="K15" i="5" s="1"/>
  <c r="I17" i="5"/>
  <c r="K17" i="5" s="1"/>
  <c r="I19" i="5"/>
  <c r="K19" i="5" s="1"/>
  <c r="K21" i="5"/>
  <c r="F23" i="5"/>
  <c r="G23" i="5"/>
  <c r="I23" i="5" s="1"/>
  <c r="I25" i="5"/>
  <c r="K25" i="5"/>
  <c r="J11" i="5"/>
  <c r="J13" i="5"/>
  <c r="J15" i="5"/>
  <c r="J17" i="5"/>
  <c r="J19" i="5"/>
  <c r="J21" i="5"/>
  <c r="J25" i="5"/>
  <c r="F44" i="5"/>
  <c r="P28" i="5"/>
  <c r="O10" i="5"/>
  <c r="M11" i="5" s="1"/>
  <c r="O24" i="5"/>
  <c r="M25" i="5" s="1"/>
  <c r="L25" i="5"/>
  <c r="O22" i="5"/>
  <c r="M23" i="5" s="1"/>
  <c r="O23" i="5" s="1"/>
  <c r="L23" i="5"/>
  <c r="O20" i="5"/>
  <c r="M21" i="5" s="1"/>
  <c r="O21" i="5" s="1"/>
  <c r="L21" i="5"/>
  <c r="O14" i="5"/>
  <c r="M15" i="5" s="1"/>
  <c r="O15" i="5" s="1"/>
  <c r="L15" i="5"/>
  <c r="O12" i="5"/>
  <c r="M13" i="5" s="1"/>
  <c r="O13" i="5" s="1"/>
  <c r="L13" i="5"/>
  <c r="O18" i="5"/>
  <c r="M19" i="5" s="1"/>
  <c r="N44" i="5"/>
  <c r="N45" i="5"/>
  <c r="N46" i="5"/>
  <c r="L45" i="5"/>
  <c r="J44" i="5"/>
  <c r="J46" i="5"/>
  <c r="I44" i="5"/>
  <c r="I46" i="5"/>
  <c r="H44" i="5"/>
  <c r="H45" i="5"/>
  <c r="H46" i="5"/>
  <c r="H47" i="5"/>
  <c r="G44" i="5"/>
  <c r="G45" i="5"/>
  <c r="G46" i="5"/>
  <c r="G47" i="5"/>
  <c r="F45" i="5"/>
  <c r="F46" i="5"/>
  <c r="F47" i="5" s="1"/>
  <c r="C47" i="5"/>
  <c r="J33" i="5"/>
  <c r="J35" i="5"/>
  <c r="I33" i="5"/>
  <c r="I35" i="5"/>
  <c r="H33" i="5"/>
  <c r="H36" i="5" s="1"/>
  <c r="H34" i="5"/>
  <c r="H35" i="5"/>
  <c r="G33" i="5"/>
  <c r="G34" i="5"/>
  <c r="G35" i="5"/>
  <c r="G36" i="5"/>
  <c r="F33" i="5"/>
  <c r="F34" i="5"/>
  <c r="F35" i="5"/>
  <c r="F36" i="5"/>
  <c r="E33" i="5"/>
  <c r="E34" i="5"/>
  <c r="E36" i="5" s="1"/>
  <c r="I29" i="5"/>
  <c r="H26" i="5"/>
  <c r="H29" i="5"/>
  <c r="H32" i="5"/>
  <c r="G26" i="5"/>
  <c r="G29" i="5"/>
  <c r="G32" i="5" s="1"/>
  <c r="F26" i="5"/>
  <c r="F29" i="5"/>
  <c r="F32" i="5" s="1"/>
  <c r="O16" i="5"/>
  <c r="O26" i="5" s="1"/>
  <c r="N26" i="5"/>
  <c r="M26" i="5"/>
  <c r="L26" i="5"/>
  <c r="F36" i="1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D11" i="4"/>
  <c r="C11" i="4"/>
  <c r="G82" i="3"/>
  <c r="R94" i="3"/>
  <c r="R95" i="3"/>
  <c r="R96" i="3"/>
  <c r="R97" i="3"/>
  <c r="R98" i="3"/>
  <c r="R99" i="3"/>
  <c r="Q94" i="3"/>
  <c r="Q95" i="3"/>
  <c r="Q96" i="3"/>
  <c r="Q97" i="3"/>
  <c r="Q98" i="3"/>
  <c r="Q99" i="3"/>
  <c r="Q100" i="3"/>
  <c r="P94" i="3"/>
  <c r="P95" i="3"/>
  <c r="P96" i="3"/>
  <c r="P97" i="3"/>
  <c r="P98" i="3"/>
  <c r="P99" i="3"/>
  <c r="O94" i="3"/>
  <c r="O95" i="3"/>
  <c r="O100" i="3" s="1"/>
  <c r="O96" i="3"/>
  <c r="O97" i="3"/>
  <c r="O98" i="3"/>
  <c r="O99" i="3"/>
  <c r="I16" i="3"/>
  <c r="L16" i="3" s="1"/>
  <c r="I58" i="3"/>
  <c r="L58" i="3" s="1"/>
  <c r="I26" i="3"/>
  <c r="L26" i="3"/>
  <c r="N26" i="3" s="1"/>
  <c r="I44" i="3"/>
  <c r="L44" i="3"/>
  <c r="N44" i="3" s="1"/>
  <c r="I46" i="3"/>
  <c r="L46" i="3" s="1"/>
  <c r="I74" i="3"/>
  <c r="L74" i="3" s="1"/>
  <c r="I72" i="3"/>
  <c r="L72" i="3"/>
  <c r="N72" i="3" s="1"/>
  <c r="I70" i="3"/>
  <c r="L70" i="3" s="1"/>
  <c r="I68" i="3"/>
  <c r="L68" i="3" s="1"/>
  <c r="I66" i="3"/>
  <c r="L66" i="3" s="1"/>
  <c r="I64" i="3"/>
  <c r="L64" i="3"/>
  <c r="N64" i="3" s="1"/>
  <c r="I62" i="3"/>
  <c r="L62" i="3" s="1"/>
  <c r="I60" i="3"/>
  <c r="L60" i="3" s="1"/>
  <c r="I56" i="3"/>
  <c r="L56" i="3" s="1"/>
  <c r="I54" i="3"/>
  <c r="L54" i="3"/>
  <c r="N54" i="3" s="1"/>
  <c r="I52" i="3"/>
  <c r="L52" i="3" s="1"/>
  <c r="I48" i="3"/>
  <c r="L48" i="3" s="1"/>
  <c r="I42" i="3"/>
  <c r="L42" i="3" s="1"/>
  <c r="I40" i="3"/>
  <c r="L40" i="3"/>
  <c r="N40" i="3" s="1"/>
  <c r="I38" i="3"/>
  <c r="L38" i="3" s="1"/>
  <c r="I32" i="3"/>
  <c r="L32" i="3" s="1"/>
  <c r="I28" i="3"/>
  <c r="L28" i="3" s="1"/>
  <c r="I24" i="3"/>
  <c r="L24" i="3"/>
  <c r="N24" i="3" s="1"/>
  <c r="I22" i="3"/>
  <c r="L22" i="3" s="1"/>
  <c r="I20" i="3"/>
  <c r="L20" i="3" s="1"/>
  <c r="I18" i="3"/>
  <c r="L18" i="3" s="1"/>
  <c r="I14" i="3"/>
  <c r="L14" i="3"/>
  <c r="N14" i="3" s="1"/>
  <c r="I12" i="3"/>
  <c r="L12" i="3" s="1"/>
  <c r="I10" i="3"/>
  <c r="L10" i="3" s="1"/>
  <c r="I30" i="3"/>
  <c r="L30" i="3" s="1"/>
  <c r="I50" i="3"/>
  <c r="L50" i="3" s="1"/>
  <c r="I36" i="3"/>
  <c r="L36" i="3" s="1"/>
  <c r="I34" i="3"/>
  <c r="L34" i="3" s="1"/>
  <c r="M26" i="3"/>
  <c r="M44" i="3"/>
  <c r="M72" i="3"/>
  <c r="M64" i="3"/>
  <c r="M54" i="3"/>
  <c r="M40" i="3"/>
  <c r="M24" i="3"/>
  <c r="M14" i="3"/>
  <c r="L98" i="3"/>
  <c r="K90" i="3"/>
  <c r="K94" i="3"/>
  <c r="K100" i="3" s="1"/>
  <c r="K95" i="3"/>
  <c r="K96" i="3"/>
  <c r="K97" i="3"/>
  <c r="K98" i="3"/>
  <c r="H100" i="3"/>
  <c r="C94" i="3"/>
  <c r="C95" i="3"/>
  <c r="C96" i="3"/>
  <c r="C97" i="3"/>
  <c r="C98" i="3"/>
  <c r="L82" i="3"/>
  <c r="K80" i="3"/>
  <c r="K82" i="3"/>
  <c r="K85" i="3"/>
  <c r="J80" i="3"/>
  <c r="J82" i="3"/>
  <c r="J85" i="3" s="1"/>
  <c r="I80" i="3"/>
  <c r="I82" i="3"/>
  <c r="I85" i="3" s="1"/>
  <c r="H80" i="3"/>
  <c r="H82" i="3"/>
  <c r="H85" i="3"/>
  <c r="G80" i="3"/>
  <c r="G85" i="3" s="1"/>
  <c r="Q80" i="3"/>
  <c r="R80" i="3"/>
  <c r="P80" i="3"/>
  <c r="P81" i="3" s="1"/>
  <c r="O80" i="3"/>
  <c r="O81" i="3" s="1"/>
  <c r="P75" i="3"/>
  <c r="O75" i="3"/>
  <c r="R75" i="3" s="1"/>
  <c r="P73" i="3"/>
  <c r="O73" i="3"/>
  <c r="R73" i="3" s="1"/>
  <c r="P71" i="3"/>
  <c r="O71" i="3"/>
  <c r="P69" i="3"/>
  <c r="O69" i="3"/>
  <c r="R69" i="3"/>
  <c r="P67" i="3"/>
  <c r="O67" i="3"/>
  <c r="R67" i="3" s="1"/>
  <c r="P65" i="3"/>
  <c r="O65" i="3"/>
  <c r="R65" i="3" s="1"/>
  <c r="P63" i="3"/>
  <c r="O63" i="3"/>
  <c r="P61" i="3"/>
  <c r="O61" i="3"/>
  <c r="R61" i="3"/>
  <c r="P59" i="3"/>
  <c r="O59" i="3"/>
  <c r="R59" i="3" s="1"/>
  <c r="P57" i="3"/>
  <c r="O57" i="3"/>
  <c r="R57" i="3" s="1"/>
  <c r="P55" i="3"/>
  <c r="O55" i="3"/>
  <c r="P53" i="3"/>
  <c r="O53" i="3"/>
  <c r="R53" i="3"/>
  <c r="P51" i="3"/>
  <c r="O51" i="3"/>
  <c r="R51" i="3" s="1"/>
  <c r="P49" i="3"/>
  <c r="O49" i="3"/>
  <c r="R49" i="3" s="1"/>
  <c r="P47" i="3"/>
  <c r="O47" i="3"/>
  <c r="P45" i="3"/>
  <c r="O45" i="3"/>
  <c r="R45" i="3"/>
  <c r="P43" i="3"/>
  <c r="O43" i="3"/>
  <c r="R43" i="3" s="1"/>
  <c r="P41" i="3"/>
  <c r="O41" i="3"/>
  <c r="R41" i="3" s="1"/>
  <c r="P39" i="3"/>
  <c r="O39" i="3"/>
  <c r="P37" i="3"/>
  <c r="O37" i="3"/>
  <c r="R37" i="3"/>
  <c r="P35" i="3"/>
  <c r="O35" i="3"/>
  <c r="R35" i="3" s="1"/>
  <c r="P33" i="3"/>
  <c r="O33" i="3"/>
  <c r="R33" i="3" s="1"/>
  <c r="P31" i="3"/>
  <c r="O31" i="3"/>
  <c r="P27" i="3"/>
  <c r="O27" i="3"/>
  <c r="R27" i="3"/>
  <c r="P23" i="3"/>
  <c r="O23" i="3"/>
  <c r="R23" i="3" s="1"/>
  <c r="P21" i="3"/>
  <c r="O21" i="3"/>
  <c r="R21" i="3" s="1"/>
  <c r="P17" i="3"/>
  <c r="O17" i="3"/>
  <c r="P15" i="3"/>
  <c r="O15" i="3"/>
  <c r="R15" i="3"/>
  <c r="P13" i="3"/>
  <c r="O13" i="3"/>
  <c r="R13" i="3" s="1"/>
  <c r="P11" i="3"/>
  <c r="O11" i="3"/>
  <c r="R11" i="3" s="1"/>
  <c r="E38" i="2"/>
  <c r="J11" i="2"/>
  <c r="K11" i="2"/>
  <c r="J14" i="2"/>
  <c r="K14" i="2"/>
  <c r="J17" i="2"/>
  <c r="K17" i="2"/>
  <c r="J20" i="2"/>
  <c r="K20" i="2"/>
  <c r="E22" i="2"/>
  <c r="E25" i="2" s="1"/>
  <c r="F22" i="2"/>
  <c r="I22" i="2" s="1"/>
  <c r="G22" i="2"/>
  <c r="G25" i="2" s="1"/>
  <c r="H22" i="2"/>
  <c r="H25" i="2" s="1"/>
  <c r="F25" i="2"/>
  <c r="J29" i="2"/>
  <c r="K29" i="2"/>
  <c r="E31" i="2"/>
  <c r="F31" i="2"/>
  <c r="G31" i="2"/>
  <c r="H31" i="2"/>
  <c r="I31" i="2"/>
  <c r="J31" i="2"/>
  <c r="J32" i="2"/>
  <c r="F24" i="1"/>
  <c r="G24" i="1"/>
  <c r="G27" i="1" s="1"/>
  <c r="F27" i="1"/>
  <c r="I24" i="1"/>
  <c r="F33" i="1"/>
  <c r="H33" i="1"/>
  <c r="G33" i="1"/>
  <c r="H24" i="1"/>
  <c r="H27" i="1"/>
  <c r="S94" i="3"/>
  <c r="S95" i="3"/>
  <c r="S97" i="3"/>
  <c r="S98" i="3"/>
  <c r="S99" i="3"/>
  <c r="I34" i="12" l="1"/>
  <c r="Q28" i="12"/>
  <c r="N30" i="3"/>
  <c r="M30" i="3"/>
  <c r="N20" i="3"/>
  <c r="M20" i="3"/>
  <c r="N48" i="3"/>
  <c r="M48" i="3"/>
  <c r="N68" i="3"/>
  <c r="M68" i="3"/>
  <c r="L96" i="3"/>
  <c r="O25" i="5"/>
  <c r="O45" i="5" s="1"/>
  <c r="M45" i="5"/>
  <c r="N10" i="3"/>
  <c r="L80" i="3"/>
  <c r="M10" i="3"/>
  <c r="N32" i="3"/>
  <c r="M32" i="3"/>
  <c r="N60" i="3"/>
  <c r="M60" i="3"/>
  <c r="N16" i="3"/>
  <c r="M16" i="3"/>
  <c r="Q81" i="3"/>
  <c r="L85" i="3"/>
  <c r="C100" i="3"/>
  <c r="R100" i="3"/>
  <c r="N47" i="5"/>
  <c r="P47" i="5"/>
  <c r="J24" i="1"/>
  <c r="K31" i="2"/>
  <c r="R17" i="3"/>
  <c r="R31" i="3"/>
  <c r="R39" i="3"/>
  <c r="R47" i="3"/>
  <c r="R55" i="3"/>
  <c r="R63" i="3"/>
  <c r="R71" i="3"/>
  <c r="P100" i="3"/>
  <c r="B11" i="4"/>
  <c r="L19" i="5"/>
  <c r="L46" i="5" s="1"/>
  <c r="L11" i="5"/>
  <c r="L44" i="5" s="1"/>
  <c r="L47" i="5" s="1"/>
  <c r="I19" i="6"/>
  <c r="J20" i="6" s="1"/>
  <c r="R81" i="3"/>
  <c r="S100" i="3"/>
  <c r="N36" i="3"/>
  <c r="N98" i="3" s="1"/>
  <c r="M36" i="3"/>
  <c r="M98" i="3" s="1"/>
  <c r="N12" i="3"/>
  <c r="M12" i="3"/>
  <c r="N22" i="3"/>
  <c r="M22" i="3"/>
  <c r="N38" i="3"/>
  <c r="M38" i="3"/>
  <c r="N52" i="3"/>
  <c r="M52" i="3"/>
  <c r="N62" i="3"/>
  <c r="M62" i="3"/>
  <c r="N70" i="3"/>
  <c r="M70" i="3"/>
  <c r="L95" i="3"/>
  <c r="N46" i="3"/>
  <c r="M46" i="3"/>
  <c r="M95" i="3" s="1"/>
  <c r="M46" i="5"/>
  <c r="O19" i="5"/>
  <c r="O46" i="5" s="1"/>
  <c r="M44" i="5"/>
  <c r="M47" i="5" s="1"/>
  <c r="O11" i="5"/>
  <c r="O44" i="5" s="1"/>
  <c r="O47" i="5" s="1"/>
  <c r="K23" i="5"/>
  <c r="K45" i="5" s="1"/>
  <c r="J23" i="5"/>
  <c r="I45" i="5"/>
  <c r="I47" i="5" s="1"/>
  <c r="I34" i="5"/>
  <c r="I36" i="5" s="1"/>
  <c r="K34" i="5"/>
  <c r="I21" i="1"/>
  <c r="I27" i="1" s="1"/>
  <c r="L90" i="3"/>
  <c r="N34" i="3"/>
  <c r="N99" i="3" s="1"/>
  <c r="M34" i="3"/>
  <c r="M99" i="3" s="1"/>
  <c r="L97" i="3"/>
  <c r="N50" i="3"/>
  <c r="N97" i="3" s="1"/>
  <c r="M50" i="3"/>
  <c r="M97" i="3" s="1"/>
  <c r="N18" i="3"/>
  <c r="M18" i="3"/>
  <c r="N28" i="3"/>
  <c r="M28" i="3"/>
  <c r="N42" i="3"/>
  <c r="M42" i="3"/>
  <c r="N56" i="3"/>
  <c r="M56" i="3"/>
  <c r="N66" i="3"/>
  <c r="M66" i="3"/>
  <c r="N74" i="3"/>
  <c r="N96" i="3" s="1"/>
  <c r="M74" i="3"/>
  <c r="M96" i="3" s="1"/>
  <c r="N95" i="3"/>
  <c r="N58" i="3"/>
  <c r="N94" i="3" s="1"/>
  <c r="N100" i="3" s="1"/>
  <c r="M58" i="3"/>
  <c r="M94" i="3" s="1"/>
  <c r="L94" i="3"/>
  <c r="K46" i="5"/>
  <c r="K35" i="5"/>
  <c r="I26" i="5"/>
  <c r="I32" i="5" s="1"/>
  <c r="K11" i="5"/>
  <c r="I30" i="7"/>
  <c r="J29" i="5"/>
  <c r="M100" i="3" l="1"/>
  <c r="L100" i="3"/>
  <c r="J45" i="5"/>
  <c r="J47" i="5" s="1"/>
  <c r="J34" i="5"/>
  <c r="J36" i="5" s="1"/>
  <c r="J26" i="5"/>
  <c r="N80" i="3"/>
  <c r="H90" i="3" s="1"/>
  <c r="K44" i="5"/>
  <c r="K47" i="5" s="1"/>
  <c r="K33" i="5"/>
  <c r="K36" i="5" s="1"/>
  <c r="K26" i="5"/>
  <c r="H41" i="5" s="1"/>
  <c r="M80" i="3"/>
  <c r="H88" i="3" l="1"/>
  <c r="N81" i="3"/>
  <c r="H39" i="5"/>
  <c r="H42" i="5" s="1"/>
  <c r="K28" i="5"/>
</calcChain>
</file>

<file path=xl/comments1.xml><?xml version="1.0" encoding="utf-8"?>
<comments xmlns="http://schemas.openxmlformats.org/spreadsheetml/2006/main">
  <authors>
    <author>Dostalová Anna</author>
  </authors>
  <commentList>
    <comment ref="D36" authorId="0">
      <text>
        <r>
          <rPr>
            <b/>
            <sz val="10"/>
            <color indexed="81"/>
            <rFont val="Tahoma"/>
            <family val="2"/>
            <charset val="238"/>
          </rPr>
          <t>DD Ćervenka byla přesunuta z PO se ztrátou ve výši 0,01 tis. Kč) do PO s vyrovnaným výsledkem hospodaření (zaokrouhlování).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Dostalová Anna</author>
  </authors>
  <commentList>
    <comment ref="U96" authorId="0">
      <text>
        <r>
          <rPr>
            <b/>
            <sz val="10"/>
            <color indexed="81"/>
            <rFont val="Tahoma"/>
            <family val="2"/>
            <charset val="238"/>
          </rPr>
          <t>DD Ćervenka byla přesunuta z PO se ztrátou ve výši 0,01 tis. Kč) do PO s vyrovnaným výsledkem hospodaření (zaokrouhlování).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<sst xmlns="http://schemas.openxmlformats.org/spreadsheetml/2006/main" count="541" uniqueCount="300">
  <si>
    <t>v tis - Kč</t>
  </si>
  <si>
    <t>Oblast</t>
  </si>
  <si>
    <t>Náklady</t>
  </si>
  <si>
    <t>Výnosy</t>
  </si>
  <si>
    <t xml:space="preserve">Daň </t>
  </si>
  <si>
    <t>Výsledek hospodaření</t>
  </si>
  <si>
    <t>zlepšený HV</t>
  </si>
  <si>
    <t>ztráta</t>
  </si>
  <si>
    <t>CELKEM - oblast školství</t>
  </si>
  <si>
    <t>saldo</t>
  </si>
  <si>
    <t>CELKEM - oblast dopravy</t>
  </si>
  <si>
    <t>CELKEM - oblast kultury</t>
  </si>
  <si>
    <t>CELKEM - oblast sociální</t>
  </si>
  <si>
    <t>Kontrolní sestava:</t>
  </si>
  <si>
    <t>hlavní činnost</t>
  </si>
  <si>
    <t>vedlejší činnost</t>
  </si>
  <si>
    <t>Rozdíl :</t>
  </si>
  <si>
    <t>CELKEM - oblast zdravotnictví</t>
  </si>
  <si>
    <t>CELKEM</t>
  </si>
  <si>
    <t>Rozdíl</t>
  </si>
  <si>
    <t xml:space="preserve"> - ve ztrátě </t>
  </si>
  <si>
    <t xml:space="preserve"> - se zlepšeným hospodářským výsledkem </t>
  </si>
  <si>
    <t>12. Financování hospodaření příspěvkových organizací Olomouckého kraje</t>
  </si>
  <si>
    <t>5. Financování hospodaření příspěvkových organizací Olomouckého kraje</t>
  </si>
  <si>
    <t>Rekapitulace  hospodaření /výsledek hospodaření/ za rok 2007</t>
  </si>
  <si>
    <t>Školství</t>
  </si>
  <si>
    <t>Doprava</t>
  </si>
  <si>
    <t>Zdravotnictví</t>
  </si>
  <si>
    <t>Kultura</t>
  </si>
  <si>
    <t>Sociální</t>
  </si>
  <si>
    <t>organizací</t>
  </si>
  <si>
    <t xml:space="preserve">organizací a ztráta činí </t>
  </si>
  <si>
    <t>organizací a zlepšený hospodářský výsledek činí</t>
  </si>
  <si>
    <t xml:space="preserve"> - s vyrovnaným hospodářským výsledkem  </t>
  </si>
  <si>
    <t xml:space="preserve">organizací skončilo své hospodaření . </t>
  </si>
  <si>
    <t>Celkem</t>
  </si>
  <si>
    <t>ORJ -11</t>
  </si>
  <si>
    <t>v tis. Kč</t>
  </si>
  <si>
    <t>ORG</t>
  </si>
  <si>
    <t>§</t>
  </si>
  <si>
    <t>PO</t>
  </si>
  <si>
    <t>Název zařízení</t>
  </si>
  <si>
    <t>Adresa</t>
  </si>
  <si>
    <t>Dań</t>
  </si>
  <si>
    <t>Rozdělení do fondů - v Kč</t>
  </si>
  <si>
    <t xml:space="preserve"> HV</t>
  </si>
  <si>
    <t>dań z příjmu</t>
  </si>
  <si>
    <t>dodatečné odvody daně z příjmů</t>
  </si>
  <si>
    <t>HV po zdanění</t>
  </si>
  <si>
    <t>zlepšený VH</t>
  </si>
  <si>
    <t>Fond odměn</t>
  </si>
  <si>
    <t>Fond  rezervní</t>
  </si>
  <si>
    <t>Pokrytí ztáty min. období</t>
  </si>
  <si>
    <t>§ 4357</t>
  </si>
  <si>
    <t>Školní 104</t>
  </si>
  <si>
    <t xml:space="preserve"> 790 70 Javorník</t>
  </si>
  <si>
    <t>Kobylá nad Vidnavkou č. 153</t>
  </si>
  <si>
    <t>790 56 Kobylá nad Vidnavkou</t>
  </si>
  <si>
    <t xml:space="preserve">Moravská 814/2 </t>
  </si>
  <si>
    <t>790 01 Jeseník</t>
  </si>
  <si>
    <t>§ 4351</t>
  </si>
  <si>
    <t>Kostelní 160</t>
  </si>
  <si>
    <t>Nádražní 105</t>
  </si>
  <si>
    <t>784 01 Litovel</t>
  </si>
  <si>
    <t>Komenského 291</t>
  </si>
  <si>
    <t>783 44 Náměšť na Hané</t>
  </si>
  <si>
    <t>Hlubočky 11</t>
  </si>
  <si>
    <t>783 61 Hlubočky</t>
  </si>
  <si>
    <t>Švabinského 3</t>
  </si>
  <si>
    <t>772 00 Olomouc - Chválkovice</t>
  </si>
  <si>
    <t>Zikova 14</t>
  </si>
  <si>
    <t xml:space="preserve"> 779 00 Olomouc</t>
  </si>
  <si>
    <t xml:space="preserve">Sadová 7 </t>
  </si>
  <si>
    <t>785 01 Šternberk</t>
  </si>
  <si>
    <t>§ 4356</t>
  </si>
  <si>
    <t>Dolní Hejčínská 28</t>
  </si>
  <si>
    <t>779 00 Olomouc</t>
  </si>
  <si>
    <t>Nové Zámky 2</t>
  </si>
  <si>
    <t>§ 4311</t>
  </si>
  <si>
    <t xml:space="preserve">Žilinská 7 </t>
  </si>
  <si>
    <t>772 00 Olomouc</t>
  </si>
  <si>
    <t>§ 4372</t>
  </si>
  <si>
    <t xml:space="preserve">Na Vozovce 26 </t>
  </si>
  <si>
    <t xml:space="preserve">U Sanatoria 25 </t>
  </si>
  <si>
    <t>787 01 Šumperk</t>
  </si>
  <si>
    <t>Libina 540</t>
  </si>
  <si>
    <t>788 05 Libina</t>
  </si>
  <si>
    <t xml:space="preserve">Na Pilníku 222 </t>
  </si>
  <si>
    <t>789 91 Štíty</t>
  </si>
  <si>
    <t>§ 4354</t>
  </si>
  <si>
    <t>Vančurova 37</t>
  </si>
  <si>
    <t xml:space="preserve">Hradská 113  </t>
  </si>
  <si>
    <t>789 83 Loštice</t>
  </si>
  <si>
    <t xml:space="preserve">Olšany 105 </t>
  </si>
  <si>
    <t>789 62 Olšany, Šumperk</t>
  </si>
  <si>
    <t>Krenišovská 224</t>
  </si>
  <si>
    <t>788 13 Vikýřovice, Šumperk</t>
  </si>
  <si>
    <t>Nerudova 70</t>
  </si>
  <si>
    <t>796 01 Prostějov</t>
  </si>
  <si>
    <t>Jesenec 1</t>
  </si>
  <si>
    <t>Děkana Kvapily 17</t>
  </si>
  <si>
    <t>798 26 Nezamyslice</t>
  </si>
  <si>
    <t>Pod Kosířem 27</t>
  </si>
  <si>
    <t>Lidická 86</t>
  </si>
  <si>
    <t>Radkova Lhota 16</t>
  </si>
  <si>
    <t>751 14 Dřevohostice</t>
  </si>
  <si>
    <t>Pavlovice u Přerova 95</t>
  </si>
  <si>
    <t>751 12 Pavlovice u Přerova</t>
  </si>
  <si>
    <t>Nádražní ul. 94</t>
  </si>
  <si>
    <t>751 01 Tovačov</t>
  </si>
  <si>
    <t>Skalička 1</t>
  </si>
  <si>
    <t>753 52 Skalička</t>
  </si>
  <si>
    <t>Kokory 54</t>
  </si>
  <si>
    <t>751 05  Kokory</t>
  </si>
  <si>
    <t>Lapač 449</t>
  </si>
  <si>
    <t>751 05 Dřevohostice</t>
  </si>
  <si>
    <t>U Rybníčka 1</t>
  </si>
  <si>
    <t>751 04 Rokytnice</t>
  </si>
  <si>
    <t>Z celkového počtu 33 organizací skončilo :</t>
  </si>
  <si>
    <t xml:space="preserve"> - 30 organizací  se zlepšeným hospodářským výsledkem, v celkové výši </t>
  </si>
  <si>
    <t>tis. Kč</t>
  </si>
  <si>
    <t xml:space="preserve"> </t>
  </si>
  <si>
    <t>Rekapitulace podle § :</t>
  </si>
  <si>
    <t>počet PO</t>
  </si>
  <si>
    <t>celkem</t>
  </si>
  <si>
    <t>Domov důchodců Javorník, příspěvková organizace</t>
  </si>
  <si>
    <t>Domov důchodců Kobylá, příspěvková organizace</t>
  </si>
  <si>
    <t>Ústav sociální péče pro mládež Jeseník, příspěvková organizace</t>
  </si>
  <si>
    <t>Středisko pečovatelské služby Jeseník, , příspěvková organizace</t>
  </si>
  <si>
    <t>Domov důchodců Červenka, příspěvková organizace</t>
  </si>
  <si>
    <t>Domov důchodců Hrubá Voda,přísp.organizace</t>
  </si>
  <si>
    <t>Domov důchodců a penzion Chválkovice, přísp. organizace</t>
  </si>
  <si>
    <t>Sociální služby pro seniory Olomouc, příspěvková organizace</t>
  </si>
  <si>
    <t>Vincentinum - poskytovatel sociálních služeb Šternberk, přísp. org.</t>
  </si>
  <si>
    <t>Klíč - centrum sociálních služeb, příspěvková organizace</t>
  </si>
  <si>
    <t>Nové Zámky-ústav sociální péče,příspěvková organizace</t>
  </si>
  <si>
    <t>Poradenské centrum sociálních služeb OK, přísp.organizace</t>
  </si>
  <si>
    <t>Středisko sociální prevence Olomouc, příspěvková organizace</t>
  </si>
  <si>
    <t>Domov důchodců Šumperk,příspěvková organizace</t>
  </si>
  <si>
    <t>Domov důchodců Libina, příspěvková organizace</t>
  </si>
  <si>
    <t>Domov důchodců Štíty, příspěvková organizace</t>
  </si>
  <si>
    <t>Sociální služby Šumperk, příspěvková organizace</t>
  </si>
  <si>
    <t>Penzion pro důchodce Loštice,příspěvková organizace</t>
  </si>
  <si>
    <t>Ústav sociální péče pro mládež Olšany, příspěvková organizace</t>
  </si>
  <si>
    <t>Dětské centrum-ÚSP pro mládež, příspěvková organizace</t>
  </si>
  <si>
    <t>Domov důchodců Prostějov, příspěvková organizace</t>
  </si>
  <si>
    <t xml:space="preserve"> Domov důchodců Jesenec, příspěvková organizace</t>
  </si>
  <si>
    <t>Domov "Na Zámku", příspěvková organizace</t>
  </si>
  <si>
    <t>Sociální služby Prostějov, příspěvková organizace</t>
  </si>
  <si>
    <t>Centrum sociálních služeb, Prostějov, příspěvková organizace</t>
  </si>
  <si>
    <t>Domov pro seniory Radkova Lhota, příspěvková organizace</t>
  </si>
  <si>
    <t>Domov důchodců Pavlovice u Přerova, příspěvková organizace</t>
  </si>
  <si>
    <t>Domov pro seniory Tovačov, příspěvková organizace</t>
  </si>
  <si>
    <t>Domov Větrný mlýn Skalička, příspěvková organizace</t>
  </si>
  <si>
    <t>Ústav sociální péče pro ženy Kokory, příspěvková organizace</t>
  </si>
  <si>
    <t>Domov ADAM Dřevohostice, příspěvková organizace</t>
  </si>
  <si>
    <t>Domov Na zámečku Rokytnice, příspěvková organizace</t>
  </si>
  <si>
    <t>Dům seniorů František, příspěvková organizace</t>
  </si>
  <si>
    <t>ztáta</t>
  </si>
  <si>
    <t>vyrovnaný</t>
  </si>
  <si>
    <t xml:space="preserve"> - 1 organizace s vyrovnaným  hospodářským výsledkem</t>
  </si>
  <si>
    <t xml:space="preserve"> - 3 organizace ve ztrátě</t>
  </si>
  <si>
    <t>Sumář příspěvkových organizací zřizovaných Olomouckým krajem k 31.prosinci 2009</t>
  </si>
  <si>
    <t>Příspěvkové organizace zřizované krajem</t>
  </si>
  <si>
    <t>Odvětví hlavní činnosti PO</t>
  </si>
  <si>
    <t>Počet</t>
  </si>
  <si>
    <t>příspěvkových</t>
  </si>
  <si>
    <t>Výsledky hospodaření</t>
  </si>
  <si>
    <t>- členění dle paragrafů rozpočtové skladby</t>
  </si>
  <si>
    <t>Počet PO</t>
  </si>
  <si>
    <t>hospodařících</t>
  </si>
  <si>
    <t>se ziskem a vyrovnaným hospodářským výsledkem</t>
  </si>
  <si>
    <t>se ztrátou</t>
  </si>
  <si>
    <t>1</t>
  </si>
  <si>
    <t>2</t>
  </si>
  <si>
    <t>3</t>
  </si>
  <si>
    <t>4</t>
  </si>
  <si>
    <t>Příspěvkové organizace zřizované krajem celkem</t>
  </si>
  <si>
    <t>v tom podle odvětvového členění :</t>
  </si>
  <si>
    <t>2212 - Silnice</t>
  </si>
  <si>
    <t>3112 - Speciální předškolní zařízení</t>
  </si>
  <si>
    <t>3113 - Základní školy</t>
  </si>
  <si>
    <t>3114 - Speciální základní školy</t>
  </si>
  <si>
    <t>3121 - Gymnázia</t>
  </si>
  <si>
    <t>3122 - Střední odborné školy</t>
  </si>
  <si>
    <t>3123 - Střední odborná učiliště a učiliště</t>
  </si>
  <si>
    <t>3124 - Speciální střední školy</t>
  </si>
  <si>
    <t>3146 - Zař.výchovného poradenství a prev.vých.péče</t>
  </si>
  <si>
    <t>3149 - Ost.zařízení souv.s výchovou a vzd.mládeže</t>
  </si>
  <si>
    <t>3231 - Základní umělecké školy</t>
  </si>
  <si>
    <t>3239 - Záležitosti zájmového studia jinde nezařazené</t>
  </si>
  <si>
    <t>3314 - Činnosti knihovnické</t>
  </si>
  <si>
    <t>3315 - Činnosti muzeí a galerií</t>
  </si>
  <si>
    <t>3319 - Ostatní záležitosti kultury</t>
  </si>
  <si>
    <t>3421 - Využití volného času dětí a mládeže</t>
  </si>
  <si>
    <t>3523 - Odborné léčebné ústavy</t>
  </si>
  <si>
    <t>3529 - Ostatní ústavní péče</t>
  </si>
  <si>
    <t>3533 - Zdravotnická záchranná služba</t>
  </si>
  <si>
    <t>4311 - Sociální poradenství</t>
  </si>
  <si>
    <t>4322 - Ústavy péče pro mládež</t>
  </si>
  <si>
    <t>4351 - Osob.asist,pečov.sl. a podpora samostat.bydlení</t>
  </si>
  <si>
    <t>4354 - Chráněné bydlení</t>
  </si>
  <si>
    <t>4357 - Domovy</t>
  </si>
  <si>
    <t>4356 - Denní stacionáře a centra denních služeb</t>
  </si>
  <si>
    <t>4372 -  Krizová pomoc</t>
  </si>
  <si>
    <t>počet Po</t>
  </si>
  <si>
    <t>zlepšený</t>
  </si>
  <si>
    <t xml:space="preserve">vyrovnaný </t>
  </si>
  <si>
    <t xml:space="preserve">Z celkového počtu  </t>
  </si>
  <si>
    <t>Rekapitulace  hospodaření /výsledek hospodaření -2009/</t>
  </si>
  <si>
    <t>ORJ -13</t>
  </si>
  <si>
    <t>Daň</t>
  </si>
  <si>
    <t xml:space="preserve">Výsledek hospodaření </t>
  </si>
  <si>
    <t>Pokrytí ztáty z minulých období</t>
  </si>
  <si>
    <t>Fond rezervní</t>
  </si>
  <si>
    <t>§ 3314</t>
  </si>
  <si>
    <t>Vědecká knihovna v Olomouci</t>
  </si>
  <si>
    <t>Bezručova 3</t>
  </si>
  <si>
    <t>779 11 Olomouc</t>
  </si>
  <si>
    <t>§ 3315</t>
  </si>
  <si>
    <t>Vlastivědné muzeum v Olomouci</t>
  </si>
  <si>
    <t>Náměstí Republiky 5</t>
  </si>
  <si>
    <t>771 73 Olomouc</t>
  </si>
  <si>
    <t>Vlastivědné muzeum  Jesenicka,</t>
  </si>
  <si>
    <t xml:space="preserve">Zámecké náměstí 1 </t>
  </si>
  <si>
    <t>příspěvková organizace</t>
  </si>
  <si>
    <t>Muzeum Prostějovska v Prostějově,</t>
  </si>
  <si>
    <t xml:space="preserve">nám. T.G.Masaryka 2 </t>
  </si>
  <si>
    <t>796 01  Prostějov</t>
  </si>
  <si>
    <t>§ 3319</t>
  </si>
  <si>
    <t>Lidová hvězdárna v Prostějově,</t>
  </si>
  <si>
    <t xml:space="preserve">Kolářovy sady 3348 </t>
  </si>
  <si>
    <t>Muzeum Komenského v Přerově,</t>
  </si>
  <si>
    <t xml:space="preserve">Horní náměstí 7                                     </t>
  </si>
  <si>
    <t xml:space="preserve">751 52 Přerov  </t>
  </si>
  <si>
    <t>Vlastivědné muzeum v Šumperku,</t>
  </si>
  <si>
    <t xml:space="preserve">Hlavní tř. 22                                       </t>
  </si>
  <si>
    <t>787 31 Šumperk</t>
  </si>
  <si>
    <t>Archeologické centrum Olomouc,</t>
  </si>
  <si>
    <t>Ul. Bratří Wolfů 16</t>
  </si>
  <si>
    <t>771 00  Olomouc</t>
  </si>
  <si>
    <t>Z celkového počtu 8 organizací skončilo :</t>
  </si>
  <si>
    <t>§ 3314 - Činnosti knihovnické</t>
  </si>
  <si>
    <t>§ 3315 - Činnosti muzeí a galerií</t>
  </si>
  <si>
    <t>§ 3319 -Ostatní záležitosti kultury</t>
  </si>
  <si>
    <t>Příspěvkové organizace v oblasti kultury</t>
  </si>
  <si>
    <t>Příspěvkové organizace v oblasti sociálních věcí</t>
  </si>
  <si>
    <t>Rekapitulace  hospodaření / výsledek hospodaření  2009/</t>
  </si>
  <si>
    <t xml:space="preserve"> - 6 organizací  se zlepšeným hospodářským výsledkem, v celkové výši </t>
  </si>
  <si>
    <t xml:space="preserve"> - 1 organizace se ztrátou,, v celkové výši </t>
  </si>
  <si>
    <t>ORJ -14</t>
  </si>
  <si>
    <t xml:space="preserve">Název organizace </t>
  </si>
  <si>
    <t>Pokrytí        ztráty z      minulých      období /v Kč/</t>
  </si>
  <si>
    <t>Celkem /v Kč/</t>
  </si>
  <si>
    <t>Odborný léčebný ústav Paseka</t>
  </si>
  <si>
    <t>Paseka 145</t>
  </si>
  <si>
    <t>783 97  Paseka</t>
  </si>
  <si>
    <t>Odborný léčebný ústav neurolog.-geriatrický</t>
  </si>
  <si>
    <t>Masarykova 412</t>
  </si>
  <si>
    <t>793 05 Moravský Beroun</t>
  </si>
  <si>
    <t>Moravský Beroun</t>
  </si>
  <si>
    <t>Sdružená zařízení pro péči o dítě v Olomouci</t>
  </si>
  <si>
    <t>U dět.domova 269</t>
  </si>
  <si>
    <t>779 00  Olomouc</t>
  </si>
  <si>
    <t>Dětské centrum Pavučinka Šumperk</t>
  </si>
  <si>
    <t>Dr. Beneše 13</t>
  </si>
  <si>
    <t>787 01  Šumperk</t>
  </si>
  <si>
    <t>Zdravotnická záchranná služba Olomouckého kraje</t>
  </si>
  <si>
    <t>Aksamitova 8</t>
  </si>
  <si>
    <t>Komentář:</t>
  </si>
  <si>
    <t>Z celkového počtu 5 příspěvkových  organizací skončilo:</t>
  </si>
  <si>
    <t>Příspěvkové organizace v oblasti zdravotnictví</t>
  </si>
  <si>
    <r>
      <t xml:space="preserve">Rekapitulace hospodaření /výsledek hospodaření/  za rok  </t>
    </r>
    <r>
      <rPr>
        <b/>
        <u/>
        <sz val="16"/>
        <rFont val="Times New Roman"/>
        <family val="1"/>
        <charset val="238"/>
      </rPr>
      <t>2009</t>
    </r>
  </si>
  <si>
    <t xml:space="preserve"> - 5 organizací se zlepšeným výsledkem hospodaření v celkové výši 2 990,86 tis. Kč</t>
  </si>
  <si>
    <t>Rekapitulace  hospodaření /výsledek hospodaření/ - 2009</t>
  </si>
  <si>
    <t>V přehledu PO je uvedena jako organizace s vyrovnaným rozpočtem. V jejich sestavách jsou výnosy ve výši 48 082,86.</t>
  </si>
  <si>
    <t>příspěvkových organizací skončilo k 31.12.2010 :</t>
  </si>
  <si>
    <t xml:space="preserve"> v Kč</t>
  </si>
  <si>
    <t>Rekapitulace  hospodaření /výsledek hospodaření/ - 2010</t>
  </si>
  <si>
    <t>Okres OLOMOUC</t>
  </si>
  <si>
    <t>Okres PROSTĚJOV</t>
  </si>
  <si>
    <t>Okres PŘEROV</t>
  </si>
  <si>
    <t>Okres ŠUMPERK</t>
  </si>
  <si>
    <t>Okres JESENÍK</t>
  </si>
  <si>
    <t>v Kč</t>
  </si>
  <si>
    <t>Rozdělený VH +</t>
  </si>
  <si>
    <t>zaokr. v tis. Kč</t>
  </si>
  <si>
    <t>Školství - pomocné výpočty</t>
  </si>
  <si>
    <t>xx. Financování hospodaření příspěvkových organizací Olomouckého kraje</t>
  </si>
  <si>
    <t>Daň a dodatečné odvody daně z příjmu</t>
  </si>
  <si>
    <t>Vyrovnaný HV</t>
  </si>
  <si>
    <t>Ztráta</t>
  </si>
  <si>
    <t>Zlepšený HV</t>
  </si>
  <si>
    <t>Počty organizací:</t>
  </si>
  <si>
    <t>Rekapitulace  hospodaření /výsledek hospodaření/ - 2012</t>
  </si>
  <si>
    <t>příspěvkových organizací skončilo k 31.12.2012:</t>
  </si>
  <si>
    <t xml:space="preserve">organizace a ztráta činí </t>
  </si>
  <si>
    <t>V roce 2012 zřizoval Olomoucký kraj 172 příspěvkových organizací. Během roku došlo k racionalizačním změnám v oblasti školství - k 31.8.2012 byla zrušena Základní škola Moravský Beroun, Masarykova 357,k 1.9.2012 bylo sloučeno SOU zemědělské, Loštice, Palackého 338, se Střední školou technickou, Mohelnice, 1. máje 2, dále byla sloučena SOŠ a SOU, Uničov, Moravské náměstí 681 se SPŠ a OA Uničov, Školní 164 a SOU stavební Prostějov, Fanderlíkova 25 se Švehlovou SŠ, Prostějov. V oblasti dopravy zřízena nová příspěvková organizace KIDS Olomouckého kraje od 1.1.2012.</t>
  </si>
  <si>
    <t xml:space="preserve">organizací skončilo své hospodaření. </t>
  </si>
  <si>
    <t>14. Financování hospodaření příspěvkových organizací Olomouckého kraje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</si>
</sst>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76" x14ac:knownFonts="1">
    <font>
      <sz val="10"/>
      <name val="Arial"/>
      <charset val="238"/>
    </font>
    <font>
      <sz val="10"/>
      <name val="Arial"/>
      <family val="2"/>
      <charset val="238"/>
    </font>
    <font>
      <b/>
      <u/>
      <sz val="14"/>
      <name val="Arial CE"/>
      <family val="2"/>
      <charset val="238"/>
    </font>
    <font>
      <sz val="9"/>
      <name val="Arial"/>
      <family val="2"/>
      <charset val="238"/>
    </font>
    <font>
      <b/>
      <sz val="14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sz val="10"/>
      <color indexed="10"/>
      <name val="Arial"/>
      <family val="2"/>
      <charset val="238"/>
    </font>
    <font>
      <b/>
      <sz val="9"/>
      <name val="Arial"/>
      <family val="2"/>
      <charset val="238"/>
    </font>
    <font>
      <sz val="12"/>
      <color indexed="48"/>
      <name val="Arial"/>
      <family val="2"/>
      <charset val="238"/>
    </font>
    <font>
      <sz val="9"/>
      <color indexed="48"/>
      <name val="Arial"/>
      <family val="2"/>
      <charset val="238"/>
    </font>
    <font>
      <sz val="10"/>
      <color indexed="48"/>
      <name val="Arial"/>
      <family val="2"/>
      <charset val="238"/>
    </font>
    <font>
      <b/>
      <sz val="9"/>
      <color indexed="48"/>
      <name val="Arial"/>
      <family val="2"/>
      <charset val="238"/>
    </font>
    <font>
      <b/>
      <sz val="12"/>
      <color indexed="48"/>
      <name val="Arial"/>
      <family val="2"/>
      <charset val="238"/>
    </font>
    <font>
      <b/>
      <sz val="8"/>
      <color indexed="48"/>
      <name val="Arial"/>
      <family val="2"/>
      <charset val="238"/>
    </font>
    <font>
      <b/>
      <sz val="10"/>
      <color indexed="48"/>
      <name val="Arial"/>
      <family val="2"/>
      <charset val="238"/>
    </font>
    <font>
      <sz val="8"/>
      <color indexed="48"/>
      <name val="Arial"/>
      <family val="2"/>
      <charset val="238"/>
    </font>
    <font>
      <sz val="8"/>
      <name val="Arial"/>
      <family val="2"/>
      <charset val="238"/>
    </font>
    <font>
      <b/>
      <sz val="11"/>
      <color indexed="12"/>
      <name val="Arial"/>
      <family val="2"/>
      <charset val="238"/>
    </font>
    <font>
      <sz val="11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u/>
      <sz val="16"/>
      <name val="Arial CE"/>
      <family val="2"/>
      <charset val="238"/>
    </font>
    <font>
      <b/>
      <sz val="8"/>
      <name val="Arial"/>
      <family val="2"/>
      <charset val="238"/>
    </font>
    <font>
      <b/>
      <u/>
      <sz val="12"/>
      <name val="Arial"/>
      <family val="2"/>
      <charset val="238"/>
    </font>
    <font>
      <u/>
      <sz val="12"/>
      <name val="Arial"/>
      <family val="2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sz val="10"/>
      <color indexed="11"/>
      <name val="Arial"/>
      <family val="2"/>
      <charset val="238"/>
    </font>
    <font>
      <sz val="12"/>
      <color indexed="11"/>
      <name val="Arial"/>
      <family val="2"/>
      <charset val="238"/>
    </font>
    <font>
      <sz val="9"/>
      <color indexed="11"/>
      <name val="Arial"/>
      <family val="2"/>
      <charset val="238"/>
    </font>
    <font>
      <sz val="10"/>
      <color indexed="11"/>
      <name val="Arial"/>
      <family val="2"/>
      <charset val="238"/>
    </font>
    <font>
      <sz val="8"/>
      <color indexed="11"/>
      <name val="Arial"/>
      <family val="2"/>
      <charset val="238"/>
    </font>
    <font>
      <sz val="8"/>
      <color indexed="11"/>
      <name val="Times New Roman"/>
      <family val="1"/>
      <charset val="238"/>
    </font>
    <font>
      <sz val="10"/>
      <color indexed="12"/>
      <name val="Arial"/>
      <family val="2"/>
      <charset val="238"/>
    </font>
    <font>
      <sz val="12"/>
      <color indexed="12"/>
      <name val="Arial"/>
      <family val="2"/>
      <charset val="238"/>
    </font>
    <font>
      <sz val="9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sz val="8"/>
      <color indexed="12"/>
      <name val="Arial"/>
      <family val="2"/>
      <charset val="238"/>
    </font>
    <font>
      <sz val="8"/>
      <color indexed="12"/>
      <name val="Times New Roman"/>
      <family val="1"/>
      <charset val="238"/>
    </font>
    <font>
      <b/>
      <u/>
      <sz val="9"/>
      <name val="Arial"/>
      <family val="2"/>
      <charset val="238"/>
    </font>
    <font>
      <sz val="12"/>
      <color indexed="10"/>
      <name val="Arial"/>
      <family val="2"/>
      <charset val="238"/>
    </font>
    <font>
      <sz val="8"/>
      <color indexed="10"/>
      <name val="Arial"/>
      <family val="2"/>
      <charset val="238"/>
    </font>
    <font>
      <sz val="8"/>
      <color indexed="48"/>
      <name val="Arial"/>
      <family val="2"/>
      <charset val="238"/>
    </font>
    <font>
      <sz val="7"/>
      <name val="Arial"/>
      <family val="2"/>
      <charset val="238"/>
    </font>
    <font>
      <sz val="10"/>
      <color indexed="10"/>
      <name val="Arial"/>
      <family val="2"/>
      <charset val="238"/>
    </font>
    <font>
      <sz val="7"/>
      <name val="Times New Roman"/>
      <family val="1"/>
      <charset val="238"/>
    </font>
    <font>
      <sz val="7"/>
      <color indexed="9"/>
      <name val="Times New Roman"/>
      <family val="1"/>
      <charset val="238"/>
    </font>
    <font>
      <sz val="7"/>
      <color indexed="9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color indexed="9"/>
      <name val="Arial"/>
      <family val="2"/>
      <charset val="238"/>
    </font>
    <font>
      <b/>
      <u/>
      <sz val="14"/>
      <name val="Times New Roman"/>
      <family val="1"/>
      <charset val="238"/>
    </font>
    <font>
      <b/>
      <u/>
      <sz val="16"/>
      <name val="Times New Roman"/>
      <family val="1"/>
      <charset val="238"/>
    </font>
    <font>
      <b/>
      <sz val="12"/>
      <name val="Arial"/>
      <family val="2"/>
      <charset val="238"/>
    </font>
    <font>
      <sz val="10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b/>
      <sz val="10"/>
      <color indexed="12"/>
      <name val="Arial"/>
      <family val="2"/>
      <charset val="238"/>
    </font>
    <font>
      <sz val="9"/>
      <color indexed="10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1"/>
      <color rgb="FF0070C0"/>
      <name val="Arial"/>
      <family val="2"/>
      <charset val="238"/>
    </font>
    <font>
      <b/>
      <sz val="10"/>
      <color theme="3" tint="0.39997558519241921"/>
      <name val="Arial"/>
      <family val="2"/>
      <charset val="238"/>
    </font>
    <font>
      <b/>
      <sz val="11"/>
      <color rgb="FF0000FF"/>
      <name val="Arial"/>
      <family val="2"/>
      <charset val="238"/>
    </font>
    <font>
      <sz val="10"/>
      <color theme="3" tint="0.39997558519241921"/>
      <name val="Arial"/>
      <family val="2"/>
      <charset val="238"/>
    </font>
    <font>
      <u/>
      <sz val="9"/>
      <name val="Arial"/>
      <family val="2"/>
      <charset val="238"/>
    </font>
    <font>
      <sz val="10"/>
      <color rgb="FF0070C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</fills>
  <borders count="14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ck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ck">
        <color indexed="18"/>
      </left>
      <right/>
      <top style="thick">
        <color indexed="18"/>
      </top>
      <bottom/>
      <diagonal/>
    </border>
    <border>
      <left/>
      <right/>
      <top style="thick">
        <color indexed="18"/>
      </top>
      <bottom/>
      <diagonal/>
    </border>
    <border>
      <left/>
      <right style="double">
        <color indexed="18"/>
      </right>
      <top style="thick">
        <color indexed="18"/>
      </top>
      <bottom/>
      <diagonal/>
    </border>
    <border>
      <left/>
      <right style="thick">
        <color indexed="18"/>
      </right>
      <top style="thick">
        <color indexed="18"/>
      </top>
      <bottom/>
      <diagonal/>
    </border>
    <border>
      <left style="thick">
        <color indexed="18"/>
      </left>
      <right/>
      <top/>
      <bottom/>
      <diagonal/>
    </border>
    <border>
      <left/>
      <right style="double">
        <color indexed="18"/>
      </right>
      <top/>
      <bottom/>
      <diagonal/>
    </border>
    <border>
      <left/>
      <right style="thick">
        <color indexed="18"/>
      </right>
      <top/>
      <bottom/>
      <diagonal/>
    </border>
    <border>
      <left style="thick">
        <color indexed="18"/>
      </left>
      <right/>
      <top style="hair">
        <color indexed="18"/>
      </top>
      <bottom style="double">
        <color indexed="18"/>
      </bottom>
      <diagonal/>
    </border>
    <border>
      <left/>
      <right/>
      <top style="hair">
        <color indexed="18"/>
      </top>
      <bottom style="double">
        <color indexed="18"/>
      </bottom>
      <diagonal/>
    </border>
    <border>
      <left/>
      <right style="double">
        <color indexed="18"/>
      </right>
      <top style="hair">
        <color indexed="18"/>
      </top>
      <bottom style="double">
        <color indexed="18"/>
      </bottom>
      <diagonal/>
    </border>
    <border>
      <left/>
      <right style="thick">
        <color indexed="18"/>
      </right>
      <top style="hair">
        <color indexed="18"/>
      </top>
      <bottom style="double">
        <color indexed="18"/>
      </bottom>
      <diagonal/>
    </border>
    <border>
      <left style="thick">
        <color indexed="18"/>
      </left>
      <right/>
      <top/>
      <bottom style="thick">
        <color indexed="18"/>
      </bottom>
      <diagonal/>
    </border>
    <border>
      <left/>
      <right/>
      <top/>
      <bottom style="thick">
        <color indexed="18"/>
      </bottom>
      <diagonal/>
    </border>
    <border>
      <left/>
      <right/>
      <top style="double">
        <color indexed="18"/>
      </top>
      <bottom style="thick">
        <color indexed="18"/>
      </bottom>
      <diagonal/>
    </border>
    <border>
      <left/>
      <right style="double">
        <color indexed="18"/>
      </right>
      <top/>
      <bottom style="thick">
        <color indexed="18"/>
      </bottom>
      <diagonal/>
    </border>
    <border>
      <left/>
      <right style="thick">
        <color indexed="18"/>
      </right>
      <top/>
      <bottom style="thick">
        <color indexed="1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ck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00">
    <xf numFmtId="0" fontId="0" fillId="0" borderId="0" xfId="0"/>
    <xf numFmtId="0" fontId="2" fillId="0" borderId="0" xfId="0" applyFont="1"/>
    <xf numFmtId="0" fontId="0" fillId="0" borderId="0" xfId="0" applyFill="1"/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7" fillId="0" borderId="0" xfId="0" applyFont="1" applyAlignment="1"/>
    <xf numFmtId="0" fontId="8" fillId="0" borderId="0" xfId="0" applyFont="1"/>
    <xf numFmtId="0" fontId="0" fillId="0" borderId="0" xfId="0" applyAlignment="1">
      <alignment horizontal="right"/>
    </xf>
    <xf numFmtId="0" fontId="6" fillId="2" borderId="1" xfId="0" applyFont="1" applyFill="1" applyBorder="1"/>
    <xf numFmtId="0" fontId="6" fillId="2" borderId="2" xfId="0" applyFont="1" applyFill="1" applyBorder="1"/>
    <xf numFmtId="0" fontId="9" fillId="2" borderId="3" xfId="0" applyFont="1" applyFill="1" applyBorder="1"/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10" fillId="2" borderId="6" xfId="0" applyFont="1" applyFill="1" applyBorder="1"/>
    <xf numFmtId="0" fontId="6" fillId="2" borderId="7" xfId="0" applyFont="1" applyFill="1" applyBorder="1"/>
    <xf numFmtId="0" fontId="9" fillId="2" borderId="8" xfId="0" applyFont="1" applyFill="1" applyBorder="1"/>
    <xf numFmtId="0" fontId="11" fillId="2" borderId="9" xfId="0" applyFont="1" applyFill="1" applyBorder="1"/>
    <xf numFmtId="0" fontId="11" fillId="2" borderId="10" xfId="0" applyFont="1" applyFill="1" applyBorder="1"/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12" fillId="0" borderId="1" xfId="0" applyFont="1" applyBorder="1"/>
    <xf numFmtId="0" fontId="12" fillId="0" borderId="3" xfId="0" applyFont="1" applyBorder="1"/>
    <xf numFmtId="0" fontId="3" fillId="0" borderId="3" xfId="0" applyFont="1" applyBorder="1"/>
    <xf numFmtId="4" fontId="0" fillId="0" borderId="4" xfId="0" applyNumberFormat="1" applyBorder="1"/>
    <xf numFmtId="4" fontId="0" fillId="0" borderId="5" xfId="0" applyNumberFormat="1" applyBorder="1"/>
    <xf numFmtId="0" fontId="0" fillId="0" borderId="3" xfId="0" applyBorder="1"/>
    <xf numFmtId="0" fontId="0" fillId="0" borderId="6" xfId="0" applyBorder="1"/>
    <xf numFmtId="0" fontId="0" fillId="0" borderId="13" xfId="0" applyBorder="1"/>
    <xf numFmtId="0" fontId="13" fillId="0" borderId="6" xfId="0" applyFont="1" applyFill="1" applyBorder="1"/>
    <xf numFmtId="0" fontId="13" fillId="0" borderId="0" xfId="0" applyFont="1" applyFill="1" applyBorder="1"/>
    <xf numFmtId="0" fontId="9" fillId="0" borderId="0" xfId="0" applyFont="1" applyFill="1" applyBorder="1"/>
    <xf numFmtId="4" fontId="9" fillId="0" borderId="14" xfId="0" applyNumberFormat="1" applyFont="1" applyFill="1" applyBorder="1"/>
    <xf numFmtId="4" fontId="9" fillId="0" borderId="15" xfId="0" applyNumberFormat="1" applyFont="1" applyFill="1" applyBorder="1"/>
    <xf numFmtId="4" fontId="9" fillId="0" borderId="0" xfId="0" applyNumberFormat="1" applyFont="1" applyFill="1" applyBorder="1"/>
    <xf numFmtId="4" fontId="9" fillId="0" borderId="6" xfId="0" applyNumberFormat="1" applyFont="1" applyFill="1" applyBorder="1"/>
    <xf numFmtId="4" fontId="9" fillId="0" borderId="13" xfId="0" applyNumberFormat="1" applyFont="1" applyFill="1" applyBorder="1"/>
    <xf numFmtId="0" fontId="12" fillId="0" borderId="16" xfId="0" applyFont="1" applyBorder="1"/>
    <xf numFmtId="0" fontId="12" fillId="0" borderId="17" xfId="0" applyFont="1" applyBorder="1"/>
    <xf numFmtId="0" fontId="3" fillId="0" borderId="17" xfId="0" applyFont="1" applyBorder="1"/>
    <xf numFmtId="0" fontId="12" fillId="0" borderId="6" xfId="0" applyFont="1" applyBorder="1"/>
    <xf numFmtId="0" fontId="12" fillId="0" borderId="0" xfId="0" applyFont="1" applyBorder="1"/>
    <xf numFmtId="0" fontId="3" fillId="0" borderId="0" xfId="0" applyFont="1" applyBorder="1"/>
    <xf numFmtId="0" fontId="0" fillId="0" borderId="0" xfId="0" applyBorder="1"/>
    <xf numFmtId="0" fontId="15" fillId="0" borderId="0" xfId="0" applyFont="1" applyFill="1" applyBorder="1"/>
    <xf numFmtId="4" fontId="15" fillId="0" borderId="14" xfId="0" applyNumberFormat="1" applyFont="1" applyFill="1" applyBorder="1"/>
    <xf numFmtId="4" fontId="15" fillId="0" borderId="15" xfId="0" applyNumberFormat="1" applyFont="1" applyFill="1" applyBorder="1"/>
    <xf numFmtId="4" fontId="15" fillId="0" borderId="0" xfId="0" applyNumberFormat="1" applyFont="1" applyFill="1" applyBorder="1"/>
    <xf numFmtId="4" fontId="15" fillId="0" borderId="6" xfId="0" applyNumberFormat="1" applyFont="1" applyFill="1" applyBorder="1"/>
    <xf numFmtId="4" fontId="15" fillId="0" borderId="13" xfId="0" applyNumberFormat="1" applyFont="1" applyFill="1" applyBorder="1"/>
    <xf numFmtId="0" fontId="11" fillId="0" borderId="0" xfId="0" applyFont="1"/>
    <xf numFmtId="0" fontId="16" fillId="0" borderId="16" xfId="0" applyFont="1" applyBorder="1"/>
    <xf numFmtId="0" fontId="16" fillId="0" borderId="17" xfId="0" applyFont="1" applyBorder="1"/>
    <xf numFmtId="0" fontId="17" fillId="0" borderId="17" xfId="0" applyFont="1" applyBorder="1"/>
    <xf numFmtId="0" fontId="16" fillId="0" borderId="6" xfId="0" applyFont="1" applyBorder="1"/>
    <xf numFmtId="0" fontId="16" fillId="0" borderId="0" xfId="0" applyFont="1" applyBorder="1"/>
    <xf numFmtId="0" fontId="17" fillId="0" borderId="0" xfId="0" applyFont="1" applyBorder="1"/>
    <xf numFmtId="0" fontId="19" fillId="0" borderId="0" xfId="0" applyFont="1" applyFill="1" applyBorder="1"/>
    <xf numFmtId="4" fontId="15" fillId="0" borderId="6" xfId="0" applyNumberFormat="1" applyFont="1" applyFill="1" applyBorder="1" applyAlignment="1">
      <alignment horizontal="right"/>
    </xf>
    <xf numFmtId="0" fontId="18" fillId="0" borderId="0" xfId="0" applyFont="1"/>
    <xf numFmtId="0" fontId="20" fillId="0" borderId="0" xfId="0" applyFont="1"/>
    <xf numFmtId="0" fontId="20" fillId="0" borderId="0" xfId="0" applyFont="1" applyBorder="1"/>
    <xf numFmtId="0" fontId="21" fillId="0" borderId="0" xfId="0" applyFont="1" applyBorder="1"/>
    <xf numFmtId="0" fontId="23" fillId="0" borderId="0" xfId="0" applyFont="1" applyBorder="1"/>
    <xf numFmtId="0" fontId="16" fillId="0" borderId="0" xfId="0" applyFont="1"/>
    <xf numFmtId="0" fontId="23" fillId="0" borderId="0" xfId="0" applyFont="1"/>
    <xf numFmtId="0" fontId="16" fillId="0" borderId="1" xfId="0" applyFont="1" applyBorder="1"/>
    <xf numFmtId="0" fontId="16" fillId="0" borderId="3" xfId="0" applyFont="1" applyBorder="1"/>
    <xf numFmtId="0" fontId="17" fillId="0" borderId="3" xfId="0" applyFont="1" applyBorder="1"/>
    <xf numFmtId="0" fontId="16" fillId="0" borderId="18" xfId="0" applyFont="1" applyBorder="1"/>
    <xf numFmtId="0" fontId="16" fillId="0" borderId="8" xfId="0" applyFont="1" applyBorder="1"/>
    <xf numFmtId="0" fontId="17" fillId="0" borderId="8" xfId="0" applyFont="1" applyBorder="1"/>
    <xf numFmtId="0" fontId="10" fillId="0" borderId="18" xfId="0" applyFont="1" applyBorder="1"/>
    <xf numFmtId="4" fontId="0" fillId="0" borderId="1" xfId="0" applyNumberFormat="1" applyBorder="1"/>
    <xf numFmtId="0" fontId="0" fillId="0" borderId="19" xfId="0" applyBorder="1"/>
    <xf numFmtId="0" fontId="13" fillId="3" borderId="6" xfId="0" applyFont="1" applyFill="1" applyBorder="1"/>
    <xf numFmtId="0" fontId="13" fillId="3" borderId="0" xfId="0" applyFont="1" applyFill="1" applyBorder="1"/>
    <xf numFmtId="0" fontId="9" fillId="3" borderId="0" xfId="0" applyFont="1" applyFill="1" applyBorder="1"/>
    <xf numFmtId="4" fontId="9" fillId="3" borderId="6" xfId="0" applyNumberFormat="1" applyFont="1" applyFill="1" applyBorder="1"/>
    <xf numFmtId="4" fontId="9" fillId="3" borderId="15" xfId="0" applyNumberFormat="1" applyFont="1" applyFill="1" applyBorder="1"/>
    <xf numFmtId="4" fontId="9" fillId="3" borderId="13" xfId="0" applyNumberFormat="1" applyFont="1" applyFill="1" applyBorder="1"/>
    <xf numFmtId="0" fontId="12" fillId="0" borderId="18" xfId="0" applyFont="1" applyBorder="1"/>
    <xf numFmtId="0" fontId="12" fillId="0" borderId="8" xfId="0" applyFont="1" applyBorder="1"/>
    <xf numFmtId="0" fontId="3" fillId="0" borderId="8" xfId="0" applyFont="1" applyBorder="1"/>
    <xf numFmtId="4" fontId="14" fillId="0" borderId="18" xfId="0" applyNumberFormat="1" applyFont="1" applyBorder="1"/>
    <xf numFmtId="4" fontId="0" fillId="0" borderId="10" xfId="0" applyNumberFormat="1" applyBorder="1"/>
    <xf numFmtId="0" fontId="0" fillId="0" borderId="8" xfId="0" applyBorder="1"/>
    <xf numFmtId="4" fontId="9" fillId="0" borderId="20" xfId="0" applyNumberFormat="1" applyFont="1" applyFill="1" applyBorder="1"/>
    <xf numFmtId="0" fontId="12" fillId="0" borderId="0" xfId="0" applyFont="1"/>
    <xf numFmtId="0" fontId="0" fillId="0" borderId="0" xfId="0" applyFill="1" applyBorder="1"/>
    <xf numFmtId="0" fontId="6" fillId="0" borderId="0" xfId="0" applyFont="1"/>
    <xf numFmtId="0" fontId="0" fillId="0" borderId="21" xfId="0" applyBorder="1"/>
    <xf numFmtId="4" fontId="9" fillId="3" borderId="22" xfId="0" applyNumberFormat="1" applyFont="1" applyFill="1" applyBorder="1"/>
    <xf numFmtId="0" fontId="0" fillId="0" borderId="23" xfId="0" applyBorder="1"/>
    <xf numFmtId="4" fontId="0" fillId="0" borderId="0" xfId="0" applyNumberFormat="1"/>
    <xf numFmtId="0" fontId="0" fillId="0" borderId="1" xfId="0" applyBorder="1"/>
    <xf numFmtId="0" fontId="0" fillId="0" borderId="24" xfId="0" applyBorder="1"/>
    <xf numFmtId="0" fontId="0" fillId="0" borderId="25" xfId="0" applyBorder="1"/>
    <xf numFmtId="0" fontId="3" fillId="0" borderId="8" xfId="0" applyFont="1" applyBorder="1" applyAlignment="1">
      <alignment shrinkToFit="1"/>
    </xf>
    <xf numFmtId="0" fontId="0" fillId="0" borderId="26" xfId="0" applyBorder="1"/>
    <xf numFmtId="0" fontId="16" fillId="0" borderId="27" xfId="0" applyFont="1" applyBorder="1"/>
    <xf numFmtId="0" fontId="16" fillId="0" borderId="28" xfId="0" applyFont="1" applyBorder="1"/>
    <xf numFmtId="0" fontId="17" fillId="0" borderId="28" xfId="0" applyFont="1" applyBorder="1"/>
    <xf numFmtId="0" fontId="3" fillId="0" borderId="24" xfId="0" applyFont="1" applyBorder="1"/>
    <xf numFmtId="0" fontId="11" fillId="2" borderId="21" xfId="0" applyFont="1" applyFill="1" applyBorder="1" applyAlignment="1">
      <alignment horizontal="center"/>
    </xf>
    <xf numFmtId="0" fontId="0" fillId="0" borderId="22" xfId="0" applyBorder="1"/>
    <xf numFmtId="4" fontId="15" fillId="0" borderId="22" xfId="0" applyNumberFormat="1" applyFont="1" applyFill="1" applyBorder="1"/>
    <xf numFmtId="4" fontId="9" fillId="0" borderId="23" xfId="0" applyNumberFormat="1" applyFont="1" applyFill="1" applyBorder="1"/>
    <xf numFmtId="4" fontId="9" fillId="0" borderId="29" xfId="0" applyNumberFormat="1" applyFont="1" applyFill="1" applyBorder="1"/>
    <xf numFmtId="0" fontId="11" fillId="2" borderId="23" xfId="0" applyFont="1" applyFill="1" applyBorder="1" applyAlignment="1">
      <alignment horizontal="center"/>
    </xf>
    <xf numFmtId="0" fontId="8" fillId="0" borderId="0" xfId="0" applyFont="1" applyAlignment="1">
      <alignment horizontal="left" indent="3"/>
    </xf>
    <xf numFmtId="0" fontId="12" fillId="0" borderId="0" xfId="0" applyFont="1" applyAlignment="1">
      <alignment horizontal="left" indent="5"/>
    </xf>
    <xf numFmtId="164" fontId="10" fillId="0" borderId="0" xfId="0" applyNumberFormat="1" applyFont="1"/>
    <xf numFmtId="0" fontId="12" fillId="0" borderId="0" xfId="0" applyFont="1" applyAlignment="1">
      <alignment horizontal="left" indent="2"/>
    </xf>
    <xf numFmtId="0" fontId="26" fillId="0" borderId="0" xfId="0" applyFont="1" applyAlignment="1">
      <alignment horizontal="left" indent="2"/>
    </xf>
    <xf numFmtId="0" fontId="0" fillId="0" borderId="22" xfId="0" applyFill="1" applyBorder="1"/>
    <xf numFmtId="4" fontId="14" fillId="0" borderId="30" xfId="0" applyNumberFormat="1" applyFont="1" applyFill="1" applyBorder="1"/>
    <xf numFmtId="4" fontId="0" fillId="0" borderId="31" xfId="0" applyNumberFormat="1" applyFill="1" applyBorder="1"/>
    <xf numFmtId="0" fontId="0" fillId="0" borderId="17" xfId="0" applyFill="1" applyBorder="1"/>
    <xf numFmtId="0" fontId="10" fillId="0" borderId="16" xfId="0" applyFont="1" applyFill="1" applyBorder="1"/>
    <xf numFmtId="4" fontId="15" fillId="0" borderId="32" xfId="0" applyNumberFormat="1" applyFont="1" applyFill="1" applyBorder="1"/>
    <xf numFmtId="4" fontId="0" fillId="0" borderId="14" xfId="0" applyNumberFormat="1" applyFill="1" applyBorder="1"/>
    <xf numFmtId="4" fontId="0" fillId="0" borderId="15" xfId="0" applyNumberFormat="1" applyFill="1" applyBorder="1"/>
    <xf numFmtId="0" fontId="0" fillId="0" borderId="6" xfId="0" applyFill="1" applyBorder="1"/>
    <xf numFmtId="0" fontId="0" fillId="0" borderId="13" xfId="0" applyFill="1" applyBorder="1"/>
    <xf numFmtId="0" fontId="11" fillId="0" borderId="0" xfId="0" applyFont="1" applyFill="1"/>
    <xf numFmtId="4" fontId="11" fillId="0" borderId="30" xfId="0" applyNumberFormat="1" applyFont="1" applyFill="1" applyBorder="1"/>
    <xf numFmtId="4" fontId="11" fillId="0" borderId="31" xfId="0" applyNumberFormat="1" applyFont="1" applyFill="1" applyBorder="1"/>
    <xf numFmtId="0" fontId="11" fillId="0" borderId="17" xfId="0" applyFont="1" applyFill="1" applyBorder="1"/>
    <xf numFmtId="4" fontId="18" fillId="0" borderId="14" xfId="0" applyNumberFormat="1" applyFont="1" applyFill="1" applyBorder="1"/>
    <xf numFmtId="4" fontId="18" fillId="0" borderId="15" xfId="0" applyNumberFormat="1" applyFont="1" applyFill="1" applyBorder="1"/>
    <xf numFmtId="0" fontId="18" fillId="0" borderId="0" xfId="0" applyFont="1" applyFill="1" applyBorder="1"/>
    <xf numFmtId="0" fontId="18" fillId="0" borderId="6" xfId="0" applyFont="1" applyFill="1" applyBorder="1"/>
    <xf numFmtId="0" fontId="18" fillId="0" borderId="13" xfId="0" applyFont="1" applyFill="1" applyBorder="1"/>
    <xf numFmtId="0" fontId="18" fillId="0" borderId="22" xfId="0" applyFont="1" applyFill="1" applyBorder="1"/>
    <xf numFmtId="4" fontId="18" fillId="0" borderId="33" xfId="0" applyNumberFormat="1" applyFont="1" applyFill="1" applyBorder="1"/>
    <xf numFmtId="4" fontId="18" fillId="0" borderId="34" xfId="0" applyNumberFormat="1" applyFont="1" applyFill="1" applyBorder="1"/>
    <xf numFmtId="0" fontId="18" fillId="0" borderId="28" xfId="0" applyFont="1" applyFill="1" applyBorder="1"/>
    <xf numFmtId="0" fontId="18" fillId="0" borderId="27" xfId="0" applyFont="1" applyFill="1" applyBorder="1"/>
    <xf numFmtId="0" fontId="18" fillId="0" borderId="35" xfId="0" applyFont="1" applyFill="1" applyBorder="1"/>
    <xf numFmtId="0" fontId="18" fillId="0" borderId="0" xfId="0" applyFont="1" applyFill="1"/>
    <xf numFmtId="0" fontId="18" fillId="0" borderId="36" xfId="0" applyFont="1" applyFill="1" applyBorder="1"/>
    <xf numFmtId="4" fontId="22" fillId="0" borderId="14" xfId="0" applyNumberFormat="1" applyFont="1" applyFill="1" applyBorder="1"/>
    <xf numFmtId="4" fontId="22" fillId="0" borderId="15" xfId="0" applyNumberFormat="1" applyFont="1" applyFill="1" applyBorder="1"/>
    <xf numFmtId="4" fontId="22" fillId="0" borderId="0" xfId="0" applyNumberFormat="1" applyFont="1" applyFill="1"/>
    <xf numFmtId="4" fontId="22" fillId="0" borderId="6" xfId="0" applyNumberFormat="1" applyFont="1" applyFill="1" applyBorder="1"/>
    <xf numFmtId="4" fontId="22" fillId="0" borderId="37" xfId="0" applyNumberFormat="1" applyFont="1" applyFill="1" applyBorder="1"/>
    <xf numFmtId="4" fontId="22" fillId="0" borderId="13" xfId="0" applyNumberFormat="1" applyFont="1" applyFill="1" applyBorder="1"/>
    <xf numFmtId="4" fontId="22" fillId="0" borderId="22" xfId="0" applyNumberFormat="1" applyFont="1" applyFill="1" applyBorder="1"/>
    <xf numFmtId="4" fontId="18" fillId="0" borderId="0" xfId="0" applyNumberFormat="1" applyFont="1" applyFill="1"/>
    <xf numFmtId="4" fontId="18" fillId="0" borderId="0" xfId="0" applyNumberFormat="1" applyFont="1" applyFill="1" applyAlignment="1">
      <alignment shrinkToFit="1"/>
    </xf>
    <xf numFmtId="4" fontId="18" fillId="0" borderId="37" xfId="0" applyNumberFormat="1" applyFont="1" applyFill="1" applyBorder="1"/>
    <xf numFmtId="4" fontId="18" fillId="0" borderId="13" xfId="0" applyNumberFormat="1" applyFont="1" applyFill="1" applyBorder="1"/>
    <xf numFmtId="4" fontId="18" fillId="0" borderId="22" xfId="0" applyNumberFormat="1" applyFont="1" applyFill="1" applyBorder="1"/>
    <xf numFmtId="0" fontId="18" fillId="0" borderId="38" xfId="0" applyFont="1" applyFill="1" applyBorder="1"/>
    <xf numFmtId="0" fontId="18" fillId="0" borderId="20" xfId="0" applyFont="1" applyFill="1" applyBorder="1"/>
    <xf numFmtId="4" fontId="18" fillId="0" borderId="4" xfId="0" applyNumberFormat="1" applyFont="1" applyFill="1" applyBorder="1"/>
    <xf numFmtId="4" fontId="18" fillId="0" borderId="5" xfId="0" applyNumberFormat="1" applyFont="1" applyFill="1" applyBorder="1"/>
    <xf numFmtId="0" fontId="18" fillId="0" borderId="3" xfId="0" applyFont="1" applyFill="1" applyBorder="1"/>
    <xf numFmtId="4" fontId="11" fillId="0" borderId="9" xfId="0" applyNumberFormat="1" applyFont="1" applyFill="1" applyBorder="1"/>
    <xf numFmtId="4" fontId="11" fillId="0" borderId="10" xfId="0" applyNumberFormat="1" applyFont="1" applyFill="1" applyBorder="1"/>
    <xf numFmtId="0" fontId="11" fillId="0" borderId="8" xfId="0" applyFont="1" applyFill="1" applyBorder="1"/>
    <xf numFmtId="0" fontId="11" fillId="0" borderId="23" xfId="0" applyFont="1" applyFill="1" applyBorder="1"/>
    <xf numFmtId="0" fontId="10" fillId="0" borderId="18" xfId="0" applyFont="1" applyFill="1" applyBorder="1"/>
    <xf numFmtId="0" fontId="10" fillId="0" borderId="0" xfId="0" applyFont="1"/>
    <xf numFmtId="0" fontId="25" fillId="0" borderId="6" xfId="0" applyFont="1" applyFill="1" applyBorder="1"/>
    <xf numFmtId="0" fontId="25" fillId="0" borderId="0" xfId="0" applyFont="1" applyFill="1" applyBorder="1"/>
    <xf numFmtId="0" fontId="18" fillId="0" borderId="37" xfId="0" applyFont="1" applyFill="1" applyBorder="1"/>
    <xf numFmtId="0" fontId="6" fillId="2" borderId="3" xfId="0" applyFont="1" applyFill="1" applyBorder="1"/>
    <xf numFmtId="0" fontId="10" fillId="2" borderId="0" xfId="0" applyFont="1" applyFill="1" applyBorder="1"/>
    <xf numFmtId="0" fontId="26" fillId="0" borderId="0" xfId="0" applyFont="1" applyAlignment="1"/>
    <xf numFmtId="0" fontId="26" fillId="0" borderId="0" xfId="0" applyFont="1" applyAlignment="1">
      <alignment horizontal="left"/>
    </xf>
    <xf numFmtId="1" fontId="13" fillId="0" borderId="0" xfId="0" applyNumberFormat="1" applyFont="1" applyAlignment="1">
      <alignment horizontal="right"/>
    </xf>
    <xf numFmtId="0" fontId="26" fillId="0" borderId="0" xfId="0" applyFont="1"/>
    <xf numFmtId="3" fontId="6" fillId="0" borderId="0" xfId="0" applyNumberFormat="1" applyFont="1"/>
    <xf numFmtId="0" fontId="6" fillId="2" borderId="39" xfId="0" applyFont="1" applyFill="1" applyBorder="1"/>
    <xf numFmtId="0" fontId="28" fillId="0" borderId="0" xfId="0" applyFont="1"/>
    <xf numFmtId="0" fontId="3" fillId="0" borderId="0" xfId="0" applyFont="1" applyAlignment="1">
      <alignment shrinkToFit="1"/>
    </xf>
    <xf numFmtId="0" fontId="3" fillId="0" borderId="0" xfId="0" applyFont="1" applyAlignment="1">
      <alignment horizontal="right" shrinkToFit="1"/>
    </xf>
    <xf numFmtId="0" fontId="1" fillId="0" borderId="0" xfId="0" applyFont="1"/>
    <xf numFmtId="0" fontId="31" fillId="0" borderId="0" xfId="0" applyFont="1" applyAlignment="1"/>
    <xf numFmtId="0" fontId="31" fillId="0" borderId="0" xfId="0" applyFont="1" applyAlignment="1">
      <alignment horizontal="justify" vertical="justify"/>
    </xf>
    <xf numFmtId="0" fontId="31" fillId="0" borderId="0" xfId="0" applyFont="1" applyAlignment="1">
      <alignment horizontal="justify" vertical="justify" shrinkToFit="1"/>
    </xf>
    <xf numFmtId="0" fontId="1" fillId="0" borderId="0" xfId="0" applyFont="1" applyBorder="1"/>
    <xf numFmtId="0" fontId="1" fillId="0" borderId="8" xfId="0" applyFont="1" applyBorder="1"/>
    <xf numFmtId="0" fontId="10" fillId="2" borderId="1" xfId="0" applyFont="1" applyFill="1" applyBorder="1"/>
    <xf numFmtId="0" fontId="10" fillId="2" borderId="3" xfId="0" applyFont="1" applyFill="1" applyBorder="1" applyAlignment="1">
      <alignment horizontal="center"/>
    </xf>
    <xf numFmtId="0" fontId="9" fillId="2" borderId="3" xfId="0" applyFont="1" applyFill="1" applyBorder="1" applyAlignment="1">
      <alignment shrinkToFit="1"/>
    </xf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0" fillId="2" borderId="18" xfId="0" applyFont="1" applyFill="1" applyBorder="1"/>
    <xf numFmtId="0" fontId="10" fillId="2" borderId="8" xfId="0" applyFont="1" applyFill="1" applyBorder="1"/>
    <xf numFmtId="0" fontId="6" fillId="2" borderId="40" xfId="0" applyFont="1" applyFill="1" applyBorder="1"/>
    <xf numFmtId="0" fontId="9" fillId="2" borderId="8" xfId="0" applyFont="1" applyFill="1" applyBorder="1" applyAlignment="1">
      <alignment shrinkToFit="1"/>
    </xf>
    <xf numFmtId="0" fontId="11" fillId="2" borderId="8" xfId="0" applyFont="1" applyFill="1" applyBorder="1" applyAlignment="1">
      <alignment horizontal="center"/>
    </xf>
    <xf numFmtId="0" fontId="11" fillId="2" borderId="38" xfId="0" applyFont="1" applyFill="1" applyBorder="1" applyAlignment="1">
      <alignment horizontal="center" vertical="justify"/>
    </xf>
    <xf numFmtId="0" fontId="33" fillId="2" borderId="41" xfId="0" applyFont="1" applyFill="1" applyBorder="1" applyAlignment="1">
      <alignment horizontal="center" vertical="justify"/>
    </xf>
    <xf numFmtId="0" fontId="11" fillId="2" borderId="26" xfId="0" applyFont="1" applyFill="1" applyBorder="1" applyAlignment="1">
      <alignment horizontal="center" vertical="justify"/>
    </xf>
    <xf numFmtId="0" fontId="11" fillId="2" borderId="42" xfId="0" applyFont="1" applyFill="1" applyBorder="1" applyAlignment="1">
      <alignment horizontal="center" shrinkToFit="1"/>
    </xf>
    <xf numFmtId="0" fontId="11" fillId="2" borderId="43" xfId="0" applyFont="1" applyFill="1" applyBorder="1" applyAlignment="1">
      <alignment horizontal="center"/>
    </xf>
    <xf numFmtId="0" fontId="34" fillId="2" borderId="18" xfId="0" applyFont="1" applyFill="1" applyBorder="1" applyProtection="1"/>
    <xf numFmtId="0" fontId="34" fillId="2" borderId="8" xfId="0" applyFont="1" applyFill="1" applyBorder="1" applyProtection="1"/>
    <xf numFmtId="0" fontId="34" fillId="2" borderId="8" xfId="0" applyFont="1" applyFill="1" applyBorder="1" applyAlignment="1">
      <alignment horizontal="center" vertical="justify"/>
    </xf>
    <xf numFmtId="0" fontId="35" fillId="2" borderId="26" xfId="0" applyFont="1" applyFill="1" applyBorder="1" applyAlignment="1">
      <alignment horizontal="center" vertical="justify"/>
    </xf>
    <xf numFmtId="0" fontId="11" fillId="0" borderId="6" xfId="0" applyFont="1" applyBorder="1"/>
    <xf numFmtId="0" fontId="11" fillId="0" borderId="0" xfId="0" applyFont="1" applyBorder="1"/>
    <xf numFmtId="0" fontId="3" fillId="0" borderId="0" xfId="0" applyFont="1" applyBorder="1" applyAlignment="1">
      <alignment shrinkToFit="1"/>
    </xf>
    <xf numFmtId="4" fontId="0" fillId="0" borderId="14" xfId="0" applyNumberFormat="1" applyBorder="1"/>
    <xf numFmtId="4" fontId="0" fillId="0" borderId="15" xfId="0" applyNumberFormat="1" applyBorder="1"/>
    <xf numFmtId="4" fontId="0" fillId="0" borderId="0" xfId="0" applyNumberFormat="1" applyBorder="1"/>
    <xf numFmtId="4" fontId="0" fillId="0" borderId="6" xfId="0" applyNumberFormat="1" applyBorder="1"/>
    <xf numFmtId="4" fontId="0" fillId="0" borderId="44" xfId="0" applyNumberFormat="1" applyBorder="1"/>
    <xf numFmtId="4" fontId="0" fillId="0" borderId="25" xfId="0" applyNumberFormat="1" applyBorder="1"/>
    <xf numFmtId="4" fontId="1" fillId="0" borderId="37" xfId="0" applyNumberFormat="1" applyFont="1" applyBorder="1"/>
    <xf numFmtId="4" fontId="1" fillId="0" borderId="25" xfId="0" applyNumberFormat="1" applyFont="1" applyBorder="1"/>
    <xf numFmtId="4" fontId="24" fillId="0" borderId="6" xfId="0" applyNumberFormat="1" applyFont="1" applyBorder="1" applyAlignment="1">
      <alignment shrinkToFit="1"/>
    </xf>
    <xf numFmtId="4" fontId="24" fillId="0" borderId="0" xfId="0" applyNumberFormat="1" applyFont="1" applyBorder="1" applyAlignment="1">
      <alignment shrinkToFit="1"/>
    </xf>
    <xf numFmtId="4" fontId="24" fillId="0" borderId="25" xfId="0" applyNumberFormat="1" applyFont="1" applyBorder="1" applyAlignment="1">
      <alignment shrinkToFit="1"/>
    </xf>
    <xf numFmtId="0" fontId="11" fillId="0" borderId="45" xfId="0" applyFont="1" applyBorder="1"/>
    <xf numFmtId="0" fontId="11" fillId="0" borderId="46" xfId="0" applyFont="1" applyBorder="1"/>
    <xf numFmtId="0" fontId="3" fillId="0" borderId="46" xfId="0" applyFont="1" applyBorder="1"/>
    <xf numFmtId="0" fontId="3" fillId="0" borderId="46" xfId="0" applyFont="1" applyBorder="1" applyAlignment="1">
      <alignment shrinkToFit="1"/>
    </xf>
    <xf numFmtId="4" fontId="0" fillId="0" borderId="47" xfId="0" applyNumberFormat="1" applyBorder="1"/>
    <xf numFmtId="4" fontId="0" fillId="0" borderId="48" xfId="0" applyNumberFormat="1" applyBorder="1"/>
    <xf numFmtId="0" fontId="0" fillId="0" borderId="46" xfId="0" applyBorder="1"/>
    <xf numFmtId="0" fontId="0" fillId="0" borderId="45" xfId="0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10" fontId="34" fillId="4" borderId="45" xfId="0" applyNumberFormat="1" applyFont="1" applyFill="1" applyBorder="1" applyAlignment="1" applyProtection="1">
      <alignment shrinkToFit="1"/>
    </xf>
    <xf numFmtId="10" fontId="34" fillId="4" borderId="46" xfId="0" applyNumberFormat="1" applyFont="1" applyFill="1" applyBorder="1" applyAlignment="1" applyProtection="1">
      <alignment shrinkToFit="1"/>
    </xf>
    <xf numFmtId="10" fontId="24" fillId="0" borderId="50" xfId="0" applyNumberFormat="1" applyFont="1" applyBorder="1" applyAlignment="1">
      <alignment shrinkToFit="1"/>
    </xf>
    <xf numFmtId="0" fontId="11" fillId="0" borderId="52" xfId="0" applyFont="1" applyBorder="1"/>
    <xf numFmtId="0" fontId="3" fillId="0" borderId="53" xfId="0" applyFont="1" applyBorder="1" applyAlignment="1">
      <alignment shrinkToFit="1"/>
    </xf>
    <xf numFmtId="4" fontId="0" fillId="0" borderId="54" xfId="0" applyNumberFormat="1" applyBorder="1"/>
    <xf numFmtId="4" fontId="0" fillId="0" borderId="55" xfId="0" applyNumberFormat="1" applyBorder="1"/>
    <xf numFmtId="4" fontId="0" fillId="0" borderId="53" xfId="0" applyNumberFormat="1" applyBorder="1"/>
    <xf numFmtId="4" fontId="0" fillId="0" borderId="52" xfId="0" applyNumberFormat="1" applyBorder="1"/>
    <xf numFmtId="4" fontId="0" fillId="0" borderId="56" xfId="0" applyNumberFormat="1" applyBorder="1"/>
    <xf numFmtId="4" fontId="0" fillId="0" borderId="57" xfId="0" applyNumberFormat="1" applyBorder="1"/>
    <xf numFmtId="0" fontId="0" fillId="0" borderId="37" xfId="0" applyBorder="1"/>
    <xf numFmtId="4" fontId="1" fillId="0" borderId="58" xfId="0" applyNumberFormat="1" applyFont="1" applyBorder="1"/>
    <xf numFmtId="4" fontId="1" fillId="0" borderId="57" xfId="0" applyNumberFormat="1" applyFont="1" applyBorder="1"/>
    <xf numFmtId="0" fontId="0" fillId="0" borderId="59" xfId="0" applyBorder="1"/>
    <xf numFmtId="10" fontId="34" fillId="4" borderId="6" xfId="0" applyNumberFormat="1" applyFont="1" applyFill="1" applyBorder="1" applyAlignment="1" applyProtection="1">
      <alignment shrinkToFit="1"/>
    </xf>
    <xf numFmtId="10" fontId="34" fillId="4" borderId="0" xfId="0" applyNumberFormat="1" applyFont="1" applyFill="1" applyBorder="1" applyAlignment="1" applyProtection="1">
      <alignment shrinkToFit="1"/>
    </xf>
    <xf numFmtId="10" fontId="24" fillId="0" borderId="25" xfId="0" applyNumberFormat="1" applyFont="1" applyBorder="1" applyAlignment="1">
      <alignment shrinkToFit="1"/>
    </xf>
    <xf numFmtId="0" fontId="36" fillId="0" borderId="52" xfId="0" applyFont="1" applyBorder="1"/>
    <xf numFmtId="0" fontId="36" fillId="0" borderId="0" xfId="0" applyFont="1" applyBorder="1"/>
    <xf numFmtId="0" fontId="38" fillId="0" borderId="53" xfId="0" applyFont="1" applyBorder="1"/>
    <xf numFmtId="0" fontId="38" fillId="0" borderId="53" xfId="0" applyFont="1" applyBorder="1" applyAlignment="1">
      <alignment shrinkToFit="1"/>
    </xf>
    <xf numFmtId="4" fontId="39" fillId="0" borderId="54" xfId="0" applyNumberFormat="1" applyFont="1" applyBorder="1"/>
    <xf numFmtId="4" fontId="39" fillId="0" borderId="55" xfId="0" applyNumberFormat="1" applyFont="1" applyBorder="1"/>
    <xf numFmtId="4" fontId="39" fillId="0" borderId="53" xfId="0" applyNumberFormat="1" applyFont="1" applyBorder="1"/>
    <xf numFmtId="4" fontId="39" fillId="0" borderId="52" xfId="0" applyNumberFormat="1" applyFont="1" applyBorder="1"/>
    <xf numFmtId="4" fontId="39" fillId="0" borderId="56" xfId="0" applyNumberFormat="1" applyFont="1" applyBorder="1"/>
    <xf numFmtId="4" fontId="39" fillId="0" borderId="57" xfId="0" applyNumberFormat="1" applyFont="1" applyBorder="1"/>
    <xf numFmtId="4" fontId="39" fillId="0" borderId="58" xfId="0" applyNumberFormat="1" applyFont="1" applyBorder="1"/>
    <xf numFmtId="4" fontId="40" fillId="0" borderId="52" xfId="0" applyNumberFormat="1" applyFont="1" applyBorder="1" applyAlignment="1">
      <alignment shrinkToFit="1"/>
    </xf>
    <xf numFmtId="4" fontId="40" fillId="0" borderId="53" xfId="0" applyNumberFormat="1" applyFont="1" applyBorder="1" applyAlignment="1">
      <alignment shrinkToFit="1"/>
    </xf>
    <xf numFmtId="4" fontId="40" fillId="0" borderId="57" xfId="0" applyNumberFormat="1" applyFont="1" applyBorder="1" applyAlignment="1">
      <alignment shrinkToFit="1"/>
    </xf>
    <xf numFmtId="0" fontId="36" fillId="0" borderId="6" xfId="0" applyFont="1" applyBorder="1"/>
    <xf numFmtId="0" fontId="36" fillId="0" borderId="46" xfId="0" applyFont="1" applyBorder="1"/>
    <xf numFmtId="0" fontId="38" fillId="0" borderId="0" xfId="0" applyFont="1" applyBorder="1"/>
    <xf numFmtId="0" fontId="38" fillId="0" borderId="0" xfId="0" applyFont="1" applyBorder="1" applyAlignment="1">
      <alignment shrinkToFit="1"/>
    </xf>
    <xf numFmtId="4" fontId="39" fillId="0" borderId="14" xfId="0" applyNumberFormat="1" applyFont="1" applyBorder="1"/>
    <xf numFmtId="4" fontId="39" fillId="0" borderId="15" xfId="0" applyNumberFormat="1" applyFont="1" applyBorder="1"/>
    <xf numFmtId="0" fontId="39" fillId="0" borderId="0" xfId="0" applyFont="1" applyBorder="1"/>
    <xf numFmtId="0" fontId="39" fillId="0" borderId="6" xfId="0" applyFont="1" applyBorder="1"/>
    <xf numFmtId="0" fontId="39" fillId="0" borderId="59" xfId="0" applyFont="1" applyBorder="1"/>
    <xf numFmtId="0" fontId="39" fillId="0" borderId="25" xfId="0" applyFont="1" applyBorder="1"/>
    <xf numFmtId="0" fontId="39" fillId="0" borderId="37" xfId="0" applyFont="1" applyBorder="1"/>
    <xf numFmtId="10" fontId="41" fillId="4" borderId="45" xfId="0" applyNumberFormat="1" applyFont="1" applyFill="1" applyBorder="1" applyAlignment="1" applyProtection="1">
      <alignment shrinkToFit="1"/>
    </xf>
    <xf numFmtId="10" fontId="41" fillId="4" borderId="46" xfId="0" applyNumberFormat="1" applyFont="1" applyFill="1" applyBorder="1" applyAlignment="1" applyProtection="1">
      <alignment shrinkToFit="1"/>
    </xf>
    <xf numFmtId="10" fontId="40" fillId="0" borderId="50" xfId="0" applyNumberFormat="1" applyFont="1" applyBorder="1" applyAlignment="1">
      <alignment shrinkToFit="1"/>
    </xf>
    <xf numFmtId="0" fontId="3" fillId="0" borderId="53" xfId="0" applyFont="1" applyBorder="1"/>
    <xf numFmtId="0" fontId="42" fillId="0" borderId="6" xfId="0" applyFont="1" applyBorder="1"/>
    <xf numFmtId="0" fontId="42" fillId="0" borderId="0" xfId="0" applyFont="1" applyBorder="1"/>
    <xf numFmtId="0" fontId="44" fillId="0" borderId="0" xfId="0" applyFont="1" applyBorder="1"/>
    <xf numFmtId="0" fontId="44" fillId="0" borderId="0" xfId="0" applyFont="1" applyBorder="1" applyAlignment="1">
      <alignment shrinkToFit="1"/>
    </xf>
    <xf numFmtId="4" fontId="45" fillId="0" borderId="14" xfId="0" applyNumberFormat="1" applyFont="1" applyBorder="1"/>
    <xf numFmtId="4" fontId="45" fillId="0" borderId="15" xfId="0" applyNumberFormat="1" applyFont="1" applyBorder="1"/>
    <xf numFmtId="4" fontId="45" fillId="0" borderId="53" xfId="0" applyNumberFormat="1" applyFont="1" applyBorder="1"/>
    <xf numFmtId="4" fontId="45" fillId="0" borderId="6" xfId="0" applyNumberFormat="1" applyFont="1" applyBorder="1"/>
    <xf numFmtId="4" fontId="45" fillId="0" borderId="44" xfId="0" applyNumberFormat="1" applyFont="1" applyBorder="1"/>
    <xf numFmtId="4" fontId="45" fillId="0" borderId="57" xfId="0" applyNumberFormat="1" applyFont="1" applyBorder="1"/>
    <xf numFmtId="4" fontId="45" fillId="0" borderId="37" xfId="0" applyNumberFormat="1" applyFont="1" applyBorder="1"/>
    <xf numFmtId="4" fontId="45" fillId="0" borderId="25" xfId="0" applyNumberFormat="1" applyFont="1" applyBorder="1"/>
    <xf numFmtId="4" fontId="46" fillId="0" borderId="6" xfId="0" applyNumberFormat="1" applyFont="1" applyBorder="1" applyAlignment="1">
      <alignment shrinkToFit="1"/>
    </xf>
    <xf numFmtId="4" fontId="46" fillId="0" borderId="0" xfId="0" applyNumberFormat="1" applyFont="1" applyBorder="1" applyAlignment="1">
      <alignment shrinkToFit="1"/>
    </xf>
    <xf numFmtId="4" fontId="46" fillId="0" borderId="25" xfId="0" applyNumberFormat="1" applyFont="1" applyBorder="1" applyAlignment="1">
      <alignment shrinkToFit="1"/>
    </xf>
    <xf numFmtId="0" fontId="42" fillId="0" borderId="46" xfId="0" applyFont="1" applyBorder="1"/>
    <xf numFmtId="0" fontId="45" fillId="0" borderId="0" xfId="0" applyFont="1" applyBorder="1"/>
    <xf numFmtId="0" fontId="45" fillId="0" borderId="6" xfId="0" applyFont="1" applyBorder="1"/>
    <xf numFmtId="0" fontId="45" fillId="0" borderId="59" xfId="0" applyFont="1" applyBorder="1"/>
    <xf numFmtId="0" fontId="45" fillId="0" borderId="25" xfId="0" applyFont="1" applyBorder="1"/>
    <xf numFmtId="0" fontId="45" fillId="0" borderId="37" xfId="0" applyFont="1" applyBorder="1"/>
    <xf numFmtId="10" fontId="47" fillId="4" borderId="45" xfId="0" applyNumberFormat="1" applyFont="1" applyFill="1" applyBorder="1" applyAlignment="1" applyProtection="1">
      <alignment shrinkToFit="1"/>
    </xf>
    <xf numFmtId="10" fontId="47" fillId="4" borderId="46" xfId="0" applyNumberFormat="1" applyFont="1" applyFill="1" applyBorder="1" applyAlignment="1" applyProtection="1">
      <alignment shrinkToFit="1"/>
    </xf>
    <xf numFmtId="10" fontId="46" fillId="0" borderId="50" xfId="0" applyNumberFormat="1" applyFont="1" applyBorder="1" applyAlignment="1">
      <alignment shrinkToFit="1"/>
    </xf>
    <xf numFmtId="4" fontId="39" fillId="0" borderId="6" xfId="0" applyNumberFormat="1" applyFont="1" applyBorder="1"/>
    <xf numFmtId="4" fontId="39" fillId="0" borderId="44" xfId="0" applyNumberFormat="1" applyFont="1" applyBorder="1"/>
    <xf numFmtId="4" fontId="39" fillId="0" borderId="37" xfId="0" applyNumberFormat="1" applyFont="1" applyBorder="1"/>
    <xf numFmtId="4" fontId="39" fillId="0" borderId="25" xfId="0" applyNumberFormat="1" applyFont="1" applyBorder="1"/>
    <xf numFmtId="4" fontId="40" fillId="0" borderId="6" xfId="0" applyNumberFormat="1" applyFont="1" applyBorder="1" applyAlignment="1">
      <alignment shrinkToFit="1"/>
    </xf>
    <xf numFmtId="4" fontId="40" fillId="0" borderId="0" xfId="0" applyNumberFormat="1" applyFont="1" applyBorder="1" applyAlignment="1">
      <alignment shrinkToFit="1"/>
    </xf>
    <xf numFmtId="4" fontId="40" fillId="0" borderId="25" xfId="0" applyNumberFormat="1" applyFont="1" applyBorder="1" applyAlignment="1">
      <alignment shrinkToFit="1"/>
    </xf>
    <xf numFmtId="10" fontId="41" fillId="4" borderId="6" xfId="0" applyNumberFormat="1" applyFont="1" applyFill="1" applyBorder="1" applyAlignment="1" applyProtection="1">
      <alignment shrinkToFit="1"/>
    </xf>
    <xf numFmtId="10" fontId="41" fillId="4" borderId="0" xfId="0" applyNumberFormat="1" applyFont="1" applyFill="1" applyBorder="1" applyAlignment="1" applyProtection="1">
      <alignment shrinkToFit="1"/>
    </xf>
    <xf numFmtId="10" fontId="40" fillId="0" borderId="25" xfId="0" applyNumberFormat="1" applyFont="1" applyBorder="1" applyAlignment="1">
      <alignment shrinkToFit="1"/>
    </xf>
    <xf numFmtId="0" fontId="24" fillId="0" borderId="53" xfId="0" applyFont="1" applyBorder="1"/>
    <xf numFmtId="0" fontId="24" fillId="0" borderId="53" xfId="0" applyFont="1" applyBorder="1" applyAlignment="1">
      <alignment shrinkToFit="1"/>
    </xf>
    <xf numFmtId="4" fontId="0" fillId="0" borderId="60" xfId="0" applyNumberFormat="1" applyBorder="1"/>
    <xf numFmtId="4" fontId="1" fillId="0" borderId="58" xfId="0" applyNumberFormat="1" applyFont="1" applyFill="1" applyBorder="1"/>
    <xf numFmtId="4" fontId="1" fillId="0" borderId="57" xfId="0" applyNumberFormat="1" applyFont="1" applyFill="1" applyBorder="1"/>
    <xf numFmtId="4" fontId="34" fillId="0" borderId="52" xfId="0" applyNumberFormat="1" applyFont="1" applyFill="1" applyBorder="1" applyAlignment="1" applyProtection="1">
      <alignment shrinkToFit="1"/>
    </xf>
    <xf numFmtId="4" fontId="24" fillId="0" borderId="53" xfId="0" applyNumberFormat="1" applyFont="1" applyFill="1" applyBorder="1" applyAlignment="1">
      <alignment shrinkToFit="1"/>
    </xf>
    <xf numFmtId="4" fontId="24" fillId="0" borderId="57" xfId="0" applyNumberFormat="1" applyFont="1" applyFill="1" applyBorder="1" applyAlignment="1">
      <alignment shrinkToFit="1"/>
    </xf>
    <xf numFmtId="0" fontId="0" fillId="0" borderId="51" xfId="0" applyFill="1" applyBorder="1"/>
    <xf numFmtId="0" fontId="0" fillId="0" borderId="50" xfId="0" applyFill="1" applyBorder="1"/>
    <xf numFmtId="10" fontId="34" fillId="0" borderId="45" xfId="0" applyNumberFormat="1" applyFont="1" applyFill="1" applyBorder="1" applyAlignment="1" applyProtection="1">
      <alignment shrinkToFit="1"/>
    </xf>
    <xf numFmtId="10" fontId="34" fillId="0" borderId="46" xfId="0" applyNumberFormat="1" applyFont="1" applyFill="1" applyBorder="1" applyAlignment="1" applyProtection="1">
      <alignment shrinkToFit="1"/>
    </xf>
    <xf numFmtId="10" fontId="24" fillId="0" borderId="50" xfId="0" applyNumberFormat="1" applyFont="1" applyFill="1" applyBorder="1" applyAlignment="1">
      <alignment shrinkToFit="1"/>
    </xf>
    <xf numFmtId="4" fontId="34" fillId="4" borderId="6" xfId="0" applyNumberFormat="1" applyFont="1" applyFill="1" applyBorder="1" applyAlignment="1" applyProtection="1">
      <alignment shrinkToFit="1"/>
    </xf>
    <xf numFmtId="0" fontId="11" fillId="0" borderId="18" xfId="0" applyFont="1" applyBorder="1"/>
    <xf numFmtId="0" fontId="11" fillId="0" borderId="8" xfId="0" applyFont="1" applyBorder="1"/>
    <xf numFmtId="0" fontId="12" fillId="0" borderId="40" xfId="0" applyFont="1" applyBorder="1" applyAlignment="1">
      <alignment vertical="justify"/>
    </xf>
    <xf numFmtId="4" fontId="0" fillId="0" borderId="9" xfId="0" applyNumberFormat="1" applyBorder="1"/>
    <xf numFmtId="0" fontId="0" fillId="0" borderId="18" xfId="0" applyBorder="1"/>
    <xf numFmtId="0" fontId="0" fillId="0" borderId="41" xfId="0" applyBorder="1"/>
    <xf numFmtId="0" fontId="0" fillId="0" borderId="38" xfId="0" applyBorder="1"/>
    <xf numFmtId="10" fontId="34" fillId="4" borderId="18" xfId="0" applyNumberFormat="1" applyFont="1" applyFill="1" applyBorder="1" applyAlignment="1" applyProtection="1">
      <alignment shrinkToFit="1"/>
    </xf>
    <xf numFmtId="10" fontId="34" fillId="4" borderId="8" xfId="0" applyNumberFormat="1" applyFont="1" applyFill="1" applyBorder="1" applyAlignment="1" applyProtection="1">
      <alignment shrinkToFit="1"/>
    </xf>
    <xf numFmtId="10" fontId="24" fillId="0" borderId="26" xfId="0" applyNumberFormat="1" applyFont="1" applyBorder="1" applyAlignment="1">
      <alignment shrinkToFit="1"/>
    </xf>
    <xf numFmtId="0" fontId="11" fillId="0" borderId="6" xfId="0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shrinkToFit="1"/>
    </xf>
    <xf numFmtId="4" fontId="0" fillId="0" borderId="53" xfId="0" applyNumberFormat="1" applyFill="1" applyBorder="1"/>
    <xf numFmtId="4" fontId="0" fillId="0" borderId="6" xfId="0" applyNumberFormat="1" applyFill="1" applyBorder="1"/>
    <xf numFmtId="4" fontId="0" fillId="0" borderId="44" xfId="0" applyNumberFormat="1" applyFill="1" applyBorder="1"/>
    <xf numFmtId="4" fontId="0" fillId="0" borderId="57" xfId="0" applyNumberFormat="1" applyFill="1" applyBorder="1"/>
    <xf numFmtId="4" fontId="1" fillId="0" borderId="37" xfId="0" applyNumberFormat="1" applyFont="1" applyFill="1" applyBorder="1"/>
    <xf numFmtId="4" fontId="1" fillId="0" borderId="25" xfId="0" applyNumberFormat="1" applyFont="1" applyFill="1" applyBorder="1"/>
    <xf numFmtId="4" fontId="24" fillId="0" borderId="6" xfId="0" applyNumberFormat="1" applyFont="1" applyFill="1" applyBorder="1" applyAlignment="1">
      <alignment shrinkToFit="1"/>
    </xf>
    <xf numFmtId="4" fontId="24" fillId="0" borderId="0" xfId="0" applyNumberFormat="1" applyFont="1" applyFill="1" applyBorder="1" applyAlignment="1">
      <alignment shrinkToFit="1"/>
    </xf>
    <xf numFmtId="4" fontId="24" fillId="0" borderId="25" xfId="0" applyNumberFormat="1" applyFont="1" applyFill="1" applyBorder="1" applyAlignment="1">
      <alignment shrinkToFit="1"/>
    </xf>
    <xf numFmtId="0" fontId="11" fillId="0" borderId="0" xfId="0" applyFont="1" applyFill="1" applyBorder="1"/>
    <xf numFmtId="0" fontId="0" fillId="0" borderId="59" xfId="0" applyFill="1" applyBorder="1"/>
    <xf numFmtId="0" fontId="0" fillId="0" borderId="25" xfId="0" applyFill="1" applyBorder="1"/>
    <xf numFmtId="0" fontId="0" fillId="0" borderId="37" xfId="0" applyFill="1" applyBorder="1"/>
    <xf numFmtId="0" fontId="11" fillId="0" borderId="53" xfId="0" applyFont="1" applyBorder="1"/>
    <xf numFmtId="4" fontId="24" fillId="0" borderId="52" xfId="0" applyNumberFormat="1" applyFont="1" applyBorder="1" applyAlignment="1">
      <alignment shrinkToFit="1"/>
    </xf>
    <xf numFmtId="4" fontId="24" fillId="0" borderId="53" xfId="0" applyNumberFormat="1" applyFont="1" applyBorder="1" applyAlignment="1">
      <alignment shrinkToFit="1"/>
    </xf>
    <xf numFmtId="4" fontId="24" fillId="0" borderId="57" xfId="0" applyNumberFormat="1" applyFont="1" applyBorder="1" applyAlignment="1">
      <alignment shrinkToFit="1"/>
    </xf>
    <xf numFmtId="0" fontId="11" fillId="0" borderId="61" xfId="0" applyFont="1" applyBorder="1"/>
    <xf numFmtId="0" fontId="11" fillId="0" borderId="52" xfId="0" applyFont="1" applyFill="1" applyBorder="1"/>
    <xf numFmtId="0" fontId="3" fillId="0" borderId="53" xfId="0" applyFont="1" applyFill="1" applyBorder="1"/>
    <xf numFmtId="0" fontId="3" fillId="0" borderId="53" xfId="0" applyFont="1" applyFill="1" applyBorder="1" applyAlignment="1">
      <alignment shrinkToFit="1"/>
    </xf>
    <xf numFmtId="4" fontId="0" fillId="0" borderId="54" xfId="0" applyNumberFormat="1" applyFill="1" applyBorder="1"/>
    <xf numFmtId="4" fontId="0" fillId="0" borderId="55" xfId="0" applyNumberFormat="1" applyFill="1" applyBorder="1"/>
    <xf numFmtId="4" fontId="0" fillId="0" borderId="52" xfId="0" applyNumberFormat="1" applyFill="1" applyBorder="1"/>
    <xf numFmtId="4" fontId="0" fillId="0" borderId="56" xfId="0" applyNumberFormat="1" applyFill="1" applyBorder="1"/>
    <xf numFmtId="0" fontId="11" fillId="0" borderId="45" xfId="0" applyFont="1" applyFill="1" applyBorder="1"/>
    <xf numFmtId="0" fontId="11" fillId="0" borderId="46" xfId="0" applyFont="1" applyFill="1" applyBorder="1"/>
    <xf numFmtId="0" fontId="3" fillId="0" borderId="46" xfId="0" applyFont="1" applyFill="1" applyBorder="1"/>
    <xf numFmtId="0" fontId="3" fillId="0" borderId="46" xfId="0" applyFont="1" applyFill="1" applyBorder="1" applyAlignment="1">
      <alignment shrinkToFit="1"/>
    </xf>
    <xf numFmtId="4" fontId="0" fillId="0" borderId="47" xfId="0" applyNumberFormat="1" applyFill="1" applyBorder="1"/>
    <xf numFmtId="4" fontId="0" fillId="0" borderId="48" xfId="0" applyNumberFormat="1" applyFill="1" applyBorder="1"/>
    <xf numFmtId="0" fontId="0" fillId="0" borderId="46" xfId="0" applyFill="1" applyBorder="1"/>
    <xf numFmtId="0" fontId="0" fillId="0" borderId="45" xfId="0" applyFill="1" applyBorder="1"/>
    <xf numFmtId="0" fontId="0" fillId="0" borderId="49" xfId="0" applyFill="1" applyBorder="1"/>
    <xf numFmtId="0" fontId="24" fillId="0" borderId="0" xfId="0" applyFont="1" applyBorder="1"/>
    <xf numFmtId="0" fontId="24" fillId="0" borderId="0" xfId="0" applyFont="1" applyBorder="1" applyAlignment="1">
      <alignment shrinkToFit="1"/>
    </xf>
    <xf numFmtId="0" fontId="24" fillId="0" borderId="46" xfId="0" applyFont="1" applyBorder="1"/>
    <xf numFmtId="0" fontId="24" fillId="0" borderId="46" xfId="0" applyFont="1" applyBorder="1" applyAlignment="1">
      <alignment shrinkToFit="1"/>
    </xf>
    <xf numFmtId="4" fontId="0" fillId="0" borderId="46" xfId="0" applyNumberFormat="1" applyBorder="1"/>
    <xf numFmtId="4" fontId="0" fillId="0" borderId="45" xfId="0" applyNumberFormat="1" applyBorder="1"/>
    <xf numFmtId="4" fontId="0" fillId="0" borderId="49" xfId="0" applyNumberFormat="1" applyBorder="1"/>
    <xf numFmtId="4" fontId="0" fillId="0" borderId="50" xfId="0" applyNumberFormat="1" applyBorder="1"/>
    <xf numFmtId="4" fontId="1" fillId="0" borderId="51" xfId="0" applyNumberFormat="1" applyFont="1" applyBorder="1"/>
    <xf numFmtId="4" fontId="1" fillId="0" borderId="50" xfId="0" applyNumberFormat="1" applyFont="1" applyBorder="1"/>
    <xf numFmtId="4" fontId="34" fillId="4" borderId="52" xfId="0" applyNumberFormat="1" applyFont="1" applyFill="1" applyBorder="1" applyAlignment="1" applyProtection="1">
      <alignment shrinkToFit="1"/>
    </xf>
    <xf numFmtId="0" fontId="11" fillId="0" borderId="62" xfId="0" applyFont="1" applyBorder="1"/>
    <xf numFmtId="0" fontId="0" fillId="0" borderId="63" xfId="0" applyBorder="1"/>
    <xf numFmtId="4" fontId="1" fillId="0" borderId="6" xfId="0" applyNumberFormat="1" applyFont="1" applyBorder="1"/>
    <xf numFmtId="4" fontId="1" fillId="0" borderId="13" xfId="0" applyNumberFormat="1" applyFont="1" applyBorder="1"/>
    <xf numFmtId="10" fontId="34" fillId="4" borderId="45" xfId="0" applyNumberFormat="1" applyFont="1" applyFill="1" applyBorder="1" applyAlignment="1" applyProtection="1">
      <alignment vertical="top" shrinkToFit="1"/>
    </xf>
    <xf numFmtId="10" fontId="34" fillId="4" borderId="46" xfId="0" applyNumberFormat="1" applyFont="1" applyFill="1" applyBorder="1" applyAlignment="1" applyProtection="1">
      <alignment vertical="top" shrinkToFit="1"/>
    </xf>
    <xf numFmtId="10" fontId="24" fillId="0" borderId="50" xfId="0" applyNumberFormat="1" applyFont="1" applyBorder="1" applyAlignment="1">
      <alignment vertical="top" shrinkToFit="1"/>
    </xf>
    <xf numFmtId="4" fontId="0" fillId="0" borderId="59" xfId="0" applyNumberFormat="1" applyBorder="1"/>
    <xf numFmtId="0" fontId="0" fillId="0" borderId="20" xfId="0" applyBorder="1"/>
    <xf numFmtId="4" fontId="45" fillId="0" borderId="18" xfId="0" applyNumberFormat="1" applyFont="1" applyBorder="1" applyAlignment="1">
      <alignment shrinkToFit="1"/>
    </xf>
    <xf numFmtId="4" fontId="45" fillId="0" borderId="8" xfId="0" applyNumberFormat="1" applyFont="1" applyBorder="1" applyAlignment="1">
      <alignment shrinkToFit="1"/>
    </xf>
    <xf numFmtId="4" fontId="1" fillId="0" borderId="26" xfId="0" applyNumberFormat="1" applyFont="1" applyBorder="1" applyAlignment="1">
      <alignment shrinkToFit="1"/>
    </xf>
    <xf numFmtId="0" fontId="3" fillId="0" borderId="3" xfId="0" applyFont="1" applyBorder="1" applyAlignment="1">
      <alignment shrinkToFit="1"/>
    </xf>
    <xf numFmtId="0" fontId="0" fillId="0" borderId="64" xfId="0" applyBorder="1"/>
    <xf numFmtId="4" fontId="0" fillId="0" borderId="1" xfId="0" applyNumberFormat="1" applyBorder="1" applyAlignment="1">
      <alignment shrinkToFit="1"/>
    </xf>
    <xf numFmtId="4" fontId="0" fillId="0" borderId="3" xfId="0" applyNumberFormat="1" applyBorder="1" applyAlignment="1">
      <alignment shrinkToFit="1"/>
    </xf>
    <xf numFmtId="4" fontId="1" fillId="0" borderId="24" xfId="0" applyNumberFormat="1" applyFont="1" applyBorder="1" applyAlignment="1">
      <alignment shrinkToFit="1"/>
    </xf>
    <xf numFmtId="0" fontId="13" fillId="2" borderId="6" xfId="0" applyFont="1" applyFill="1" applyBorder="1"/>
    <xf numFmtId="0" fontId="13" fillId="2" borderId="0" xfId="0" applyFont="1" applyFill="1" applyBorder="1"/>
    <xf numFmtId="0" fontId="9" fillId="2" borderId="0" xfId="0" applyFont="1" applyFill="1" applyBorder="1"/>
    <xf numFmtId="0" fontId="9" fillId="2" borderId="0" xfId="0" applyFont="1" applyFill="1" applyBorder="1" applyAlignment="1">
      <alignment shrinkToFit="1"/>
    </xf>
    <xf numFmtId="4" fontId="9" fillId="2" borderId="6" xfId="0" applyNumberFormat="1" applyFont="1" applyFill="1" applyBorder="1"/>
    <xf numFmtId="4" fontId="9" fillId="2" borderId="15" xfId="0" applyNumberFormat="1" applyFont="1" applyFill="1" applyBorder="1"/>
    <xf numFmtId="4" fontId="9" fillId="2" borderId="14" xfId="0" applyNumberFormat="1" applyFont="1" applyFill="1" applyBorder="1"/>
    <xf numFmtId="4" fontId="9" fillId="2" borderId="13" xfId="0" applyNumberFormat="1" applyFont="1" applyFill="1" applyBorder="1"/>
    <xf numFmtId="4" fontId="9" fillId="2" borderId="6" xfId="0" applyNumberFormat="1" applyFont="1" applyFill="1" applyBorder="1" applyAlignment="1">
      <alignment shrinkToFit="1"/>
    </xf>
    <xf numFmtId="4" fontId="9" fillId="2" borderId="0" xfId="0" applyNumberFormat="1" applyFont="1" applyFill="1" applyBorder="1" applyAlignment="1">
      <alignment shrinkToFit="1"/>
    </xf>
    <xf numFmtId="4" fontId="48" fillId="2" borderId="25" xfId="0" applyNumberFormat="1" applyFont="1" applyFill="1" applyBorder="1" applyAlignment="1">
      <alignment shrinkToFit="1"/>
    </xf>
    <xf numFmtId="4" fontId="14" fillId="0" borderId="9" xfId="0" applyNumberFormat="1" applyFont="1" applyBorder="1"/>
    <xf numFmtId="0" fontId="0" fillId="0" borderId="65" xfId="0" applyBorder="1"/>
    <xf numFmtId="4" fontId="10" fillId="0" borderId="20" xfId="0" applyNumberFormat="1" applyFont="1" applyBorder="1"/>
    <xf numFmtId="10" fontId="34" fillId="4" borderId="18" xfId="0" applyNumberFormat="1" applyFont="1" applyFill="1" applyBorder="1" applyProtection="1"/>
    <xf numFmtId="10" fontId="34" fillId="4" borderId="8" xfId="0" applyNumberFormat="1" applyFont="1" applyFill="1" applyBorder="1" applyProtection="1"/>
    <xf numFmtId="10" fontId="1" fillId="0" borderId="26" xfId="0" applyNumberFormat="1" applyFont="1" applyBorder="1"/>
    <xf numFmtId="0" fontId="6" fillId="0" borderId="0" xfId="0" applyFont="1" applyBorder="1"/>
    <xf numFmtId="0" fontId="29" fillId="0" borderId="0" xfId="0" applyFont="1" applyBorder="1"/>
    <xf numFmtId="0" fontId="29" fillId="0" borderId="0" xfId="0" applyFont="1" applyBorder="1" applyAlignment="1">
      <alignment shrinkToFit="1"/>
    </xf>
    <xf numFmtId="4" fontId="10" fillId="0" borderId="0" xfId="0" applyNumberFormat="1" applyFont="1"/>
    <xf numFmtId="4" fontId="10" fillId="0" borderId="0" xfId="0" applyNumberFormat="1" applyFont="1" applyAlignment="1">
      <alignment shrinkToFit="1"/>
    </xf>
    <xf numFmtId="4" fontId="1" fillId="0" borderId="0" xfId="0" applyNumberFormat="1" applyFont="1" applyBorder="1"/>
    <xf numFmtId="4" fontId="0" fillId="0" borderId="0" xfId="0" applyNumberFormat="1" applyAlignment="1">
      <alignment shrinkToFit="1"/>
    </xf>
    <xf numFmtId="0" fontId="24" fillId="0" borderId="0" xfId="0" applyFont="1" applyAlignment="1">
      <alignment shrinkToFit="1"/>
    </xf>
    <xf numFmtId="0" fontId="14" fillId="0" borderId="0" xfId="0" applyFont="1"/>
    <xf numFmtId="0" fontId="49" fillId="0" borderId="0" xfId="0" applyFont="1"/>
    <xf numFmtId="0" fontId="50" fillId="0" borderId="0" xfId="0" applyFont="1"/>
    <xf numFmtId="0" fontId="50" fillId="0" borderId="0" xfId="0" applyFont="1" applyAlignment="1">
      <alignment shrinkToFit="1"/>
    </xf>
    <xf numFmtId="4" fontId="14" fillId="0" borderId="0" xfId="0" applyNumberFormat="1" applyFont="1"/>
    <xf numFmtId="4" fontId="14" fillId="0" borderId="0" xfId="0" applyNumberFormat="1" applyFont="1" applyAlignment="1">
      <alignment shrinkToFit="1"/>
    </xf>
    <xf numFmtId="0" fontId="1" fillId="0" borderId="0" xfId="0" applyFont="1" applyBorder="1" applyAlignment="1">
      <alignment shrinkToFit="1"/>
    </xf>
    <xf numFmtId="4" fontId="1" fillId="0" borderId="0" xfId="0" applyNumberFormat="1" applyFont="1"/>
    <xf numFmtId="0" fontId="12" fillId="0" borderId="0" xfId="0" applyFont="1" applyAlignment="1">
      <alignment horizontal="left" indent="10"/>
    </xf>
    <xf numFmtId="4" fontId="12" fillId="0" borderId="0" xfId="0" applyNumberFormat="1" applyFont="1" applyAlignment="1">
      <alignment shrinkToFit="1"/>
    </xf>
    <xf numFmtId="3" fontId="12" fillId="0" borderId="0" xfId="0" applyNumberFormat="1" applyFont="1" applyAlignment="1">
      <alignment shrinkToFit="1"/>
    </xf>
    <xf numFmtId="4" fontId="12" fillId="0" borderId="0" xfId="0" applyNumberFormat="1" applyFont="1"/>
    <xf numFmtId="4" fontId="24" fillId="0" borderId="0" xfId="0" applyNumberFormat="1" applyFont="1" applyAlignment="1">
      <alignment shrinkToFit="1"/>
    </xf>
    <xf numFmtId="3" fontId="12" fillId="0" borderId="3" xfId="0" applyNumberFormat="1" applyFont="1" applyBorder="1" applyAlignment="1">
      <alignment shrinkToFit="1"/>
    </xf>
    <xf numFmtId="4" fontId="24" fillId="0" borderId="3" xfId="0" applyNumberFormat="1" applyFont="1" applyBorder="1" applyAlignment="1">
      <alignment shrinkToFit="1"/>
    </xf>
    <xf numFmtId="0" fontId="11" fillId="2" borderId="66" xfId="0" applyFont="1" applyFill="1" applyBorder="1" applyAlignment="1">
      <alignment horizontal="center" shrinkToFit="1"/>
    </xf>
    <xf numFmtId="0" fontId="11" fillId="2" borderId="67" xfId="0" applyFont="1" applyFill="1" applyBorder="1" applyAlignment="1">
      <alignment horizontal="center"/>
    </xf>
    <xf numFmtId="0" fontId="34" fillId="2" borderId="68" xfId="0" applyFont="1" applyFill="1" applyBorder="1" applyProtection="1"/>
    <xf numFmtId="0" fontId="34" fillId="2" borderId="69" xfId="0" applyFont="1" applyFill="1" applyBorder="1" applyProtection="1"/>
    <xf numFmtId="4" fontId="24" fillId="0" borderId="24" xfId="0" applyNumberFormat="1" applyFont="1" applyBorder="1" applyAlignment="1">
      <alignment shrinkToFit="1"/>
    </xf>
    <xf numFmtId="3" fontId="12" fillId="0" borderId="0" xfId="0" applyNumberFormat="1" applyFont="1" applyBorder="1" applyAlignment="1">
      <alignment shrinkToFit="1"/>
    </xf>
    <xf numFmtId="3" fontId="51" fillId="0" borderId="0" xfId="0" applyNumberFormat="1" applyFont="1" applyBorder="1" applyAlignment="1">
      <alignment shrinkToFit="1"/>
    </xf>
    <xf numFmtId="4" fontId="51" fillId="0" borderId="0" xfId="0" applyNumberFormat="1" applyFont="1" applyBorder="1" applyAlignment="1">
      <alignment shrinkToFit="1"/>
    </xf>
    <xf numFmtId="3" fontId="1" fillId="0" borderId="0" xfId="0" applyNumberFormat="1" applyFont="1" applyBorder="1" applyAlignment="1">
      <alignment shrinkToFit="1"/>
    </xf>
    <xf numFmtId="3" fontId="24" fillId="0" borderId="0" xfId="0" applyNumberFormat="1" applyFont="1" applyBorder="1" applyAlignment="1">
      <alignment shrinkToFit="1"/>
    </xf>
    <xf numFmtId="0" fontId="43" fillId="0" borderId="6" xfId="0" applyFont="1" applyBorder="1"/>
    <xf numFmtId="0" fontId="43" fillId="0" borderId="0" xfId="0" applyFont="1" applyBorder="1"/>
    <xf numFmtId="3" fontId="43" fillId="0" borderId="0" xfId="0" applyNumberFormat="1" applyFont="1" applyBorder="1" applyAlignment="1">
      <alignment shrinkToFit="1"/>
    </xf>
    <xf numFmtId="4" fontId="43" fillId="0" borderId="0" xfId="0" applyNumberFormat="1" applyFont="1" applyBorder="1" applyAlignment="1">
      <alignment shrinkToFit="1"/>
    </xf>
    <xf numFmtId="4" fontId="43" fillId="0" borderId="25" xfId="0" applyNumberFormat="1" applyFont="1" applyBorder="1" applyAlignment="1">
      <alignment shrinkToFit="1"/>
    </xf>
    <xf numFmtId="0" fontId="52" fillId="0" borderId="25" xfId="0" applyFont="1" applyBorder="1" applyAlignment="1">
      <alignment shrinkToFit="1"/>
    </xf>
    <xf numFmtId="4" fontId="39" fillId="5" borderId="57" xfId="0" applyNumberFormat="1" applyFont="1" applyFill="1" applyBorder="1"/>
    <xf numFmtId="4" fontId="1" fillId="3" borderId="25" xfId="0" applyNumberFormat="1" applyFont="1" applyFill="1" applyBorder="1"/>
    <xf numFmtId="0" fontId="0" fillId="3" borderId="0" xfId="0" applyFill="1"/>
    <xf numFmtId="0" fontId="0" fillId="5" borderId="0" xfId="0" applyFill="1"/>
    <xf numFmtId="4" fontId="1" fillId="5" borderId="25" xfId="0" applyNumberFormat="1" applyFont="1" applyFill="1" applyBorder="1"/>
    <xf numFmtId="0" fontId="7" fillId="0" borderId="0" xfId="0" applyFont="1"/>
    <xf numFmtId="0" fontId="10" fillId="0" borderId="70" xfId="0" applyFont="1" applyBorder="1" applyAlignment="1">
      <alignment horizontal="center" vertical="top" wrapText="1"/>
    </xf>
    <xf numFmtId="0" fontId="11" fillId="0" borderId="71" xfId="0" applyFont="1" applyBorder="1" applyAlignment="1">
      <alignment horizontal="center" vertical="top" wrapText="1"/>
    </xf>
    <xf numFmtId="0" fontId="0" fillId="0" borderId="71" xfId="0" applyBorder="1" applyAlignment="1">
      <alignment vertical="top" wrapText="1"/>
    </xf>
    <xf numFmtId="0" fontId="0" fillId="0" borderId="72" xfId="0" applyBorder="1" applyAlignment="1">
      <alignment vertical="top" wrapText="1"/>
    </xf>
    <xf numFmtId="0" fontId="11" fillId="0" borderId="73" xfId="0" applyFont="1" applyBorder="1" applyAlignment="1">
      <alignment horizontal="center" vertical="top" wrapText="1"/>
    </xf>
    <xf numFmtId="0" fontId="11" fillId="0" borderId="74" xfId="0" applyFont="1" applyBorder="1" applyAlignment="1">
      <alignment horizontal="center" vertical="top" wrapText="1"/>
    </xf>
    <xf numFmtId="0" fontId="11" fillId="0" borderId="74" xfId="0" applyFont="1" applyBorder="1" applyAlignment="1">
      <alignment horizontal="justify" wrapText="1"/>
    </xf>
    <xf numFmtId="0" fontId="11" fillId="0" borderId="75" xfId="0" applyFont="1" applyBorder="1" applyAlignment="1">
      <alignment horizontal="justify" vertical="top" wrapText="1"/>
    </xf>
    <xf numFmtId="0" fontId="11" fillId="0" borderId="76" xfId="0" applyFont="1" applyBorder="1"/>
    <xf numFmtId="0" fontId="11" fillId="0" borderId="74" xfId="0" applyFont="1" applyBorder="1"/>
    <xf numFmtId="0" fontId="11" fillId="0" borderId="75" xfId="0" applyFont="1" applyBorder="1"/>
    <xf numFmtId="0" fontId="11" fillId="0" borderId="73" xfId="0" applyFont="1" applyBorder="1" applyAlignment="1">
      <alignment horizontal="right" wrapText="1" indent="2"/>
    </xf>
    <xf numFmtId="0" fontId="11" fillId="0" borderId="71" xfId="0" applyFont="1" applyBorder="1" applyAlignment="1">
      <alignment horizontal="right" vertical="top" wrapText="1" indent="2"/>
    </xf>
    <xf numFmtId="0" fontId="11" fillId="0" borderId="77" xfId="0" applyFont="1" applyBorder="1" applyAlignment="1">
      <alignment horizontal="right" indent="2"/>
    </xf>
    <xf numFmtId="0" fontId="11" fillId="0" borderId="73" xfId="0" applyFont="1" applyBorder="1" applyAlignment="1">
      <alignment horizontal="right" indent="2"/>
    </xf>
    <xf numFmtId="0" fontId="53" fillId="0" borderId="73" xfId="0" applyFont="1" applyBorder="1" applyAlignment="1">
      <alignment horizontal="right" indent="2"/>
    </xf>
    <xf numFmtId="0" fontId="11" fillId="0" borderId="71" xfId="0" applyFont="1" applyBorder="1" applyAlignment="1">
      <alignment horizontal="right" indent="2"/>
    </xf>
    <xf numFmtId="0" fontId="53" fillId="0" borderId="77" xfId="0" applyFont="1" applyBorder="1" applyAlignment="1">
      <alignment horizontal="right" indent="2"/>
    </xf>
    <xf numFmtId="3" fontId="0" fillId="0" borderId="0" xfId="0" applyNumberFormat="1"/>
    <xf numFmtId="0" fontId="11" fillId="0" borderId="76" xfId="0" applyFont="1" applyBorder="1" applyAlignment="1">
      <alignment horizontal="right" vertical="top" wrapText="1" indent="2"/>
    </xf>
    <xf numFmtId="1" fontId="10" fillId="0" borderId="0" xfId="0" applyNumberFormat="1" applyFont="1"/>
    <xf numFmtId="0" fontId="4" fillId="0" borderId="0" xfId="0" applyFont="1" applyFill="1" applyAlignment="1">
      <alignment horizontal="right"/>
    </xf>
    <xf numFmtId="0" fontId="10" fillId="2" borderId="78" xfId="0" applyFont="1" applyFill="1" applyBorder="1"/>
    <xf numFmtId="0" fontId="10" fillId="2" borderId="79" xfId="0" applyFont="1" applyFill="1" applyBorder="1"/>
    <xf numFmtId="0" fontId="9" fillId="2" borderId="80" xfId="0" applyFont="1" applyFill="1" applyBorder="1"/>
    <xf numFmtId="0" fontId="9" fillId="2" borderId="24" xfId="0" applyFont="1" applyFill="1" applyBorder="1"/>
    <xf numFmtId="0" fontId="6" fillId="2" borderId="81" xfId="0" applyFont="1" applyFill="1" applyBorder="1" applyAlignment="1">
      <alignment horizontal="center"/>
    </xf>
    <xf numFmtId="0" fontId="6" fillId="2" borderId="64" xfId="0" applyFont="1" applyFill="1" applyBorder="1" applyAlignment="1">
      <alignment horizontal="center"/>
    </xf>
    <xf numFmtId="0" fontId="10" fillId="2" borderId="37" xfId="0" applyFont="1" applyFill="1" applyBorder="1"/>
    <xf numFmtId="0" fontId="10" fillId="2" borderId="59" xfId="0" applyFont="1" applyFill="1" applyBorder="1"/>
    <xf numFmtId="0" fontId="6" fillId="2" borderId="82" xfId="0" applyFont="1" applyFill="1" applyBorder="1"/>
    <xf numFmtId="0" fontId="9" fillId="2" borderId="83" xfId="0" applyFont="1" applyFill="1" applyBorder="1"/>
    <xf numFmtId="0" fontId="9" fillId="2" borderId="25" xfId="0" applyFont="1" applyFill="1" applyBorder="1"/>
    <xf numFmtId="0" fontId="11" fillId="2" borderId="84" xfId="0" applyFont="1" applyFill="1" applyBorder="1"/>
    <xf numFmtId="0" fontId="11" fillId="2" borderId="8" xfId="0" applyFont="1" applyFill="1" applyBorder="1"/>
    <xf numFmtId="0" fontId="11" fillId="2" borderId="38" xfId="0" applyFont="1" applyFill="1" applyBorder="1" applyAlignment="1">
      <alignment horizontal="center" shrinkToFit="1"/>
    </xf>
    <xf numFmtId="0" fontId="34" fillId="2" borderId="18" xfId="0" applyFont="1" applyFill="1" applyBorder="1" applyAlignment="1" applyProtection="1">
      <alignment shrinkToFit="1"/>
    </xf>
    <xf numFmtId="0" fontId="34" fillId="2" borderId="8" xfId="0" applyFont="1" applyFill="1" applyBorder="1" applyAlignment="1" applyProtection="1">
      <alignment shrinkToFit="1"/>
    </xf>
    <xf numFmtId="0" fontId="11" fillId="0" borderId="78" xfId="0" applyFont="1" applyBorder="1"/>
    <xf numFmtId="0" fontId="11" fillId="0" borderId="79" xfId="0" applyFont="1" applyBorder="1" applyAlignment="1">
      <alignment shrinkToFit="1"/>
    </xf>
    <xf numFmtId="0" fontId="3" fillId="0" borderId="80" xfId="0" applyFont="1" applyBorder="1"/>
    <xf numFmtId="0" fontId="0" fillId="0" borderId="85" xfId="0" applyBorder="1"/>
    <xf numFmtId="0" fontId="11" fillId="0" borderId="51" xfId="0" applyFont="1" applyBorder="1"/>
    <xf numFmtId="0" fontId="11" fillId="0" borderId="49" xfId="0" applyFont="1" applyBorder="1" applyAlignment="1">
      <alignment shrinkToFit="1"/>
    </xf>
    <xf numFmtId="0" fontId="3" fillId="0" borderId="86" xfId="0" applyFont="1" applyBorder="1"/>
    <xf numFmtId="0" fontId="3" fillId="0" borderId="50" xfId="0" applyFont="1" applyBorder="1"/>
    <xf numFmtId="4" fontId="1" fillId="0" borderId="85" xfId="0" applyNumberFormat="1" applyFont="1" applyBorder="1"/>
    <xf numFmtId="10" fontId="54" fillId="4" borderId="45" xfId="0" applyNumberFormat="1" applyFont="1" applyFill="1" applyBorder="1" applyProtection="1"/>
    <xf numFmtId="10" fontId="54" fillId="4" borderId="46" xfId="0" applyNumberFormat="1" applyFont="1" applyFill="1" applyBorder="1" applyProtection="1"/>
    <xf numFmtId="10" fontId="52" fillId="0" borderId="50" xfId="0" applyNumberFormat="1" applyFont="1" applyBorder="1"/>
    <xf numFmtId="0" fontId="11" fillId="0" borderId="58" xfId="0" applyFont="1" applyBorder="1"/>
    <xf numFmtId="0" fontId="11" fillId="0" borderId="60" xfId="0" applyFont="1" applyBorder="1" applyAlignment="1">
      <alignment shrinkToFit="1"/>
    </xf>
    <xf numFmtId="0" fontId="3" fillId="0" borderId="87" xfId="0" applyFont="1" applyFill="1" applyBorder="1"/>
    <xf numFmtId="0" fontId="3" fillId="0" borderId="57" xfId="0" applyFont="1" applyFill="1" applyBorder="1"/>
    <xf numFmtId="0" fontId="1" fillId="0" borderId="88" xfId="0" applyFont="1" applyFill="1" applyBorder="1"/>
    <xf numFmtId="0" fontId="1" fillId="0" borderId="53" xfId="0" applyFont="1" applyFill="1" applyBorder="1"/>
    <xf numFmtId="0" fontId="1" fillId="0" borderId="57" xfId="0" applyFont="1" applyBorder="1"/>
    <xf numFmtId="0" fontId="1" fillId="0" borderId="58" xfId="0" applyFont="1" applyBorder="1"/>
    <xf numFmtId="0" fontId="1" fillId="0" borderId="89" xfId="0" applyFont="1" applyBorder="1"/>
    <xf numFmtId="0" fontId="3" fillId="0" borderId="86" xfId="0" applyFont="1" applyFill="1" applyBorder="1"/>
    <xf numFmtId="0" fontId="3" fillId="0" borderId="50" xfId="0" applyFont="1" applyFill="1" applyBorder="1"/>
    <xf numFmtId="4" fontId="1" fillId="0" borderId="90" xfId="0" applyNumberFormat="1" applyFont="1" applyFill="1" applyBorder="1"/>
    <xf numFmtId="4" fontId="1" fillId="0" borderId="46" xfId="0" applyNumberFormat="1" applyFont="1" applyFill="1" applyBorder="1"/>
    <xf numFmtId="0" fontId="11" fillId="0" borderId="37" xfId="0" applyFont="1" applyBorder="1"/>
    <xf numFmtId="0" fontId="11" fillId="0" borderId="59" xfId="0" applyFont="1" applyBorder="1" applyAlignment="1">
      <alignment shrinkToFit="1"/>
    </xf>
    <xf numFmtId="0" fontId="12" fillId="0" borderId="82" xfId="0" applyFont="1" applyBorder="1"/>
    <xf numFmtId="0" fontId="1" fillId="0" borderId="25" xfId="0" applyFont="1" applyBorder="1"/>
    <xf numFmtId="4" fontId="24" fillId="0" borderId="25" xfId="0" applyNumberFormat="1" applyFont="1" applyBorder="1" applyAlignment="1">
      <alignment horizontal="center"/>
    </xf>
    <xf numFmtId="0" fontId="12" fillId="0" borderId="91" xfId="0" applyFont="1" applyBorder="1"/>
    <xf numFmtId="0" fontId="1" fillId="0" borderId="46" xfId="0" applyFont="1" applyBorder="1"/>
    <xf numFmtId="0" fontId="1" fillId="0" borderId="50" xfId="0" applyFont="1" applyBorder="1"/>
    <xf numFmtId="4" fontId="1" fillId="0" borderId="90" xfId="0" applyNumberFormat="1" applyFont="1" applyBorder="1"/>
    <xf numFmtId="4" fontId="1" fillId="0" borderId="46" xfId="0" applyNumberFormat="1" applyFont="1" applyBorder="1"/>
    <xf numFmtId="0" fontId="12" fillId="0" borderId="82" xfId="0" applyFont="1" applyBorder="1" applyAlignment="1"/>
    <xf numFmtId="10" fontId="55" fillId="4" borderId="45" xfId="0" applyNumberFormat="1" applyFont="1" applyFill="1" applyBorder="1" applyProtection="1"/>
    <xf numFmtId="10" fontId="55" fillId="4" borderId="46" xfId="0" applyNumberFormat="1" applyFont="1" applyFill="1" applyBorder="1" applyProtection="1"/>
    <xf numFmtId="10" fontId="56" fillId="0" borderId="50" xfId="0" applyNumberFormat="1" applyFont="1" applyBorder="1"/>
    <xf numFmtId="0" fontId="12" fillId="0" borderId="92" xfId="0" applyFont="1" applyBorder="1" applyAlignment="1">
      <alignment vertical="justify"/>
    </xf>
    <xf numFmtId="0" fontId="1" fillId="0" borderId="53" xfId="0" applyFont="1" applyBorder="1"/>
    <xf numFmtId="4" fontId="1" fillId="0" borderId="88" xfId="0" applyNumberFormat="1" applyFont="1" applyBorder="1"/>
    <xf numFmtId="4" fontId="1" fillId="0" borderId="53" xfId="0" applyNumberFormat="1" applyFont="1" applyBorder="1"/>
    <xf numFmtId="0" fontId="12" fillId="0" borderId="92" xfId="0" applyFont="1" applyBorder="1"/>
    <xf numFmtId="4" fontId="24" fillId="0" borderId="25" xfId="0" applyNumberFormat="1" applyFont="1" applyBorder="1"/>
    <xf numFmtId="0" fontId="11" fillId="0" borderId="58" xfId="0" applyFont="1" applyFill="1" applyBorder="1"/>
    <xf numFmtId="0" fontId="11" fillId="0" borderId="60" xfId="0" applyFont="1" applyFill="1" applyBorder="1" applyAlignment="1">
      <alignment shrinkToFit="1"/>
    </xf>
    <xf numFmtId="0" fontId="12" fillId="0" borderId="92" xfId="0" applyFont="1" applyFill="1" applyBorder="1"/>
    <xf numFmtId="0" fontId="1" fillId="0" borderId="57" xfId="0" applyFont="1" applyFill="1" applyBorder="1"/>
    <xf numFmtId="4" fontId="1" fillId="0" borderId="88" xfId="0" applyNumberFormat="1" applyFont="1" applyFill="1" applyBorder="1"/>
    <xf numFmtId="4" fontId="1" fillId="0" borderId="53" xfId="0" applyNumberFormat="1" applyFont="1" applyFill="1" applyBorder="1"/>
    <xf numFmtId="0" fontId="11" fillId="0" borderId="51" xfId="0" applyFont="1" applyFill="1" applyBorder="1"/>
    <xf numFmtId="0" fontId="11" fillId="0" borderId="49" xfId="0" applyFont="1" applyFill="1" applyBorder="1" applyAlignment="1">
      <alignment shrinkToFit="1"/>
    </xf>
    <xf numFmtId="0" fontId="1" fillId="0" borderId="46" xfId="0" applyFont="1" applyFill="1" applyBorder="1"/>
    <xf numFmtId="0" fontId="1" fillId="0" borderId="50" xfId="0" applyFont="1" applyFill="1" applyBorder="1"/>
    <xf numFmtId="4" fontId="1" fillId="0" borderId="93" xfId="0" applyNumberFormat="1" applyFont="1" applyBorder="1"/>
    <xf numFmtId="0" fontId="3" fillId="0" borderId="87" xfId="0" applyFont="1" applyBorder="1"/>
    <xf numFmtId="0" fontId="3" fillId="0" borderId="57" xfId="0" applyFont="1" applyBorder="1"/>
    <xf numFmtId="0" fontId="1" fillId="0" borderId="88" xfId="0" applyFont="1" applyBorder="1"/>
    <xf numFmtId="0" fontId="11" fillId="0" borderId="41" xfId="0" applyFont="1" applyBorder="1" applyAlignment="1">
      <alignment shrinkToFit="1"/>
    </xf>
    <xf numFmtId="0" fontId="13" fillId="2" borderId="1" xfId="0" applyFont="1" applyFill="1" applyBorder="1"/>
    <xf numFmtId="0" fontId="13" fillId="2" borderId="3" xfId="0" applyFont="1" applyFill="1" applyBorder="1"/>
    <xf numFmtId="4" fontId="13" fillId="2" borderId="3" xfId="0" applyNumberFormat="1" applyFont="1" applyFill="1" applyBorder="1"/>
    <xf numFmtId="4" fontId="13" fillId="2" borderId="1" xfId="0" applyNumberFormat="1" applyFont="1" applyFill="1" applyBorder="1"/>
    <xf numFmtId="4" fontId="13" fillId="2" borderId="24" xfId="0" applyNumberFormat="1" applyFont="1" applyFill="1" applyBorder="1"/>
    <xf numFmtId="4" fontId="33" fillId="2" borderId="1" xfId="0" applyNumberFormat="1" applyFont="1" applyFill="1" applyBorder="1" applyAlignment="1">
      <alignment shrinkToFit="1"/>
    </xf>
    <xf numFmtId="4" fontId="33" fillId="2" borderId="3" xfId="0" applyNumberFormat="1" applyFont="1" applyFill="1" applyBorder="1" applyAlignment="1">
      <alignment shrinkToFit="1"/>
    </xf>
    <xf numFmtId="4" fontId="33" fillId="2" borderId="24" xfId="0" applyNumberFormat="1" applyFont="1" applyFill="1" applyBorder="1" applyAlignment="1">
      <alignment shrinkToFit="1"/>
    </xf>
    <xf numFmtId="0" fontId="57" fillId="0" borderId="0" xfId="0" applyFont="1" applyBorder="1"/>
    <xf numFmtId="4" fontId="58" fillId="0" borderId="25" xfId="0" applyNumberFormat="1" applyFont="1" applyBorder="1"/>
    <xf numFmtId="4" fontId="59" fillId="0" borderId="6" xfId="0" applyNumberFormat="1" applyFont="1" applyFill="1" applyBorder="1"/>
    <xf numFmtId="4" fontId="59" fillId="0" borderId="25" xfId="0" applyNumberFormat="1" applyFont="1" applyFill="1" applyBorder="1"/>
    <xf numFmtId="4" fontId="10" fillId="0" borderId="26" xfId="0" applyNumberFormat="1" applyFont="1" applyFill="1" applyBorder="1"/>
    <xf numFmtId="4" fontId="14" fillId="0" borderId="8" xfId="0" applyNumberFormat="1" applyFont="1" applyBorder="1"/>
    <xf numFmtId="0" fontId="1" fillId="0" borderId="26" xfId="0" applyFont="1" applyBorder="1"/>
    <xf numFmtId="4" fontId="10" fillId="0" borderId="0" xfId="0" applyNumberFormat="1" applyFont="1" applyFill="1"/>
    <xf numFmtId="4" fontId="0" fillId="0" borderId="0" xfId="0" applyNumberFormat="1" applyFill="1"/>
    <xf numFmtId="0" fontId="24" fillId="0" borderId="0" xfId="0" applyFont="1"/>
    <xf numFmtId="4" fontId="14" fillId="0" borderId="0" xfId="0" applyNumberFormat="1" applyFont="1" applyFill="1"/>
    <xf numFmtId="0" fontId="12" fillId="0" borderId="94" xfId="0" applyFont="1" applyBorder="1"/>
    <xf numFmtId="0" fontId="12" fillId="0" borderId="95" xfId="0" applyFont="1" applyBorder="1" applyAlignment="1">
      <alignment horizontal="right"/>
    </xf>
    <xf numFmtId="0" fontId="3" fillId="0" borderId="95" xfId="0" applyFont="1" applyBorder="1" applyAlignment="1">
      <alignment horizontal="right"/>
    </xf>
    <xf numFmtId="0" fontId="3" fillId="0" borderId="96" xfId="0" applyFont="1" applyBorder="1" applyAlignment="1">
      <alignment horizontal="left"/>
    </xf>
    <xf numFmtId="4" fontId="0" fillId="0" borderId="95" xfId="0" applyNumberFormat="1" applyBorder="1"/>
    <xf numFmtId="4" fontId="0" fillId="0" borderId="97" xfId="0" applyNumberFormat="1" applyBorder="1"/>
    <xf numFmtId="0" fontId="12" fillId="0" borderId="98" xfId="0" applyFont="1" applyBorder="1"/>
    <xf numFmtId="0" fontId="12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99" xfId="0" applyFont="1" applyBorder="1" applyAlignment="1">
      <alignment horizontal="left"/>
    </xf>
    <xf numFmtId="4" fontId="0" fillId="0" borderId="100" xfId="0" applyNumberFormat="1" applyBorder="1"/>
    <xf numFmtId="0" fontId="12" fillId="0" borderId="101" xfId="0" applyFont="1" applyBorder="1"/>
    <xf numFmtId="0" fontId="12" fillId="0" borderId="102" xfId="0" applyFont="1" applyBorder="1" applyAlignment="1">
      <alignment horizontal="right"/>
    </xf>
    <xf numFmtId="0" fontId="3" fillId="0" borderId="103" xfId="0" applyFont="1" applyBorder="1" applyAlignment="1">
      <alignment horizontal="left"/>
    </xf>
    <xf numFmtId="4" fontId="0" fillId="0" borderId="102" xfId="0" applyNumberFormat="1" applyBorder="1"/>
    <xf numFmtId="4" fontId="0" fillId="0" borderId="104" xfId="0" applyNumberFormat="1" applyBorder="1"/>
    <xf numFmtId="0" fontId="12" fillId="0" borderId="105" xfId="0" applyFont="1" applyBorder="1"/>
    <xf numFmtId="0" fontId="12" fillId="0" borderId="106" xfId="0" applyFont="1" applyBorder="1"/>
    <xf numFmtId="0" fontId="15" fillId="0" borderId="107" xfId="0" applyFont="1" applyBorder="1"/>
    <xf numFmtId="0" fontId="15" fillId="0" borderId="108" xfId="0" applyFont="1" applyBorder="1" applyAlignment="1">
      <alignment horizontal="left"/>
    </xf>
    <xf numFmtId="4" fontId="0" fillId="0" borderId="106" xfId="0" applyNumberFormat="1" applyBorder="1"/>
    <xf numFmtId="4" fontId="0" fillId="0" borderId="109" xfId="0" applyNumberFormat="1" applyBorder="1"/>
    <xf numFmtId="0" fontId="15" fillId="0" borderId="0" xfId="0" applyFont="1"/>
    <xf numFmtId="0" fontId="10" fillId="0" borderId="0" xfId="0" applyFont="1" applyFill="1"/>
    <xf numFmtId="0" fontId="27" fillId="0" borderId="0" xfId="0" applyFont="1"/>
    <xf numFmtId="0" fontId="60" fillId="0" borderId="0" xfId="0" applyFont="1" applyAlignment="1">
      <alignment vertical="justify" shrinkToFit="1"/>
    </xf>
    <xf numFmtId="0" fontId="60" fillId="0" borderId="0" xfId="0" applyFont="1" applyAlignment="1">
      <alignment shrinkToFit="1"/>
    </xf>
    <xf numFmtId="4" fontId="3" fillId="0" borderId="0" xfId="0" applyNumberFormat="1" applyFont="1" applyAlignment="1">
      <alignment shrinkToFit="1"/>
    </xf>
    <xf numFmtId="0" fontId="43" fillId="0" borderId="0" xfId="0" applyFont="1"/>
    <xf numFmtId="3" fontId="43" fillId="0" borderId="0" xfId="0" applyNumberFormat="1" applyFont="1" applyAlignment="1">
      <alignment shrinkToFit="1"/>
    </xf>
    <xf numFmtId="4" fontId="44" fillId="0" borderId="0" xfId="0" applyNumberFormat="1" applyFont="1" applyAlignment="1">
      <alignment shrinkToFit="1"/>
    </xf>
    <xf numFmtId="3" fontId="1" fillId="0" borderId="0" xfId="0" applyNumberFormat="1" applyFont="1" applyAlignment="1">
      <alignment shrinkToFit="1"/>
    </xf>
    <xf numFmtId="0" fontId="44" fillId="0" borderId="0" xfId="0" applyFont="1"/>
    <xf numFmtId="0" fontId="44" fillId="0" borderId="0" xfId="0" applyFont="1" applyAlignment="1">
      <alignment shrinkToFit="1"/>
    </xf>
    <xf numFmtId="4" fontId="43" fillId="0" borderId="0" xfId="0" applyNumberFormat="1" applyFont="1" applyAlignment="1">
      <alignment shrinkToFit="1"/>
    </xf>
    <xf numFmtId="0" fontId="11" fillId="2" borderId="65" xfId="0" applyFont="1" applyFill="1" applyBorder="1" applyAlignment="1">
      <alignment horizontal="center"/>
    </xf>
    <xf numFmtId="0" fontId="0" fillId="0" borderId="110" xfId="0" applyBorder="1"/>
    <xf numFmtId="4" fontId="1" fillId="0" borderId="110" xfId="0" applyNumberFormat="1" applyFont="1" applyBorder="1"/>
    <xf numFmtId="0" fontId="1" fillId="0" borderId="111" xfId="0" applyFont="1" applyFill="1" applyBorder="1"/>
    <xf numFmtId="4" fontId="1" fillId="0" borderId="93" xfId="0" applyNumberFormat="1" applyFont="1" applyFill="1" applyBorder="1"/>
    <xf numFmtId="4" fontId="1" fillId="0" borderId="111" xfId="0" applyNumberFormat="1" applyFont="1" applyBorder="1"/>
    <xf numFmtId="0" fontId="1" fillId="0" borderId="111" xfId="0" applyFont="1" applyBorder="1"/>
    <xf numFmtId="0" fontId="0" fillId="2" borderId="112" xfId="0" applyFill="1" applyBorder="1" applyAlignment="1">
      <alignment horizontal="center"/>
    </xf>
    <xf numFmtId="0" fontId="11" fillId="2" borderId="23" xfId="0" applyFont="1" applyFill="1" applyBorder="1" applyAlignment="1">
      <alignment horizontal="center" vertical="justify"/>
    </xf>
    <xf numFmtId="4" fontId="1" fillId="0" borderId="22" xfId="0" applyNumberFormat="1" applyFont="1" applyBorder="1"/>
    <xf numFmtId="0" fontId="1" fillId="0" borderId="113" xfId="0" applyFont="1" applyBorder="1"/>
    <xf numFmtId="4" fontId="1" fillId="0" borderId="113" xfId="0" applyNumberFormat="1" applyFont="1" applyBorder="1"/>
    <xf numFmtId="4" fontId="13" fillId="2" borderId="21" xfId="0" applyNumberFormat="1" applyFont="1" applyFill="1" applyBorder="1"/>
    <xf numFmtId="4" fontId="1" fillId="3" borderId="51" xfId="0" applyNumberFormat="1" applyFont="1" applyFill="1" applyBorder="1"/>
    <xf numFmtId="4" fontId="1" fillId="3" borderId="50" xfId="0" applyNumberFormat="1" applyFont="1" applyFill="1" applyBorder="1"/>
    <xf numFmtId="4" fontId="1" fillId="5" borderId="50" xfId="0" applyNumberFormat="1" applyFont="1" applyFill="1" applyBorder="1"/>
    <xf numFmtId="10" fontId="54" fillId="5" borderId="45" xfId="0" applyNumberFormat="1" applyFont="1" applyFill="1" applyBorder="1" applyProtection="1"/>
    <xf numFmtId="10" fontId="54" fillId="5" borderId="46" xfId="0" applyNumberFormat="1" applyFont="1" applyFill="1" applyBorder="1" applyProtection="1"/>
    <xf numFmtId="10" fontId="52" fillId="5" borderId="50" xfId="0" applyNumberFormat="1" applyFont="1" applyFill="1" applyBorder="1"/>
    <xf numFmtId="4" fontId="1" fillId="0" borderId="0" xfId="0" applyNumberFormat="1" applyFont="1" applyFill="1" applyAlignment="1">
      <alignment vertical="justify" shrinkToFit="1"/>
    </xf>
    <xf numFmtId="3" fontId="44" fillId="0" borderId="0" xfId="0" applyNumberFormat="1" applyFont="1" applyAlignment="1">
      <alignment shrinkToFit="1"/>
    </xf>
    <xf numFmtId="0" fontId="53" fillId="0" borderId="71" xfId="0" applyFont="1" applyBorder="1" applyAlignment="1">
      <alignment horizontal="right" vertical="top" wrapText="1" indent="2"/>
    </xf>
    <xf numFmtId="0" fontId="53" fillId="0" borderId="71" xfId="0" applyFont="1" applyBorder="1" applyAlignment="1">
      <alignment horizontal="right" indent="2"/>
    </xf>
    <xf numFmtId="0" fontId="61" fillId="0" borderId="0" xfId="0" applyFont="1"/>
    <xf numFmtId="0" fontId="10" fillId="2" borderId="114" xfId="0" applyFont="1" applyFill="1" applyBorder="1"/>
    <xf numFmtId="0" fontId="63" fillId="2" borderId="39" xfId="0" applyFont="1" applyFill="1" applyBorder="1"/>
    <xf numFmtId="0" fontId="6" fillId="2" borderId="115" xfId="0" applyFont="1" applyFill="1" applyBorder="1" applyAlignment="1">
      <alignment horizontal="center"/>
    </xf>
    <xf numFmtId="0" fontId="6" fillId="2" borderId="116" xfId="0" applyFon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24" xfId="0" applyFill="1" applyBorder="1" applyAlignment="1">
      <alignment horizontal="left"/>
    </xf>
    <xf numFmtId="0" fontId="10" fillId="2" borderId="117" xfId="0" applyFont="1" applyFill="1" applyBorder="1"/>
    <xf numFmtId="0" fontId="63" fillId="2" borderId="7" xfId="0" applyFont="1" applyFill="1" applyBorder="1"/>
    <xf numFmtId="0" fontId="9" fillId="2" borderId="118" xfId="0" applyFont="1" applyFill="1" applyBorder="1"/>
    <xf numFmtId="0" fontId="9" fillId="2" borderId="26" xfId="0" applyFont="1" applyFill="1" applyBorder="1"/>
    <xf numFmtId="0" fontId="11" fillId="2" borderId="18" xfId="0" applyFont="1" applyFill="1" applyBorder="1"/>
    <xf numFmtId="0" fontId="11" fillId="2" borderId="119" xfId="0" applyFont="1" applyFill="1" applyBorder="1"/>
    <xf numFmtId="0" fontId="11" fillId="2" borderId="120" xfId="0" applyFont="1" applyFill="1" applyBorder="1"/>
    <xf numFmtId="0" fontId="11" fillId="2" borderId="38" xfId="0" applyFont="1" applyFill="1" applyBorder="1" applyAlignment="1">
      <alignment horizontal="center"/>
    </xf>
    <xf numFmtId="0" fontId="11" fillId="2" borderId="26" xfId="0" applyFont="1" applyFill="1" applyBorder="1" applyAlignment="1">
      <alignment horizontal="center"/>
    </xf>
    <xf numFmtId="0" fontId="24" fillId="2" borderId="18" xfId="0" applyFont="1" applyFill="1" applyBorder="1" applyAlignment="1">
      <alignment horizontal="center"/>
    </xf>
    <xf numFmtId="0" fontId="24" fillId="2" borderId="8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 vertical="center"/>
    </xf>
    <xf numFmtId="0" fontId="11" fillId="0" borderId="121" xfId="0" applyFont="1" applyBorder="1"/>
    <xf numFmtId="0" fontId="7" fillId="0" borderId="92" xfId="0" applyFont="1" applyBorder="1"/>
    <xf numFmtId="0" fontId="8" fillId="0" borderId="87" xfId="0" applyFont="1" applyBorder="1"/>
    <xf numFmtId="0" fontId="8" fillId="0" borderId="57" xfId="0" applyFont="1" applyBorder="1"/>
    <xf numFmtId="4" fontId="11" fillId="0" borderId="52" xfId="0" applyNumberFormat="1" applyFont="1" applyBorder="1"/>
    <xf numFmtId="4" fontId="11" fillId="0" borderId="122" xfId="0" applyNumberFormat="1" applyFont="1" applyBorder="1"/>
    <xf numFmtId="4" fontId="11" fillId="0" borderId="123" xfId="0" applyNumberFormat="1" applyFont="1" applyBorder="1"/>
    <xf numFmtId="4" fontId="11" fillId="0" borderId="58" xfId="0" applyNumberFormat="1" applyFont="1" applyBorder="1"/>
    <xf numFmtId="4" fontId="11" fillId="0" borderId="57" xfId="0" applyNumberFormat="1" applyFont="1" applyBorder="1"/>
    <xf numFmtId="4" fontId="11" fillId="0" borderId="61" xfId="0" applyNumberFormat="1" applyFont="1" applyBorder="1"/>
    <xf numFmtId="4" fontId="11" fillId="0" borderId="53" xfId="0" applyNumberFormat="1" applyFont="1" applyBorder="1"/>
    <xf numFmtId="4" fontId="11" fillId="0" borderId="89" xfId="0" applyNumberFormat="1" applyFont="1" applyBorder="1"/>
    <xf numFmtId="4" fontId="32" fillId="0" borderId="52" xfId="0" applyNumberFormat="1" applyFont="1" applyBorder="1"/>
    <xf numFmtId="4" fontId="32" fillId="0" borderId="53" xfId="0" applyNumberFormat="1" applyFont="1" applyBorder="1"/>
    <xf numFmtId="4" fontId="32" fillId="0" borderId="57" xfId="0" applyNumberFormat="1" applyFont="1" applyBorder="1"/>
    <xf numFmtId="0" fontId="11" fillId="0" borderId="124" xfId="0" applyFont="1" applyBorder="1"/>
    <xf numFmtId="0" fontId="7" fillId="0" borderId="91" xfId="0" applyFont="1" applyBorder="1"/>
    <xf numFmtId="0" fontId="8" fillId="0" borderId="86" xfId="0" applyFont="1" applyBorder="1"/>
    <xf numFmtId="0" fontId="8" fillId="0" borderId="50" xfId="0" applyFont="1" applyBorder="1"/>
    <xf numFmtId="4" fontId="11" fillId="0" borderId="45" xfId="0" applyNumberFormat="1" applyFont="1" applyBorder="1"/>
    <xf numFmtId="4" fontId="11" fillId="0" borderId="125" xfId="0" applyNumberFormat="1" applyFont="1" applyBorder="1"/>
    <xf numFmtId="4" fontId="11" fillId="0" borderId="126" xfId="0" applyNumberFormat="1" applyFont="1" applyBorder="1"/>
    <xf numFmtId="4" fontId="11" fillId="0" borderId="51" xfId="0" applyNumberFormat="1" applyFont="1" applyBorder="1"/>
    <xf numFmtId="4" fontId="11" fillId="0" borderId="50" xfId="0" applyNumberFormat="1" applyFont="1" applyBorder="1"/>
    <xf numFmtId="4" fontId="11" fillId="0" borderId="62" xfId="0" applyNumberFormat="1" applyFont="1" applyBorder="1"/>
    <xf numFmtId="4" fontId="11" fillId="0" borderId="46" xfId="0" applyNumberFormat="1" applyFont="1" applyBorder="1"/>
    <xf numFmtId="4" fontId="11" fillId="0" borderId="63" xfId="0" applyNumberFormat="1" applyFont="1" applyBorder="1"/>
    <xf numFmtId="10" fontId="24" fillId="0" borderId="45" xfId="0" applyNumberFormat="1" applyFont="1" applyFill="1" applyBorder="1"/>
    <xf numFmtId="10" fontId="24" fillId="0" borderId="46" xfId="0" applyNumberFormat="1" applyFont="1" applyFill="1" applyBorder="1"/>
    <xf numFmtId="10" fontId="24" fillId="0" borderId="50" xfId="0" applyNumberFormat="1" applyFont="1" applyFill="1" applyBorder="1"/>
    <xf numFmtId="4" fontId="0" fillId="0" borderId="122" xfId="0" applyNumberFormat="1" applyBorder="1"/>
    <xf numFmtId="4" fontId="0" fillId="0" borderId="123" xfId="0" applyNumberFormat="1" applyBorder="1"/>
    <xf numFmtId="4" fontId="0" fillId="0" borderId="58" xfId="0" applyNumberFormat="1" applyBorder="1"/>
    <xf numFmtId="4" fontId="0" fillId="0" borderId="61" xfId="0" applyNumberFormat="1" applyBorder="1"/>
    <xf numFmtId="4" fontId="0" fillId="0" borderId="89" xfId="0" applyNumberFormat="1" applyBorder="1"/>
    <xf numFmtId="4" fontId="24" fillId="0" borderId="52" xfId="0" applyNumberFormat="1" applyFont="1" applyBorder="1"/>
    <xf numFmtId="4" fontId="24" fillId="0" borderId="53" xfId="0" applyNumberFormat="1" applyFont="1" applyBorder="1"/>
    <xf numFmtId="4" fontId="0" fillId="0" borderId="125" xfId="0" applyNumberFormat="1" applyBorder="1"/>
    <xf numFmtId="4" fontId="0" fillId="0" borderId="126" xfId="0" applyNumberFormat="1" applyBorder="1"/>
    <xf numFmtId="4" fontId="0" fillId="0" borderId="51" xfId="0" applyNumberFormat="1" applyBorder="1"/>
    <xf numFmtId="4" fontId="0" fillId="0" borderId="62" xfId="0" applyNumberFormat="1" applyBorder="1"/>
    <xf numFmtId="4" fontId="0" fillId="0" borderId="63" xfId="0" applyNumberFormat="1" applyBorder="1"/>
    <xf numFmtId="0" fontId="0" fillId="0" borderId="126" xfId="0" applyBorder="1"/>
    <xf numFmtId="4" fontId="24" fillId="0" borderId="51" xfId="0" applyNumberFormat="1" applyFont="1" applyBorder="1" applyAlignment="1">
      <alignment vertical="center"/>
    </xf>
    <xf numFmtId="4" fontId="3" fillId="0" borderId="52" xfId="0" applyNumberFormat="1" applyFont="1" applyBorder="1"/>
    <xf numFmtId="4" fontId="3" fillId="0" borderId="53" xfId="0" applyNumberFormat="1" applyFont="1" applyBorder="1"/>
    <xf numFmtId="0" fontId="11" fillId="0" borderId="117" xfId="0" applyFont="1" applyBorder="1"/>
    <xf numFmtId="4" fontId="0" fillId="0" borderId="84" xfId="0" applyNumberFormat="1" applyBorder="1"/>
    <xf numFmtId="4" fontId="0" fillId="0" borderId="119" xfId="0" applyNumberFormat="1" applyBorder="1"/>
    <xf numFmtId="4" fontId="0" fillId="0" borderId="120" xfId="0" applyNumberFormat="1" applyBorder="1"/>
    <xf numFmtId="4" fontId="32" fillId="0" borderId="37" xfId="0" applyNumberFormat="1" applyFont="1" applyBorder="1" applyAlignment="1">
      <alignment vertical="center"/>
    </xf>
    <xf numFmtId="10" fontId="24" fillId="0" borderId="6" xfId="0" applyNumberFormat="1" applyFont="1" applyFill="1" applyBorder="1"/>
    <xf numFmtId="10" fontId="24" fillId="0" borderId="0" xfId="0" applyNumberFormat="1" applyFont="1" applyFill="1" applyBorder="1"/>
    <xf numFmtId="10" fontId="24" fillId="0" borderId="25" xfId="0" applyNumberFormat="1" applyFont="1" applyFill="1" applyBorder="1"/>
    <xf numFmtId="4" fontId="0" fillId="2" borderId="1" xfId="0" applyNumberFormat="1" applyFill="1" applyBorder="1"/>
    <xf numFmtId="4" fontId="0" fillId="2" borderId="3" xfId="0" applyNumberFormat="1" applyFill="1" applyBorder="1"/>
    <xf numFmtId="4" fontId="0" fillId="2" borderId="24" xfId="0" applyNumberFormat="1" applyFill="1" applyBorder="1" applyAlignment="1">
      <alignment shrinkToFit="1"/>
    </xf>
    <xf numFmtId="0" fontId="57" fillId="0" borderId="8" xfId="0" applyFont="1" applyBorder="1" applyAlignment="1">
      <alignment horizontal="right"/>
    </xf>
    <xf numFmtId="0" fontId="57" fillId="0" borderId="8" xfId="0" applyFont="1" applyBorder="1"/>
    <xf numFmtId="0" fontId="6" fillId="0" borderId="18" xfId="0" applyFont="1" applyBorder="1"/>
    <xf numFmtId="4" fontId="6" fillId="0" borderId="26" xfId="0" applyNumberFormat="1" applyFont="1" applyBorder="1"/>
    <xf numFmtId="0" fontId="57" fillId="0" borderId="0" xfId="0" applyFont="1" applyBorder="1" applyAlignment="1">
      <alignment horizontal="right"/>
    </xf>
    <xf numFmtId="4" fontId="58" fillId="0" borderId="0" xfId="0" applyNumberFormat="1" applyFont="1" applyBorder="1"/>
    <xf numFmtId="0" fontId="1" fillId="0" borderId="0" xfId="0" applyFont="1" applyBorder="1" applyAlignment="1">
      <alignment horizontal="right"/>
    </xf>
    <xf numFmtId="4" fontId="59" fillId="0" borderId="0" xfId="0" applyNumberFormat="1" applyFont="1" applyBorder="1"/>
    <xf numFmtId="4" fontId="63" fillId="0" borderId="26" xfId="0" applyNumberFormat="1" applyFont="1" applyBorder="1" applyAlignment="1">
      <alignment shrinkToFit="1"/>
    </xf>
    <xf numFmtId="4" fontId="48" fillId="3" borderId="22" xfId="0" applyNumberFormat="1" applyFont="1" applyFill="1" applyBorder="1"/>
    <xf numFmtId="4" fontId="48" fillId="3" borderId="15" xfId="0" applyNumberFormat="1" applyFont="1" applyFill="1" applyBorder="1"/>
    <xf numFmtId="4" fontId="48" fillId="3" borderId="6" xfId="0" applyNumberFormat="1" applyFont="1" applyFill="1" applyBorder="1"/>
    <xf numFmtId="4" fontId="24" fillId="0" borderId="0" xfId="0" applyNumberFormat="1" applyFont="1"/>
    <xf numFmtId="4" fontId="48" fillId="0" borderId="6" xfId="0" applyNumberFormat="1" applyFont="1" applyFill="1" applyBorder="1"/>
    <xf numFmtId="4" fontId="48" fillId="0" borderId="15" xfId="0" applyNumberFormat="1" applyFont="1" applyFill="1" applyBorder="1"/>
    <xf numFmtId="4" fontId="48" fillId="0" borderId="22" xfId="0" applyNumberFormat="1" applyFont="1" applyFill="1" applyBorder="1"/>
    <xf numFmtId="4" fontId="0" fillId="0" borderId="0" xfId="0" applyNumberFormat="1" applyFill="1" applyAlignment="1">
      <alignment shrinkToFit="1"/>
    </xf>
    <xf numFmtId="0" fontId="6" fillId="0" borderId="1" xfId="0" applyFont="1" applyFill="1" applyBorder="1"/>
    <xf numFmtId="0" fontId="6" fillId="0" borderId="3" xfId="0" applyFont="1" applyFill="1" applyBorder="1"/>
    <xf numFmtId="0" fontId="6" fillId="0" borderId="39" xfId="0" applyFont="1" applyFill="1" applyBorder="1"/>
    <xf numFmtId="0" fontId="9" fillId="0" borderId="3" xfId="0" applyFont="1" applyFill="1" applyBorder="1"/>
    <xf numFmtId="0" fontId="6" fillId="0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10" fillId="0" borderId="6" xfId="0" applyFont="1" applyFill="1" applyBorder="1"/>
    <xf numFmtId="0" fontId="10" fillId="0" borderId="0" xfId="0" applyFont="1" applyFill="1" applyBorder="1"/>
    <xf numFmtId="0" fontId="6" fillId="0" borderId="7" xfId="0" applyFont="1" applyFill="1" applyBorder="1"/>
    <xf numFmtId="0" fontId="9" fillId="0" borderId="8" xfId="0" applyFont="1" applyFill="1" applyBorder="1"/>
    <xf numFmtId="0" fontId="11" fillId="0" borderId="9" xfId="0" applyFont="1" applyFill="1" applyBorder="1"/>
    <xf numFmtId="0" fontId="11" fillId="0" borderId="10" xfId="0" applyFont="1" applyFill="1" applyBorder="1"/>
    <xf numFmtId="0" fontId="11" fillId="0" borderId="1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7" fillId="0" borderId="16" xfId="0" applyFont="1" applyBorder="1"/>
    <xf numFmtId="0" fontId="7" fillId="0" borderId="17" xfId="0" applyFont="1" applyBorder="1"/>
    <xf numFmtId="0" fontId="7" fillId="0" borderId="6" xfId="0" applyFont="1" applyBorder="1"/>
    <xf numFmtId="0" fontId="7" fillId="0" borderId="0" xfId="0" applyFont="1" applyBorder="1"/>
    <xf numFmtId="0" fontId="7" fillId="0" borderId="27" xfId="0" applyFont="1" applyBorder="1"/>
    <xf numFmtId="0" fontId="7" fillId="0" borderId="28" xfId="0" applyFont="1" applyBorder="1"/>
    <xf numFmtId="4" fontId="7" fillId="0" borderId="0" xfId="0" applyNumberFormat="1" applyFont="1" applyBorder="1"/>
    <xf numFmtId="4" fontId="13" fillId="0" borderId="0" xfId="0" applyNumberFormat="1" applyFont="1" applyFill="1" applyBorder="1"/>
    <xf numFmtId="4" fontId="16" fillId="0" borderId="0" xfId="0" applyNumberFormat="1" applyFont="1" applyBorder="1"/>
    <xf numFmtId="164" fontId="0" fillId="0" borderId="0" xfId="0" applyNumberFormat="1" applyAlignment="1">
      <alignment shrinkToFit="1"/>
    </xf>
    <xf numFmtId="4" fontId="13" fillId="0" borderId="25" xfId="0" applyNumberFormat="1" applyFont="1" applyFill="1" applyBorder="1"/>
    <xf numFmtId="0" fontId="13" fillId="0" borderId="8" xfId="0" applyFont="1" applyFill="1" applyBorder="1"/>
    <xf numFmtId="0" fontId="12" fillId="0" borderId="127" xfId="0" applyFont="1" applyBorder="1"/>
    <xf numFmtId="0" fontId="0" fillId="0" borderId="128" xfId="0" applyBorder="1" applyAlignment="1">
      <alignment horizontal="right"/>
    </xf>
    <xf numFmtId="0" fontId="0" fillId="0" borderId="129" xfId="0" applyBorder="1"/>
    <xf numFmtId="0" fontId="6" fillId="0" borderId="24" xfId="0" applyFont="1" applyFill="1" applyBorder="1"/>
    <xf numFmtId="0" fontId="12" fillId="0" borderId="129" xfId="0" applyFont="1" applyBorder="1"/>
    <xf numFmtId="0" fontId="13" fillId="0" borderId="25" xfId="0" applyFont="1" applyFill="1" applyBorder="1"/>
    <xf numFmtId="0" fontId="7" fillId="0" borderId="25" xfId="0" applyFont="1" applyFill="1" applyBorder="1" applyAlignment="1">
      <alignment vertical="center"/>
    </xf>
    <xf numFmtId="0" fontId="12" fillId="0" borderId="25" xfId="0" applyFont="1" applyFill="1" applyBorder="1" applyAlignment="1">
      <alignment vertical="center"/>
    </xf>
    <xf numFmtId="0" fontId="12" fillId="0" borderId="25" xfId="0" applyNumberFormat="1" applyFont="1" applyFill="1" applyBorder="1" applyAlignment="1">
      <alignment vertical="center" wrapText="1"/>
    </xf>
    <xf numFmtId="0" fontId="16" fillId="0" borderId="25" xfId="0" applyFont="1" applyBorder="1"/>
    <xf numFmtId="0" fontId="13" fillId="0" borderId="26" xfId="0" applyFont="1" applyFill="1" applyBorder="1"/>
    <xf numFmtId="0" fontId="12" fillId="3" borderId="25" xfId="0" applyFont="1" applyFill="1" applyBorder="1"/>
    <xf numFmtId="4" fontId="6" fillId="3" borderId="0" xfId="0" applyNumberFormat="1" applyFont="1" applyFill="1" applyBorder="1"/>
    <xf numFmtId="4" fontId="6" fillId="3" borderId="25" xfId="0" applyNumberFormat="1" applyFont="1" applyFill="1" applyBorder="1"/>
    <xf numFmtId="0" fontId="10" fillId="3" borderId="6" xfId="0" applyFont="1" applyFill="1" applyBorder="1"/>
    <xf numFmtId="0" fontId="10" fillId="3" borderId="25" xfId="0" applyFont="1" applyFill="1" applyBorder="1"/>
    <xf numFmtId="0" fontId="6" fillId="3" borderId="0" xfId="0" applyFont="1" applyFill="1" applyBorder="1"/>
    <xf numFmtId="0" fontId="0" fillId="3" borderId="25" xfId="0" applyFill="1" applyBorder="1"/>
    <xf numFmtId="4" fontId="9" fillId="0" borderId="0" xfId="1" applyNumberFormat="1" applyFont="1" applyFill="1" applyBorder="1"/>
    <xf numFmtId="0" fontId="7" fillId="0" borderId="0" xfId="0" applyFont="1" applyAlignment="1"/>
    <xf numFmtId="0" fontId="1" fillId="0" borderId="0" xfId="0" applyFont="1" applyAlignment="1">
      <alignment horizontal="right"/>
    </xf>
    <xf numFmtId="0" fontId="7" fillId="0" borderId="1" xfId="0" applyFont="1" applyBorder="1"/>
    <xf numFmtId="0" fontId="7" fillId="0" borderId="3" xfId="0" applyFont="1" applyBorder="1"/>
    <xf numFmtId="0" fontId="0" fillId="0" borderId="78" xfId="0" applyBorder="1"/>
    <xf numFmtId="4" fontId="0" fillId="0" borderId="145" xfId="0" applyNumberFormat="1" applyBorder="1"/>
    <xf numFmtId="0" fontId="68" fillId="0" borderId="6" xfId="0" applyFont="1" applyFill="1" applyBorder="1"/>
    <xf numFmtId="0" fontId="68" fillId="0" borderId="0" xfId="0" applyFont="1" applyFill="1" applyBorder="1"/>
    <xf numFmtId="4" fontId="3" fillId="0" borderId="14" xfId="0" applyNumberFormat="1" applyFont="1" applyFill="1" applyBorder="1" applyAlignment="1">
      <alignment shrinkToFit="1"/>
    </xf>
    <xf numFmtId="4" fontId="3" fillId="0" borderId="15" xfId="0" applyNumberFormat="1" applyFont="1" applyFill="1" applyBorder="1" applyAlignment="1">
      <alignment shrinkToFit="1"/>
    </xf>
    <xf numFmtId="4" fontId="9" fillId="0" borderId="0" xfId="0" applyNumberFormat="1" applyFont="1" applyFill="1" applyBorder="1" applyAlignment="1">
      <alignment shrinkToFit="1"/>
    </xf>
    <xf numFmtId="4" fontId="9" fillId="0" borderId="37" xfId="0" applyNumberFormat="1" applyFont="1" applyFill="1" applyBorder="1" applyAlignment="1">
      <alignment shrinkToFit="1"/>
    </xf>
    <xf numFmtId="0" fontId="0" fillId="0" borderId="22" xfId="0" applyFill="1" applyBorder="1" applyAlignment="1">
      <alignment shrinkToFit="1"/>
    </xf>
    <xf numFmtId="3" fontId="10" fillId="0" borderId="6" xfId="0" applyNumberFormat="1" applyFont="1" applyFill="1" applyBorder="1"/>
    <xf numFmtId="3" fontId="27" fillId="0" borderId="0" xfId="0" applyNumberFormat="1" applyFont="1" applyFill="1" applyBorder="1"/>
    <xf numFmtId="3" fontId="10" fillId="0" borderId="145" xfId="0" applyNumberFormat="1" applyFont="1" applyFill="1" applyBorder="1"/>
    <xf numFmtId="3" fontId="25" fillId="0" borderId="25" xfId="0" applyNumberFormat="1" applyFont="1" applyFill="1" applyBorder="1"/>
    <xf numFmtId="0" fontId="69" fillId="0" borderId="16" xfId="0" applyFont="1" applyBorder="1"/>
    <xf numFmtId="0" fontId="69" fillId="0" borderId="17" xfId="0" applyFont="1" applyBorder="1"/>
    <xf numFmtId="4" fontId="67" fillId="0" borderId="30" xfId="0" applyNumberFormat="1" applyFont="1" applyFill="1" applyBorder="1" applyAlignment="1">
      <alignment shrinkToFit="1"/>
    </xf>
    <xf numFmtId="4" fontId="3" fillId="0" borderId="31" xfId="0" applyNumberFormat="1" applyFont="1" applyFill="1" applyBorder="1" applyAlignment="1">
      <alignment shrinkToFit="1"/>
    </xf>
    <xf numFmtId="0" fontId="0" fillId="0" borderId="17" xfId="0" applyFill="1" applyBorder="1" applyAlignment="1">
      <alignment shrinkToFit="1"/>
    </xf>
    <xf numFmtId="0" fontId="10" fillId="0" borderId="148" xfId="0" applyFont="1" applyFill="1" applyBorder="1" applyAlignment="1">
      <alignment shrinkToFit="1"/>
    </xf>
    <xf numFmtId="4" fontId="9" fillId="0" borderId="32" xfId="0" applyNumberFormat="1" applyFont="1" applyFill="1" applyBorder="1" applyAlignment="1">
      <alignment shrinkToFit="1"/>
    </xf>
    <xf numFmtId="4" fontId="9" fillId="0" borderId="29" xfId="0" applyNumberFormat="1" applyFont="1" applyFill="1" applyBorder="1" applyAlignment="1">
      <alignment shrinkToFit="1"/>
    </xf>
    <xf numFmtId="4" fontId="3" fillId="0" borderId="6" xfId="0" applyNumberFormat="1" applyFont="1" applyFill="1" applyBorder="1" applyAlignment="1">
      <alignment shrinkToFit="1"/>
    </xf>
    <xf numFmtId="4" fontId="67" fillId="0" borderId="0" xfId="0" applyNumberFormat="1" applyFont="1" applyFill="1" applyBorder="1" applyAlignment="1">
      <alignment shrinkToFit="1"/>
    </xf>
    <xf numFmtId="4" fontId="3" fillId="0" borderId="145" xfId="0" applyNumberFormat="1" applyFont="1" applyFill="1" applyBorder="1" applyAlignment="1">
      <alignment shrinkToFit="1"/>
    </xf>
    <xf numFmtId="4" fontId="3" fillId="0" borderId="25" xfId="0" applyNumberFormat="1" applyFont="1" applyBorder="1" applyAlignment="1">
      <alignment shrinkToFit="1"/>
    </xf>
    <xf numFmtId="0" fontId="69" fillId="0" borderId="6" xfId="0" applyFont="1" applyBorder="1"/>
    <xf numFmtId="0" fontId="69" fillId="0" borderId="0" xfId="0" applyFont="1" applyBorder="1"/>
    <xf numFmtId="0" fontId="0" fillId="0" borderId="0" xfId="0" applyFill="1" applyBorder="1" applyAlignment="1">
      <alignment shrinkToFit="1"/>
    </xf>
    <xf numFmtId="0" fontId="0" fillId="0" borderId="6" xfId="0" applyFill="1" applyBorder="1" applyAlignment="1">
      <alignment shrinkToFit="1"/>
    </xf>
    <xf numFmtId="0" fontId="0" fillId="0" borderId="13" xfId="0" applyFill="1" applyBorder="1" applyAlignment="1">
      <alignment shrinkToFit="1"/>
    </xf>
    <xf numFmtId="4" fontId="3" fillId="0" borderId="1" xfId="0" applyNumberFormat="1" applyFont="1" applyFill="1" applyBorder="1"/>
    <xf numFmtId="4" fontId="3" fillId="0" borderId="3" xfId="0" applyNumberFormat="1" applyFont="1" applyFill="1" applyBorder="1"/>
    <xf numFmtId="4" fontId="3" fillId="0" borderId="146" xfId="0" applyNumberFormat="1" applyFont="1" applyFill="1" applyBorder="1"/>
    <xf numFmtId="4" fontId="3" fillId="0" borderId="24" xfId="0" applyNumberFormat="1" applyFont="1" applyBorder="1"/>
    <xf numFmtId="0" fontId="70" fillId="0" borderId="0" xfId="0" applyFont="1" applyFill="1" applyBorder="1"/>
    <xf numFmtId="4" fontId="3" fillId="0" borderId="14" xfId="1" applyNumberFormat="1" applyFont="1" applyFill="1" applyBorder="1"/>
    <xf numFmtId="4" fontId="3" fillId="0" borderId="15" xfId="1" applyNumberFormat="1" applyFont="1" applyFill="1" applyBorder="1"/>
    <xf numFmtId="4" fontId="9" fillId="0" borderId="6" xfId="0" applyNumberFormat="1" applyFont="1" applyFill="1" applyBorder="1" applyAlignment="1">
      <alignment shrinkToFit="1"/>
    </xf>
    <xf numFmtId="4" fontId="9" fillId="0" borderId="13" xfId="0" applyNumberFormat="1" applyFont="1" applyFill="1" applyBorder="1" applyAlignment="1">
      <alignment shrinkToFit="1"/>
    </xf>
    <xf numFmtId="4" fontId="9" fillId="0" borderId="22" xfId="0" applyNumberFormat="1" applyFont="1" applyFill="1" applyBorder="1" applyAlignment="1">
      <alignment shrinkToFit="1"/>
    </xf>
    <xf numFmtId="0" fontId="1" fillId="0" borderId="0" xfId="0" applyFont="1" applyFill="1"/>
    <xf numFmtId="3" fontId="66" fillId="0" borderId="0" xfId="0" applyNumberFormat="1" applyFont="1" applyFill="1" applyBorder="1"/>
    <xf numFmtId="3" fontId="66" fillId="0" borderId="145" xfId="0" applyNumberFormat="1" applyFont="1" applyFill="1" applyBorder="1"/>
    <xf numFmtId="4" fontId="3" fillId="0" borderId="30" xfId="0" applyNumberFormat="1" applyFont="1" applyFill="1" applyBorder="1" applyAlignment="1">
      <alignment shrinkToFit="1"/>
    </xf>
    <xf numFmtId="0" fontId="1" fillId="0" borderId="17" xfId="0" applyFont="1" applyFill="1" applyBorder="1" applyAlignment="1">
      <alignment shrinkToFit="1"/>
    </xf>
    <xf numFmtId="0" fontId="10" fillId="0" borderId="16" xfId="0" applyFont="1" applyFill="1" applyBorder="1" applyAlignment="1">
      <alignment shrinkToFit="1"/>
    </xf>
    <xf numFmtId="4" fontId="3" fillId="0" borderId="18" xfId="0" applyNumberFormat="1" applyFont="1" applyFill="1" applyBorder="1" applyAlignment="1">
      <alignment shrinkToFit="1"/>
    </xf>
    <xf numFmtId="4" fontId="67" fillId="0" borderId="8" xfId="0" applyNumberFormat="1" applyFont="1" applyFill="1" applyBorder="1"/>
    <xf numFmtId="4" fontId="3" fillId="0" borderId="144" xfId="0" applyNumberFormat="1" applyFont="1" applyFill="1" applyBorder="1"/>
    <xf numFmtId="4" fontId="3" fillId="0" borderId="26" xfId="0" applyNumberFormat="1" applyFont="1" applyBorder="1" applyAlignment="1">
      <alignment shrinkToFit="1"/>
    </xf>
    <xf numFmtId="4" fontId="17" fillId="0" borderId="14" xfId="0" applyNumberFormat="1" applyFont="1" applyFill="1" applyBorder="1"/>
    <xf numFmtId="4" fontId="17" fillId="0" borderId="15" xfId="0" applyNumberFormat="1" applyFont="1" applyFill="1" applyBorder="1"/>
    <xf numFmtId="4" fontId="0" fillId="0" borderId="0" xfId="0" applyNumberFormat="1" applyFill="1" applyBorder="1"/>
    <xf numFmtId="4" fontId="0" fillId="0" borderId="145" xfId="0" applyNumberFormat="1" applyFill="1" applyBorder="1"/>
    <xf numFmtId="4" fontId="3" fillId="0" borderId="14" xfId="0" applyNumberFormat="1" applyFont="1" applyFill="1" applyBorder="1"/>
    <xf numFmtId="4" fontId="3" fillId="0" borderId="15" xfId="0" applyNumberFormat="1" applyFont="1" applyFill="1" applyBorder="1"/>
    <xf numFmtId="4" fontId="9" fillId="0" borderId="22" xfId="0" applyNumberFormat="1" applyFont="1" applyFill="1" applyBorder="1"/>
    <xf numFmtId="3" fontId="71" fillId="0" borderId="0" xfId="0" applyNumberFormat="1" applyFont="1" applyFill="1" applyBorder="1"/>
    <xf numFmtId="3" fontId="71" fillId="0" borderId="145" xfId="0" applyNumberFormat="1" applyFont="1" applyFill="1" applyBorder="1"/>
    <xf numFmtId="3" fontId="72" fillId="0" borderId="25" xfId="0" applyNumberFormat="1" applyFont="1" applyBorder="1"/>
    <xf numFmtId="0" fontId="73" fillId="0" borderId="0" xfId="0" applyFont="1"/>
    <xf numFmtId="4" fontId="3" fillId="0" borderId="30" xfId="0" applyNumberFormat="1" applyFont="1" applyFill="1" applyBorder="1"/>
    <xf numFmtId="4" fontId="3" fillId="0" borderId="31" xfId="0" applyNumberFormat="1" applyFont="1" applyFill="1" applyBorder="1"/>
    <xf numFmtId="0" fontId="1" fillId="0" borderId="17" xfId="0" applyFont="1" applyFill="1" applyBorder="1"/>
    <xf numFmtId="4" fontId="9" fillId="0" borderId="32" xfId="0" applyNumberFormat="1" applyFont="1" applyFill="1" applyBorder="1"/>
    <xf numFmtId="4" fontId="74" fillId="0" borderId="26" xfId="0" applyNumberFormat="1" applyFont="1" applyBorder="1" applyAlignment="1">
      <alignment shrinkToFit="1"/>
    </xf>
    <xf numFmtId="4" fontId="17" fillId="0" borderId="33" xfId="0" applyNumberFormat="1" applyFont="1" applyFill="1" applyBorder="1"/>
    <xf numFmtId="4" fontId="17" fillId="0" borderId="34" xfId="0" applyNumberFormat="1" applyFont="1" applyFill="1" applyBorder="1"/>
    <xf numFmtId="4" fontId="9" fillId="0" borderId="6" xfId="0" applyNumberFormat="1" applyFont="1" applyFill="1" applyBorder="1" applyAlignment="1">
      <alignment horizontal="right"/>
    </xf>
    <xf numFmtId="3" fontId="10" fillId="0" borderId="0" xfId="0" applyNumberFormat="1" applyFont="1" applyFill="1" applyBorder="1"/>
    <xf numFmtId="0" fontId="75" fillId="0" borderId="0" xfId="0" applyFont="1"/>
    <xf numFmtId="4" fontId="74" fillId="0" borderId="25" xfId="0" applyNumberFormat="1" applyFont="1" applyBorder="1" applyAlignment="1">
      <alignment shrinkToFit="1"/>
    </xf>
    <xf numFmtId="4" fontId="17" fillId="0" borderId="33" xfId="0" applyNumberFormat="1" applyFont="1" applyFill="1" applyBorder="1" applyAlignment="1">
      <alignment shrinkToFit="1"/>
    </xf>
    <xf numFmtId="4" fontId="17" fillId="0" borderId="34" xfId="0" applyNumberFormat="1" applyFont="1" applyFill="1" applyBorder="1" applyAlignment="1">
      <alignment shrinkToFit="1"/>
    </xf>
    <xf numFmtId="0" fontId="18" fillId="0" borderId="147" xfId="0" applyFont="1" applyFill="1" applyBorder="1"/>
    <xf numFmtId="4" fontId="0" fillId="0" borderId="1" xfId="0" applyNumberFormat="1" applyFill="1" applyBorder="1"/>
    <xf numFmtId="4" fontId="0" fillId="0" borderId="3" xfId="0" applyNumberFormat="1" applyFill="1" applyBorder="1"/>
    <xf numFmtId="4" fontId="0" fillId="0" borderId="146" xfId="0" applyNumberFormat="1" applyFill="1" applyBorder="1"/>
    <xf numFmtId="4" fontId="0" fillId="0" borderId="24" xfId="0" applyNumberFormat="1" applyBorder="1"/>
    <xf numFmtId="4" fontId="3" fillId="0" borderId="0" xfId="0" applyNumberFormat="1" applyFont="1" applyFill="1" applyBorder="1"/>
    <xf numFmtId="4" fontId="3" fillId="0" borderId="13" xfId="0" applyNumberFormat="1" applyFont="1" applyFill="1" applyBorder="1"/>
    <xf numFmtId="4" fontId="3" fillId="0" borderId="22" xfId="0" applyNumberFormat="1" applyFont="1" applyFill="1" applyBorder="1"/>
    <xf numFmtId="3" fontId="1" fillId="0" borderId="6" xfId="0" applyNumberFormat="1" applyFont="1" applyFill="1" applyBorder="1"/>
    <xf numFmtId="3" fontId="1" fillId="0" borderId="0" xfId="0" applyNumberFormat="1" applyFont="1" applyFill="1" applyBorder="1"/>
    <xf numFmtId="3" fontId="1" fillId="0" borderId="145" xfId="0" applyNumberFormat="1" applyFont="1" applyFill="1" applyBorder="1"/>
    <xf numFmtId="4" fontId="1" fillId="0" borderId="9" xfId="0" applyNumberFormat="1" applyFont="1" applyFill="1" applyBorder="1" applyAlignment="1">
      <alignment shrinkToFit="1"/>
    </xf>
    <xf numFmtId="4" fontId="1" fillId="0" borderId="10" xfId="0" applyNumberFormat="1" applyFont="1" applyFill="1" applyBorder="1" applyAlignment="1">
      <alignment shrinkToFit="1"/>
    </xf>
    <xf numFmtId="0" fontId="1" fillId="0" borderId="8" xfId="0" applyFont="1" applyFill="1" applyBorder="1"/>
    <xf numFmtId="0" fontId="1" fillId="0" borderId="23" xfId="0" applyFont="1" applyFill="1" applyBorder="1"/>
    <xf numFmtId="4" fontId="67" fillId="0" borderId="8" xfId="0" applyNumberFormat="1" applyFont="1" applyFill="1" applyBorder="1" applyAlignment="1">
      <alignment shrinkToFit="1"/>
    </xf>
    <xf numFmtId="4" fontId="3" fillId="0" borderId="144" xfId="0" applyNumberFormat="1" applyFont="1" applyFill="1" applyBorder="1" applyAlignment="1">
      <alignment shrinkToFit="1"/>
    </xf>
    <xf numFmtId="4" fontId="0" fillId="0" borderId="5" xfId="0" applyNumberFormat="1" applyBorder="1" applyAlignment="1">
      <alignment shrinkToFit="1"/>
    </xf>
    <xf numFmtId="3" fontId="66" fillId="0" borderId="6" xfId="0" applyNumberFormat="1" applyFont="1" applyFill="1" applyBorder="1"/>
    <xf numFmtId="0" fontId="7" fillId="0" borderId="18" xfId="0" applyFont="1" applyBorder="1"/>
    <xf numFmtId="0" fontId="7" fillId="0" borderId="8" xfId="0" applyFont="1" applyBorder="1"/>
    <xf numFmtId="4" fontId="3" fillId="0" borderId="18" xfId="0" applyNumberFormat="1" applyFont="1" applyBorder="1" applyAlignment="1">
      <alignment shrinkToFit="1"/>
    </xf>
    <xf numFmtId="4" fontId="3" fillId="0" borderId="8" xfId="0" applyNumberFormat="1" applyFont="1" applyBorder="1" applyAlignment="1">
      <alignment shrinkToFit="1"/>
    </xf>
    <xf numFmtId="4" fontId="3" fillId="0" borderId="144" xfId="0" applyNumberFormat="1" applyFont="1" applyBorder="1" applyAlignment="1">
      <alignment shrinkToFit="1"/>
    </xf>
    <xf numFmtId="0" fontId="7" fillId="0" borderId="0" xfId="0" applyFont="1" applyAlignment="1">
      <alignment horizontal="left" indent="2"/>
    </xf>
    <xf numFmtId="0" fontId="3" fillId="0" borderId="0" xfId="0" applyFont="1" applyAlignment="1">
      <alignment horizontal="left" indent="3"/>
    </xf>
    <xf numFmtId="0" fontId="7" fillId="0" borderId="0" xfId="0" applyFont="1" applyAlignment="1">
      <alignment horizontal="left" indent="5"/>
    </xf>
    <xf numFmtId="1" fontId="1" fillId="0" borderId="0" xfId="0" applyNumberFormat="1" applyFont="1" applyAlignment="1">
      <alignment horizontal="right"/>
    </xf>
    <xf numFmtId="0" fontId="1" fillId="0" borderId="0" xfId="0" applyFont="1" applyAlignment="1"/>
    <xf numFmtId="0" fontId="1" fillId="0" borderId="0" xfId="0" applyFont="1" applyAlignment="1">
      <alignment horizontal="left"/>
    </xf>
    <xf numFmtId="3" fontId="1" fillId="0" borderId="0" xfId="0" applyNumberFormat="1" applyFont="1"/>
    <xf numFmtId="0" fontId="1" fillId="0" borderId="21" xfId="0" applyFont="1" applyFill="1" applyBorder="1" applyAlignment="1">
      <alignment horizontal="center"/>
    </xf>
    <xf numFmtId="0" fontId="0" fillId="0" borderId="1" xfId="0" applyFill="1" applyBorder="1"/>
    <xf numFmtId="0" fontId="0" fillId="0" borderId="3" xfId="0" applyFill="1" applyBorder="1"/>
    <xf numFmtId="0" fontId="0" fillId="0" borderId="146" xfId="0" applyFill="1" applyBorder="1"/>
    <xf numFmtId="0" fontId="0" fillId="0" borderId="24" xfId="0" applyFill="1" applyBorder="1"/>
    <xf numFmtId="0" fontId="1" fillId="0" borderId="9" xfId="0" applyFont="1" applyFill="1" applyBorder="1"/>
    <xf numFmtId="0" fontId="1" fillId="0" borderId="10" xfId="0" applyFont="1" applyFill="1" applyBorder="1"/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0" fillId="0" borderId="18" xfId="0" applyFill="1" applyBorder="1" applyAlignment="1">
      <alignment shrinkToFit="1"/>
    </xf>
    <xf numFmtId="0" fontId="3" fillId="0" borderId="8" xfId="0" applyFont="1" applyFill="1" applyBorder="1" applyAlignment="1">
      <alignment shrinkToFit="1"/>
    </xf>
    <xf numFmtId="0" fontId="0" fillId="0" borderId="144" xfId="0" applyFill="1" applyBorder="1" applyAlignment="1">
      <alignment shrinkToFit="1"/>
    </xf>
    <xf numFmtId="0" fontId="0" fillId="0" borderId="26" xfId="0" applyFill="1" applyBorder="1"/>
    <xf numFmtId="4" fontId="3" fillId="0" borderId="0" xfId="0" applyNumberFormat="1" applyFont="1" applyFill="1" applyBorder="1" applyAlignment="1">
      <alignment shrinkToFit="1"/>
    </xf>
    <xf numFmtId="0" fontId="1" fillId="0" borderId="0" xfId="0" applyFont="1" applyFill="1" applyBorder="1" applyAlignment="1">
      <alignment shrinkToFit="1"/>
    </xf>
    <xf numFmtId="4" fontId="3" fillId="0" borderId="0" xfId="1" applyNumberFormat="1" applyFont="1" applyFill="1" applyBorder="1" applyAlignment="1">
      <alignment shrinkToFit="1"/>
    </xf>
    <xf numFmtId="4" fontId="9" fillId="0" borderId="15" xfId="0" applyNumberFormat="1" applyFont="1" applyFill="1" applyBorder="1" applyAlignment="1">
      <alignment shrinkToFit="1"/>
    </xf>
    <xf numFmtId="164" fontId="13" fillId="0" borderId="0" xfId="0" applyNumberFormat="1" applyFont="1" applyAlignment="1">
      <alignment horizontal="right" shrinkToFit="1"/>
    </xf>
    <xf numFmtId="0" fontId="26" fillId="0" borderId="0" xfId="0" applyFont="1" applyAlignment="1">
      <alignment horizontal="right"/>
    </xf>
    <xf numFmtId="0" fontId="6" fillId="0" borderId="0" xfId="0" applyFont="1" applyAlignment="1">
      <alignment horizontal="justify" vertical="justify"/>
    </xf>
    <xf numFmtId="0" fontId="7" fillId="0" borderId="0" xfId="0" applyFont="1" applyAlignment="1">
      <alignment horizontal="justify" vertical="justify"/>
    </xf>
    <xf numFmtId="0" fontId="7" fillId="0" borderId="0" xfId="0" applyFont="1" applyAlignment="1"/>
    <xf numFmtId="0" fontId="10" fillId="2" borderId="1" xfId="0" applyFont="1" applyFill="1" applyBorder="1" applyAlignment="1">
      <alignment horizontal="center" vertical="justify"/>
    </xf>
    <xf numFmtId="0" fontId="11" fillId="0" borderId="24" xfId="0" applyFont="1" applyBorder="1" applyAlignment="1">
      <alignment vertical="justify"/>
    </xf>
    <xf numFmtId="0" fontId="11" fillId="0" borderId="18" xfId="0" applyFont="1" applyBorder="1" applyAlignment="1">
      <alignment vertical="justify"/>
    </xf>
    <xf numFmtId="0" fontId="11" fillId="0" borderId="26" xfId="0" applyFont="1" applyBorder="1" applyAlignment="1">
      <alignment vertical="justify"/>
    </xf>
    <xf numFmtId="0" fontId="10" fillId="2" borderId="130" xfId="0" applyFont="1" applyFill="1" applyBorder="1" applyAlignment="1">
      <alignment horizontal="center" vertical="justify"/>
    </xf>
    <xf numFmtId="0" fontId="11" fillId="2" borderId="131" xfId="0" applyFont="1" applyFill="1" applyBorder="1" applyAlignment="1">
      <alignment horizontal="center"/>
    </xf>
    <xf numFmtId="0" fontId="12" fillId="0" borderId="0" xfId="0" applyFont="1" applyAlignment="1">
      <alignment horizontal="right" shrinkToFit="1"/>
    </xf>
    <xf numFmtId="164" fontId="13" fillId="0" borderId="0" xfId="0" applyNumberFormat="1" applyFont="1" applyFill="1" applyAlignment="1">
      <alignment horizontal="right" shrinkToFit="1"/>
    </xf>
    <xf numFmtId="0" fontId="26" fillId="0" borderId="0" xfId="0" applyFont="1" applyFill="1" applyAlignment="1">
      <alignment horizontal="right"/>
    </xf>
    <xf numFmtId="0" fontId="10" fillId="0" borderId="1" xfId="0" applyFont="1" applyFill="1" applyBorder="1" applyAlignment="1">
      <alignment horizontal="center" vertical="justify"/>
    </xf>
    <xf numFmtId="0" fontId="10" fillId="0" borderId="24" xfId="0" applyFont="1" applyFill="1" applyBorder="1" applyAlignment="1">
      <alignment horizontal="center" vertical="justify"/>
    </xf>
    <xf numFmtId="0" fontId="10" fillId="0" borderId="18" xfId="0" applyFont="1" applyFill="1" applyBorder="1" applyAlignment="1">
      <alignment horizontal="center" vertical="justify"/>
    </xf>
    <xf numFmtId="0" fontId="10" fillId="0" borderId="26" xfId="0" applyFont="1" applyFill="1" applyBorder="1" applyAlignment="1">
      <alignment horizontal="center" vertical="justify"/>
    </xf>
    <xf numFmtId="0" fontId="10" fillId="0" borderId="130" xfId="0" applyFont="1" applyFill="1" applyBorder="1" applyAlignment="1">
      <alignment horizontal="center" vertical="justify"/>
    </xf>
    <xf numFmtId="0" fontId="10" fillId="0" borderId="131" xfId="0" applyFont="1" applyFill="1" applyBorder="1" applyAlignment="1">
      <alignment horizontal="center" vertical="justify"/>
    </xf>
    <xf numFmtId="0" fontId="11" fillId="0" borderId="75" xfId="0" applyFont="1" applyBorder="1" applyAlignment="1">
      <alignment horizontal="center" wrapText="1"/>
    </xf>
    <xf numFmtId="0" fontId="11" fillId="0" borderId="74" xfId="0" applyFont="1" applyBorder="1" applyAlignment="1">
      <alignment horizontal="center" wrapText="1"/>
    </xf>
    <xf numFmtId="0" fontId="13" fillId="0" borderId="0" xfId="0" applyFont="1"/>
    <xf numFmtId="0" fontId="10" fillId="0" borderId="132" xfId="0" applyFont="1" applyBorder="1" applyAlignment="1">
      <alignment horizontal="center" vertical="top" wrapText="1"/>
    </xf>
    <xf numFmtId="0" fontId="10" fillId="0" borderId="133" xfId="0" applyFont="1" applyBorder="1" applyAlignment="1">
      <alignment horizontal="center" vertical="top" wrapText="1"/>
    </xf>
    <xf numFmtId="0" fontId="10" fillId="0" borderId="134" xfId="0" applyFont="1" applyBorder="1" applyAlignment="1">
      <alignment horizontal="center" vertical="top" wrapText="1"/>
    </xf>
    <xf numFmtId="0" fontId="10" fillId="0" borderId="75" xfId="0" applyFont="1" applyBorder="1" applyAlignment="1">
      <alignment horizontal="center" vertical="top" wrapText="1"/>
    </xf>
    <xf numFmtId="0" fontId="11" fillId="0" borderId="135" xfId="0" applyFont="1" applyBorder="1" applyAlignment="1">
      <alignment horizontal="center" vertical="top" wrapText="1"/>
    </xf>
    <xf numFmtId="0" fontId="11" fillId="0" borderId="136" xfId="0" applyFont="1" applyBorder="1" applyAlignment="1">
      <alignment horizontal="center" vertical="top" wrapText="1"/>
    </xf>
    <xf numFmtId="0" fontId="11" fillId="0" borderId="137" xfId="0" applyFont="1" applyBorder="1" applyAlignment="1">
      <alignment horizontal="center" vertical="top" wrapText="1"/>
    </xf>
    <xf numFmtId="0" fontId="11" fillId="0" borderId="138" xfId="0" applyFont="1" applyBorder="1" applyAlignment="1">
      <alignment horizontal="center" vertical="top" wrapText="1"/>
    </xf>
    <xf numFmtId="0" fontId="11" fillId="0" borderId="139" xfId="0" applyFont="1" applyBorder="1" applyAlignment="1">
      <alignment horizontal="center" vertical="top" wrapText="1"/>
    </xf>
    <xf numFmtId="0" fontId="11" fillId="0" borderId="140" xfId="0" applyFont="1" applyBorder="1" applyAlignment="1">
      <alignment horizontal="center" vertical="top" wrapText="1"/>
    </xf>
    <xf numFmtId="0" fontId="12" fillId="0" borderId="56" xfId="0" applyFont="1" applyBorder="1" applyAlignment="1">
      <alignment vertical="justify"/>
    </xf>
    <xf numFmtId="0" fontId="12" fillId="0" borderId="141" xfId="0" applyFont="1" applyBorder="1" applyAlignment="1">
      <alignment vertical="justify"/>
    </xf>
    <xf numFmtId="0" fontId="24" fillId="0" borderId="53" xfId="0" applyFont="1" applyBorder="1" applyAlignment="1">
      <alignment vertical="justify" shrinkToFit="1"/>
    </xf>
    <xf numFmtId="0" fontId="0" fillId="0" borderId="46" xfId="0" applyBorder="1" applyAlignment="1">
      <alignment vertical="justify" shrinkToFit="1"/>
    </xf>
    <xf numFmtId="0" fontId="12" fillId="0" borderId="44" xfId="0" applyFont="1" applyBorder="1" applyAlignment="1">
      <alignment vertical="justify"/>
    </xf>
    <xf numFmtId="0" fontId="1" fillId="0" borderId="141" xfId="0" applyFont="1" applyBorder="1" applyAlignment="1">
      <alignment vertical="justify"/>
    </xf>
    <xf numFmtId="0" fontId="0" fillId="0" borderId="0" xfId="0" applyBorder="1" applyAlignment="1">
      <alignment shrinkToFit="1"/>
    </xf>
    <xf numFmtId="0" fontId="12" fillId="0" borderId="56" xfId="0" applyFont="1" applyFill="1" applyBorder="1" applyAlignment="1">
      <alignment vertical="justify"/>
    </xf>
    <xf numFmtId="0" fontId="12" fillId="0" borderId="141" xfId="0" applyFont="1" applyFill="1" applyBorder="1" applyAlignment="1">
      <alignment vertical="justify"/>
    </xf>
    <xf numFmtId="0" fontId="12" fillId="0" borderId="40" xfId="0" applyFont="1" applyBorder="1" applyAlignment="1">
      <alignment vertical="justify"/>
    </xf>
    <xf numFmtId="0" fontId="30" fillId="0" borderId="0" xfId="0" applyFont="1" applyAlignment="1">
      <alignment horizontal="justify" vertical="justify"/>
    </xf>
    <xf numFmtId="0" fontId="0" fillId="0" borderId="0" xfId="0" applyAlignment="1"/>
    <xf numFmtId="0" fontId="32" fillId="0" borderId="0" xfId="0" applyFont="1" applyAlignment="1">
      <alignment horizontal="right"/>
    </xf>
    <xf numFmtId="0" fontId="10" fillId="2" borderId="142" xfId="0" applyFont="1" applyFill="1" applyBorder="1" applyAlignment="1">
      <alignment horizontal="center" vertical="center" wrapText="1"/>
    </xf>
    <xf numFmtId="0" fontId="0" fillId="0" borderId="143" xfId="0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10" fillId="2" borderId="130" xfId="0" applyFont="1" applyFill="1" applyBorder="1" applyAlignment="1">
      <alignment horizontal="center" vertical="justify" shrinkToFit="1"/>
    </xf>
    <xf numFmtId="0" fontId="11" fillId="2" borderId="131" xfId="0" applyFont="1" applyFill="1" applyBorder="1" applyAlignment="1">
      <alignment horizontal="center" shrinkToFit="1"/>
    </xf>
    <xf numFmtId="0" fontId="1" fillId="0" borderId="44" xfId="0" applyFont="1" applyBorder="1" applyAlignment="1">
      <alignment vertical="justify"/>
    </xf>
    <xf numFmtId="0" fontId="12" fillId="0" borderId="44" xfId="0" applyFont="1" applyFill="1" applyBorder="1" applyAlignment="1">
      <alignment vertical="justify"/>
    </xf>
    <xf numFmtId="0" fontId="0" fillId="2" borderId="1" xfId="0" applyFill="1" applyBorder="1" applyAlignment="1">
      <alignment horizontal="center" shrinkToFit="1"/>
    </xf>
    <xf numFmtId="0" fontId="0" fillId="2" borderId="3" xfId="0" applyFill="1" applyBorder="1" applyAlignment="1">
      <alignment horizontal="center" shrinkToFit="1"/>
    </xf>
    <xf numFmtId="0" fontId="43" fillId="0" borderId="44" xfId="0" applyFont="1" applyBorder="1" applyAlignment="1">
      <alignment vertical="justify"/>
    </xf>
    <xf numFmtId="0" fontId="5" fillId="0" borderId="56" xfId="0" applyFont="1" applyBorder="1" applyAlignment="1">
      <alignment vertical="justify"/>
    </xf>
    <xf numFmtId="0" fontId="5" fillId="0" borderId="141" xfId="0" applyFont="1" applyBorder="1" applyAlignment="1">
      <alignment vertical="justify"/>
    </xf>
    <xf numFmtId="0" fontId="37" fillId="0" borderId="44" xfId="0" applyFont="1" applyBorder="1" applyAlignment="1">
      <alignment vertical="justify"/>
    </xf>
    <xf numFmtId="0" fontId="37" fillId="0" borderId="56" xfId="0" applyFont="1" applyBorder="1" applyAlignment="1">
      <alignment vertical="justify"/>
    </xf>
    <xf numFmtId="0" fontId="31" fillId="0" borderId="0" xfId="0" applyFont="1" applyAlignment="1">
      <alignment horizontal="justify" vertical="justify"/>
    </xf>
    <xf numFmtId="0" fontId="31" fillId="0" borderId="0" xfId="0" applyFont="1" applyAlignment="1"/>
    <xf numFmtId="0" fontId="6" fillId="0" borderId="8" xfId="0" applyFont="1" applyBorder="1" applyAlignment="1">
      <alignment horizontal="justify" vertical="justify"/>
    </xf>
    <xf numFmtId="0" fontId="6" fillId="0" borderId="8" xfId="0" applyFont="1" applyBorder="1" applyAlignment="1"/>
    <xf numFmtId="0" fontId="10" fillId="2" borderId="131" xfId="0" applyFont="1" applyFill="1" applyBorder="1" applyAlignment="1">
      <alignment horizontal="center" vertical="justify"/>
    </xf>
    <xf numFmtId="0" fontId="34" fillId="2" borderId="3" xfId="0" applyFont="1" applyFill="1" applyBorder="1" applyAlignment="1">
      <alignment horizontal="center" vertical="justify"/>
    </xf>
    <xf numFmtId="0" fontId="0" fillId="0" borderId="8" xfId="0" applyBorder="1" applyAlignment="1">
      <alignment horizontal="center" vertical="justify"/>
    </xf>
    <xf numFmtId="0" fontId="12" fillId="0" borderId="39" xfId="0" applyFont="1" applyBorder="1" applyAlignment="1">
      <alignment vertical="justify"/>
    </xf>
    <xf numFmtId="0" fontId="0" fillId="0" borderId="91" xfId="0" applyBorder="1" applyAlignment="1">
      <alignment vertical="justify"/>
    </xf>
    <xf numFmtId="0" fontId="12" fillId="0" borderId="92" xfId="0" applyFont="1" applyFill="1" applyBorder="1" applyAlignment="1">
      <alignment vertical="justify"/>
    </xf>
    <xf numFmtId="0" fontId="12" fillId="0" borderId="91" xfId="0" applyFont="1" applyFill="1" applyBorder="1" applyAlignment="1">
      <alignment vertical="justify"/>
    </xf>
    <xf numFmtId="0" fontId="1" fillId="0" borderId="6" xfId="0" applyFont="1" applyBorder="1" applyAlignment="1">
      <alignment vertical="justify"/>
    </xf>
    <xf numFmtId="0" fontId="1" fillId="0" borderId="0" xfId="0" applyFont="1" applyBorder="1" applyAlignment="1">
      <alignment vertical="justify"/>
    </xf>
    <xf numFmtId="0" fontId="1" fillId="0" borderId="18" xfId="0" applyFont="1" applyBorder="1" applyAlignment="1">
      <alignment vertical="justify"/>
    </xf>
    <xf numFmtId="0" fontId="1" fillId="0" borderId="8" xfId="0" applyFont="1" applyBorder="1" applyAlignment="1">
      <alignment vertical="justify"/>
    </xf>
    <xf numFmtId="0" fontId="24" fillId="2" borderId="3" xfId="0" applyFont="1" applyFill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12" fillId="0" borderId="0" xfId="0" applyFont="1" applyBorder="1" applyAlignment="1"/>
    <xf numFmtId="0" fontId="0" fillId="0" borderId="0" xfId="0" applyBorder="1" applyAlignment="1"/>
    <xf numFmtId="0" fontId="28" fillId="0" borderId="0" xfId="0" applyFont="1" applyAlignment="1"/>
    <xf numFmtId="0" fontId="6" fillId="2" borderId="130" xfId="0" applyFont="1" applyFill="1" applyBorder="1" applyAlignment="1">
      <alignment horizontal="center" wrapText="1"/>
    </xf>
    <xf numFmtId="0" fontId="0" fillId="2" borderId="131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4" fontId="0" fillId="0" borderId="0" xfId="0" applyNumberFormat="1" applyAlignment="1">
      <alignment shrinkToFit="1"/>
    </xf>
    <xf numFmtId="0" fontId="3" fillId="0" borderId="0" xfId="0" applyFont="1" applyAlignment="1">
      <alignment wrapText="1" readingOrder="1"/>
    </xf>
    <xf numFmtId="0" fontId="5" fillId="0" borderId="0" xfId="0" applyFont="1" applyAlignment="1">
      <alignment horizontal="right"/>
    </xf>
    <xf numFmtId="0" fontId="33" fillId="0" borderId="1" xfId="0" applyFont="1" applyFill="1" applyBorder="1" applyAlignment="1">
      <alignment horizontal="center" vertical="justify"/>
    </xf>
    <xf numFmtId="0" fontId="33" fillId="0" borderId="24" xfId="0" applyFont="1" applyFill="1" applyBorder="1" applyAlignment="1">
      <alignment vertical="justify"/>
    </xf>
    <xf numFmtId="0" fontId="33" fillId="0" borderId="18" xfId="0" applyFont="1" applyFill="1" applyBorder="1" applyAlignment="1">
      <alignment vertical="justify"/>
    </xf>
    <xf numFmtId="0" fontId="33" fillId="0" borderId="26" xfId="0" applyFont="1" applyFill="1" applyBorder="1" applyAlignment="1">
      <alignment vertical="justify"/>
    </xf>
    <xf numFmtId="0" fontId="1" fillId="0" borderId="131" xfId="0" applyFont="1" applyFill="1" applyBorder="1" applyAlignment="1">
      <alignment horizontal="center"/>
    </xf>
    <xf numFmtId="0" fontId="10" fillId="0" borderId="0" xfId="0" applyFont="1" applyAlignment="1">
      <alignment horizontal="right" shrinkToFit="1"/>
    </xf>
  </cellXfs>
  <cellStyles count="2">
    <cellStyle name="Normální" xfId="0" builtinId="0"/>
    <cellStyle name="Normální 2" xfId="1"/>
  </cellStyles>
  <dxfs count="83">
    <dxf>
      <font>
        <condense val="0"/>
        <extend val="0"/>
        <color indexed="48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48"/>
      </font>
      <fill>
        <patternFill>
          <bgColor indexed="26"/>
        </patternFill>
      </fill>
    </dxf>
    <dxf>
      <font>
        <condense val="0"/>
        <extend val="0"/>
        <color indexed="12"/>
      </font>
      <fill>
        <patternFill>
          <bgColor indexed="26"/>
        </patternFill>
      </fill>
    </dxf>
    <dxf>
      <font>
        <condense val="0"/>
        <extend val="0"/>
        <color indexed="12"/>
      </font>
      <fill>
        <patternFill>
          <bgColor indexed="26"/>
        </patternFill>
      </fill>
    </dxf>
    <dxf>
      <font>
        <condense val="0"/>
        <extend val="0"/>
        <color indexed="48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2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2"/>
      </font>
      <fill>
        <patternFill>
          <bgColor indexed="34"/>
        </patternFill>
      </fill>
    </dxf>
    <dxf>
      <font>
        <condense val="0"/>
        <extend val="0"/>
        <color indexed="52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2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2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2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2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2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2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54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48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54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  <fill>
        <patternFill>
          <bgColor indexed="34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ozbory%202012\Alice%20-%20hodnot&#237;c&#237;%20zpr&#225;va%202012\Z&#225;v&#283;re&#269;n&#253;%20&#250;&#269;et%202012%20-%20P&#345;&#237;loha%20&#269;.%2012%20Financov&#225;n&#237;%20hospoda&#345;en&#237;%20PO%20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ce 2012"/>
      <sheetName val="Rekapitulace 2011"/>
      <sheetName val="Alice členění dle §"/>
      <sheetName val="soc. oblast 2012"/>
      <sheetName val="Kultura 2012"/>
      <sheetName val="Zdravotnictví"/>
      <sheetName val="Rekapitulace - Alice"/>
    </sheetNames>
    <sheetDataSet>
      <sheetData sheetId="0" refreshError="1"/>
      <sheetData sheetId="1" refreshError="1"/>
      <sheetData sheetId="2" refreshError="1"/>
      <sheetData sheetId="3">
        <row r="76">
          <cell r="G76">
            <v>1120010480.8</v>
          </cell>
          <cell r="H76">
            <v>1122030783.27</v>
          </cell>
          <cell r="K76">
            <v>0</v>
          </cell>
        </row>
        <row r="77">
          <cell r="N77">
            <v>2020302.47</v>
          </cell>
        </row>
        <row r="84">
          <cell r="H84">
            <v>2020302.47</v>
          </cell>
        </row>
        <row r="86">
          <cell r="H86">
            <v>0</v>
          </cell>
        </row>
        <row r="96">
          <cell r="S96">
            <v>30</v>
          </cell>
          <cell r="T96">
            <v>2</v>
          </cell>
        </row>
      </sheetData>
      <sheetData sheetId="4">
        <row r="26">
          <cell r="F26">
            <v>159010500.64999998</v>
          </cell>
          <cell r="G26">
            <v>160236891.93000001</v>
          </cell>
          <cell r="H26">
            <v>0</v>
          </cell>
          <cell r="J26">
            <v>1226391.28</v>
          </cell>
          <cell r="K26">
            <v>0</v>
          </cell>
        </row>
        <row r="39">
          <cell r="H39">
            <v>1226391.28</v>
          </cell>
        </row>
        <row r="47">
          <cell r="P47">
            <v>8</v>
          </cell>
        </row>
      </sheetData>
      <sheetData sheetId="5">
        <row r="19">
          <cell r="F19">
            <v>574022264.33999991</v>
          </cell>
          <cell r="G19">
            <v>575589313.00999999</v>
          </cell>
          <cell r="H19">
            <v>15250</v>
          </cell>
          <cell r="I19">
            <v>1551798.67</v>
          </cell>
          <cell r="J19">
            <v>0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1"/>
  </sheetPr>
  <dimension ref="A2:N607"/>
  <sheetViews>
    <sheetView showGridLines="0" topLeftCell="A8" zoomScale="120" workbookViewId="0">
      <selection activeCell="L40" sqref="L40"/>
    </sheetView>
  </sheetViews>
  <sheetFormatPr defaultRowHeight="12.75" x14ac:dyDescent="0.2"/>
  <cols>
    <col min="1" max="1" width="5.140625" customWidth="1"/>
    <col min="2" max="2" width="7" customWidth="1"/>
    <col min="3" max="3" width="22.42578125" style="8" customWidth="1"/>
    <col min="4" max="4" width="17.42578125" style="3" hidden="1" customWidth="1"/>
    <col min="5" max="5" width="21.140625" style="3" hidden="1" customWidth="1"/>
    <col min="6" max="6" width="12.85546875" customWidth="1"/>
    <col min="7" max="7" width="13.5703125" customWidth="1"/>
    <col min="8" max="8" width="11.28515625" hidden="1" customWidth="1"/>
    <col min="9" max="9" width="9.5703125" customWidth="1"/>
    <col min="10" max="11" width="11.42578125" customWidth="1"/>
    <col min="12" max="12" width="12.140625" bestFit="1" customWidth="1"/>
    <col min="13" max="13" width="12.7109375" bestFit="1" customWidth="1"/>
  </cols>
  <sheetData>
    <row r="2" spans="1:14" ht="18" x14ac:dyDescent="0.25">
      <c r="A2" s="1" t="s">
        <v>22</v>
      </c>
      <c r="B2" s="1"/>
      <c r="C2" s="2"/>
      <c r="J2" s="4"/>
      <c r="K2" s="4"/>
    </row>
    <row r="3" spans="1:14" ht="14.25" x14ac:dyDescent="0.2">
      <c r="A3" s="5"/>
      <c r="B3" s="5"/>
      <c r="C3" s="2"/>
      <c r="E3" s="6"/>
    </row>
    <row r="4" spans="1:14" ht="14.25" hidden="1" x14ac:dyDescent="0.2">
      <c r="A4" s="5"/>
      <c r="B4" s="5"/>
      <c r="C4" s="2"/>
      <c r="E4" s="6"/>
    </row>
    <row r="5" spans="1:14" x14ac:dyDescent="0.2">
      <c r="C5"/>
    </row>
    <row r="6" spans="1:14" x14ac:dyDescent="0.2">
      <c r="A6" s="907" t="s">
        <v>274</v>
      </c>
      <c r="B6" s="907"/>
      <c r="C6" s="908"/>
      <c r="D6" s="908"/>
      <c r="E6" s="908"/>
      <c r="F6" s="909"/>
      <c r="G6" s="909"/>
      <c r="H6" s="909"/>
      <c r="I6" s="909"/>
      <c r="J6" s="909"/>
      <c r="K6" s="909"/>
    </row>
    <row r="7" spans="1:14" ht="4.5" customHeight="1" x14ac:dyDescent="0.2">
      <c r="A7" s="908"/>
      <c r="B7" s="908"/>
      <c r="C7" s="908"/>
      <c r="D7" s="908"/>
      <c r="E7" s="908"/>
      <c r="F7" s="909"/>
      <c r="G7" s="909"/>
      <c r="H7" s="909"/>
      <c r="I7" s="909"/>
      <c r="J7" s="909"/>
      <c r="K7" s="909"/>
    </row>
    <row r="8" spans="1:14" ht="13.5" thickBot="1" x14ac:dyDescent="0.25">
      <c r="K8" s="9" t="s">
        <v>0</v>
      </c>
      <c r="L8" t="s">
        <v>277</v>
      </c>
    </row>
    <row r="9" spans="1:14" ht="16.5" thickTop="1" x14ac:dyDescent="0.25">
      <c r="A9" s="10" t="s">
        <v>1</v>
      </c>
      <c r="B9" s="169"/>
      <c r="C9" s="176"/>
      <c r="D9" s="12"/>
      <c r="E9" s="12"/>
      <c r="F9" s="13" t="s">
        <v>2</v>
      </c>
      <c r="G9" s="14" t="s">
        <v>3</v>
      </c>
      <c r="H9" s="910" t="s">
        <v>4</v>
      </c>
      <c r="I9" s="911"/>
      <c r="J9" s="914" t="s">
        <v>5</v>
      </c>
      <c r="K9" s="915"/>
    </row>
    <row r="10" spans="1:14" ht="16.5" thickBot="1" x14ac:dyDescent="0.3">
      <c r="A10" s="15"/>
      <c r="B10" s="170"/>
      <c r="C10" s="16"/>
      <c r="D10" s="17"/>
      <c r="E10" s="17"/>
      <c r="F10" s="18"/>
      <c r="G10" s="19"/>
      <c r="H10" s="912"/>
      <c r="I10" s="913"/>
      <c r="J10" s="20" t="s">
        <v>6</v>
      </c>
      <c r="K10" s="21" t="s">
        <v>7</v>
      </c>
    </row>
    <row r="11" spans="1:14" ht="15.75" thickTop="1" x14ac:dyDescent="0.2">
      <c r="A11" s="22"/>
      <c r="B11" s="23"/>
      <c r="C11" s="23"/>
      <c r="D11" s="24"/>
      <c r="E11" s="24"/>
      <c r="F11" s="25"/>
      <c r="G11" s="26"/>
      <c r="H11" s="27"/>
      <c r="I11" s="27"/>
      <c r="J11" s="28"/>
      <c r="K11" s="29"/>
      <c r="L11" s="95"/>
      <c r="M11" s="95"/>
      <c r="N11" s="95"/>
    </row>
    <row r="12" spans="1:14" ht="15" x14ac:dyDescent="0.25">
      <c r="A12" s="166" t="s">
        <v>8</v>
      </c>
      <c r="B12" s="167"/>
      <c r="C12" s="31"/>
      <c r="D12" s="32"/>
      <c r="E12" s="32"/>
      <c r="F12" s="33">
        <v>2902862</v>
      </c>
      <c r="G12" s="34">
        <v>2909390</v>
      </c>
      <c r="H12" s="35"/>
      <c r="I12" s="35">
        <v>1621</v>
      </c>
      <c r="J12" s="49">
        <f>ROUND(L12/1000,2)</f>
        <v>8693.49</v>
      </c>
      <c r="K12" s="50">
        <f>ROUND(M12/1000,2)</f>
        <v>-3794.59</v>
      </c>
      <c r="L12" s="728">
        <v>8693490.5399999991</v>
      </c>
      <c r="M12" s="728">
        <v>-3794588.1</v>
      </c>
      <c r="N12" s="95"/>
    </row>
    <row r="13" spans="1:14" ht="15.75" thickBot="1" x14ac:dyDescent="0.25">
      <c r="A13" s="38"/>
      <c r="B13" s="39"/>
      <c r="C13" s="39"/>
      <c r="D13" s="40"/>
      <c r="E13" s="40"/>
      <c r="F13" s="117"/>
      <c r="G13" s="118"/>
      <c r="H13" s="119"/>
      <c r="I13" s="119"/>
      <c r="J13" s="120" t="s">
        <v>9</v>
      </c>
      <c r="K13" s="121">
        <f>J12+K12</f>
        <v>4898.8999999999996</v>
      </c>
      <c r="L13" s="728"/>
      <c r="M13" s="728"/>
      <c r="N13" s="95"/>
    </row>
    <row r="14" spans="1:14" ht="15" x14ac:dyDescent="0.2">
      <c r="A14" s="41"/>
      <c r="B14" s="42"/>
      <c r="C14" s="42"/>
      <c r="D14" s="43"/>
      <c r="E14" s="43"/>
      <c r="F14" s="122"/>
      <c r="G14" s="123"/>
      <c r="H14" s="90"/>
      <c r="I14" s="90"/>
      <c r="J14" s="124"/>
      <c r="K14" s="125"/>
      <c r="L14" s="728"/>
      <c r="M14" s="728"/>
      <c r="N14" s="95"/>
    </row>
    <row r="15" spans="1:14" ht="15" x14ac:dyDescent="0.25">
      <c r="A15" s="166" t="s">
        <v>10</v>
      </c>
      <c r="B15" s="167"/>
      <c r="C15" s="31"/>
      <c r="D15" s="45"/>
      <c r="E15" s="45"/>
      <c r="F15" s="46">
        <v>704958</v>
      </c>
      <c r="G15" s="47">
        <v>714355</v>
      </c>
      <c r="H15" s="48"/>
      <c r="I15" s="48">
        <v>9255</v>
      </c>
      <c r="J15" s="49">
        <f>ROUND(L15/1000,2)</f>
        <v>141.62</v>
      </c>
      <c r="K15" s="50">
        <f>ROUND(M15/1000,2)</f>
        <v>0</v>
      </c>
      <c r="L15" s="728">
        <v>141623.75</v>
      </c>
      <c r="M15" s="728">
        <v>0</v>
      </c>
      <c r="N15" s="95"/>
    </row>
    <row r="16" spans="1:14" ht="15.75" thickBot="1" x14ac:dyDescent="0.25">
      <c r="A16" s="52"/>
      <c r="B16" s="53"/>
      <c r="C16" s="53"/>
      <c r="D16" s="54"/>
      <c r="E16" s="54"/>
      <c r="F16" s="127"/>
      <c r="G16" s="128"/>
      <c r="H16" s="129"/>
      <c r="I16" s="129"/>
      <c r="J16" s="120" t="s">
        <v>9</v>
      </c>
      <c r="K16" s="121">
        <f>J15+K15</f>
        <v>141.62</v>
      </c>
      <c r="L16" s="728"/>
      <c r="M16" s="728"/>
      <c r="N16" s="95"/>
    </row>
    <row r="17" spans="1:14" ht="15" x14ac:dyDescent="0.2">
      <c r="A17" s="55"/>
      <c r="B17" s="56"/>
      <c r="C17" s="56"/>
      <c r="D17" s="57"/>
      <c r="E17" s="57"/>
      <c r="F17" s="130"/>
      <c r="G17" s="131"/>
      <c r="H17" s="132"/>
      <c r="I17" s="132"/>
      <c r="J17" s="133"/>
      <c r="K17" s="140"/>
      <c r="L17" s="728"/>
      <c r="M17" s="728"/>
      <c r="N17" s="95"/>
    </row>
    <row r="18" spans="1:14" ht="15" x14ac:dyDescent="0.25">
      <c r="A18" s="166" t="s">
        <v>11</v>
      </c>
      <c r="B18" s="167"/>
      <c r="C18" s="31"/>
      <c r="D18" s="58"/>
      <c r="E18" s="58"/>
      <c r="F18" s="46">
        <v>152419</v>
      </c>
      <c r="G18" s="47">
        <v>154089</v>
      </c>
      <c r="H18" s="48"/>
      <c r="I18" s="48">
        <v>0</v>
      </c>
      <c r="J18" s="49">
        <f>ROUND(L18/1000,2)</f>
        <v>2467.87</v>
      </c>
      <c r="K18" s="50">
        <f>ROUND(M18/1000,2)</f>
        <v>-794.33</v>
      </c>
      <c r="L18" s="728">
        <v>2467873.65</v>
      </c>
      <c r="M18" s="728">
        <v>-794328.52</v>
      </c>
      <c r="N18" s="95"/>
    </row>
    <row r="19" spans="1:14" ht="15.75" thickBot="1" x14ac:dyDescent="0.25">
      <c r="A19" s="52"/>
      <c r="B19" s="53"/>
      <c r="C19" s="53"/>
      <c r="D19" s="54"/>
      <c r="E19" s="54"/>
      <c r="F19" s="127"/>
      <c r="G19" s="128"/>
      <c r="H19" s="129"/>
      <c r="I19" s="129"/>
      <c r="J19" s="120" t="s">
        <v>9</v>
      </c>
      <c r="K19" s="121">
        <f>ROUND(J18+K18,2)</f>
        <v>1673.54</v>
      </c>
      <c r="L19" s="728"/>
      <c r="M19" s="728"/>
      <c r="N19" s="95"/>
    </row>
    <row r="20" spans="1:14" ht="15" x14ac:dyDescent="0.2">
      <c r="A20" s="101"/>
      <c r="B20" s="102"/>
      <c r="C20" s="102"/>
      <c r="D20" s="103"/>
      <c r="E20" s="103"/>
      <c r="F20" s="136"/>
      <c r="G20" s="137"/>
      <c r="H20" s="138"/>
      <c r="I20" s="138"/>
      <c r="J20" s="139"/>
      <c r="K20" s="140"/>
      <c r="L20" s="728"/>
      <c r="M20" s="728"/>
      <c r="N20" s="95"/>
    </row>
    <row r="21" spans="1:14" ht="15" x14ac:dyDescent="0.25">
      <c r="A21" s="166" t="s">
        <v>12</v>
      </c>
      <c r="B21" s="167"/>
      <c r="C21" s="167"/>
      <c r="D21" s="58"/>
      <c r="E21" s="58"/>
      <c r="F21" s="46">
        <v>1102750</v>
      </c>
      <c r="G21" s="47">
        <v>1105590</v>
      </c>
      <c r="H21" s="48"/>
      <c r="I21" s="48">
        <f>'soc. oblast'!J80</f>
        <v>0</v>
      </c>
      <c r="J21" s="49">
        <f>ROUND(L21/1000,2)</f>
        <v>2840.9</v>
      </c>
      <c r="K21" s="50">
        <f>ROUND(M21/1000,2)</f>
        <v>0</v>
      </c>
      <c r="L21" s="728">
        <v>2840897.57</v>
      </c>
      <c r="M21" s="728">
        <v>0</v>
      </c>
      <c r="N21" s="95"/>
    </row>
    <row r="22" spans="1:14" ht="15.75" thickBot="1" x14ac:dyDescent="0.25">
      <c r="A22" s="52"/>
      <c r="B22" s="53"/>
      <c r="C22" s="53"/>
      <c r="D22" s="54"/>
      <c r="E22" s="54"/>
      <c r="F22" s="127"/>
      <c r="G22" s="128"/>
      <c r="H22" s="129"/>
      <c r="I22" s="129"/>
      <c r="J22" s="120" t="s">
        <v>9</v>
      </c>
      <c r="K22" s="121">
        <f>ROUND(J21+K21,2)</f>
        <v>2840.9</v>
      </c>
      <c r="L22" s="728"/>
      <c r="M22" s="728"/>
      <c r="N22" s="95"/>
    </row>
    <row r="23" spans="1:14" ht="15.75" hidden="1" thickBot="1" x14ac:dyDescent="0.25">
      <c r="A23" s="56"/>
      <c r="B23" s="56"/>
      <c r="C23" s="56"/>
      <c r="D23" s="57"/>
      <c r="E23" s="57"/>
      <c r="F23" s="130"/>
      <c r="G23" s="131"/>
      <c r="H23" s="141"/>
      <c r="I23" s="141"/>
      <c r="J23" s="142"/>
      <c r="K23" s="134"/>
      <c r="L23" s="728"/>
      <c r="M23" s="728"/>
      <c r="N23" s="95"/>
    </row>
    <row r="24" spans="1:14" ht="16.5" hidden="1" thickBot="1" x14ac:dyDescent="0.3">
      <c r="A24" s="61" t="s">
        <v>13</v>
      </c>
      <c r="B24" s="61"/>
      <c r="C24" s="62"/>
      <c r="D24" s="63"/>
      <c r="E24" s="63"/>
      <c r="F24" s="143">
        <f>F25+F26</f>
        <v>848226.33</v>
      </c>
      <c r="G24" s="144">
        <f>G25+G26</f>
        <v>849889.4</v>
      </c>
      <c r="H24" s="145">
        <f>H25+H26</f>
        <v>8334.77</v>
      </c>
      <c r="I24" s="146">
        <f>I25+I26</f>
        <v>-5</v>
      </c>
      <c r="J24" s="147">
        <f>G24-F24+I24</f>
        <v>1658.0700000000652</v>
      </c>
      <c r="K24" s="148"/>
      <c r="L24" s="728"/>
      <c r="M24" s="728"/>
      <c r="N24" s="95"/>
    </row>
    <row r="25" spans="1:14" ht="15.75" hidden="1" thickBot="1" x14ac:dyDescent="0.25">
      <c r="A25" s="60"/>
      <c r="B25" s="60"/>
      <c r="C25" s="56" t="s">
        <v>14</v>
      </c>
      <c r="D25" s="64"/>
      <c r="E25" s="64"/>
      <c r="F25" s="130">
        <v>848226.33</v>
      </c>
      <c r="G25" s="131">
        <v>849889.4</v>
      </c>
      <c r="H25" s="150">
        <v>8324.77</v>
      </c>
      <c r="I25" s="151">
        <v>-5</v>
      </c>
      <c r="J25" s="152"/>
      <c r="K25" s="153"/>
      <c r="L25" s="728"/>
      <c r="M25" s="728"/>
      <c r="N25" s="95"/>
    </row>
    <row r="26" spans="1:14" ht="15.75" hidden="1" thickBot="1" x14ac:dyDescent="0.25">
      <c r="A26" s="60"/>
      <c r="B26" s="60"/>
      <c r="C26" s="65" t="s">
        <v>15</v>
      </c>
      <c r="D26" s="64"/>
      <c r="E26" s="66"/>
      <c r="F26" s="130">
        <v>0</v>
      </c>
      <c r="G26" s="131">
        <v>0</v>
      </c>
      <c r="H26" s="150">
        <v>10</v>
      </c>
      <c r="I26" s="150">
        <v>0</v>
      </c>
      <c r="J26" s="152"/>
      <c r="K26" s="153"/>
      <c r="L26" s="728"/>
      <c r="M26" s="728"/>
      <c r="N26" s="95"/>
    </row>
    <row r="27" spans="1:14" ht="15.75" hidden="1" thickBot="1" x14ac:dyDescent="0.25">
      <c r="A27" s="60" t="s">
        <v>16</v>
      </c>
      <c r="B27" s="60"/>
      <c r="C27" s="65"/>
      <c r="D27" s="66"/>
      <c r="E27" s="66"/>
      <c r="F27" s="130">
        <f>F21-F24</f>
        <v>254523.67000000004</v>
      </c>
      <c r="G27" s="131">
        <f>G21-G24</f>
        <v>255700.59999999998</v>
      </c>
      <c r="H27" s="150">
        <f>H21-H24</f>
        <v>-8334.77</v>
      </c>
      <c r="I27" s="151">
        <f>I21-I24</f>
        <v>5</v>
      </c>
      <c r="J27" s="152"/>
      <c r="K27" s="153"/>
      <c r="L27" s="728"/>
      <c r="M27" s="728"/>
      <c r="N27" s="95"/>
    </row>
    <row r="28" spans="1:14" ht="15.75" hidden="1" thickBot="1" x14ac:dyDescent="0.25">
      <c r="A28" s="56"/>
      <c r="B28" s="56"/>
      <c r="C28" s="56"/>
      <c r="D28" s="57"/>
      <c r="E28" s="57"/>
      <c r="F28" s="130"/>
      <c r="G28" s="131"/>
      <c r="H28" s="141"/>
      <c r="I28" s="141"/>
      <c r="J28" s="168"/>
      <c r="K28" s="134"/>
      <c r="L28" s="728"/>
      <c r="M28" s="728"/>
      <c r="N28" s="95"/>
    </row>
    <row r="29" spans="1:14" ht="15" x14ac:dyDescent="0.2">
      <c r="A29" s="101"/>
      <c r="B29" s="102"/>
      <c r="C29" s="102"/>
      <c r="D29" s="103"/>
      <c r="E29" s="103"/>
      <c r="F29" s="136"/>
      <c r="G29" s="137"/>
      <c r="H29" s="138"/>
      <c r="I29" s="138"/>
      <c r="J29" s="139"/>
      <c r="K29" s="140"/>
      <c r="L29" s="728"/>
      <c r="M29" s="728"/>
      <c r="N29" s="95"/>
    </row>
    <row r="30" spans="1:14" ht="15" x14ac:dyDescent="0.25">
      <c r="A30" s="166" t="s">
        <v>17</v>
      </c>
      <c r="B30" s="167"/>
      <c r="C30" s="167"/>
      <c r="D30" s="58"/>
      <c r="E30" s="58"/>
      <c r="F30" s="46">
        <v>547976</v>
      </c>
      <c r="G30" s="47">
        <v>551292</v>
      </c>
      <c r="H30" s="48"/>
      <c r="I30" s="48">
        <f>Zdravotnictví!H19</f>
        <v>125.8</v>
      </c>
      <c r="J30" s="49">
        <f>ROUND(L30/1000,2)</f>
        <v>3184.4</v>
      </c>
      <c r="K30" s="50">
        <f>ROUND(M30/1000,2)</f>
        <v>0</v>
      </c>
      <c r="L30" s="728">
        <v>3184399.01</v>
      </c>
      <c r="M30" s="728">
        <v>0</v>
      </c>
      <c r="N30" s="95"/>
    </row>
    <row r="31" spans="1:14" ht="15.75" thickBot="1" x14ac:dyDescent="0.25">
      <c r="A31" s="70"/>
      <c r="B31" s="71"/>
      <c r="C31" s="71"/>
      <c r="D31" s="72"/>
      <c r="E31" s="72"/>
      <c r="F31" s="160"/>
      <c r="G31" s="161"/>
      <c r="H31" s="162"/>
      <c r="I31" s="163"/>
      <c r="J31" s="164" t="s">
        <v>9</v>
      </c>
      <c r="K31" s="121">
        <f>ROUND(J30+K30,2)</f>
        <v>3184.4</v>
      </c>
      <c r="L31" s="95"/>
      <c r="M31" s="95"/>
      <c r="N31" s="95"/>
    </row>
    <row r="32" spans="1:14" ht="15.75" thickTop="1" x14ac:dyDescent="0.2">
      <c r="A32" s="22"/>
      <c r="B32" s="23"/>
      <c r="C32" s="23"/>
      <c r="D32" s="24"/>
      <c r="E32" s="24"/>
      <c r="F32" s="74"/>
      <c r="G32" s="26"/>
      <c r="H32" s="27"/>
      <c r="I32" s="92"/>
      <c r="J32" s="28"/>
      <c r="K32" s="75"/>
    </row>
    <row r="33" spans="1:13" ht="15" x14ac:dyDescent="0.25">
      <c r="A33" s="76" t="s">
        <v>18</v>
      </c>
      <c r="B33" s="77"/>
      <c r="C33" s="77"/>
      <c r="D33" s="78"/>
      <c r="E33" s="78"/>
      <c r="F33" s="727">
        <f t="shared" ref="F33:K33" si="0">F30+F21+F18+F15+F12</f>
        <v>5410965</v>
      </c>
      <c r="G33" s="726">
        <f t="shared" si="0"/>
        <v>5434716</v>
      </c>
      <c r="H33" s="79">
        <f t="shared" si="0"/>
        <v>0</v>
      </c>
      <c r="I33" s="725">
        <v>11008</v>
      </c>
      <c r="J33" s="79">
        <f t="shared" si="0"/>
        <v>17328.28</v>
      </c>
      <c r="K33" s="81">
        <f t="shared" si="0"/>
        <v>-4588.92</v>
      </c>
      <c r="L33" s="425">
        <f>L30+L21+L18+L15+L12</f>
        <v>17328284.52</v>
      </c>
      <c r="M33" s="425">
        <f>M30+M21+M18+M15+M12</f>
        <v>-4588916.62</v>
      </c>
    </row>
    <row r="34" spans="1:13" ht="15.75" thickBot="1" x14ac:dyDescent="0.25">
      <c r="A34" s="82"/>
      <c r="B34" s="83"/>
      <c r="C34" s="83"/>
      <c r="D34" s="84"/>
      <c r="E34" s="84"/>
      <c r="F34" s="85"/>
      <c r="G34" s="86"/>
      <c r="H34" s="87"/>
      <c r="I34" s="94"/>
      <c r="J34" s="73" t="s">
        <v>9</v>
      </c>
      <c r="K34" s="88">
        <f>K31+K22+K19+K16+K13</f>
        <v>12739.36</v>
      </c>
    </row>
    <row r="35" spans="1:13" ht="15.75" thickTop="1" x14ac:dyDescent="0.2">
      <c r="A35" s="89"/>
      <c r="B35" s="89"/>
      <c r="C35" s="89"/>
    </row>
    <row r="36" spans="1:13" ht="15" x14ac:dyDescent="0.2">
      <c r="A36" s="916" t="s">
        <v>208</v>
      </c>
      <c r="B36" s="916"/>
      <c r="C36" s="916"/>
      <c r="F36" s="484">
        <f>B38+B40+B42</f>
        <v>173</v>
      </c>
      <c r="G36" s="165" t="s">
        <v>276</v>
      </c>
    </row>
    <row r="37" spans="1:13" ht="15" x14ac:dyDescent="0.2">
      <c r="A37" s="114" t="s">
        <v>20</v>
      </c>
      <c r="B37" s="114"/>
      <c r="C37" s="111"/>
    </row>
    <row r="38" spans="1:13" ht="15.75" x14ac:dyDescent="0.25">
      <c r="A38" s="112"/>
      <c r="B38" s="173">
        <v>15</v>
      </c>
      <c r="C38" s="171" t="s">
        <v>31</v>
      </c>
      <c r="D38" s="8"/>
      <c r="E38" s="8"/>
      <c r="F38" s="51"/>
      <c r="G38" s="113"/>
      <c r="H38" s="51"/>
      <c r="I38" s="905">
        <f>K33</f>
        <v>-4588.92</v>
      </c>
      <c r="J38" s="906"/>
    </row>
    <row r="39" spans="1:13" ht="15" x14ac:dyDescent="0.2">
      <c r="A39" s="114" t="s">
        <v>21</v>
      </c>
      <c r="B39" s="114"/>
      <c r="C39" s="111"/>
      <c r="D39" s="8"/>
      <c r="E39" s="8"/>
      <c r="F39" s="51"/>
      <c r="G39" s="113"/>
      <c r="H39" s="51"/>
      <c r="I39" s="51"/>
      <c r="J39" s="51"/>
      <c r="K39" s="95"/>
    </row>
    <row r="40" spans="1:13" ht="15.75" x14ac:dyDescent="0.25">
      <c r="A40" s="114"/>
      <c r="B40" s="173">
        <v>146</v>
      </c>
      <c r="C40" s="172" t="s">
        <v>32</v>
      </c>
      <c r="D40" s="8"/>
      <c r="E40" s="8"/>
      <c r="F40" s="51"/>
      <c r="G40" s="113"/>
      <c r="H40" s="51"/>
      <c r="I40" s="905">
        <f>J33</f>
        <v>17328.28</v>
      </c>
      <c r="J40" s="906"/>
    </row>
    <row r="41" spans="1:13" ht="15" x14ac:dyDescent="0.2">
      <c r="A41" s="114" t="s">
        <v>33</v>
      </c>
      <c r="B41" s="114"/>
      <c r="C41" s="111"/>
      <c r="D41" s="8"/>
      <c r="E41" s="8"/>
      <c r="F41" s="51"/>
      <c r="G41" s="51"/>
      <c r="H41" s="51"/>
      <c r="I41" s="51"/>
      <c r="J41" s="51"/>
    </row>
    <row r="42" spans="1:13" ht="15.75" x14ac:dyDescent="0.25">
      <c r="B42" s="175">
        <v>12</v>
      </c>
      <c r="C42" s="174" t="s">
        <v>34</v>
      </c>
      <c r="G42" s="113"/>
    </row>
    <row r="43" spans="1:13" ht="15" x14ac:dyDescent="0.2">
      <c r="A43" s="42"/>
      <c r="B43" s="42"/>
      <c r="C43" s="42"/>
      <c r="D43" s="42"/>
      <c r="E43" s="43"/>
    </row>
    <row r="44" spans="1:13" ht="15" x14ac:dyDescent="0.2">
      <c r="A44" s="42"/>
      <c r="B44" s="42"/>
      <c r="C44" s="42"/>
      <c r="D44" s="42"/>
      <c r="E44" s="43"/>
    </row>
    <row r="45" spans="1:13" ht="15" x14ac:dyDescent="0.2">
      <c r="A45" s="42"/>
      <c r="B45" s="42"/>
      <c r="C45" s="42"/>
      <c r="D45" s="43"/>
      <c r="E45" s="43"/>
    </row>
    <row r="46" spans="1:13" ht="15" x14ac:dyDescent="0.2">
      <c r="A46" s="89"/>
      <c r="B46" s="89"/>
      <c r="C46" s="89"/>
    </row>
    <row r="47" spans="1:13" ht="15" x14ac:dyDescent="0.2">
      <c r="A47" s="89"/>
      <c r="B47" s="89"/>
      <c r="C47" s="89"/>
      <c r="J47" s="90"/>
      <c r="K47" s="90"/>
    </row>
    <row r="48" spans="1:13" ht="15.75" x14ac:dyDescent="0.25">
      <c r="A48" s="89"/>
      <c r="B48" s="89"/>
      <c r="C48" s="91"/>
      <c r="J48" s="90"/>
      <c r="K48" s="90"/>
    </row>
    <row r="49" spans="1:3" ht="15" x14ac:dyDescent="0.2">
      <c r="A49" s="89"/>
      <c r="B49" s="89"/>
      <c r="C49" s="89"/>
    </row>
    <row r="50" spans="1:3" ht="15" x14ac:dyDescent="0.2">
      <c r="A50" s="89"/>
      <c r="B50" s="89"/>
      <c r="C50" s="89"/>
    </row>
    <row r="51" spans="1:3" ht="15" x14ac:dyDescent="0.2">
      <c r="A51" s="89"/>
      <c r="B51" s="89"/>
      <c r="C51" s="89"/>
    </row>
    <row r="52" spans="1:3" ht="15" x14ac:dyDescent="0.2">
      <c r="A52" s="89"/>
      <c r="B52" s="89"/>
      <c r="C52" s="89"/>
    </row>
    <row r="53" spans="1:3" ht="15" x14ac:dyDescent="0.2">
      <c r="A53" s="89"/>
      <c r="B53" s="89"/>
      <c r="C53" s="89"/>
    </row>
    <row r="54" spans="1:3" ht="15" x14ac:dyDescent="0.2">
      <c r="A54" s="89"/>
      <c r="B54" s="89"/>
      <c r="C54" s="89"/>
    </row>
    <row r="55" spans="1:3" ht="15" x14ac:dyDescent="0.2">
      <c r="A55" s="89"/>
      <c r="B55" s="89"/>
      <c r="C55" s="89"/>
    </row>
    <row r="56" spans="1:3" ht="15" x14ac:dyDescent="0.2">
      <c r="A56" s="89"/>
      <c r="B56" s="89"/>
      <c r="C56" s="89"/>
    </row>
    <row r="57" spans="1:3" ht="15" x14ac:dyDescent="0.2">
      <c r="A57" s="89"/>
      <c r="B57" s="89"/>
      <c r="C57" s="89"/>
    </row>
    <row r="58" spans="1:3" ht="15" x14ac:dyDescent="0.2">
      <c r="A58" s="89"/>
      <c r="B58" s="89"/>
      <c r="C58" s="89"/>
    </row>
    <row r="59" spans="1:3" ht="15" x14ac:dyDescent="0.2">
      <c r="A59" s="89"/>
      <c r="B59" s="89"/>
      <c r="C59" s="89"/>
    </row>
    <row r="60" spans="1:3" ht="15" x14ac:dyDescent="0.2">
      <c r="A60" s="89"/>
      <c r="B60" s="89"/>
      <c r="C60" s="89"/>
    </row>
    <row r="61" spans="1:3" ht="15" x14ac:dyDescent="0.2">
      <c r="A61" s="89"/>
      <c r="B61" s="89"/>
      <c r="C61" s="89"/>
    </row>
    <row r="62" spans="1:3" ht="15" x14ac:dyDescent="0.2">
      <c r="A62" s="89"/>
      <c r="B62" s="89"/>
      <c r="C62" s="89"/>
    </row>
    <row r="63" spans="1:3" ht="15" x14ac:dyDescent="0.2">
      <c r="A63" s="89"/>
      <c r="B63" s="89"/>
      <c r="C63" s="89"/>
    </row>
    <row r="64" spans="1:3" ht="15" x14ac:dyDescent="0.2">
      <c r="A64" s="89"/>
      <c r="B64" s="89"/>
      <c r="C64" s="89"/>
    </row>
    <row r="65" spans="1:3" ht="15" x14ac:dyDescent="0.2">
      <c r="A65" s="89"/>
      <c r="B65" s="89"/>
      <c r="C65" s="89"/>
    </row>
    <row r="66" spans="1:3" ht="15" x14ac:dyDescent="0.2">
      <c r="A66" s="89"/>
      <c r="B66" s="89"/>
      <c r="C66" s="89"/>
    </row>
    <row r="67" spans="1:3" ht="15" x14ac:dyDescent="0.2">
      <c r="A67" s="89"/>
      <c r="B67" s="89"/>
      <c r="C67" s="89"/>
    </row>
    <row r="68" spans="1:3" ht="15" x14ac:dyDescent="0.2">
      <c r="A68" s="89"/>
      <c r="B68" s="89"/>
      <c r="C68" s="89"/>
    </row>
    <row r="69" spans="1:3" ht="15" x14ac:dyDescent="0.2">
      <c r="A69" s="89"/>
      <c r="B69" s="89"/>
      <c r="C69" s="89"/>
    </row>
    <row r="70" spans="1:3" ht="15" x14ac:dyDescent="0.2">
      <c r="A70" s="89"/>
      <c r="B70" s="89"/>
      <c r="C70" s="89"/>
    </row>
    <row r="71" spans="1:3" ht="15" x14ac:dyDescent="0.2">
      <c r="A71" s="89"/>
      <c r="B71" s="89"/>
      <c r="C71" s="89"/>
    </row>
    <row r="72" spans="1:3" ht="15" x14ac:dyDescent="0.2">
      <c r="A72" s="89"/>
      <c r="B72" s="89"/>
      <c r="C72" s="89"/>
    </row>
    <row r="73" spans="1:3" ht="15" x14ac:dyDescent="0.2">
      <c r="A73" s="89"/>
      <c r="B73" s="89"/>
      <c r="C73" s="89"/>
    </row>
    <row r="74" spans="1:3" ht="15" x14ac:dyDescent="0.2">
      <c r="A74" s="89"/>
      <c r="B74" s="89"/>
      <c r="C74" s="89"/>
    </row>
    <row r="75" spans="1:3" ht="15" x14ac:dyDescent="0.2">
      <c r="A75" s="89"/>
      <c r="B75" s="89"/>
      <c r="C75" s="89"/>
    </row>
    <row r="76" spans="1:3" ht="15" x14ac:dyDescent="0.2">
      <c r="A76" s="89"/>
      <c r="B76" s="89"/>
      <c r="C76" s="89"/>
    </row>
    <row r="77" spans="1:3" ht="15" x14ac:dyDescent="0.2">
      <c r="A77" s="89"/>
      <c r="B77" s="89"/>
      <c r="C77" s="89"/>
    </row>
    <row r="78" spans="1:3" ht="15" x14ac:dyDescent="0.2">
      <c r="A78" s="89"/>
      <c r="B78" s="89"/>
      <c r="C78" s="89"/>
    </row>
    <row r="79" spans="1:3" ht="15" x14ac:dyDescent="0.2">
      <c r="A79" s="89"/>
      <c r="B79" s="89"/>
      <c r="C79" s="89"/>
    </row>
    <row r="80" spans="1:3" ht="15" x14ac:dyDescent="0.2">
      <c r="A80" s="89"/>
      <c r="B80" s="89"/>
      <c r="C80" s="89"/>
    </row>
    <row r="81" spans="1:3" ht="15" x14ac:dyDescent="0.2">
      <c r="A81" s="89"/>
      <c r="B81" s="89"/>
      <c r="C81" s="89"/>
    </row>
    <row r="82" spans="1:3" ht="15" x14ac:dyDescent="0.2">
      <c r="A82" s="89"/>
      <c r="B82" s="89"/>
      <c r="C82" s="89"/>
    </row>
    <row r="83" spans="1:3" ht="15" x14ac:dyDescent="0.2">
      <c r="A83" s="89"/>
      <c r="B83" s="89"/>
      <c r="C83" s="89"/>
    </row>
    <row r="84" spans="1:3" ht="15" x14ac:dyDescent="0.2">
      <c r="A84" s="89"/>
      <c r="B84" s="89"/>
      <c r="C84" s="89"/>
    </row>
    <row r="85" spans="1:3" ht="15" x14ac:dyDescent="0.2">
      <c r="A85" s="89"/>
      <c r="B85" s="89"/>
      <c r="C85" s="89"/>
    </row>
    <row r="86" spans="1:3" ht="15" x14ac:dyDescent="0.2">
      <c r="A86" s="89"/>
      <c r="B86" s="89"/>
      <c r="C86" s="89"/>
    </row>
    <row r="87" spans="1:3" ht="15" x14ac:dyDescent="0.2">
      <c r="A87" s="89"/>
      <c r="B87" s="89"/>
      <c r="C87" s="89"/>
    </row>
    <row r="88" spans="1:3" ht="15" x14ac:dyDescent="0.2">
      <c r="A88" s="89"/>
      <c r="B88" s="89"/>
      <c r="C88" s="89"/>
    </row>
    <row r="89" spans="1:3" ht="15" x14ac:dyDescent="0.2">
      <c r="A89" s="89"/>
      <c r="B89" s="89"/>
      <c r="C89" s="89"/>
    </row>
    <row r="90" spans="1:3" ht="15" x14ac:dyDescent="0.2">
      <c r="A90" s="89"/>
      <c r="B90" s="89"/>
      <c r="C90" s="89"/>
    </row>
    <row r="91" spans="1:3" ht="15" x14ac:dyDescent="0.2">
      <c r="A91" s="89"/>
      <c r="B91" s="89"/>
      <c r="C91" s="89"/>
    </row>
    <row r="92" spans="1:3" ht="15" x14ac:dyDescent="0.2">
      <c r="A92" s="89"/>
      <c r="B92" s="89"/>
      <c r="C92" s="89"/>
    </row>
    <row r="93" spans="1:3" ht="15" x14ac:dyDescent="0.2">
      <c r="A93" s="89"/>
      <c r="B93" s="89"/>
      <c r="C93" s="89"/>
    </row>
    <row r="94" spans="1:3" ht="15" x14ac:dyDescent="0.2">
      <c r="A94" s="89"/>
      <c r="B94" s="89"/>
      <c r="C94" s="89"/>
    </row>
    <row r="95" spans="1:3" ht="15" x14ac:dyDescent="0.2">
      <c r="A95" s="89"/>
      <c r="B95" s="89"/>
      <c r="C95" s="89"/>
    </row>
    <row r="96" spans="1:3" ht="15" x14ac:dyDescent="0.2">
      <c r="A96" s="89"/>
      <c r="B96" s="89"/>
      <c r="C96" s="89"/>
    </row>
    <row r="97" spans="1:3" ht="15" x14ac:dyDescent="0.2">
      <c r="A97" s="89"/>
      <c r="B97" s="89"/>
      <c r="C97" s="89"/>
    </row>
    <row r="98" spans="1:3" ht="15" x14ac:dyDescent="0.2">
      <c r="A98" s="89"/>
      <c r="B98" s="89"/>
      <c r="C98" s="89"/>
    </row>
    <row r="99" spans="1:3" ht="15" x14ac:dyDescent="0.2">
      <c r="A99" s="89"/>
      <c r="B99" s="89"/>
      <c r="C99" s="89"/>
    </row>
    <row r="100" spans="1:3" ht="15" x14ac:dyDescent="0.2">
      <c r="A100" s="89"/>
      <c r="B100" s="89"/>
      <c r="C100" s="89"/>
    </row>
    <row r="101" spans="1:3" ht="15" x14ac:dyDescent="0.2">
      <c r="A101" s="89"/>
      <c r="B101" s="89"/>
      <c r="C101" s="89"/>
    </row>
    <row r="102" spans="1:3" ht="15" x14ac:dyDescent="0.2">
      <c r="A102" s="89"/>
      <c r="B102" s="89"/>
      <c r="C102" s="89"/>
    </row>
    <row r="103" spans="1:3" ht="15" x14ac:dyDescent="0.2">
      <c r="A103" s="89"/>
      <c r="B103" s="89"/>
      <c r="C103" s="89"/>
    </row>
    <row r="104" spans="1:3" ht="15" x14ac:dyDescent="0.2">
      <c r="A104" s="89"/>
      <c r="B104" s="89"/>
      <c r="C104" s="89"/>
    </row>
    <row r="105" spans="1:3" ht="15" x14ac:dyDescent="0.2">
      <c r="A105" s="89"/>
      <c r="B105" s="89"/>
      <c r="C105" s="89"/>
    </row>
    <row r="106" spans="1:3" ht="15" x14ac:dyDescent="0.2">
      <c r="A106" s="89"/>
      <c r="B106" s="89"/>
      <c r="C106" s="89"/>
    </row>
    <row r="107" spans="1:3" ht="15" x14ac:dyDescent="0.2">
      <c r="A107" s="89"/>
      <c r="B107" s="89"/>
      <c r="C107" s="89"/>
    </row>
    <row r="108" spans="1:3" ht="15" x14ac:dyDescent="0.2">
      <c r="A108" s="89"/>
      <c r="B108" s="89"/>
      <c r="C108" s="89"/>
    </row>
    <row r="109" spans="1:3" ht="15" x14ac:dyDescent="0.2">
      <c r="A109" s="89"/>
      <c r="B109" s="89"/>
      <c r="C109" s="89"/>
    </row>
    <row r="110" spans="1:3" ht="15" x14ac:dyDescent="0.2">
      <c r="A110" s="89"/>
      <c r="B110" s="89"/>
      <c r="C110" s="89"/>
    </row>
    <row r="111" spans="1:3" ht="15" x14ac:dyDescent="0.2">
      <c r="A111" s="89"/>
      <c r="B111" s="89"/>
      <c r="C111" s="89"/>
    </row>
    <row r="112" spans="1:3" ht="15" x14ac:dyDescent="0.2">
      <c r="A112" s="89"/>
      <c r="B112" s="89"/>
      <c r="C112" s="89"/>
    </row>
    <row r="113" spans="1:3" ht="15" x14ac:dyDescent="0.2">
      <c r="A113" s="89"/>
      <c r="B113" s="89"/>
      <c r="C113" s="89"/>
    </row>
    <row r="114" spans="1:3" ht="15" x14ac:dyDescent="0.2">
      <c r="A114" s="89"/>
      <c r="B114" s="89"/>
      <c r="C114" s="89"/>
    </row>
    <row r="115" spans="1:3" ht="15" x14ac:dyDescent="0.2">
      <c r="A115" s="89"/>
      <c r="B115" s="89"/>
      <c r="C115" s="89"/>
    </row>
    <row r="116" spans="1:3" ht="15" x14ac:dyDescent="0.2">
      <c r="A116" s="89"/>
      <c r="B116" s="89"/>
      <c r="C116" s="89"/>
    </row>
    <row r="117" spans="1:3" ht="15" x14ac:dyDescent="0.2">
      <c r="A117" s="89"/>
      <c r="B117" s="89"/>
      <c r="C117" s="89"/>
    </row>
    <row r="118" spans="1:3" ht="15" x14ac:dyDescent="0.2">
      <c r="A118" s="89"/>
      <c r="B118" s="89"/>
      <c r="C118" s="89"/>
    </row>
    <row r="119" spans="1:3" ht="15" x14ac:dyDescent="0.2">
      <c r="A119" s="89"/>
      <c r="B119" s="89"/>
      <c r="C119" s="89"/>
    </row>
    <row r="120" spans="1:3" ht="15" x14ac:dyDescent="0.2">
      <c r="A120" s="89"/>
      <c r="B120" s="89"/>
      <c r="C120" s="89"/>
    </row>
    <row r="121" spans="1:3" ht="15" x14ac:dyDescent="0.2">
      <c r="A121" s="89"/>
      <c r="B121" s="89"/>
      <c r="C121" s="89"/>
    </row>
    <row r="122" spans="1:3" ht="15" x14ac:dyDescent="0.2">
      <c r="A122" s="89"/>
      <c r="B122" s="89"/>
      <c r="C122" s="89"/>
    </row>
    <row r="123" spans="1:3" ht="15" x14ac:dyDescent="0.2">
      <c r="A123" s="89"/>
      <c r="B123" s="89"/>
      <c r="C123" s="89"/>
    </row>
    <row r="124" spans="1:3" ht="15" x14ac:dyDescent="0.2">
      <c r="A124" s="89"/>
      <c r="B124" s="89"/>
      <c r="C124" s="89"/>
    </row>
    <row r="125" spans="1:3" ht="15" x14ac:dyDescent="0.2">
      <c r="A125" s="89"/>
      <c r="B125" s="89"/>
      <c r="C125" s="89"/>
    </row>
    <row r="126" spans="1:3" ht="15" x14ac:dyDescent="0.2">
      <c r="A126" s="89"/>
      <c r="B126" s="89"/>
      <c r="C126" s="89"/>
    </row>
    <row r="127" spans="1:3" ht="15" x14ac:dyDescent="0.2">
      <c r="A127" s="89"/>
      <c r="B127" s="89"/>
      <c r="C127" s="89"/>
    </row>
    <row r="128" spans="1:3" ht="15" x14ac:dyDescent="0.2">
      <c r="A128" s="89"/>
      <c r="B128" s="89"/>
      <c r="C128" s="89"/>
    </row>
    <row r="129" spans="1:3" ht="15" x14ac:dyDescent="0.2">
      <c r="A129" s="89"/>
      <c r="B129" s="89"/>
      <c r="C129" s="89"/>
    </row>
    <row r="130" spans="1:3" ht="15" x14ac:dyDescent="0.2">
      <c r="A130" s="89"/>
      <c r="B130" s="89"/>
      <c r="C130" s="89"/>
    </row>
    <row r="131" spans="1:3" ht="15" x14ac:dyDescent="0.2">
      <c r="A131" s="89"/>
      <c r="B131" s="89"/>
      <c r="C131" s="89"/>
    </row>
    <row r="132" spans="1:3" ht="15" x14ac:dyDescent="0.2">
      <c r="A132" s="89"/>
      <c r="B132" s="89"/>
      <c r="C132" s="89"/>
    </row>
    <row r="133" spans="1:3" ht="15" x14ac:dyDescent="0.2">
      <c r="A133" s="89"/>
      <c r="B133" s="89"/>
      <c r="C133" s="89"/>
    </row>
    <row r="134" spans="1:3" ht="15" x14ac:dyDescent="0.2">
      <c r="A134" s="89"/>
      <c r="B134" s="89"/>
      <c r="C134" s="89"/>
    </row>
    <row r="135" spans="1:3" ht="15" x14ac:dyDescent="0.2">
      <c r="A135" s="89"/>
      <c r="B135" s="89"/>
      <c r="C135" s="89"/>
    </row>
    <row r="136" spans="1:3" ht="15" x14ac:dyDescent="0.2">
      <c r="A136" s="89"/>
      <c r="B136" s="89"/>
      <c r="C136" s="89"/>
    </row>
    <row r="137" spans="1:3" ht="15" x14ac:dyDescent="0.2">
      <c r="A137" s="89"/>
      <c r="B137" s="89"/>
      <c r="C137" s="89"/>
    </row>
    <row r="138" spans="1:3" ht="15" x14ac:dyDescent="0.2">
      <c r="A138" s="89"/>
      <c r="B138" s="89"/>
      <c r="C138" s="89"/>
    </row>
    <row r="139" spans="1:3" ht="15" x14ac:dyDescent="0.2">
      <c r="A139" s="89"/>
      <c r="B139" s="89"/>
      <c r="C139" s="89"/>
    </row>
    <row r="140" spans="1:3" ht="15" x14ac:dyDescent="0.2">
      <c r="A140" s="89"/>
      <c r="B140" s="89"/>
      <c r="C140" s="89"/>
    </row>
    <row r="141" spans="1:3" ht="15" x14ac:dyDescent="0.2">
      <c r="A141" s="89"/>
      <c r="B141" s="89"/>
      <c r="C141" s="89"/>
    </row>
    <row r="142" spans="1:3" ht="15" x14ac:dyDescent="0.2">
      <c r="A142" s="89"/>
      <c r="B142" s="89"/>
      <c r="C142" s="89"/>
    </row>
    <row r="143" spans="1:3" ht="15" x14ac:dyDescent="0.2">
      <c r="A143" s="89"/>
      <c r="B143" s="89"/>
      <c r="C143" s="89"/>
    </row>
    <row r="144" spans="1:3" ht="15" x14ac:dyDescent="0.2">
      <c r="A144" s="89"/>
      <c r="B144" s="89"/>
      <c r="C144" s="89"/>
    </row>
    <row r="145" spans="1:3" ht="15" x14ac:dyDescent="0.2">
      <c r="A145" s="89"/>
      <c r="B145" s="89"/>
      <c r="C145" s="89"/>
    </row>
    <row r="146" spans="1:3" ht="15" x14ac:dyDescent="0.2">
      <c r="A146" s="89"/>
      <c r="B146" s="89"/>
      <c r="C146" s="89"/>
    </row>
    <row r="147" spans="1:3" ht="15" x14ac:dyDescent="0.2">
      <c r="A147" s="89"/>
      <c r="B147" s="89"/>
      <c r="C147" s="89"/>
    </row>
    <row r="148" spans="1:3" ht="15" x14ac:dyDescent="0.2">
      <c r="A148" s="89"/>
      <c r="B148" s="89"/>
      <c r="C148" s="89"/>
    </row>
    <row r="149" spans="1:3" ht="15" x14ac:dyDescent="0.2">
      <c r="A149" s="89"/>
      <c r="B149" s="89"/>
      <c r="C149" s="89"/>
    </row>
    <row r="150" spans="1:3" ht="15" x14ac:dyDescent="0.2">
      <c r="A150" s="89"/>
      <c r="B150" s="89"/>
      <c r="C150" s="89"/>
    </row>
    <row r="151" spans="1:3" ht="15" x14ac:dyDescent="0.2">
      <c r="A151" s="89"/>
      <c r="B151" s="89"/>
      <c r="C151" s="89"/>
    </row>
    <row r="152" spans="1:3" ht="15" x14ac:dyDescent="0.2">
      <c r="A152" s="89"/>
      <c r="B152" s="89"/>
      <c r="C152" s="89"/>
    </row>
    <row r="153" spans="1:3" ht="15" x14ac:dyDescent="0.2">
      <c r="A153" s="89"/>
      <c r="B153" s="89"/>
      <c r="C153" s="89"/>
    </row>
    <row r="154" spans="1:3" ht="15" x14ac:dyDescent="0.2">
      <c r="A154" s="89"/>
      <c r="B154" s="89"/>
      <c r="C154" s="89"/>
    </row>
    <row r="155" spans="1:3" ht="15" x14ac:dyDescent="0.2">
      <c r="A155" s="89"/>
      <c r="B155" s="89"/>
      <c r="C155" s="89"/>
    </row>
    <row r="156" spans="1:3" ht="15" x14ac:dyDescent="0.2">
      <c r="A156" s="89"/>
      <c r="B156" s="89"/>
      <c r="C156" s="89"/>
    </row>
    <row r="157" spans="1:3" ht="15" x14ac:dyDescent="0.2">
      <c r="A157" s="89"/>
      <c r="B157" s="89"/>
      <c r="C157" s="89"/>
    </row>
    <row r="158" spans="1:3" ht="15" x14ac:dyDescent="0.2">
      <c r="A158" s="89"/>
      <c r="B158" s="89"/>
      <c r="C158" s="89"/>
    </row>
    <row r="159" spans="1:3" ht="15" x14ac:dyDescent="0.2">
      <c r="A159" s="89"/>
      <c r="B159" s="89"/>
      <c r="C159" s="89"/>
    </row>
    <row r="160" spans="1:3" ht="15" x14ac:dyDescent="0.2">
      <c r="A160" s="89"/>
      <c r="B160" s="89"/>
      <c r="C160" s="89"/>
    </row>
    <row r="161" spans="1:3" ht="15" x14ac:dyDescent="0.2">
      <c r="A161" s="89"/>
      <c r="B161" s="89"/>
      <c r="C161" s="89"/>
    </row>
    <row r="162" spans="1:3" ht="15" x14ac:dyDescent="0.2">
      <c r="A162" s="89"/>
      <c r="B162" s="89"/>
      <c r="C162" s="89"/>
    </row>
    <row r="163" spans="1:3" ht="15" x14ac:dyDescent="0.2">
      <c r="A163" s="89"/>
      <c r="B163" s="89"/>
      <c r="C163" s="89"/>
    </row>
    <row r="164" spans="1:3" ht="15" x14ac:dyDescent="0.2">
      <c r="A164" s="89"/>
      <c r="B164" s="89"/>
      <c r="C164" s="89"/>
    </row>
    <row r="165" spans="1:3" ht="15" x14ac:dyDescent="0.2">
      <c r="A165" s="89"/>
      <c r="B165" s="89"/>
      <c r="C165" s="89"/>
    </row>
    <row r="166" spans="1:3" ht="15" x14ac:dyDescent="0.2">
      <c r="A166" s="89"/>
      <c r="B166" s="89"/>
      <c r="C166" s="89"/>
    </row>
    <row r="167" spans="1:3" ht="15" x14ac:dyDescent="0.2">
      <c r="A167" s="89"/>
      <c r="B167" s="89"/>
      <c r="C167" s="89"/>
    </row>
    <row r="168" spans="1:3" ht="15" x14ac:dyDescent="0.2">
      <c r="A168" s="89"/>
      <c r="B168" s="89"/>
      <c r="C168" s="89"/>
    </row>
    <row r="169" spans="1:3" ht="15" x14ac:dyDescent="0.2">
      <c r="A169" s="89"/>
      <c r="B169" s="89"/>
      <c r="C169" s="89"/>
    </row>
    <row r="170" spans="1:3" ht="15" x14ac:dyDescent="0.2">
      <c r="A170" s="89"/>
      <c r="B170" s="89"/>
      <c r="C170" s="89"/>
    </row>
    <row r="171" spans="1:3" ht="15" x14ac:dyDescent="0.2">
      <c r="A171" s="89"/>
      <c r="B171" s="89"/>
      <c r="C171" s="89"/>
    </row>
    <row r="172" spans="1:3" ht="15" x14ac:dyDescent="0.2">
      <c r="A172" s="89"/>
      <c r="B172" s="89"/>
      <c r="C172" s="89"/>
    </row>
    <row r="173" spans="1:3" ht="15" x14ac:dyDescent="0.2">
      <c r="A173" s="89"/>
      <c r="B173" s="89"/>
      <c r="C173" s="89"/>
    </row>
    <row r="174" spans="1:3" ht="15" x14ac:dyDescent="0.2">
      <c r="A174" s="89"/>
      <c r="B174" s="89"/>
      <c r="C174" s="89"/>
    </row>
    <row r="175" spans="1:3" ht="15" x14ac:dyDescent="0.2">
      <c r="A175" s="89"/>
      <c r="B175" s="89"/>
      <c r="C175" s="89"/>
    </row>
    <row r="176" spans="1:3" ht="15" x14ac:dyDescent="0.2">
      <c r="A176" s="89"/>
      <c r="B176" s="89"/>
      <c r="C176" s="89"/>
    </row>
    <row r="177" spans="1:3" ht="15" x14ac:dyDescent="0.2">
      <c r="A177" s="89"/>
      <c r="B177" s="89"/>
      <c r="C177" s="89"/>
    </row>
    <row r="178" spans="1:3" ht="15" x14ac:dyDescent="0.2">
      <c r="A178" s="89"/>
      <c r="B178" s="89"/>
      <c r="C178" s="89"/>
    </row>
    <row r="179" spans="1:3" ht="15" x14ac:dyDescent="0.2">
      <c r="A179" s="89"/>
      <c r="B179" s="89"/>
      <c r="C179" s="89"/>
    </row>
    <row r="180" spans="1:3" ht="15" x14ac:dyDescent="0.2">
      <c r="A180" s="89"/>
      <c r="B180" s="89"/>
      <c r="C180" s="89"/>
    </row>
    <row r="181" spans="1:3" ht="15" x14ac:dyDescent="0.2">
      <c r="A181" s="89"/>
      <c r="B181" s="89"/>
      <c r="C181" s="89"/>
    </row>
    <row r="182" spans="1:3" ht="15" x14ac:dyDescent="0.2">
      <c r="A182" s="89"/>
      <c r="B182" s="89"/>
      <c r="C182" s="89"/>
    </row>
    <row r="183" spans="1:3" ht="15" x14ac:dyDescent="0.2">
      <c r="A183" s="89"/>
      <c r="B183" s="89"/>
      <c r="C183" s="89"/>
    </row>
    <row r="184" spans="1:3" ht="15" x14ac:dyDescent="0.2">
      <c r="A184" s="89"/>
      <c r="B184" s="89"/>
      <c r="C184" s="89"/>
    </row>
    <row r="185" spans="1:3" ht="15" x14ac:dyDescent="0.2">
      <c r="A185" s="89"/>
      <c r="B185" s="89"/>
      <c r="C185" s="89"/>
    </row>
    <row r="186" spans="1:3" ht="15" x14ac:dyDescent="0.2">
      <c r="A186" s="89"/>
      <c r="B186" s="89"/>
      <c r="C186" s="89"/>
    </row>
    <row r="187" spans="1:3" ht="15" x14ac:dyDescent="0.2">
      <c r="A187" s="89"/>
      <c r="B187" s="89"/>
      <c r="C187" s="89"/>
    </row>
    <row r="188" spans="1:3" ht="15" x14ac:dyDescent="0.2">
      <c r="A188" s="89"/>
      <c r="B188" s="89"/>
      <c r="C188" s="89"/>
    </row>
    <row r="189" spans="1:3" ht="15" x14ac:dyDescent="0.2">
      <c r="A189" s="89"/>
      <c r="B189" s="89"/>
      <c r="C189" s="89"/>
    </row>
    <row r="190" spans="1:3" ht="15" x14ac:dyDescent="0.2">
      <c r="A190" s="89"/>
      <c r="B190" s="89"/>
      <c r="C190" s="89"/>
    </row>
    <row r="191" spans="1:3" ht="15" x14ac:dyDescent="0.2">
      <c r="A191" s="89"/>
      <c r="B191" s="89"/>
      <c r="C191" s="89"/>
    </row>
    <row r="192" spans="1:3" ht="15" x14ac:dyDescent="0.2">
      <c r="A192" s="89"/>
      <c r="B192" s="89"/>
      <c r="C192" s="89"/>
    </row>
    <row r="193" spans="1:3" ht="15" x14ac:dyDescent="0.2">
      <c r="A193" s="89"/>
      <c r="B193" s="89"/>
      <c r="C193" s="89"/>
    </row>
    <row r="194" spans="1:3" ht="15" x14ac:dyDescent="0.2">
      <c r="A194" s="89"/>
      <c r="B194" s="89"/>
      <c r="C194" s="89"/>
    </row>
    <row r="195" spans="1:3" ht="15" x14ac:dyDescent="0.2">
      <c r="A195" s="89"/>
      <c r="B195" s="89"/>
      <c r="C195" s="89"/>
    </row>
    <row r="196" spans="1:3" ht="15" x14ac:dyDescent="0.2">
      <c r="A196" s="89"/>
      <c r="B196" s="89"/>
      <c r="C196" s="89"/>
    </row>
    <row r="197" spans="1:3" ht="15" x14ac:dyDescent="0.2">
      <c r="A197" s="89"/>
      <c r="B197" s="89"/>
      <c r="C197" s="89"/>
    </row>
    <row r="198" spans="1:3" ht="15" x14ac:dyDescent="0.2">
      <c r="A198" s="89"/>
      <c r="B198" s="89"/>
      <c r="C198" s="89"/>
    </row>
    <row r="199" spans="1:3" ht="15" x14ac:dyDescent="0.2">
      <c r="A199" s="89"/>
      <c r="B199" s="89"/>
      <c r="C199" s="89"/>
    </row>
    <row r="200" spans="1:3" ht="15" x14ac:dyDescent="0.2">
      <c r="A200" s="89"/>
      <c r="B200" s="89"/>
      <c r="C200" s="89"/>
    </row>
    <row r="201" spans="1:3" ht="15" x14ac:dyDescent="0.2">
      <c r="A201" s="89"/>
      <c r="B201" s="89"/>
      <c r="C201" s="89"/>
    </row>
    <row r="202" spans="1:3" ht="15" x14ac:dyDescent="0.2">
      <c r="A202" s="89"/>
      <c r="B202" s="89"/>
      <c r="C202" s="89"/>
    </row>
    <row r="203" spans="1:3" ht="15" x14ac:dyDescent="0.2">
      <c r="A203" s="89"/>
      <c r="B203" s="89"/>
      <c r="C203" s="89"/>
    </row>
    <row r="204" spans="1:3" ht="15" x14ac:dyDescent="0.2">
      <c r="A204" s="89"/>
      <c r="B204" s="89"/>
      <c r="C204" s="89"/>
    </row>
    <row r="205" spans="1:3" ht="15" x14ac:dyDescent="0.2">
      <c r="A205" s="89"/>
      <c r="B205" s="89"/>
      <c r="C205" s="89"/>
    </row>
    <row r="206" spans="1:3" ht="15" x14ac:dyDescent="0.2">
      <c r="A206" s="89"/>
      <c r="B206" s="89"/>
      <c r="C206" s="89"/>
    </row>
    <row r="207" spans="1:3" ht="15" x14ac:dyDescent="0.2">
      <c r="A207" s="89"/>
      <c r="B207" s="89"/>
      <c r="C207" s="89"/>
    </row>
    <row r="208" spans="1:3" ht="15" x14ac:dyDescent="0.2">
      <c r="A208" s="89"/>
      <c r="B208" s="89"/>
      <c r="C208" s="89"/>
    </row>
    <row r="209" spans="1:3" ht="15" x14ac:dyDescent="0.2">
      <c r="A209" s="89"/>
      <c r="B209" s="89"/>
      <c r="C209" s="89"/>
    </row>
    <row r="210" spans="1:3" ht="15" x14ac:dyDescent="0.2">
      <c r="A210" s="89"/>
      <c r="B210" s="89"/>
      <c r="C210" s="89"/>
    </row>
    <row r="211" spans="1:3" ht="15" x14ac:dyDescent="0.2">
      <c r="A211" s="89"/>
      <c r="B211" s="89"/>
      <c r="C211" s="89"/>
    </row>
    <row r="212" spans="1:3" ht="15" x14ac:dyDescent="0.2">
      <c r="A212" s="89"/>
      <c r="B212" s="89"/>
      <c r="C212" s="89"/>
    </row>
    <row r="213" spans="1:3" ht="15" x14ac:dyDescent="0.2">
      <c r="A213" s="89"/>
      <c r="B213" s="89"/>
      <c r="C213" s="89"/>
    </row>
    <row r="214" spans="1:3" ht="15" x14ac:dyDescent="0.2">
      <c r="A214" s="89"/>
      <c r="B214" s="89"/>
      <c r="C214" s="89"/>
    </row>
    <row r="215" spans="1:3" ht="15" x14ac:dyDescent="0.2">
      <c r="A215" s="89"/>
      <c r="B215" s="89"/>
      <c r="C215" s="89"/>
    </row>
    <row r="216" spans="1:3" ht="15" x14ac:dyDescent="0.2">
      <c r="A216" s="89"/>
      <c r="B216" s="89"/>
      <c r="C216" s="89"/>
    </row>
    <row r="217" spans="1:3" ht="15" x14ac:dyDescent="0.2">
      <c r="A217" s="89"/>
      <c r="B217" s="89"/>
      <c r="C217" s="89"/>
    </row>
    <row r="218" spans="1:3" ht="15" x14ac:dyDescent="0.2">
      <c r="A218" s="89"/>
      <c r="B218" s="89"/>
      <c r="C218" s="89"/>
    </row>
    <row r="219" spans="1:3" ht="15" x14ac:dyDescent="0.2">
      <c r="A219" s="89"/>
      <c r="B219" s="89"/>
      <c r="C219" s="89"/>
    </row>
    <row r="220" spans="1:3" ht="15" x14ac:dyDescent="0.2">
      <c r="A220" s="89"/>
      <c r="B220" s="89"/>
      <c r="C220" s="89"/>
    </row>
    <row r="221" spans="1:3" ht="15" x14ac:dyDescent="0.2">
      <c r="A221" s="89"/>
      <c r="B221" s="89"/>
      <c r="C221" s="89"/>
    </row>
    <row r="222" spans="1:3" ht="15" x14ac:dyDescent="0.2">
      <c r="A222" s="89"/>
      <c r="B222" s="89"/>
      <c r="C222" s="89"/>
    </row>
    <row r="223" spans="1:3" ht="15" x14ac:dyDescent="0.2">
      <c r="A223" s="89"/>
      <c r="B223" s="89"/>
      <c r="C223" s="89"/>
    </row>
    <row r="224" spans="1:3" ht="15" x14ac:dyDescent="0.2">
      <c r="A224" s="89"/>
      <c r="B224" s="89"/>
      <c r="C224" s="89"/>
    </row>
    <row r="225" spans="1:3" ht="15" x14ac:dyDescent="0.2">
      <c r="A225" s="89"/>
      <c r="B225" s="89"/>
      <c r="C225" s="89"/>
    </row>
    <row r="226" spans="1:3" ht="15" x14ac:dyDescent="0.2">
      <c r="A226" s="89"/>
      <c r="B226" s="89"/>
      <c r="C226" s="89"/>
    </row>
    <row r="227" spans="1:3" ht="15" x14ac:dyDescent="0.2">
      <c r="A227" s="89"/>
      <c r="B227" s="89"/>
      <c r="C227" s="89"/>
    </row>
    <row r="228" spans="1:3" ht="15" x14ac:dyDescent="0.2">
      <c r="A228" s="89"/>
      <c r="B228" s="89"/>
      <c r="C228" s="89"/>
    </row>
    <row r="229" spans="1:3" ht="15" x14ac:dyDescent="0.2">
      <c r="A229" s="89"/>
      <c r="B229" s="89"/>
      <c r="C229" s="89"/>
    </row>
    <row r="230" spans="1:3" ht="15" x14ac:dyDescent="0.2">
      <c r="A230" s="89"/>
      <c r="B230" s="89"/>
      <c r="C230" s="89"/>
    </row>
    <row r="231" spans="1:3" ht="15" x14ac:dyDescent="0.2">
      <c r="A231" s="89"/>
      <c r="B231" s="89"/>
      <c r="C231" s="89"/>
    </row>
    <row r="232" spans="1:3" ht="15" x14ac:dyDescent="0.2">
      <c r="A232" s="89"/>
      <c r="B232" s="89"/>
      <c r="C232" s="89"/>
    </row>
    <row r="233" spans="1:3" ht="15" x14ac:dyDescent="0.2">
      <c r="A233" s="89"/>
      <c r="B233" s="89"/>
      <c r="C233" s="89"/>
    </row>
    <row r="234" spans="1:3" ht="15" x14ac:dyDescent="0.2">
      <c r="A234" s="89"/>
      <c r="B234" s="89"/>
      <c r="C234" s="89"/>
    </row>
    <row r="235" spans="1:3" ht="15" x14ac:dyDescent="0.2">
      <c r="A235" s="89"/>
      <c r="B235" s="89"/>
      <c r="C235" s="89"/>
    </row>
    <row r="236" spans="1:3" ht="15" x14ac:dyDescent="0.2">
      <c r="A236" s="89"/>
      <c r="B236" s="89"/>
      <c r="C236" s="89"/>
    </row>
    <row r="237" spans="1:3" ht="15" x14ac:dyDescent="0.2">
      <c r="A237" s="89"/>
      <c r="B237" s="89"/>
      <c r="C237" s="89"/>
    </row>
    <row r="238" spans="1:3" ht="15" x14ac:dyDescent="0.2">
      <c r="A238" s="89"/>
      <c r="B238" s="89"/>
      <c r="C238" s="89"/>
    </row>
    <row r="239" spans="1:3" ht="15" x14ac:dyDescent="0.2">
      <c r="A239" s="89"/>
      <c r="B239" s="89"/>
      <c r="C239" s="89"/>
    </row>
    <row r="240" spans="1:3" ht="15" x14ac:dyDescent="0.2">
      <c r="A240" s="89"/>
      <c r="B240" s="89"/>
      <c r="C240" s="89"/>
    </row>
    <row r="241" spans="1:3" ht="15" x14ac:dyDescent="0.2">
      <c r="A241" s="89"/>
      <c r="B241" s="89"/>
      <c r="C241" s="89"/>
    </row>
    <row r="242" spans="1:3" ht="15" x14ac:dyDescent="0.2">
      <c r="A242" s="89"/>
      <c r="B242" s="89"/>
      <c r="C242" s="89"/>
    </row>
    <row r="243" spans="1:3" ht="15" x14ac:dyDescent="0.2">
      <c r="A243" s="89"/>
      <c r="B243" s="89"/>
      <c r="C243" s="89"/>
    </row>
    <row r="244" spans="1:3" ht="15" x14ac:dyDescent="0.2">
      <c r="A244" s="89"/>
      <c r="B244" s="89"/>
      <c r="C244" s="89"/>
    </row>
    <row r="245" spans="1:3" ht="15" x14ac:dyDescent="0.2">
      <c r="A245" s="89"/>
      <c r="B245" s="89"/>
      <c r="C245" s="89"/>
    </row>
    <row r="246" spans="1:3" ht="15" x14ac:dyDescent="0.2">
      <c r="A246" s="89"/>
      <c r="B246" s="89"/>
      <c r="C246" s="89"/>
    </row>
    <row r="247" spans="1:3" ht="15" x14ac:dyDescent="0.2">
      <c r="A247" s="89"/>
      <c r="B247" s="89"/>
      <c r="C247" s="89"/>
    </row>
    <row r="248" spans="1:3" ht="15" x14ac:dyDescent="0.2">
      <c r="A248" s="89"/>
      <c r="B248" s="89"/>
      <c r="C248" s="89"/>
    </row>
    <row r="249" spans="1:3" ht="15" x14ac:dyDescent="0.2">
      <c r="A249" s="89"/>
      <c r="B249" s="89"/>
      <c r="C249" s="89"/>
    </row>
    <row r="250" spans="1:3" ht="15" x14ac:dyDescent="0.2">
      <c r="A250" s="89"/>
      <c r="B250" s="89"/>
      <c r="C250" s="89"/>
    </row>
    <row r="251" spans="1:3" ht="15" x14ac:dyDescent="0.2">
      <c r="A251" s="89"/>
      <c r="B251" s="89"/>
      <c r="C251" s="89"/>
    </row>
    <row r="252" spans="1:3" ht="15" x14ac:dyDescent="0.2">
      <c r="A252" s="89"/>
      <c r="B252" s="89"/>
      <c r="C252" s="89"/>
    </row>
    <row r="253" spans="1:3" ht="15" x14ac:dyDescent="0.2">
      <c r="A253" s="89"/>
      <c r="B253" s="89"/>
      <c r="C253" s="89"/>
    </row>
    <row r="254" spans="1:3" ht="15" x14ac:dyDescent="0.2">
      <c r="A254" s="89"/>
      <c r="B254" s="89"/>
      <c r="C254" s="89"/>
    </row>
    <row r="255" spans="1:3" ht="15" x14ac:dyDescent="0.2">
      <c r="A255" s="89"/>
      <c r="B255" s="89"/>
      <c r="C255" s="89"/>
    </row>
    <row r="256" spans="1:3" ht="15" x14ac:dyDescent="0.2">
      <c r="A256" s="89"/>
      <c r="B256" s="89"/>
      <c r="C256" s="89"/>
    </row>
    <row r="257" spans="1:3" ht="15" x14ac:dyDescent="0.2">
      <c r="A257" s="89"/>
      <c r="B257" s="89"/>
      <c r="C257" s="89"/>
    </row>
    <row r="258" spans="1:3" ht="15" x14ac:dyDescent="0.2">
      <c r="A258" s="89"/>
      <c r="B258" s="89"/>
      <c r="C258" s="89"/>
    </row>
    <row r="259" spans="1:3" ht="15" x14ac:dyDescent="0.2">
      <c r="A259" s="89"/>
      <c r="B259" s="89"/>
      <c r="C259" s="89"/>
    </row>
    <row r="260" spans="1:3" ht="15" x14ac:dyDescent="0.2">
      <c r="A260" s="89"/>
      <c r="B260" s="89"/>
      <c r="C260" s="89"/>
    </row>
    <row r="261" spans="1:3" ht="15" x14ac:dyDescent="0.2">
      <c r="A261" s="89"/>
      <c r="B261" s="89"/>
      <c r="C261" s="89"/>
    </row>
    <row r="262" spans="1:3" ht="15" x14ac:dyDescent="0.2">
      <c r="A262" s="89"/>
      <c r="B262" s="89"/>
      <c r="C262" s="89"/>
    </row>
    <row r="263" spans="1:3" ht="15" x14ac:dyDescent="0.2">
      <c r="A263" s="89"/>
      <c r="B263" s="89"/>
      <c r="C263" s="89"/>
    </row>
    <row r="264" spans="1:3" ht="15" x14ac:dyDescent="0.2">
      <c r="A264" s="89"/>
      <c r="B264" s="89"/>
      <c r="C264" s="89"/>
    </row>
    <row r="265" spans="1:3" ht="15" x14ac:dyDescent="0.2">
      <c r="A265" s="89"/>
      <c r="B265" s="89"/>
      <c r="C265" s="89"/>
    </row>
    <row r="266" spans="1:3" ht="15" x14ac:dyDescent="0.2">
      <c r="A266" s="89"/>
      <c r="B266" s="89"/>
      <c r="C266" s="89"/>
    </row>
    <row r="267" spans="1:3" ht="15" x14ac:dyDescent="0.2">
      <c r="A267" s="89"/>
      <c r="B267" s="89"/>
      <c r="C267" s="89"/>
    </row>
    <row r="268" spans="1:3" ht="15" x14ac:dyDescent="0.2">
      <c r="A268" s="89"/>
      <c r="B268" s="89"/>
      <c r="C268" s="89"/>
    </row>
    <row r="269" spans="1:3" ht="15" x14ac:dyDescent="0.2">
      <c r="A269" s="89"/>
      <c r="B269" s="89"/>
      <c r="C269" s="89"/>
    </row>
    <row r="270" spans="1:3" ht="15" x14ac:dyDescent="0.2">
      <c r="A270" s="89"/>
      <c r="B270" s="89"/>
      <c r="C270" s="89"/>
    </row>
    <row r="271" spans="1:3" ht="15" x14ac:dyDescent="0.2">
      <c r="A271" s="89"/>
      <c r="B271" s="89"/>
      <c r="C271" s="89"/>
    </row>
    <row r="272" spans="1:3" ht="15" x14ac:dyDescent="0.2">
      <c r="A272" s="89"/>
      <c r="B272" s="89"/>
      <c r="C272" s="89"/>
    </row>
    <row r="273" spans="1:3" ht="15" x14ac:dyDescent="0.2">
      <c r="A273" s="89"/>
      <c r="B273" s="89"/>
      <c r="C273" s="89"/>
    </row>
    <row r="274" spans="1:3" ht="15" x14ac:dyDescent="0.2">
      <c r="A274" s="89"/>
      <c r="B274" s="89"/>
      <c r="C274" s="89"/>
    </row>
    <row r="275" spans="1:3" ht="15" x14ac:dyDescent="0.2">
      <c r="A275" s="89"/>
      <c r="B275" s="89"/>
      <c r="C275" s="89"/>
    </row>
    <row r="276" spans="1:3" ht="15" x14ac:dyDescent="0.2">
      <c r="A276" s="89"/>
      <c r="B276" s="89"/>
      <c r="C276" s="89"/>
    </row>
    <row r="277" spans="1:3" ht="15" x14ac:dyDescent="0.2">
      <c r="A277" s="89"/>
      <c r="B277" s="89"/>
      <c r="C277" s="89"/>
    </row>
    <row r="278" spans="1:3" ht="15" x14ac:dyDescent="0.2">
      <c r="A278" s="89"/>
      <c r="B278" s="89"/>
      <c r="C278" s="89"/>
    </row>
    <row r="279" spans="1:3" ht="15" x14ac:dyDescent="0.2">
      <c r="A279" s="89"/>
      <c r="B279" s="89"/>
      <c r="C279" s="89"/>
    </row>
    <row r="280" spans="1:3" ht="15" x14ac:dyDescent="0.2">
      <c r="A280" s="89"/>
      <c r="B280" s="89"/>
      <c r="C280" s="89"/>
    </row>
    <row r="281" spans="1:3" ht="15" x14ac:dyDescent="0.2">
      <c r="A281" s="89"/>
      <c r="B281" s="89"/>
      <c r="C281" s="89"/>
    </row>
    <row r="282" spans="1:3" ht="15" x14ac:dyDescent="0.2">
      <c r="A282" s="89"/>
      <c r="B282" s="89"/>
      <c r="C282" s="89"/>
    </row>
    <row r="283" spans="1:3" ht="15" x14ac:dyDescent="0.2">
      <c r="A283" s="89"/>
      <c r="B283" s="89"/>
      <c r="C283" s="89"/>
    </row>
    <row r="284" spans="1:3" ht="15" x14ac:dyDescent="0.2">
      <c r="A284" s="89"/>
      <c r="B284" s="89"/>
      <c r="C284" s="89"/>
    </row>
    <row r="285" spans="1:3" ht="15" x14ac:dyDescent="0.2">
      <c r="A285" s="89"/>
      <c r="B285" s="89"/>
      <c r="C285" s="89"/>
    </row>
    <row r="286" spans="1:3" ht="15" x14ac:dyDescent="0.2">
      <c r="A286" s="89"/>
      <c r="B286" s="89"/>
      <c r="C286" s="89"/>
    </row>
    <row r="287" spans="1:3" ht="15" x14ac:dyDescent="0.2">
      <c r="A287" s="89"/>
      <c r="B287" s="89"/>
      <c r="C287" s="89"/>
    </row>
    <row r="288" spans="1:3" ht="15" x14ac:dyDescent="0.2">
      <c r="A288" s="89"/>
      <c r="B288" s="89"/>
      <c r="C288" s="89"/>
    </row>
    <row r="289" spans="1:3" ht="15" x14ac:dyDescent="0.2">
      <c r="A289" s="89"/>
      <c r="B289" s="89"/>
      <c r="C289" s="89"/>
    </row>
    <row r="290" spans="1:3" ht="15" x14ac:dyDescent="0.2">
      <c r="A290" s="89"/>
      <c r="B290" s="89"/>
      <c r="C290" s="89"/>
    </row>
    <row r="291" spans="1:3" ht="15" x14ac:dyDescent="0.2">
      <c r="A291" s="89"/>
      <c r="B291" s="89"/>
      <c r="C291" s="89"/>
    </row>
    <row r="292" spans="1:3" ht="15" x14ac:dyDescent="0.2">
      <c r="A292" s="89"/>
      <c r="B292" s="89"/>
      <c r="C292" s="89"/>
    </row>
    <row r="293" spans="1:3" ht="15" x14ac:dyDescent="0.2">
      <c r="A293" s="89"/>
      <c r="B293" s="89"/>
      <c r="C293" s="89"/>
    </row>
    <row r="294" spans="1:3" ht="15" x14ac:dyDescent="0.2">
      <c r="A294" s="89"/>
      <c r="B294" s="89"/>
      <c r="C294" s="89"/>
    </row>
    <row r="295" spans="1:3" ht="15" x14ac:dyDescent="0.2">
      <c r="A295" s="89"/>
      <c r="B295" s="89"/>
      <c r="C295" s="89"/>
    </row>
    <row r="296" spans="1:3" ht="15" x14ac:dyDescent="0.2">
      <c r="A296" s="89"/>
      <c r="B296" s="89"/>
      <c r="C296" s="89"/>
    </row>
    <row r="297" spans="1:3" ht="15" x14ac:dyDescent="0.2">
      <c r="A297" s="89"/>
      <c r="B297" s="89"/>
      <c r="C297" s="89"/>
    </row>
    <row r="298" spans="1:3" ht="15" x14ac:dyDescent="0.2">
      <c r="A298" s="89"/>
      <c r="B298" s="89"/>
      <c r="C298" s="89"/>
    </row>
    <row r="299" spans="1:3" ht="15" x14ac:dyDescent="0.2">
      <c r="A299" s="89"/>
      <c r="B299" s="89"/>
      <c r="C299" s="89"/>
    </row>
    <row r="300" spans="1:3" ht="15" x14ac:dyDescent="0.2">
      <c r="A300" s="89"/>
      <c r="B300" s="89"/>
      <c r="C300" s="89"/>
    </row>
    <row r="301" spans="1:3" ht="15" x14ac:dyDescent="0.2">
      <c r="A301" s="89"/>
      <c r="B301" s="89"/>
      <c r="C301" s="89"/>
    </row>
    <row r="302" spans="1:3" ht="15" x14ac:dyDescent="0.2">
      <c r="A302" s="89"/>
      <c r="B302" s="89"/>
      <c r="C302" s="89"/>
    </row>
    <row r="303" spans="1:3" ht="15" x14ac:dyDescent="0.2">
      <c r="A303" s="89"/>
      <c r="B303" s="89"/>
      <c r="C303" s="89"/>
    </row>
    <row r="304" spans="1:3" ht="15" x14ac:dyDescent="0.2">
      <c r="A304" s="89"/>
      <c r="B304" s="89"/>
      <c r="C304" s="89"/>
    </row>
    <row r="305" spans="1:3" ht="15" x14ac:dyDescent="0.2">
      <c r="A305" s="89"/>
      <c r="B305" s="89"/>
      <c r="C305" s="89"/>
    </row>
    <row r="306" spans="1:3" ht="15" x14ac:dyDescent="0.2">
      <c r="A306" s="89"/>
      <c r="B306" s="89"/>
      <c r="C306" s="89"/>
    </row>
    <row r="307" spans="1:3" ht="15" x14ac:dyDescent="0.2">
      <c r="A307" s="89"/>
      <c r="B307" s="89"/>
      <c r="C307" s="89"/>
    </row>
    <row r="308" spans="1:3" ht="15" x14ac:dyDescent="0.2">
      <c r="A308" s="89"/>
      <c r="B308" s="89"/>
      <c r="C308" s="89"/>
    </row>
    <row r="309" spans="1:3" ht="15" x14ac:dyDescent="0.2">
      <c r="A309" s="89"/>
      <c r="B309" s="89"/>
      <c r="C309" s="89"/>
    </row>
    <row r="310" spans="1:3" ht="15" x14ac:dyDescent="0.2">
      <c r="A310" s="89"/>
      <c r="B310" s="89"/>
      <c r="C310" s="89"/>
    </row>
    <row r="311" spans="1:3" ht="15" x14ac:dyDescent="0.2">
      <c r="A311" s="89"/>
      <c r="B311" s="89"/>
      <c r="C311" s="89"/>
    </row>
    <row r="312" spans="1:3" ht="15" x14ac:dyDescent="0.2">
      <c r="A312" s="89"/>
      <c r="B312" s="89"/>
      <c r="C312" s="89"/>
    </row>
    <row r="313" spans="1:3" ht="15" x14ac:dyDescent="0.2">
      <c r="A313" s="89"/>
      <c r="B313" s="89"/>
      <c r="C313" s="89"/>
    </row>
    <row r="314" spans="1:3" ht="15" x14ac:dyDescent="0.2">
      <c r="A314" s="89"/>
      <c r="B314" s="89"/>
      <c r="C314" s="89"/>
    </row>
    <row r="315" spans="1:3" ht="15" x14ac:dyDescent="0.2">
      <c r="A315" s="89"/>
      <c r="B315" s="89"/>
      <c r="C315" s="89"/>
    </row>
    <row r="316" spans="1:3" ht="15" x14ac:dyDescent="0.2">
      <c r="A316" s="89"/>
      <c r="B316" s="89"/>
      <c r="C316" s="89"/>
    </row>
    <row r="317" spans="1:3" ht="15" x14ac:dyDescent="0.2">
      <c r="A317" s="89"/>
      <c r="B317" s="89"/>
      <c r="C317" s="89"/>
    </row>
    <row r="318" spans="1:3" ht="15" x14ac:dyDescent="0.2">
      <c r="A318" s="89"/>
      <c r="B318" s="89"/>
      <c r="C318" s="89"/>
    </row>
    <row r="319" spans="1:3" ht="15" x14ac:dyDescent="0.2">
      <c r="A319" s="89"/>
      <c r="B319" s="89"/>
      <c r="C319" s="89"/>
    </row>
    <row r="320" spans="1:3" ht="15" x14ac:dyDescent="0.2">
      <c r="A320" s="89"/>
      <c r="B320" s="89"/>
      <c r="C320" s="89"/>
    </row>
    <row r="321" spans="1:3" ht="15" x14ac:dyDescent="0.2">
      <c r="A321" s="89"/>
      <c r="B321" s="89"/>
      <c r="C321" s="89"/>
    </row>
    <row r="322" spans="1:3" ht="15" x14ac:dyDescent="0.2">
      <c r="A322" s="89"/>
      <c r="B322" s="89"/>
      <c r="C322" s="89"/>
    </row>
    <row r="323" spans="1:3" ht="15" x14ac:dyDescent="0.2">
      <c r="A323" s="89"/>
      <c r="B323" s="89"/>
      <c r="C323" s="89"/>
    </row>
    <row r="324" spans="1:3" ht="15" x14ac:dyDescent="0.2">
      <c r="A324" s="89"/>
      <c r="B324" s="89"/>
      <c r="C324" s="89"/>
    </row>
    <row r="325" spans="1:3" ht="15" x14ac:dyDescent="0.2">
      <c r="A325" s="89"/>
      <c r="B325" s="89"/>
      <c r="C325" s="89"/>
    </row>
    <row r="326" spans="1:3" ht="15" x14ac:dyDescent="0.2">
      <c r="A326" s="89"/>
      <c r="B326" s="89"/>
      <c r="C326" s="89"/>
    </row>
    <row r="327" spans="1:3" ht="15" x14ac:dyDescent="0.2">
      <c r="A327" s="89"/>
      <c r="B327" s="89"/>
      <c r="C327" s="89"/>
    </row>
    <row r="328" spans="1:3" ht="15" x14ac:dyDescent="0.2">
      <c r="A328" s="89"/>
      <c r="B328" s="89"/>
      <c r="C328" s="89"/>
    </row>
    <row r="329" spans="1:3" ht="15" x14ac:dyDescent="0.2">
      <c r="A329" s="89"/>
      <c r="B329" s="89"/>
      <c r="C329" s="89"/>
    </row>
    <row r="330" spans="1:3" ht="15" x14ac:dyDescent="0.2">
      <c r="A330" s="89"/>
      <c r="B330" s="89"/>
      <c r="C330" s="89"/>
    </row>
    <row r="331" spans="1:3" ht="15" x14ac:dyDescent="0.2">
      <c r="A331" s="89"/>
      <c r="B331" s="89"/>
      <c r="C331" s="89"/>
    </row>
    <row r="332" spans="1:3" ht="15" x14ac:dyDescent="0.2">
      <c r="A332" s="89"/>
      <c r="B332" s="89"/>
      <c r="C332" s="89"/>
    </row>
    <row r="333" spans="1:3" ht="15" x14ac:dyDescent="0.2">
      <c r="A333" s="89"/>
      <c r="B333" s="89"/>
      <c r="C333" s="89"/>
    </row>
    <row r="334" spans="1:3" ht="15" x14ac:dyDescent="0.2">
      <c r="A334" s="89"/>
      <c r="B334" s="89"/>
      <c r="C334" s="89"/>
    </row>
    <row r="335" spans="1:3" ht="15" x14ac:dyDescent="0.2">
      <c r="A335" s="89"/>
      <c r="B335" s="89"/>
      <c r="C335" s="89"/>
    </row>
    <row r="336" spans="1:3" ht="15" x14ac:dyDescent="0.2">
      <c r="A336" s="89"/>
      <c r="B336" s="89"/>
      <c r="C336" s="89"/>
    </row>
    <row r="337" spans="1:3" ht="15" x14ac:dyDescent="0.2">
      <c r="A337" s="89"/>
      <c r="B337" s="89"/>
      <c r="C337" s="89"/>
    </row>
    <row r="338" spans="1:3" ht="15" x14ac:dyDescent="0.2">
      <c r="A338" s="89"/>
      <c r="B338" s="89"/>
      <c r="C338" s="89"/>
    </row>
    <row r="339" spans="1:3" ht="15" x14ac:dyDescent="0.2">
      <c r="A339" s="89"/>
      <c r="B339" s="89"/>
      <c r="C339" s="89"/>
    </row>
    <row r="340" spans="1:3" ht="15" x14ac:dyDescent="0.2">
      <c r="A340" s="89"/>
      <c r="B340" s="89"/>
      <c r="C340" s="89"/>
    </row>
    <row r="341" spans="1:3" ht="15" x14ac:dyDescent="0.2">
      <c r="A341" s="89"/>
      <c r="B341" s="89"/>
      <c r="C341" s="89"/>
    </row>
    <row r="342" spans="1:3" ht="15" x14ac:dyDescent="0.2">
      <c r="A342" s="89"/>
      <c r="B342" s="89"/>
      <c r="C342" s="89"/>
    </row>
    <row r="343" spans="1:3" ht="15" x14ac:dyDescent="0.2">
      <c r="A343" s="89"/>
      <c r="B343" s="89"/>
      <c r="C343" s="89"/>
    </row>
    <row r="344" spans="1:3" ht="15" x14ac:dyDescent="0.2">
      <c r="A344" s="89"/>
      <c r="B344" s="89"/>
      <c r="C344" s="89"/>
    </row>
    <row r="345" spans="1:3" ht="15" x14ac:dyDescent="0.2">
      <c r="A345" s="89"/>
      <c r="B345" s="89"/>
      <c r="C345" s="89"/>
    </row>
    <row r="346" spans="1:3" ht="15" x14ac:dyDescent="0.2">
      <c r="A346" s="89"/>
      <c r="B346" s="89"/>
      <c r="C346" s="89"/>
    </row>
    <row r="347" spans="1:3" ht="15" x14ac:dyDescent="0.2">
      <c r="A347" s="89"/>
      <c r="B347" s="89"/>
      <c r="C347" s="89"/>
    </row>
    <row r="348" spans="1:3" ht="15" x14ac:dyDescent="0.2">
      <c r="A348" s="89"/>
      <c r="B348" s="89"/>
      <c r="C348" s="89"/>
    </row>
    <row r="349" spans="1:3" ht="15" x14ac:dyDescent="0.2">
      <c r="A349" s="89"/>
      <c r="B349" s="89"/>
      <c r="C349" s="89"/>
    </row>
    <row r="350" spans="1:3" ht="15" x14ac:dyDescent="0.2">
      <c r="A350" s="89"/>
      <c r="B350" s="89"/>
      <c r="C350" s="89"/>
    </row>
    <row r="351" spans="1:3" ht="15" x14ac:dyDescent="0.2">
      <c r="A351" s="89"/>
      <c r="B351" s="89"/>
      <c r="C351" s="89"/>
    </row>
    <row r="352" spans="1:3" ht="15" x14ac:dyDescent="0.2">
      <c r="A352" s="89"/>
      <c r="B352" s="89"/>
      <c r="C352" s="89"/>
    </row>
    <row r="353" spans="1:3" ht="15" x14ac:dyDescent="0.2">
      <c r="A353" s="89"/>
      <c r="B353" s="89"/>
      <c r="C353" s="89"/>
    </row>
    <row r="354" spans="1:3" ht="15" x14ac:dyDescent="0.2">
      <c r="A354" s="89"/>
      <c r="B354" s="89"/>
      <c r="C354" s="89"/>
    </row>
    <row r="355" spans="1:3" ht="15" x14ac:dyDescent="0.2">
      <c r="A355" s="89"/>
      <c r="B355" s="89"/>
      <c r="C355" s="89"/>
    </row>
    <row r="356" spans="1:3" ht="15" x14ac:dyDescent="0.2">
      <c r="A356" s="89"/>
      <c r="B356" s="89"/>
      <c r="C356" s="89"/>
    </row>
    <row r="357" spans="1:3" ht="15" x14ac:dyDescent="0.2">
      <c r="A357" s="89"/>
      <c r="B357" s="89"/>
      <c r="C357" s="89"/>
    </row>
    <row r="358" spans="1:3" ht="15" x14ac:dyDescent="0.2">
      <c r="A358" s="89"/>
      <c r="B358" s="89"/>
      <c r="C358" s="89"/>
    </row>
    <row r="359" spans="1:3" ht="15" x14ac:dyDescent="0.2">
      <c r="A359" s="89"/>
      <c r="B359" s="89"/>
      <c r="C359" s="89"/>
    </row>
    <row r="360" spans="1:3" ht="15" x14ac:dyDescent="0.2">
      <c r="A360" s="89"/>
      <c r="B360" s="89"/>
      <c r="C360" s="89"/>
    </row>
    <row r="361" spans="1:3" ht="15" x14ac:dyDescent="0.2">
      <c r="A361" s="89"/>
      <c r="B361" s="89"/>
      <c r="C361" s="89"/>
    </row>
    <row r="362" spans="1:3" ht="15" x14ac:dyDescent="0.2">
      <c r="A362" s="89"/>
      <c r="B362" s="89"/>
      <c r="C362" s="89"/>
    </row>
    <row r="363" spans="1:3" ht="15" x14ac:dyDescent="0.2">
      <c r="A363" s="89"/>
      <c r="B363" s="89"/>
      <c r="C363" s="89"/>
    </row>
    <row r="364" spans="1:3" ht="15" x14ac:dyDescent="0.2">
      <c r="A364" s="89"/>
      <c r="B364" s="89"/>
      <c r="C364" s="89"/>
    </row>
    <row r="365" spans="1:3" ht="15" x14ac:dyDescent="0.2">
      <c r="A365" s="89"/>
      <c r="B365" s="89"/>
      <c r="C365" s="89"/>
    </row>
    <row r="366" spans="1:3" ht="15" x14ac:dyDescent="0.2">
      <c r="A366" s="89"/>
      <c r="B366" s="89"/>
      <c r="C366" s="89"/>
    </row>
    <row r="367" spans="1:3" ht="15" x14ac:dyDescent="0.2">
      <c r="A367" s="89"/>
      <c r="B367" s="89"/>
      <c r="C367" s="89"/>
    </row>
    <row r="368" spans="1:3" ht="15" x14ac:dyDescent="0.2">
      <c r="A368" s="89"/>
      <c r="B368" s="89"/>
      <c r="C368" s="89"/>
    </row>
    <row r="369" spans="1:3" ht="15" x14ac:dyDescent="0.2">
      <c r="A369" s="89"/>
      <c r="B369" s="89"/>
      <c r="C369" s="89"/>
    </row>
    <row r="370" spans="1:3" ht="15" x14ac:dyDescent="0.2">
      <c r="A370" s="89"/>
      <c r="B370" s="89"/>
      <c r="C370" s="89"/>
    </row>
    <row r="371" spans="1:3" ht="15" x14ac:dyDescent="0.2">
      <c r="A371" s="89"/>
      <c r="B371" s="89"/>
      <c r="C371" s="89"/>
    </row>
    <row r="372" spans="1:3" ht="15" x14ac:dyDescent="0.2">
      <c r="A372" s="89"/>
      <c r="B372" s="89"/>
      <c r="C372" s="89"/>
    </row>
    <row r="373" spans="1:3" ht="15" x14ac:dyDescent="0.2">
      <c r="A373" s="89"/>
      <c r="B373" s="89"/>
      <c r="C373" s="89"/>
    </row>
    <row r="374" spans="1:3" ht="15" x14ac:dyDescent="0.2">
      <c r="A374" s="89"/>
      <c r="B374" s="89"/>
      <c r="C374" s="89"/>
    </row>
    <row r="375" spans="1:3" ht="15" x14ac:dyDescent="0.2">
      <c r="A375" s="89"/>
      <c r="B375" s="89"/>
      <c r="C375" s="89"/>
    </row>
    <row r="376" spans="1:3" ht="15" x14ac:dyDescent="0.2">
      <c r="A376" s="89"/>
      <c r="B376" s="89"/>
      <c r="C376" s="89"/>
    </row>
    <row r="377" spans="1:3" ht="15" x14ac:dyDescent="0.2">
      <c r="A377" s="89"/>
      <c r="B377" s="89"/>
      <c r="C377" s="89"/>
    </row>
    <row r="378" spans="1:3" ht="15" x14ac:dyDescent="0.2">
      <c r="A378" s="89"/>
      <c r="B378" s="89"/>
      <c r="C378" s="89"/>
    </row>
    <row r="379" spans="1:3" ht="15" x14ac:dyDescent="0.2">
      <c r="A379" s="89"/>
      <c r="B379" s="89"/>
      <c r="C379" s="89"/>
    </row>
    <row r="380" spans="1:3" ht="15" x14ac:dyDescent="0.2">
      <c r="A380" s="89"/>
      <c r="B380" s="89"/>
      <c r="C380" s="89"/>
    </row>
    <row r="381" spans="1:3" ht="15" x14ac:dyDescent="0.2">
      <c r="A381" s="89"/>
      <c r="B381" s="89"/>
      <c r="C381" s="89"/>
    </row>
    <row r="382" spans="1:3" ht="15" x14ac:dyDescent="0.2">
      <c r="A382" s="89"/>
      <c r="B382" s="89"/>
      <c r="C382" s="89"/>
    </row>
    <row r="383" spans="1:3" ht="15" x14ac:dyDescent="0.2">
      <c r="A383" s="89"/>
      <c r="B383" s="89"/>
      <c r="C383" s="89"/>
    </row>
    <row r="384" spans="1:3" ht="15" x14ac:dyDescent="0.2">
      <c r="A384" s="89"/>
      <c r="B384" s="89"/>
      <c r="C384" s="89"/>
    </row>
    <row r="385" spans="1:3" ht="15" x14ac:dyDescent="0.2">
      <c r="A385" s="89"/>
      <c r="B385" s="89"/>
      <c r="C385" s="89"/>
    </row>
    <row r="386" spans="1:3" ht="15" x14ac:dyDescent="0.2">
      <c r="A386" s="89"/>
      <c r="B386" s="89"/>
      <c r="C386" s="89"/>
    </row>
    <row r="387" spans="1:3" ht="15" x14ac:dyDescent="0.2">
      <c r="A387" s="89"/>
      <c r="B387" s="89"/>
      <c r="C387" s="89"/>
    </row>
    <row r="388" spans="1:3" ht="15" x14ac:dyDescent="0.2">
      <c r="A388" s="89"/>
      <c r="B388" s="89"/>
      <c r="C388" s="89"/>
    </row>
    <row r="389" spans="1:3" ht="15" x14ac:dyDescent="0.2">
      <c r="A389" s="89"/>
      <c r="B389" s="89"/>
      <c r="C389" s="89"/>
    </row>
    <row r="390" spans="1:3" ht="15" x14ac:dyDescent="0.2">
      <c r="A390" s="89"/>
      <c r="B390" s="89"/>
      <c r="C390" s="89"/>
    </row>
    <row r="391" spans="1:3" ht="15" x14ac:dyDescent="0.2">
      <c r="A391" s="89"/>
      <c r="B391" s="89"/>
      <c r="C391" s="89"/>
    </row>
    <row r="392" spans="1:3" ht="15" x14ac:dyDescent="0.2">
      <c r="A392" s="89"/>
      <c r="B392" s="89"/>
      <c r="C392" s="89"/>
    </row>
    <row r="393" spans="1:3" ht="15" x14ac:dyDescent="0.2">
      <c r="A393" s="89"/>
      <c r="B393" s="89"/>
      <c r="C393" s="89"/>
    </row>
    <row r="394" spans="1:3" ht="15" x14ac:dyDescent="0.2">
      <c r="A394" s="89"/>
      <c r="B394" s="89"/>
      <c r="C394" s="89"/>
    </row>
    <row r="395" spans="1:3" ht="15" x14ac:dyDescent="0.2">
      <c r="A395" s="89"/>
      <c r="B395" s="89"/>
      <c r="C395" s="89"/>
    </row>
    <row r="396" spans="1:3" ht="15" x14ac:dyDescent="0.2">
      <c r="A396" s="89"/>
      <c r="B396" s="89"/>
      <c r="C396" s="89"/>
    </row>
    <row r="397" spans="1:3" ht="15" x14ac:dyDescent="0.2">
      <c r="A397" s="89"/>
      <c r="B397" s="89"/>
      <c r="C397" s="89"/>
    </row>
    <row r="398" spans="1:3" ht="15" x14ac:dyDescent="0.2">
      <c r="A398" s="89"/>
      <c r="B398" s="89"/>
      <c r="C398" s="89"/>
    </row>
    <row r="399" spans="1:3" ht="15" x14ac:dyDescent="0.2">
      <c r="A399" s="89"/>
      <c r="B399" s="89"/>
      <c r="C399" s="89"/>
    </row>
    <row r="400" spans="1:3" ht="15" x14ac:dyDescent="0.2">
      <c r="A400" s="89"/>
      <c r="B400" s="89"/>
      <c r="C400" s="89"/>
    </row>
    <row r="401" spans="1:3" ht="15" x14ac:dyDescent="0.2">
      <c r="A401" s="89"/>
      <c r="B401" s="89"/>
      <c r="C401" s="89"/>
    </row>
    <row r="402" spans="1:3" ht="15" x14ac:dyDescent="0.2">
      <c r="A402" s="89"/>
      <c r="B402" s="89"/>
      <c r="C402" s="89"/>
    </row>
    <row r="403" spans="1:3" ht="15" x14ac:dyDescent="0.2">
      <c r="A403" s="89"/>
      <c r="B403" s="89"/>
      <c r="C403" s="89"/>
    </row>
    <row r="404" spans="1:3" ht="15" x14ac:dyDescent="0.2">
      <c r="A404" s="89"/>
      <c r="B404" s="89"/>
      <c r="C404" s="89"/>
    </row>
    <row r="405" spans="1:3" ht="15" x14ac:dyDescent="0.2">
      <c r="A405" s="89"/>
      <c r="B405" s="89"/>
      <c r="C405" s="89"/>
    </row>
    <row r="406" spans="1:3" ht="15" x14ac:dyDescent="0.2">
      <c r="A406" s="89"/>
      <c r="B406" s="89"/>
      <c r="C406" s="89"/>
    </row>
    <row r="407" spans="1:3" ht="15" x14ac:dyDescent="0.2">
      <c r="A407" s="89"/>
      <c r="B407" s="89"/>
      <c r="C407" s="89"/>
    </row>
    <row r="408" spans="1:3" ht="15" x14ac:dyDescent="0.2">
      <c r="A408" s="89"/>
      <c r="B408" s="89"/>
      <c r="C408" s="89"/>
    </row>
    <row r="409" spans="1:3" ht="15" x14ac:dyDescent="0.2">
      <c r="A409" s="89"/>
      <c r="B409" s="89"/>
      <c r="C409" s="89"/>
    </row>
    <row r="410" spans="1:3" ht="15" x14ac:dyDescent="0.2">
      <c r="A410" s="89"/>
      <c r="B410" s="89"/>
      <c r="C410" s="89"/>
    </row>
    <row r="411" spans="1:3" ht="15" x14ac:dyDescent="0.2">
      <c r="A411" s="89"/>
      <c r="B411" s="89"/>
      <c r="C411" s="89"/>
    </row>
    <row r="412" spans="1:3" ht="15" x14ac:dyDescent="0.2">
      <c r="A412" s="89"/>
      <c r="B412" s="89"/>
      <c r="C412" s="89"/>
    </row>
    <row r="413" spans="1:3" ht="15" x14ac:dyDescent="0.2">
      <c r="A413" s="89"/>
      <c r="B413" s="89"/>
      <c r="C413" s="89"/>
    </row>
    <row r="414" spans="1:3" ht="15" x14ac:dyDescent="0.2">
      <c r="A414" s="89"/>
      <c r="B414" s="89"/>
      <c r="C414" s="89"/>
    </row>
    <row r="415" spans="1:3" ht="15" x14ac:dyDescent="0.2">
      <c r="A415" s="89"/>
      <c r="B415" s="89"/>
      <c r="C415" s="89"/>
    </row>
    <row r="416" spans="1:3" ht="15" x14ac:dyDescent="0.2">
      <c r="A416" s="89"/>
      <c r="B416" s="89"/>
      <c r="C416" s="89"/>
    </row>
    <row r="417" spans="1:3" ht="15" x14ac:dyDescent="0.2">
      <c r="A417" s="89"/>
      <c r="B417" s="89"/>
      <c r="C417" s="89"/>
    </row>
    <row r="418" spans="1:3" ht="15" x14ac:dyDescent="0.2">
      <c r="A418" s="89"/>
      <c r="B418" s="89"/>
      <c r="C418" s="89"/>
    </row>
    <row r="419" spans="1:3" ht="15" x14ac:dyDescent="0.2">
      <c r="A419" s="89"/>
      <c r="B419" s="89"/>
      <c r="C419" s="89"/>
    </row>
    <row r="420" spans="1:3" ht="15" x14ac:dyDescent="0.2">
      <c r="A420" s="89"/>
      <c r="B420" s="89"/>
      <c r="C420" s="89"/>
    </row>
    <row r="421" spans="1:3" ht="15" x14ac:dyDescent="0.2">
      <c r="A421" s="89"/>
      <c r="B421" s="89"/>
      <c r="C421" s="89"/>
    </row>
    <row r="422" spans="1:3" ht="15" x14ac:dyDescent="0.2">
      <c r="A422" s="89"/>
      <c r="B422" s="89"/>
      <c r="C422" s="89"/>
    </row>
    <row r="423" spans="1:3" ht="15" x14ac:dyDescent="0.2">
      <c r="A423" s="89"/>
      <c r="B423" s="89"/>
      <c r="C423" s="89"/>
    </row>
    <row r="424" spans="1:3" ht="15" x14ac:dyDescent="0.2">
      <c r="A424" s="89"/>
      <c r="B424" s="89"/>
      <c r="C424" s="89"/>
    </row>
    <row r="425" spans="1:3" ht="15" x14ac:dyDescent="0.2">
      <c r="A425" s="89"/>
      <c r="B425" s="89"/>
      <c r="C425" s="89"/>
    </row>
    <row r="426" spans="1:3" ht="15" x14ac:dyDescent="0.2">
      <c r="A426" s="89"/>
      <c r="B426" s="89"/>
      <c r="C426" s="89"/>
    </row>
    <row r="427" spans="1:3" ht="15" x14ac:dyDescent="0.2">
      <c r="A427" s="89"/>
      <c r="B427" s="89"/>
      <c r="C427" s="89"/>
    </row>
    <row r="428" spans="1:3" ht="15" x14ac:dyDescent="0.2">
      <c r="A428" s="89"/>
      <c r="B428" s="89"/>
      <c r="C428" s="89"/>
    </row>
    <row r="429" spans="1:3" ht="15" x14ac:dyDescent="0.2">
      <c r="A429" s="89"/>
      <c r="B429" s="89"/>
      <c r="C429" s="89"/>
    </row>
    <row r="430" spans="1:3" ht="15" x14ac:dyDescent="0.2">
      <c r="A430" s="89"/>
      <c r="B430" s="89"/>
      <c r="C430" s="89"/>
    </row>
    <row r="431" spans="1:3" ht="15" x14ac:dyDescent="0.2">
      <c r="A431" s="89"/>
      <c r="B431" s="89"/>
      <c r="C431" s="89"/>
    </row>
    <row r="432" spans="1:3" ht="15" x14ac:dyDescent="0.2">
      <c r="A432" s="89"/>
      <c r="B432" s="89"/>
      <c r="C432" s="89"/>
    </row>
    <row r="433" spans="1:3" ht="15" x14ac:dyDescent="0.2">
      <c r="A433" s="89"/>
      <c r="B433" s="89"/>
      <c r="C433" s="89"/>
    </row>
    <row r="434" spans="1:3" ht="15" x14ac:dyDescent="0.2">
      <c r="A434" s="89"/>
      <c r="B434" s="89"/>
      <c r="C434" s="89"/>
    </row>
    <row r="435" spans="1:3" ht="15" x14ac:dyDescent="0.2">
      <c r="A435" s="89"/>
      <c r="B435" s="89"/>
      <c r="C435" s="89"/>
    </row>
    <row r="436" spans="1:3" ht="15" x14ac:dyDescent="0.2">
      <c r="A436" s="89"/>
      <c r="B436" s="89"/>
      <c r="C436" s="89"/>
    </row>
    <row r="437" spans="1:3" ht="15" x14ac:dyDescent="0.2">
      <c r="A437" s="89"/>
      <c r="B437" s="89"/>
      <c r="C437" s="89"/>
    </row>
    <row r="438" spans="1:3" ht="15" x14ac:dyDescent="0.2">
      <c r="A438" s="89"/>
      <c r="B438" s="89"/>
      <c r="C438" s="89"/>
    </row>
    <row r="439" spans="1:3" ht="15" x14ac:dyDescent="0.2">
      <c r="A439" s="89"/>
      <c r="B439" s="89"/>
      <c r="C439" s="89"/>
    </row>
    <row r="440" spans="1:3" ht="15" x14ac:dyDescent="0.2">
      <c r="A440" s="89"/>
      <c r="B440" s="89"/>
      <c r="C440" s="89"/>
    </row>
    <row r="441" spans="1:3" ht="15" x14ac:dyDescent="0.2">
      <c r="A441" s="89"/>
      <c r="B441" s="89"/>
      <c r="C441" s="89"/>
    </row>
    <row r="442" spans="1:3" ht="15" x14ac:dyDescent="0.2">
      <c r="A442" s="89"/>
      <c r="B442" s="89"/>
      <c r="C442" s="89"/>
    </row>
    <row r="443" spans="1:3" ht="15" x14ac:dyDescent="0.2">
      <c r="A443" s="89"/>
      <c r="B443" s="89"/>
      <c r="C443" s="89"/>
    </row>
    <row r="444" spans="1:3" ht="15" x14ac:dyDescent="0.2">
      <c r="A444" s="89"/>
      <c r="B444" s="89"/>
      <c r="C444" s="89"/>
    </row>
    <row r="445" spans="1:3" ht="15" x14ac:dyDescent="0.2">
      <c r="A445" s="89"/>
      <c r="B445" s="89"/>
      <c r="C445" s="89"/>
    </row>
    <row r="446" spans="1:3" ht="15" x14ac:dyDescent="0.2">
      <c r="A446" s="89"/>
      <c r="B446" s="89"/>
      <c r="C446" s="89"/>
    </row>
    <row r="447" spans="1:3" ht="15" x14ac:dyDescent="0.2">
      <c r="A447" s="89"/>
      <c r="B447" s="89"/>
      <c r="C447" s="89"/>
    </row>
    <row r="448" spans="1:3" ht="15" x14ac:dyDescent="0.2">
      <c r="A448" s="89"/>
      <c r="B448" s="89"/>
      <c r="C448" s="89"/>
    </row>
    <row r="449" spans="1:3" ht="15" x14ac:dyDescent="0.2">
      <c r="A449" s="89"/>
      <c r="B449" s="89"/>
      <c r="C449" s="89"/>
    </row>
    <row r="450" spans="1:3" ht="15" x14ac:dyDescent="0.2">
      <c r="A450" s="89"/>
      <c r="B450" s="89"/>
      <c r="C450" s="89"/>
    </row>
    <row r="451" spans="1:3" ht="15" x14ac:dyDescent="0.2">
      <c r="A451" s="89"/>
      <c r="B451" s="89"/>
      <c r="C451" s="89"/>
    </row>
    <row r="452" spans="1:3" ht="15" x14ac:dyDescent="0.2">
      <c r="A452" s="89"/>
      <c r="B452" s="89"/>
      <c r="C452" s="89"/>
    </row>
    <row r="453" spans="1:3" ht="15" x14ac:dyDescent="0.2">
      <c r="A453" s="89"/>
      <c r="B453" s="89"/>
      <c r="C453" s="89"/>
    </row>
    <row r="454" spans="1:3" ht="15" x14ac:dyDescent="0.2">
      <c r="A454" s="89"/>
      <c r="B454" s="89"/>
      <c r="C454" s="89"/>
    </row>
    <row r="455" spans="1:3" ht="15" x14ac:dyDescent="0.2">
      <c r="A455" s="89"/>
      <c r="B455" s="89"/>
      <c r="C455" s="89"/>
    </row>
    <row r="456" spans="1:3" ht="15" x14ac:dyDescent="0.2">
      <c r="A456" s="89"/>
      <c r="B456" s="89"/>
      <c r="C456" s="89"/>
    </row>
    <row r="457" spans="1:3" ht="15" x14ac:dyDescent="0.2">
      <c r="A457" s="89"/>
      <c r="B457" s="89"/>
      <c r="C457" s="89"/>
    </row>
    <row r="458" spans="1:3" ht="15" x14ac:dyDescent="0.2">
      <c r="A458" s="89"/>
      <c r="B458" s="89"/>
      <c r="C458" s="89"/>
    </row>
    <row r="459" spans="1:3" ht="15" x14ac:dyDescent="0.2">
      <c r="A459" s="89"/>
      <c r="B459" s="89"/>
      <c r="C459" s="89"/>
    </row>
    <row r="460" spans="1:3" ht="15" x14ac:dyDescent="0.2">
      <c r="A460" s="89"/>
      <c r="B460" s="89"/>
      <c r="C460" s="89"/>
    </row>
    <row r="461" spans="1:3" ht="15" x14ac:dyDescent="0.2">
      <c r="A461" s="89"/>
      <c r="B461" s="89"/>
      <c r="C461" s="89"/>
    </row>
    <row r="462" spans="1:3" ht="15" x14ac:dyDescent="0.2">
      <c r="A462" s="89"/>
      <c r="B462" s="89"/>
      <c r="C462" s="89"/>
    </row>
    <row r="463" spans="1:3" ht="15" x14ac:dyDescent="0.2">
      <c r="A463" s="89"/>
      <c r="B463" s="89"/>
      <c r="C463" s="89"/>
    </row>
    <row r="464" spans="1:3" ht="15" x14ac:dyDescent="0.2">
      <c r="A464" s="89"/>
      <c r="B464" s="89"/>
      <c r="C464" s="89"/>
    </row>
    <row r="465" spans="1:3" ht="15" x14ac:dyDescent="0.2">
      <c r="A465" s="89"/>
      <c r="B465" s="89"/>
      <c r="C465" s="89"/>
    </row>
    <row r="466" spans="1:3" ht="15" x14ac:dyDescent="0.2">
      <c r="A466" s="89"/>
      <c r="B466" s="89"/>
      <c r="C466" s="89"/>
    </row>
    <row r="467" spans="1:3" ht="15" x14ac:dyDescent="0.2">
      <c r="A467" s="89"/>
      <c r="B467" s="89"/>
      <c r="C467" s="89"/>
    </row>
    <row r="468" spans="1:3" ht="15" x14ac:dyDescent="0.2">
      <c r="A468" s="89"/>
      <c r="B468" s="89"/>
      <c r="C468" s="89"/>
    </row>
    <row r="469" spans="1:3" ht="15" x14ac:dyDescent="0.2">
      <c r="A469" s="89"/>
      <c r="B469" s="89"/>
      <c r="C469" s="89"/>
    </row>
    <row r="470" spans="1:3" ht="15" x14ac:dyDescent="0.2">
      <c r="A470" s="89"/>
      <c r="B470" s="89"/>
      <c r="C470" s="89"/>
    </row>
    <row r="471" spans="1:3" ht="15" x14ac:dyDescent="0.2">
      <c r="A471" s="89"/>
      <c r="B471" s="89"/>
      <c r="C471" s="89"/>
    </row>
    <row r="472" spans="1:3" ht="15" x14ac:dyDescent="0.2">
      <c r="A472" s="89"/>
      <c r="B472" s="89"/>
      <c r="C472" s="89"/>
    </row>
    <row r="473" spans="1:3" ht="15" x14ac:dyDescent="0.2">
      <c r="A473" s="89"/>
      <c r="B473" s="89"/>
      <c r="C473" s="89"/>
    </row>
    <row r="474" spans="1:3" ht="15" x14ac:dyDescent="0.2">
      <c r="A474" s="89"/>
      <c r="B474" s="89"/>
      <c r="C474" s="89"/>
    </row>
    <row r="475" spans="1:3" ht="15" x14ac:dyDescent="0.2">
      <c r="A475" s="89"/>
      <c r="B475" s="89"/>
      <c r="C475" s="89"/>
    </row>
    <row r="476" spans="1:3" ht="15" x14ac:dyDescent="0.2">
      <c r="A476" s="89"/>
      <c r="B476" s="89"/>
      <c r="C476" s="89"/>
    </row>
    <row r="477" spans="1:3" ht="15" x14ac:dyDescent="0.2">
      <c r="A477" s="89"/>
      <c r="B477" s="89"/>
      <c r="C477" s="89"/>
    </row>
    <row r="478" spans="1:3" ht="15" x14ac:dyDescent="0.2">
      <c r="A478" s="89"/>
      <c r="B478" s="89"/>
      <c r="C478" s="89"/>
    </row>
    <row r="479" spans="1:3" ht="15" x14ac:dyDescent="0.2">
      <c r="A479" s="89"/>
      <c r="B479" s="89"/>
      <c r="C479" s="89"/>
    </row>
    <row r="480" spans="1:3" ht="15" x14ac:dyDescent="0.2">
      <c r="A480" s="89"/>
      <c r="B480" s="89"/>
      <c r="C480" s="89"/>
    </row>
    <row r="481" spans="1:3" ht="15" x14ac:dyDescent="0.2">
      <c r="A481" s="89"/>
      <c r="B481" s="89"/>
      <c r="C481" s="89"/>
    </row>
    <row r="482" spans="1:3" ht="15" x14ac:dyDescent="0.2">
      <c r="A482" s="89"/>
      <c r="B482" s="89"/>
      <c r="C482" s="89"/>
    </row>
    <row r="483" spans="1:3" ht="15" x14ac:dyDescent="0.2">
      <c r="A483" s="89"/>
      <c r="B483" s="89"/>
      <c r="C483" s="89"/>
    </row>
    <row r="484" spans="1:3" ht="15" x14ac:dyDescent="0.2">
      <c r="A484" s="89"/>
      <c r="B484" s="89"/>
      <c r="C484" s="89"/>
    </row>
    <row r="485" spans="1:3" ht="15" x14ac:dyDescent="0.2">
      <c r="A485" s="89"/>
      <c r="B485" s="89"/>
      <c r="C485" s="89"/>
    </row>
    <row r="486" spans="1:3" ht="15" x14ac:dyDescent="0.2">
      <c r="A486" s="89"/>
      <c r="B486" s="89"/>
      <c r="C486" s="89"/>
    </row>
    <row r="487" spans="1:3" ht="15" x14ac:dyDescent="0.2">
      <c r="A487" s="89"/>
      <c r="B487" s="89"/>
      <c r="C487" s="89"/>
    </row>
    <row r="488" spans="1:3" ht="15" x14ac:dyDescent="0.2">
      <c r="A488" s="89"/>
      <c r="B488" s="89"/>
      <c r="C488" s="89"/>
    </row>
    <row r="489" spans="1:3" ht="15" x14ac:dyDescent="0.2">
      <c r="A489" s="89"/>
      <c r="B489" s="89"/>
      <c r="C489" s="89"/>
    </row>
    <row r="490" spans="1:3" ht="15" x14ac:dyDescent="0.2">
      <c r="A490" s="89"/>
      <c r="B490" s="89"/>
      <c r="C490" s="89"/>
    </row>
    <row r="491" spans="1:3" ht="15" x14ac:dyDescent="0.2">
      <c r="A491" s="89"/>
      <c r="B491" s="89"/>
      <c r="C491" s="89"/>
    </row>
    <row r="492" spans="1:3" ht="15" x14ac:dyDescent="0.2">
      <c r="A492" s="89"/>
      <c r="B492" s="89"/>
      <c r="C492" s="89"/>
    </row>
    <row r="493" spans="1:3" ht="15" x14ac:dyDescent="0.2">
      <c r="A493" s="89"/>
      <c r="B493" s="89"/>
      <c r="C493" s="89"/>
    </row>
    <row r="494" spans="1:3" ht="15" x14ac:dyDescent="0.2">
      <c r="A494" s="89"/>
      <c r="B494" s="89"/>
      <c r="C494" s="89"/>
    </row>
    <row r="495" spans="1:3" ht="15" x14ac:dyDescent="0.2">
      <c r="A495" s="89"/>
      <c r="B495" s="89"/>
      <c r="C495" s="89"/>
    </row>
    <row r="496" spans="1:3" ht="15" x14ac:dyDescent="0.2">
      <c r="A496" s="89"/>
      <c r="B496" s="89"/>
      <c r="C496" s="89"/>
    </row>
    <row r="497" spans="1:3" ht="15" x14ac:dyDescent="0.2">
      <c r="A497" s="89"/>
      <c r="B497" s="89"/>
      <c r="C497" s="89"/>
    </row>
    <row r="498" spans="1:3" ht="15" x14ac:dyDescent="0.2">
      <c r="A498" s="89"/>
      <c r="B498" s="89"/>
      <c r="C498" s="89"/>
    </row>
    <row r="499" spans="1:3" ht="15" x14ac:dyDescent="0.2">
      <c r="A499" s="89"/>
      <c r="B499" s="89"/>
      <c r="C499" s="89"/>
    </row>
    <row r="500" spans="1:3" ht="15" x14ac:dyDescent="0.2">
      <c r="A500" s="89"/>
      <c r="B500" s="89"/>
      <c r="C500" s="89"/>
    </row>
    <row r="501" spans="1:3" ht="15" x14ac:dyDescent="0.2">
      <c r="A501" s="89"/>
      <c r="B501" s="89"/>
      <c r="C501" s="89"/>
    </row>
    <row r="502" spans="1:3" ht="15" x14ac:dyDescent="0.2">
      <c r="A502" s="89"/>
      <c r="B502" s="89"/>
      <c r="C502" s="89"/>
    </row>
    <row r="503" spans="1:3" ht="15" x14ac:dyDescent="0.2">
      <c r="A503" s="89"/>
      <c r="B503" s="89"/>
      <c r="C503" s="89"/>
    </row>
    <row r="504" spans="1:3" ht="15" x14ac:dyDescent="0.2">
      <c r="A504" s="89"/>
      <c r="B504" s="89"/>
      <c r="C504" s="89"/>
    </row>
    <row r="505" spans="1:3" ht="15" x14ac:dyDescent="0.2">
      <c r="A505" s="89"/>
      <c r="B505" s="89"/>
      <c r="C505" s="89"/>
    </row>
    <row r="506" spans="1:3" ht="15" x14ac:dyDescent="0.2">
      <c r="A506" s="89"/>
      <c r="B506" s="89"/>
      <c r="C506" s="89"/>
    </row>
    <row r="507" spans="1:3" ht="15" x14ac:dyDescent="0.2">
      <c r="A507" s="89"/>
      <c r="B507" s="89"/>
      <c r="C507" s="89"/>
    </row>
    <row r="508" spans="1:3" ht="15" x14ac:dyDescent="0.2">
      <c r="A508" s="89"/>
      <c r="B508" s="89"/>
      <c r="C508" s="89"/>
    </row>
    <row r="509" spans="1:3" ht="15" x14ac:dyDescent="0.2">
      <c r="A509" s="89"/>
      <c r="B509" s="89"/>
      <c r="C509" s="89"/>
    </row>
    <row r="510" spans="1:3" ht="15" x14ac:dyDescent="0.2">
      <c r="A510" s="89"/>
      <c r="B510" s="89"/>
      <c r="C510" s="89"/>
    </row>
    <row r="511" spans="1:3" ht="15" x14ac:dyDescent="0.2">
      <c r="A511" s="89"/>
      <c r="B511" s="89"/>
      <c r="C511" s="89"/>
    </row>
    <row r="512" spans="1:3" ht="15" x14ac:dyDescent="0.2">
      <c r="A512" s="89"/>
      <c r="B512" s="89"/>
      <c r="C512" s="89"/>
    </row>
    <row r="513" spans="1:3" ht="15" x14ac:dyDescent="0.2">
      <c r="A513" s="89"/>
      <c r="B513" s="89"/>
      <c r="C513" s="89"/>
    </row>
    <row r="514" spans="1:3" ht="15" x14ac:dyDescent="0.2">
      <c r="A514" s="89"/>
      <c r="B514" s="89"/>
      <c r="C514" s="89"/>
    </row>
    <row r="515" spans="1:3" ht="15" x14ac:dyDescent="0.2">
      <c r="A515" s="89"/>
      <c r="B515" s="89"/>
      <c r="C515" s="89"/>
    </row>
    <row r="516" spans="1:3" ht="15" x14ac:dyDescent="0.2">
      <c r="A516" s="89"/>
      <c r="B516" s="89"/>
      <c r="C516" s="89"/>
    </row>
    <row r="517" spans="1:3" ht="15" x14ac:dyDescent="0.2">
      <c r="A517" s="89"/>
      <c r="B517" s="89"/>
      <c r="C517" s="89"/>
    </row>
    <row r="518" spans="1:3" ht="15" x14ac:dyDescent="0.2">
      <c r="A518" s="89"/>
      <c r="B518" s="89"/>
      <c r="C518" s="89"/>
    </row>
    <row r="519" spans="1:3" ht="15" x14ac:dyDescent="0.2">
      <c r="A519" s="89"/>
      <c r="B519" s="89"/>
      <c r="C519" s="89"/>
    </row>
    <row r="520" spans="1:3" ht="15" x14ac:dyDescent="0.2">
      <c r="A520" s="89"/>
      <c r="B520" s="89"/>
      <c r="C520" s="89"/>
    </row>
    <row r="521" spans="1:3" ht="15" x14ac:dyDescent="0.2">
      <c r="A521" s="89"/>
      <c r="B521" s="89"/>
      <c r="C521" s="89"/>
    </row>
    <row r="522" spans="1:3" ht="15" x14ac:dyDescent="0.2">
      <c r="A522" s="89"/>
      <c r="B522" s="89"/>
      <c r="C522" s="89"/>
    </row>
    <row r="523" spans="1:3" ht="15" x14ac:dyDescent="0.2">
      <c r="A523" s="89"/>
      <c r="B523" s="89"/>
      <c r="C523" s="89"/>
    </row>
    <row r="524" spans="1:3" ht="15" x14ac:dyDescent="0.2">
      <c r="A524" s="89"/>
      <c r="B524" s="89"/>
      <c r="C524" s="89"/>
    </row>
    <row r="525" spans="1:3" ht="15" x14ac:dyDescent="0.2">
      <c r="A525" s="89"/>
      <c r="B525" s="89"/>
      <c r="C525" s="89"/>
    </row>
    <row r="526" spans="1:3" ht="15" x14ac:dyDescent="0.2">
      <c r="A526" s="89"/>
      <c r="B526" s="89"/>
      <c r="C526" s="89"/>
    </row>
    <row r="527" spans="1:3" ht="15" x14ac:dyDescent="0.2">
      <c r="A527" s="89"/>
      <c r="B527" s="89"/>
      <c r="C527" s="89"/>
    </row>
    <row r="528" spans="1:3" ht="15" x14ac:dyDescent="0.2">
      <c r="A528" s="89"/>
      <c r="B528" s="89"/>
      <c r="C528" s="89"/>
    </row>
    <row r="529" spans="1:3" ht="15" x14ac:dyDescent="0.2">
      <c r="A529" s="89"/>
      <c r="B529" s="89"/>
      <c r="C529" s="89"/>
    </row>
    <row r="530" spans="1:3" ht="15" x14ac:dyDescent="0.2">
      <c r="A530" s="89"/>
      <c r="B530" s="89"/>
      <c r="C530" s="89"/>
    </row>
    <row r="531" spans="1:3" ht="15" x14ac:dyDescent="0.2">
      <c r="A531" s="89"/>
      <c r="B531" s="89"/>
      <c r="C531" s="89"/>
    </row>
    <row r="532" spans="1:3" ht="15" x14ac:dyDescent="0.2">
      <c r="A532" s="89"/>
      <c r="B532" s="89"/>
      <c r="C532" s="89"/>
    </row>
    <row r="533" spans="1:3" ht="15" x14ac:dyDescent="0.2">
      <c r="A533" s="89"/>
      <c r="B533" s="89"/>
      <c r="C533" s="89"/>
    </row>
    <row r="534" spans="1:3" ht="15" x14ac:dyDescent="0.2">
      <c r="A534" s="89"/>
      <c r="B534" s="89"/>
      <c r="C534" s="89"/>
    </row>
    <row r="535" spans="1:3" ht="15" x14ac:dyDescent="0.2">
      <c r="A535" s="89"/>
      <c r="B535" s="89"/>
      <c r="C535" s="89"/>
    </row>
    <row r="536" spans="1:3" ht="15" x14ac:dyDescent="0.2">
      <c r="A536" s="89"/>
      <c r="B536" s="89"/>
      <c r="C536" s="89"/>
    </row>
    <row r="537" spans="1:3" ht="15" x14ac:dyDescent="0.2">
      <c r="A537" s="89"/>
      <c r="B537" s="89"/>
      <c r="C537" s="89"/>
    </row>
    <row r="538" spans="1:3" ht="15" x14ac:dyDescent="0.2">
      <c r="A538" s="89"/>
      <c r="B538" s="89"/>
      <c r="C538" s="89"/>
    </row>
    <row r="539" spans="1:3" ht="15" x14ac:dyDescent="0.2">
      <c r="A539" s="89"/>
      <c r="B539" s="89"/>
      <c r="C539" s="89"/>
    </row>
    <row r="540" spans="1:3" ht="15" x14ac:dyDescent="0.2">
      <c r="A540" s="89"/>
      <c r="B540" s="89"/>
      <c r="C540" s="89"/>
    </row>
    <row r="541" spans="1:3" ht="15" x14ac:dyDescent="0.2">
      <c r="A541" s="89"/>
      <c r="B541" s="89"/>
      <c r="C541" s="89"/>
    </row>
    <row r="542" spans="1:3" ht="15" x14ac:dyDescent="0.2">
      <c r="A542" s="89"/>
      <c r="B542" s="89"/>
      <c r="C542" s="89"/>
    </row>
    <row r="543" spans="1:3" ht="15" x14ac:dyDescent="0.2">
      <c r="A543" s="89"/>
      <c r="B543" s="89"/>
      <c r="C543" s="89"/>
    </row>
    <row r="544" spans="1:3" ht="15" x14ac:dyDescent="0.2">
      <c r="A544" s="89"/>
      <c r="B544" s="89"/>
      <c r="C544" s="89"/>
    </row>
    <row r="545" spans="1:3" ht="15" x14ac:dyDescent="0.2">
      <c r="A545" s="89"/>
      <c r="B545" s="89"/>
      <c r="C545" s="89"/>
    </row>
    <row r="546" spans="1:3" ht="15" x14ac:dyDescent="0.2">
      <c r="A546" s="89"/>
      <c r="B546" s="89"/>
      <c r="C546" s="89"/>
    </row>
    <row r="547" spans="1:3" ht="15" x14ac:dyDescent="0.2">
      <c r="A547" s="89"/>
      <c r="B547" s="89"/>
      <c r="C547" s="89"/>
    </row>
    <row r="548" spans="1:3" ht="15" x14ac:dyDescent="0.2">
      <c r="A548" s="89"/>
      <c r="B548" s="89"/>
      <c r="C548" s="89"/>
    </row>
    <row r="549" spans="1:3" ht="15" x14ac:dyDescent="0.2">
      <c r="A549" s="89"/>
      <c r="B549" s="89"/>
      <c r="C549" s="89"/>
    </row>
    <row r="550" spans="1:3" ht="15" x14ac:dyDescent="0.2">
      <c r="A550" s="89"/>
      <c r="B550" s="89"/>
      <c r="C550" s="89"/>
    </row>
    <row r="551" spans="1:3" ht="15" x14ac:dyDescent="0.2">
      <c r="A551" s="89"/>
      <c r="B551" s="89"/>
      <c r="C551" s="89"/>
    </row>
    <row r="552" spans="1:3" ht="15" x14ac:dyDescent="0.2">
      <c r="A552" s="89"/>
      <c r="B552" s="89"/>
      <c r="C552" s="89"/>
    </row>
    <row r="553" spans="1:3" ht="15" x14ac:dyDescent="0.2">
      <c r="A553" s="89"/>
      <c r="B553" s="89"/>
      <c r="C553" s="89"/>
    </row>
    <row r="554" spans="1:3" ht="15" x14ac:dyDescent="0.2">
      <c r="A554" s="89"/>
      <c r="B554" s="89"/>
      <c r="C554" s="89"/>
    </row>
    <row r="555" spans="1:3" ht="15" x14ac:dyDescent="0.2">
      <c r="A555" s="89"/>
      <c r="B555" s="89"/>
      <c r="C555" s="89"/>
    </row>
    <row r="556" spans="1:3" ht="15" x14ac:dyDescent="0.2">
      <c r="A556" s="89"/>
      <c r="B556" s="89"/>
      <c r="C556" s="89"/>
    </row>
    <row r="557" spans="1:3" ht="15" x14ac:dyDescent="0.2">
      <c r="A557" s="89"/>
      <c r="B557" s="89"/>
      <c r="C557" s="89"/>
    </row>
    <row r="558" spans="1:3" ht="15" x14ac:dyDescent="0.2">
      <c r="A558" s="89"/>
      <c r="B558" s="89"/>
      <c r="C558" s="89"/>
    </row>
    <row r="559" spans="1:3" ht="15" x14ac:dyDescent="0.2">
      <c r="A559" s="89"/>
      <c r="B559" s="89"/>
      <c r="C559" s="89"/>
    </row>
    <row r="560" spans="1:3" ht="15" x14ac:dyDescent="0.2">
      <c r="A560" s="89"/>
      <c r="B560" s="89"/>
      <c r="C560" s="89"/>
    </row>
    <row r="561" spans="1:3" ht="15" x14ac:dyDescent="0.2">
      <c r="A561" s="89"/>
      <c r="B561" s="89"/>
      <c r="C561" s="89"/>
    </row>
    <row r="562" spans="1:3" ht="15" x14ac:dyDescent="0.2">
      <c r="A562" s="89"/>
      <c r="B562" s="89"/>
      <c r="C562" s="89"/>
    </row>
    <row r="563" spans="1:3" ht="15" x14ac:dyDescent="0.2">
      <c r="A563" s="89"/>
      <c r="B563" s="89"/>
      <c r="C563" s="89"/>
    </row>
    <row r="564" spans="1:3" ht="15" x14ac:dyDescent="0.2">
      <c r="A564" s="89"/>
      <c r="B564" s="89"/>
      <c r="C564" s="89"/>
    </row>
    <row r="565" spans="1:3" ht="15" x14ac:dyDescent="0.2">
      <c r="A565" s="89"/>
      <c r="B565" s="89"/>
      <c r="C565" s="89"/>
    </row>
    <row r="566" spans="1:3" ht="15" x14ac:dyDescent="0.2">
      <c r="A566" s="89"/>
      <c r="B566" s="89"/>
      <c r="C566" s="89"/>
    </row>
    <row r="567" spans="1:3" ht="15" x14ac:dyDescent="0.2">
      <c r="A567" s="89"/>
      <c r="B567" s="89"/>
      <c r="C567" s="89"/>
    </row>
    <row r="568" spans="1:3" ht="15" x14ac:dyDescent="0.2">
      <c r="A568" s="89"/>
      <c r="B568" s="89"/>
      <c r="C568" s="89"/>
    </row>
    <row r="569" spans="1:3" ht="15" x14ac:dyDescent="0.2">
      <c r="A569" s="89"/>
      <c r="B569" s="89"/>
      <c r="C569" s="89"/>
    </row>
    <row r="570" spans="1:3" ht="15" x14ac:dyDescent="0.2">
      <c r="A570" s="89"/>
      <c r="B570" s="89"/>
      <c r="C570" s="89"/>
    </row>
    <row r="571" spans="1:3" ht="15" x14ac:dyDescent="0.2">
      <c r="A571" s="89"/>
      <c r="B571" s="89"/>
      <c r="C571" s="89"/>
    </row>
    <row r="572" spans="1:3" ht="15" x14ac:dyDescent="0.2">
      <c r="A572" s="89"/>
      <c r="B572" s="89"/>
      <c r="C572" s="89"/>
    </row>
    <row r="573" spans="1:3" ht="15" x14ac:dyDescent="0.2">
      <c r="A573" s="89"/>
      <c r="B573" s="89"/>
      <c r="C573" s="89"/>
    </row>
    <row r="574" spans="1:3" ht="15" x14ac:dyDescent="0.2">
      <c r="A574" s="89"/>
      <c r="B574" s="89"/>
      <c r="C574" s="89"/>
    </row>
    <row r="575" spans="1:3" ht="15" x14ac:dyDescent="0.2">
      <c r="A575" s="89"/>
      <c r="B575" s="89"/>
      <c r="C575" s="89"/>
    </row>
    <row r="576" spans="1:3" ht="15" x14ac:dyDescent="0.2">
      <c r="A576" s="89"/>
      <c r="B576" s="89"/>
      <c r="C576" s="89"/>
    </row>
    <row r="577" spans="1:3" ht="15" x14ac:dyDescent="0.2">
      <c r="A577" s="89"/>
      <c r="B577" s="89"/>
      <c r="C577" s="89"/>
    </row>
    <row r="578" spans="1:3" ht="15" x14ac:dyDescent="0.2">
      <c r="A578" s="89"/>
      <c r="B578" s="89"/>
      <c r="C578" s="89"/>
    </row>
    <row r="579" spans="1:3" ht="15" x14ac:dyDescent="0.2">
      <c r="A579" s="89"/>
      <c r="B579" s="89"/>
      <c r="C579" s="89"/>
    </row>
    <row r="580" spans="1:3" ht="15" x14ac:dyDescent="0.2">
      <c r="A580" s="89"/>
      <c r="B580" s="89"/>
      <c r="C580" s="89"/>
    </row>
    <row r="581" spans="1:3" ht="15" x14ac:dyDescent="0.2">
      <c r="A581" s="89"/>
      <c r="B581" s="89"/>
      <c r="C581" s="89"/>
    </row>
    <row r="582" spans="1:3" ht="15" x14ac:dyDescent="0.2">
      <c r="A582" s="89"/>
      <c r="B582" s="89"/>
      <c r="C582" s="89"/>
    </row>
    <row r="583" spans="1:3" ht="15" x14ac:dyDescent="0.2">
      <c r="A583" s="89"/>
      <c r="B583" s="89"/>
      <c r="C583" s="89"/>
    </row>
    <row r="584" spans="1:3" ht="15" x14ac:dyDescent="0.2">
      <c r="A584" s="89"/>
      <c r="B584" s="89"/>
      <c r="C584" s="89"/>
    </row>
    <row r="585" spans="1:3" ht="15" x14ac:dyDescent="0.2">
      <c r="A585" s="89"/>
      <c r="B585" s="89"/>
      <c r="C585" s="89"/>
    </row>
    <row r="586" spans="1:3" ht="15" x14ac:dyDescent="0.2">
      <c r="A586" s="89"/>
      <c r="B586" s="89"/>
      <c r="C586" s="89"/>
    </row>
    <row r="587" spans="1:3" ht="15" x14ac:dyDescent="0.2">
      <c r="A587" s="89"/>
      <c r="B587" s="89"/>
      <c r="C587" s="89"/>
    </row>
    <row r="588" spans="1:3" ht="15" x14ac:dyDescent="0.2">
      <c r="A588" s="89"/>
      <c r="B588" s="89"/>
      <c r="C588" s="89"/>
    </row>
    <row r="589" spans="1:3" ht="15" x14ac:dyDescent="0.2">
      <c r="A589" s="89"/>
      <c r="B589" s="89"/>
      <c r="C589" s="89"/>
    </row>
    <row r="590" spans="1:3" ht="15" x14ac:dyDescent="0.2">
      <c r="A590" s="89"/>
      <c r="B590" s="89"/>
      <c r="C590" s="89"/>
    </row>
    <row r="591" spans="1:3" ht="15" x14ac:dyDescent="0.2">
      <c r="A591" s="89"/>
      <c r="B591" s="89"/>
      <c r="C591" s="89"/>
    </row>
    <row r="592" spans="1:3" ht="15" x14ac:dyDescent="0.2">
      <c r="A592" s="89"/>
      <c r="B592" s="89"/>
      <c r="C592" s="89"/>
    </row>
    <row r="593" spans="1:3" ht="15" x14ac:dyDescent="0.2">
      <c r="A593" s="89"/>
      <c r="B593" s="89"/>
      <c r="C593" s="89"/>
    </row>
    <row r="594" spans="1:3" ht="15" x14ac:dyDescent="0.2">
      <c r="A594" s="89"/>
      <c r="B594" s="89"/>
      <c r="C594" s="89"/>
    </row>
    <row r="595" spans="1:3" ht="15" x14ac:dyDescent="0.2">
      <c r="A595" s="89"/>
      <c r="B595" s="89"/>
      <c r="C595" s="89"/>
    </row>
    <row r="596" spans="1:3" ht="15" x14ac:dyDescent="0.2">
      <c r="A596" s="89"/>
      <c r="B596" s="89"/>
      <c r="C596" s="89"/>
    </row>
    <row r="597" spans="1:3" ht="15" x14ac:dyDescent="0.2">
      <c r="A597" s="89"/>
      <c r="B597" s="89"/>
      <c r="C597" s="89"/>
    </row>
    <row r="598" spans="1:3" ht="15" x14ac:dyDescent="0.2">
      <c r="A598" s="89"/>
      <c r="B598" s="89"/>
      <c r="C598" s="89"/>
    </row>
    <row r="599" spans="1:3" ht="15" x14ac:dyDescent="0.2">
      <c r="A599" s="89"/>
      <c r="B599" s="89"/>
      <c r="C599" s="89"/>
    </row>
    <row r="600" spans="1:3" ht="15" x14ac:dyDescent="0.2">
      <c r="A600" s="89"/>
      <c r="B600" s="89"/>
      <c r="C600" s="89"/>
    </row>
    <row r="601" spans="1:3" ht="15" x14ac:dyDescent="0.2">
      <c r="A601" s="89"/>
      <c r="B601" s="89"/>
      <c r="C601" s="89"/>
    </row>
    <row r="602" spans="1:3" ht="15" x14ac:dyDescent="0.2">
      <c r="A602" s="89"/>
      <c r="B602" s="89"/>
      <c r="C602" s="89"/>
    </row>
    <row r="603" spans="1:3" ht="15" x14ac:dyDescent="0.2">
      <c r="A603" s="89"/>
      <c r="B603" s="89"/>
      <c r="C603" s="89"/>
    </row>
    <row r="604" spans="1:3" ht="15" x14ac:dyDescent="0.2">
      <c r="A604" s="89"/>
      <c r="B604" s="89"/>
      <c r="C604" s="89"/>
    </row>
    <row r="605" spans="1:3" ht="15" x14ac:dyDescent="0.2">
      <c r="A605" s="89"/>
      <c r="B605" s="89"/>
      <c r="C605" s="89"/>
    </row>
    <row r="606" spans="1:3" ht="15" x14ac:dyDescent="0.2">
      <c r="A606" s="89"/>
      <c r="B606" s="89"/>
      <c r="C606" s="89"/>
    </row>
    <row r="607" spans="1:3" ht="15" x14ac:dyDescent="0.2">
      <c r="A607" s="89"/>
      <c r="B607" s="89"/>
      <c r="C607" s="89"/>
    </row>
  </sheetData>
  <mergeCells count="6">
    <mergeCell ref="I38:J38"/>
    <mergeCell ref="I40:J40"/>
    <mergeCell ref="A6:K7"/>
    <mergeCell ref="H9:I10"/>
    <mergeCell ref="J9:K9"/>
    <mergeCell ref="A36:C36"/>
  </mergeCells>
  <phoneticPr fontId="24" type="noConversion"/>
  <conditionalFormatting sqref="F36">
    <cfRule type="cellIs" dxfId="82" priority="1" stopIfTrue="1" operator="notEqual">
      <formula>126+1+33+5+8</formula>
    </cfRule>
  </conditionalFormatting>
  <conditionalFormatting sqref="F33">
    <cfRule type="cellIs" dxfId="81" priority="2" stopIfTrue="1" operator="notEqual">
      <formula>5410965</formula>
    </cfRule>
  </conditionalFormatting>
  <conditionalFormatting sqref="G33">
    <cfRule type="cellIs" dxfId="80" priority="3" stopIfTrue="1" operator="notEqual">
      <formula>5434716</formula>
    </cfRule>
  </conditionalFormatting>
  <conditionalFormatting sqref="I33">
    <cfRule type="cellIs" dxfId="79" priority="4" stopIfTrue="1" operator="notEqual">
      <formula>11008</formula>
    </cfRule>
  </conditionalFormatting>
  <pageMargins left="0.78740157480314965" right="0.78740157480314965" top="0.98425196850393704" bottom="0.98425196850393704" header="0.51181102362204722" footer="0.51181102362204722"/>
  <pageSetup paperSize="9" scale="90" firstPageNumber="189" orientation="portrait" useFirstPageNumber="1" r:id="rId1"/>
  <headerFooter alignWithMargins="0">
    <oddFooter>&amp;L&amp;"Arial,Kurzíva"Rada Olomouckého kraje x.x.2010
x.- Rozpočet Olomouckého kraje 2009-závěrečný účet 
Příloha č.12: Financování hospodaření příspěvkových organizací Olomouckého kraje&amp;R&amp;"Arial,Kurzíva"Strana &amp;P (celkem 781)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1"/>
  </sheetPr>
  <dimension ref="A2:N607"/>
  <sheetViews>
    <sheetView showGridLines="0" zoomScale="120" zoomScaleNormal="120" workbookViewId="0">
      <selection activeCell="A2" sqref="A2:XFD2"/>
    </sheetView>
  </sheetViews>
  <sheetFormatPr defaultRowHeight="12.75" x14ac:dyDescent="0.2"/>
  <cols>
    <col min="1" max="1" width="5.140625" customWidth="1"/>
    <col min="2" max="2" width="7" customWidth="1"/>
    <col min="3" max="3" width="22.42578125" style="8" customWidth="1"/>
    <col min="4" max="4" width="17.42578125" style="3" hidden="1" customWidth="1"/>
    <col min="5" max="5" width="21.140625" style="3" hidden="1" customWidth="1"/>
    <col min="6" max="6" width="12.85546875" customWidth="1"/>
    <col min="7" max="7" width="13.5703125" customWidth="1"/>
    <col min="8" max="8" width="11.28515625" hidden="1" customWidth="1"/>
    <col min="9" max="9" width="9.5703125" customWidth="1"/>
    <col min="10" max="11" width="11.42578125" customWidth="1"/>
    <col min="12" max="12" width="12.140625" bestFit="1" customWidth="1"/>
    <col min="13" max="13" width="12.7109375" bestFit="1" customWidth="1"/>
  </cols>
  <sheetData>
    <row r="2" spans="1:14" ht="18" x14ac:dyDescent="0.25">
      <c r="A2" s="1" t="s">
        <v>288</v>
      </c>
      <c r="B2" s="1"/>
      <c r="C2" s="2"/>
      <c r="J2" s="4"/>
      <c r="K2" s="4"/>
    </row>
    <row r="3" spans="1:14" ht="14.25" x14ac:dyDescent="0.2">
      <c r="A3" s="5"/>
      <c r="B3" s="5"/>
      <c r="C3" s="2"/>
      <c r="E3" s="6"/>
    </row>
    <row r="4" spans="1:14" ht="14.25" hidden="1" x14ac:dyDescent="0.2">
      <c r="A4" s="5"/>
      <c r="B4" s="5"/>
      <c r="C4" s="2"/>
      <c r="E4" s="6"/>
    </row>
    <row r="5" spans="1:14" x14ac:dyDescent="0.2">
      <c r="C5"/>
    </row>
    <row r="6" spans="1:14" x14ac:dyDescent="0.2">
      <c r="A6" s="907" t="s">
        <v>278</v>
      </c>
      <c r="B6" s="907"/>
      <c r="C6" s="908"/>
      <c r="D6" s="908"/>
      <c r="E6" s="908"/>
      <c r="F6" s="909"/>
      <c r="G6" s="909"/>
      <c r="H6" s="909"/>
      <c r="I6" s="909"/>
      <c r="J6" s="909"/>
      <c r="K6" s="909"/>
    </row>
    <row r="7" spans="1:14" ht="4.5" customHeight="1" x14ac:dyDescent="0.2">
      <c r="A7" s="908"/>
      <c r="B7" s="908"/>
      <c r="C7" s="908"/>
      <c r="D7" s="908"/>
      <c r="E7" s="908"/>
      <c r="F7" s="909"/>
      <c r="G7" s="909"/>
      <c r="H7" s="909"/>
      <c r="I7" s="909"/>
      <c r="J7" s="909"/>
      <c r="K7" s="909"/>
    </row>
    <row r="8" spans="1:14" ht="13.5" thickBot="1" x14ac:dyDescent="0.25">
      <c r="K8" s="9" t="s">
        <v>0</v>
      </c>
    </row>
    <row r="9" spans="1:14" s="2" customFormat="1" ht="15.75" customHeight="1" thickTop="1" x14ac:dyDescent="0.25">
      <c r="A9" s="733" t="s">
        <v>1</v>
      </c>
      <c r="B9" s="734"/>
      <c r="C9" s="735"/>
      <c r="D9" s="736"/>
      <c r="E9" s="736"/>
      <c r="F9" s="737" t="s">
        <v>2</v>
      </c>
      <c r="G9" s="738" t="s">
        <v>3</v>
      </c>
      <c r="H9" s="919" t="s">
        <v>4</v>
      </c>
      <c r="I9" s="920"/>
      <c r="J9" s="923" t="s">
        <v>5</v>
      </c>
      <c r="K9" s="924"/>
    </row>
    <row r="10" spans="1:14" s="2" customFormat="1" ht="16.5" thickBot="1" x14ac:dyDescent="0.3">
      <c r="A10" s="739"/>
      <c r="B10" s="740"/>
      <c r="C10" s="741"/>
      <c r="D10" s="742"/>
      <c r="E10" s="742"/>
      <c r="F10" s="743"/>
      <c r="G10" s="744"/>
      <c r="H10" s="921"/>
      <c r="I10" s="922"/>
      <c r="J10" s="745" t="s">
        <v>6</v>
      </c>
      <c r="K10" s="746" t="s">
        <v>7</v>
      </c>
    </row>
    <row r="11" spans="1:14" ht="15.75" thickTop="1" x14ac:dyDescent="0.2">
      <c r="A11" s="22"/>
      <c r="B11" s="23"/>
      <c r="C11" s="23"/>
      <c r="D11" s="24"/>
      <c r="E11" s="24"/>
      <c r="F11" s="25"/>
      <c r="G11" s="26"/>
      <c r="H11" s="27"/>
      <c r="I11" s="27"/>
      <c r="J11" s="28"/>
      <c r="K11" s="29"/>
      <c r="L11" s="95"/>
      <c r="M11" s="95"/>
      <c r="N11" s="95"/>
    </row>
    <row r="12" spans="1:14" ht="15" x14ac:dyDescent="0.25">
      <c r="A12" s="30" t="s">
        <v>8</v>
      </c>
      <c r="B12" s="31"/>
      <c r="C12" s="31"/>
      <c r="D12" s="32"/>
      <c r="E12" s="32"/>
      <c r="F12" s="33">
        <v>2902862</v>
      </c>
      <c r="G12" s="34">
        <v>2909390</v>
      </c>
      <c r="H12" s="35"/>
      <c r="I12" s="35">
        <v>1621</v>
      </c>
      <c r="J12" s="49">
        <v>8701</v>
      </c>
      <c r="K12" s="50">
        <v>-3794</v>
      </c>
      <c r="L12" s="728"/>
      <c r="M12" s="728"/>
      <c r="N12" s="95"/>
    </row>
    <row r="13" spans="1:14" ht="15.75" thickBot="1" x14ac:dyDescent="0.25">
      <c r="A13" s="747"/>
      <c r="B13" s="748"/>
      <c r="C13" s="748"/>
      <c r="D13" s="40"/>
      <c r="E13" s="40"/>
      <c r="F13" s="117"/>
      <c r="G13" s="118"/>
      <c r="H13" s="119"/>
      <c r="I13" s="119"/>
      <c r="J13" s="120" t="s">
        <v>9</v>
      </c>
      <c r="K13" s="121">
        <f>J12+K12</f>
        <v>4907</v>
      </c>
      <c r="L13" s="728"/>
      <c r="M13" s="728"/>
      <c r="N13" s="95"/>
    </row>
    <row r="14" spans="1:14" ht="15" x14ac:dyDescent="0.2">
      <c r="A14" s="749"/>
      <c r="B14" s="750"/>
      <c r="C14" s="750"/>
      <c r="D14" s="43"/>
      <c r="E14" s="43"/>
      <c r="F14" s="122"/>
      <c r="G14" s="123"/>
      <c r="H14" s="90"/>
      <c r="I14" s="90"/>
      <c r="J14" s="124"/>
      <c r="K14" s="125"/>
      <c r="L14" s="728"/>
      <c r="M14" s="728"/>
      <c r="N14" s="95"/>
    </row>
    <row r="15" spans="1:14" ht="15" x14ac:dyDescent="0.25">
      <c r="A15" s="30" t="s">
        <v>10</v>
      </c>
      <c r="B15" s="31"/>
      <c r="C15" s="31"/>
      <c r="D15" s="45"/>
      <c r="E15" s="45"/>
      <c r="F15" s="46">
        <v>704958</v>
      </c>
      <c r="G15" s="47">
        <v>714355</v>
      </c>
      <c r="H15" s="48"/>
      <c r="I15" s="48">
        <v>9255</v>
      </c>
      <c r="J15" s="49">
        <v>142</v>
      </c>
      <c r="K15" s="50">
        <v>0</v>
      </c>
      <c r="L15" s="728"/>
      <c r="M15" s="728"/>
      <c r="N15" s="95"/>
    </row>
    <row r="16" spans="1:14" ht="15.75" thickBot="1" x14ac:dyDescent="0.25">
      <c r="A16" s="747"/>
      <c r="B16" s="748"/>
      <c r="C16" s="748"/>
      <c r="D16" s="54"/>
      <c r="E16" s="54"/>
      <c r="F16" s="127"/>
      <c r="G16" s="128"/>
      <c r="H16" s="129"/>
      <c r="I16" s="129"/>
      <c r="J16" s="120" t="s">
        <v>9</v>
      </c>
      <c r="K16" s="121">
        <f>J15+K15</f>
        <v>142</v>
      </c>
      <c r="L16" s="728"/>
      <c r="M16" s="728"/>
      <c r="N16" s="95"/>
    </row>
    <row r="17" spans="1:14" ht="15" x14ac:dyDescent="0.2">
      <c r="A17" s="749"/>
      <c r="B17" s="750"/>
      <c r="C17" s="750"/>
      <c r="D17" s="57"/>
      <c r="E17" s="57"/>
      <c r="F17" s="130"/>
      <c r="G17" s="131"/>
      <c r="H17" s="132"/>
      <c r="I17" s="132"/>
      <c r="J17" s="133"/>
      <c r="K17" s="140"/>
      <c r="L17" s="728"/>
      <c r="M17" s="728"/>
      <c r="N17" s="95"/>
    </row>
    <row r="18" spans="1:14" ht="15" x14ac:dyDescent="0.25">
      <c r="A18" s="30" t="s">
        <v>11</v>
      </c>
      <c r="B18" s="31"/>
      <c r="C18" s="31"/>
      <c r="D18" s="58"/>
      <c r="E18" s="58"/>
      <c r="F18" s="46">
        <v>152419</v>
      </c>
      <c r="G18" s="47">
        <v>154089</v>
      </c>
      <c r="H18" s="48"/>
      <c r="I18" s="48">
        <v>0</v>
      </c>
      <c r="J18" s="49">
        <v>2463</v>
      </c>
      <c r="K18" s="50">
        <v>-793</v>
      </c>
      <c r="L18" s="728"/>
      <c r="M18" s="728"/>
      <c r="N18" s="95"/>
    </row>
    <row r="19" spans="1:14" ht="15.75" thickBot="1" x14ac:dyDescent="0.25">
      <c r="A19" s="747"/>
      <c r="B19" s="748"/>
      <c r="C19" s="748"/>
      <c r="D19" s="54"/>
      <c r="E19" s="54"/>
      <c r="F19" s="127"/>
      <c r="G19" s="128"/>
      <c r="H19" s="129"/>
      <c r="I19" s="129"/>
      <c r="J19" s="120" t="s">
        <v>9</v>
      </c>
      <c r="K19" s="121">
        <f>ROUND(J18+K18,2)</f>
        <v>1670</v>
      </c>
      <c r="L19" s="728"/>
      <c r="M19" s="728"/>
      <c r="N19" s="95"/>
    </row>
    <row r="20" spans="1:14" ht="15" x14ac:dyDescent="0.2">
      <c r="A20" s="751"/>
      <c r="B20" s="752"/>
      <c r="C20" s="752"/>
      <c r="D20" s="103"/>
      <c r="E20" s="103"/>
      <c r="F20" s="136"/>
      <c r="G20" s="137"/>
      <c r="H20" s="138"/>
      <c r="I20" s="138"/>
      <c r="J20" s="139"/>
      <c r="K20" s="140"/>
      <c r="L20" s="728"/>
      <c r="M20" s="728"/>
      <c r="N20" s="95"/>
    </row>
    <row r="21" spans="1:14" ht="15" x14ac:dyDescent="0.25">
      <c r="A21" s="30" t="s">
        <v>12</v>
      </c>
      <c r="B21" s="31"/>
      <c r="C21" s="31"/>
      <c r="D21" s="58"/>
      <c r="E21" s="58"/>
      <c r="F21" s="46">
        <v>1102750</v>
      </c>
      <c r="G21" s="47">
        <v>1105590</v>
      </c>
      <c r="H21" s="48"/>
      <c r="I21" s="48">
        <f>'soc. oblast'!J80</f>
        <v>0</v>
      </c>
      <c r="J21" s="49">
        <v>2843</v>
      </c>
      <c r="K21" s="50">
        <v>-3</v>
      </c>
      <c r="L21" s="728"/>
      <c r="M21" s="728"/>
      <c r="N21" s="95"/>
    </row>
    <row r="22" spans="1:14" ht="15.75" thickBot="1" x14ac:dyDescent="0.25">
      <c r="A22" s="747"/>
      <c r="B22" s="748"/>
      <c r="C22" s="748"/>
      <c r="D22" s="54"/>
      <c r="E22" s="54"/>
      <c r="F22" s="127"/>
      <c r="G22" s="128"/>
      <c r="H22" s="129"/>
      <c r="I22" s="129"/>
      <c r="J22" s="120" t="s">
        <v>9</v>
      </c>
      <c r="K22" s="121">
        <f>ROUND(J21+K21,2)</f>
        <v>2840</v>
      </c>
      <c r="L22" s="728"/>
      <c r="M22" s="728"/>
      <c r="N22" s="95"/>
    </row>
    <row r="23" spans="1:14" ht="15.75" hidden="1" thickBot="1" x14ac:dyDescent="0.25">
      <c r="A23" s="750"/>
      <c r="B23" s="750"/>
      <c r="C23" s="750"/>
      <c r="D23" s="57"/>
      <c r="E23" s="57"/>
      <c r="F23" s="130"/>
      <c r="G23" s="131"/>
      <c r="H23" s="141"/>
      <c r="I23" s="141"/>
      <c r="J23" s="142"/>
      <c r="K23" s="134"/>
      <c r="L23" s="728"/>
      <c r="M23" s="728"/>
      <c r="N23" s="95"/>
    </row>
    <row r="24" spans="1:14" ht="16.5" hidden="1" thickBot="1" x14ac:dyDescent="0.3">
      <c r="A24" s="91" t="s">
        <v>13</v>
      </c>
      <c r="B24" s="91"/>
      <c r="C24" s="419"/>
      <c r="D24" s="63"/>
      <c r="E24" s="63"/>
      <c r="F24" s="143">
        <f>F25+F26</f>
        <v>848226.33</v>
      </c>
      <c r="G24" s="144">
        <f>G25+G26</f>
        <v>849889.4</v>
      </c>
      <c r="H24" s="145">
        <f>H25+H26</f>
        <v>8334.77</v>
      </c>
      <c r="I24" s="146">
        <f>I25+I26</f>
        <v>-5</v>
      </c>
      <c r="J24" s="147">
        <f>G24-F24+I24</f>
        <v>1658.0700000000652</v>
      </c>
      <c r="K24" s="148"/>
      <c r="L24" s="728"/>
      <c r="M24" s="728"/>
      <c r="N24" s="95"/>
    </row>
    <row r="25" spans="1:14" ht="15.75" hidden="1" thickBot="1" x14ac:dyDescent="0.25">
      <c r="A25" s="51"/>
      <c r="B25" s="51"/>
      <c r="C25" s="750" t="s">
        <v>14</v>
      </c>
      <c r="D25" s="64"/>
      <c r="E25" s="64"/>
      <c r="F25" s="130">
        <v>848226.33</v>
      </c>
      <c r="G25" s="131">
        <v>849889.4</v>
      </c>
      <c r="H25" s="150">
        <v>8324.77</v>
      </c>
      <c r="I25" s="151">
        <v>-5</v>
      </c>
      <c r="J25" s="152"/>
      <c r="K25" s="153"/>
      <c r="L25" s="728"/>
      <c r="M25" s="728"/>
      <c r="N25" s="95"/>
    </row>
    <row r="26" spans="1:14" ht="15.75" hidden="1" thickBot="1" x14ac:dyDescent="0.25">
      <c r="A26" s="51"/>
      <c r="B26" s="51"/>
      <c r="C26" s="463" t="s">
        <v>15</v>
      </c>
      <c r="D26" s="64"/>
      <c r="E26" s="66"/>
      <c r="F26" s="130">
        <v>0</v>
      </c>
      <c r="G26" s="131">
        <v>0</v>
      </c>
      <c r="H26" s="150">
        <v>10</v>
      </c>
      <c r="I26" s="150">
        <v>0</v>
      </c>
      <c r="J26" s="152"/>
      <c r="K26" s="153"/>
      <c r="L26" s="728"/>
      <c r="M26" s="728"/>
      <c r="N26" s="95"/>
    </row>
    <row r="27" spans="1:14" ht="15.75" hidden="1" thickBot="1" x14ac:dyDescent="0.25">
      <c r="A27" s="51" t="s">
        <v>16</v>
      </c>
      <c r="B27" s="51"/>
      <c r="C27" s="463"/>
      <c r="D27" s="66"/>
      <c r="E27" s="66"/>
      <c r="F27" s="130">
        <f>F21-F24</f>
        <v>254523.67000000004</v>
      </c>
      <c r="G27" s="131">
        <f>G21-G24</f>
        <v>255700.59999999998</v>
      </c>
      <c r="H27" s="150">
        <f>H21-H24</f>
        <v>-8334.77</v>
      </c>
      <c r="I27" s="151">
        <f>I21-I24</f>
        <v>5</v>
      </c>
      <c r="J27" s="152"/>
      <c r="K27" s="153"/>
      <c r="L27" s="728"/>
      <c r="M27" s="728"/>
      <c r="N27" s="95"/>
    </row>
    <row r="28" spans="1:14" ht="15.75" hidden="1" thickBot="1" x14ac:dyDescent="0.25">
      <c r="A28" s="750"/>
      <c r="B28" s="750"/>
      <c r="C28" s="750"/>
      <c r="D28" s="57"/>
      <c r="E28" s="57"/>
      <c r="F28" s="130"/>
      <c r="G28" s="131"/>
      <c r="H28" s="141"/>
      <c r="I28" s="141"/>
      <c r="J28" s="168"/>
      <c r="K28" s="134"/>
      <c r="L28" s="728"/>
      <c r="M28" s="728"/>
      <c r="N28" s="95"/>
    </row>
    <row r="29" spans="1:14" ht="15" x14ac:dyDescent="0.2">
      <c r="A29" s="751"/>
      <c r="B29" s="752"/>
      <c r="C29" s="752"/>
      <c r="D29" s="103"/>
      <c r="E29" s="103"/>
      <c r="F29" s="136"/>
      <c r="G29" s="137"/>
      <c r="H29" s="138"/>
      <c r="I29" s="138"/>
      <c r="J29" s="139"/>
      <c r="K29" s="140"/>
      <c r="L29" s="728"/>
      <c r="M29" s="728"/>
      <c r="N29" s="95"/>
    </row>
    <row r="30" spans="1:14" ht="15" x14ac:dyDescent="0.25">
      <c r="A30" s="30" t="s">
        <v>17</v>
      </c>
      <c r="B30" s="31"/>
      <c r="C30" s="31"/>
      <c r="D30" s="58"/>
      <c r="E30" s="58"/>
      <c r="F30" s="46">
        <v>547976</v>
      </c>
      <c r="G30" s="47">
        <v>551292</v>
      </c>
      <c r="H30" s="48"/>
      <c r="I30" s="48">
        <f>Zdravotnictví!H19</f>
        <v>125.8</v>
      </c>
      <c r="J30" s="49">
        <v>3184</v>
      </c>
      <c r="K30" s="50">
        <f>ROUND(M30/1000,2)</f>
        <v>0</v>
      </c>
      <c r="L30" s="728"/>
      <c r="M30" s="728"/>
      <c r="N30" s="95"/>
    </row>
    <row r="31" spans="1:14" ht="15.75" thickBot="1" x14ac:dyDescent="0.25">
      <c r="A31" s="70"/>
      <c r="B31" s="71"/>
      <c r="C31" s="71"/>
      <c r="D31" s="72"/>
      <c r="E31" s="72"/>
      <c r="F31" s="160"/>
      <c r="G31" s="161"/>
      <c r="H31" s="162"/>
      <c r="I31" s="163"/>
      <c r="J31" s="164" t="s">
        <v>9</v>
      </c>
      <c r="K31" s="121">
        <f>ROUND(J30+K30,2)</f>
        <v>3184</v>
      </c>
      <c r="L31" s="95"/>
      <c r="M31" s="95"/>
      <c r="N31" s="95"/>
    </row>
    <row r="32" spans="1:14" ht="15.75" thickTop="1" x14ac:dyDescent="0.2">
      <c r="A32" s="22"/>
      <c r="B32" s="23"/>
      <c r="C32" s="23"/>
      <c r="D32" s="24"/>
      <c r="E32" s="24"/>
      <c r="F32" s="74"/>
      <c r="G32" s="26"/>
      <c r="H32" s="27"/>
      <c r="I32" s="92"/>
      <c r="J32" s="28"/>
      <c r="K32" s="75"/>
    </row>
    <row r="33" spans="1:13" s="2" customFormat="1" ht="15" x14ac:dyDescent="0.25">
      <c r="A33" s="30" t="s">
        <v>18</v>
      </c>
      <c r="B33" s="31"/>
      <c r="C33" s="31"/>
      <c r="D33" s="32"/>
      <c r="E33" s="32"/>
      <c r="F33" s="729">
        <f>F30+F21+F18+F15+F12</f>
        <v>5410965</v>
      </c>
      <c r="G33" s="730">
        <f>G30+G21+G18+G15+G12</f>
        <v>5434716</v>
      </c>
      <c r="H33" s="36">
        <f>H30+H21+H18+H15+H12</f>
        <v>0</v>
      </c>
      <c r="I33" s="731">
        <v>11008</v>
      </c>
      <c r="J33" s="36">
        <f>J30+J21+J18+J15+J12</f>
        <v>17333</v>
      </c>
      <c r="K33" s="37">
        <f>K30+K21+K18+K15+K12</f>
        <v>-4590</v>
      </c>
      <c r="L33" s="732"/>
      <c r="M33" s="732"/>
    </row>
    <row r="34" spans="1:13" ht="15.75" thickBot="1" x14ac:dyDescent="0.25">
      <c r="A34" s="82"/>
      <c r="B34" s="83"/>
      <c r="C34" s="83"/>
      <c r="D34" s="84"/>
      <c r="E34" s="84"/>
      <c r="F34" s="85"/>
      <c r="G34" s="86"/>
      <c r="H34" s="87"/>
      <c r="I34" s="94"/>
      <c r="J34" s="73" t="s">
        <v>9</v>
      </c>
      <c r="K34" s="88">
        <f>K31+K22+K19+K16+K13</f>
        <v>12743</v>
      </c>
    </row>
    <row r="35" spans="1:13" ht="15.75" thickTop="1" x14ac:dyDescent="0.2">
      <c r="A35" s="89"/>
      <c r="B35" s="89"/>
      <c r="C35" s="89"/>
    </row>
    <row r="36" spans="1:13" ht="15" x14ac:dyDescent="0.2">
      <c r="A36" s="916" t="s">
        <v>208</v>
      </c>
      <c r="B36" s="916"/>
      <c r="C36" s="916"/>
      <c r="F36" s="484">
        <f>B38+B40+B42</f>
        <v>173</v>
      </c>
      <c r="G36" s="165" t="s">
        <v>276</v>
      </c>
    </row>
    <row r="37" spans="1:13" ht="15" x14ac:dyDescent="0.2">
      <c r="A37" s="114" t="s">
        <v>20</v>
      </c>
      <c r="B37" s="114"/>
      <c r="C37" s="111"/>
    </row>
    <row r="38" spans="1:13" ht="15.75" x14ac:dyDescent="0.25">
      <c r="A38" s="112"/>
      <c r="B38" s="173">
        <v>15</v>
      </c>
      <c r="C38" s="171" t="s">
        <v>31</v>
      </c>
      <c r="D38" s="8"/>
      <c r="E38" s="8"/>
      <c r="F38" s="51"/>
      <c r="G38" s="113"/>
      <c r="H38" s="51"/>
      <c r="I38" s="905">
        <f>K33</f>
        <v>-4590</v>
      </c>
      <c r="J38" s="906"/>
    </row>
    <row r="39" spans="1:13" ht="15" x14ac:dyDescent="0.2">
      <c r="A39" s="114" t="s">
        <v>21</v>
      </c>
      <c r="B39" s="114"/>
      <c r="C39" s="111"/>
      <c r="D39" s="8"/>
      <c r="E39" s="8"/>
      <c r="F39" s="51"/>
      <c r="G39" s="113"/>
      <c r="H39" s="51"/>
      <c r="I39" s="51"/>
      <c r="J39" s="51"/>
      <c r="K39" s="95"/>
    </row>
    <row r="40" spans="1:13" ht="15.75" x14ac:dyDescent="0.25">
      <c r="A40" s="114"/>
      <c r="B40" s="173">
        <v>146</v>
      </c>
      <c r="C40" s="172" t="s">
        <v>32</v>
      </c>
      <c r="D40" s="8"/>
      <c r="E40" s="8"/>
      <c r="F40" s="51"/>
      <c r="G40" s="113"/>
      <c r="H40" s="51"/>
      <c r="I40" s="917">
        <v>17333</v>
      </c>
      <c r="J40" s="918"/>
      <c r="M40" s="756"/>
    </row>
    <row r="41" spans="1:13" ht="15" x14ac:dyDescent="0.2">
      <c r="A41" s="114" t="s">
        <v>33</v>
      </c>
      <c r="B41" s="114"/>
      <c r="C41" s="111"/>
      <c r="D41" s="8"/>
      <c r="E41" s="8"/>
      <c r="F41" s="51"/>
      <c r="G41" s="51"/>
      <c r="H41" s="51"/>
      <c r="I41" s="51"/>
      <c r="J41" s="51"/>
    </row>
    <row r="42" spans="1:13" ht="15.75" x14ac:dyDescent="0.25">
      <c r="B42" s="175">
        <v>12</v>
      </c>
      <c r="C42" s="174" t="s">
        <v>34</v>
      </c>
      <c r="G42" s="113"/>
    </row>
    <row r="43" spans="1:13" ht="15" x14ac:dyDescent="0.2">
      <c r="A43" s="42"/>
      <c r="B43" s="42"/>
      <c r="C43" s="42"/>
      <c r="D43" s="42"/>
      <c r="E43" s="43"/>
    </row>
    <row r="44" spans="1:13" ht="15" x14ac:dyDescent="0.2">
      <c r="A44" s="42"/>
      <c r="B44" s="42"/>
      <c r="C44" s="42"/>
      <c r="D44" s="42"/>
      <c r="E44" s="43"/>
    </row>
    <row r="45" spans="1:13" ht="15" x14ac:dyDescent="0.2">
      <c r="A45" s="42"/>
      <c r="B45" s="42"/>
      <c r="C45" s="42"/>
      <c r="D45" s="43"/>
      <c r="E45" s="43"/>
    </row>
    <row r="46" spans="1:13" ht="15" x14ac:dyDescent="0.2">
      <c r="A46" s="89"/>
      <c r="B46" s="89"/>
      <c r="C46" s="89"/>
    </row>
    <row r="47" spans="1:13" ht="15" x14ac:dyDescent="0.2">
      <c r="A47" s="89"/>
      <c r="B47" s="89"/>
      <c r="C47" s="89"/>
      <c r="J47" s="90"/>
      <c r="K47" s="90"/>
    </row>
    <row r="48" spans="1:13" ht="15.75" x14ac:dyDescent="0.25">
      <c r="A48" s="89"/>
      <c r="B48" s="89"/>
      <c r="C48" s="91"/>
      <c r="J48" s="90"/>
      <c r="K48" s="90"/>
    </row>
    <row r="49" spans="1:3" ht="15" x14ac:dyDescent="0.2">
      <c r="A49" s="89"/>
      <c r="B49" s="89"/>
      <c r="C49" s="89"/>
    </row>
    <row r="50" spans="1:3" ht="15" x14ac:dyDescent="0.2">
      <c r="A50" s="89"/>
      <c r="B50" s="89"/>
      <c r="C50" s="89"/>
    </row>
    <row r="51" spans="1:3" ht="15" x14ac:dyDescent="0.2">
      <c r="A51" s="89"/>
      <c r="B51" s="89"/>
      <c r="C51" s="89"/>
    </row>
    <row r="52" spans="1:3" ht="15" x14ac:dyDescent="0.2">
      <c r="A52" s="89"/>
      <c r="B52" s="89"/>
      <c r="C52" s="89"/>
    </row>
    <row r="53" spans="1:3" ht="15" x14ac:dyDescent="0.2">
      <c r="A53" s="89"/>
      <c r="B53" s="89"/>
      <c r="C53" s="89"/>
    </row>
    <row r="54" spans="1:3" ht="15" x14ac:dyDescent="0.2">
      <c r="A54" s="89"/>
      <c r="B54" s="89"/>
      <c r="C54" s="89"/>
    </row>
    <row r="55" spans="1:3" ht="15" x14ac:dyDescent="0.2">
      <c r="A55" s="89"/>
      <c r="B55" s="89"/>
      <c r="C55" s="89"/>
    </row>
    <row r="56" spans="1:3" ht="15" x14ac:dyDescent="0.2">
      <c r="A56" s="89"/>
      <c r="B56" s="89"/>
      <c r="C56" s="89"/>
    </row>
    <row r="57" spans="1:3" ht="15" x14ac:dyDescent="0.2">
      <c r="A57" s="89"/>
      <c r="B57" s="89"/>
      <c r="C57" s="89"/>
    </row>
    <row r="58" spans="1:3" ht="15" x14ac:dyDescent="0.2">
      <c r="A58" s="89"/>
      <c r="B58" s="89"/>
      <c r="C58" s="89"/>
    </row>
    <row r="59" spans="1:3" ht="15" x14ac:dyDescent="0.2">
      <c r="A59" s="89"/>
      <c r="B59" s="89"/>
      <c r="C59" s="89"/>
    </row>
    <row r="60" spans="1:3" ht="15" x14ac:dyDescent="0.2">
      <c r="A60" s="89"/>
      <c r="B60" s="89"/>
      <c r="C60" s="89"/>
    </row>
    <row r="61" spans="1:3" ht="15" x14ac:dyDescent="0.2">
      <c r="A61" s="89"/>
      <c r="B61" s="89"/>
      <c r="C61" s="89"/>
    </row>
    <row r="62" spans="1:3" ht="15" x14ac:dyDescent="0.2">
      <c r="A62" s="89"/>
      <c r="B62" s="89"/>
      <c r="C62" s="89"/>
    </row>
    <row r="63" spans="1:3" ht="15" x14ac:dyDescent="0.2">
      <c r="A63" s="89"/>
      <c r="B63" s="89"/>
      <c r="C63" s="89"/>
    </row>
    <row r="64" spans="1:3" ht="15" x14ac:dyDescent="0.2">
      <c r="A64" s="89"/>
      <c r="B64" s="89"/>
      <c r="C64" s="89"/>
    </row>
    <row r="65" spans="1:3" ht="15" x14ac:dyDescent="0.2">
      <c r="A65" s="89"/>
      <c r="B65" s="89"/>
      <c r="C65" s="89"/>
    </row>
    <row r="66" spans="1:3" ht="15" x14ac:dyDescent="0.2">
      <c r="A66" s="89"/>
      <c r="B66" s="89"/>
      <c r="C66" s="89"/>
    </row>
    <row r="67" spans="1:3" ht="15" x14ac:dyDescent="0.2">
      <c r="A67" s="89"/>
      <c r="B67" s="89"/>
      <c r="C67" s="89"/>
    </row>
    <row r="68" spans="1:3" ht="15" x14ac:dyDescent="0.2">
      <c r="A68" s="89"/>
      <c r="B68" s="89"/>
      <c r="C68" s="89"/>
    </row>
    <row r="69" spans="1:3" ht="15" x14ac:dyDescent="0.2">
      <c r="A69" s="89"/>
      <c r="B69" s="89"/>
      <c r="C69" s="89"/>
    </row>
    <row r="70" spans="1:3" ht="15" x14ac:dyDescent="0.2">
      <c r="A70" s="89"/>
      <c r="B70" s="89"/>
      <c r="C70" s="89"/>
    </row>
    <row r="71" spans="1:3" ht="15" x14ac:dyDescent="0.2">
      <c r="A71" s="89"/>
      <c r="B71" s="89"/>
      <c r="C71" s="89"/>
    </row>
    <row r="72" spans="1:3" ht="15" x14ac:dyDescent="0.2">
      <c r="A72" s="89"/>
      <c r="B72" s="89"/>
      <c r="C72" s="89"/>
    </row>
    <row r="73" spans="1:3" ht="15" x14ac:dyDescent="0.2">
      <c r="A73" s="89"/>
      <c r="B73" s="89"/>
      <c r="C73" s="89"/>
    </row>
    <row r="74" spans="1:3" ht="15" x14ac:dyDescent="0.2">
      <c r="A74" s="89"/>
      <c r="B74" s="89"/>
      <c r="C74" s="89"/>
    </row>
    <row r="75" spans="1:3" ht="15" x14ac:dyDescent="0.2">
      <c r="A75" s="89"/>
      <c r="B75" s="89"/>
      <c r="C75" s="89"/>
    </row>
    <row r="76" spans="1:3" ht="15" x14ac:dyDescent="0.2">
      <c r="A76" s="89"/>
      <c r="B76" s="89"/>
      <c r="C76" s="89"/>
    </row>
    <row r="77" spans="1:3" ht="15" x14ac:dyDescent="0.2">
      <c r="A77" s="89"/>
      <c r="B77" s="89"/>
      <c r="C77" s="89"/>
    </row>
    <row r="78" spans="1:3" ht="15" x14ac:dyDescent="0.2">
      <c r="A78" s="89"/>
      <c r="B78" s="89"/>
      <c r="C78" s="89"/>
    </row>
    <row r="79" spans="1:3" ht="15" x14ac:dyDescent="0.2">
      <c r="A79" s="89"/>
      <c r="B79" s="89"/>
      <c r="C79" s="89"/>
    </row>
    <row r="80" spans="1:3" ht="15" x14ac:dyDescent="0.2">
      <c r="A80" s="89"/>
      <c r="B80" s="89"/>
      <c r="C80" s="89"/>
    </row>
    <row r="81" spans="1:3" ht="15" x14ac:dyDescent="0.2">
      <c r="A81" s="89"/>
      <c r="B81" s="89"/>
      <c r="C81" s="89"/>
    </row>
    <row r="82" spans="1:3" ht="15" x14ac:dyDescent="0.2">
      <c r="A82" s="89"/>
      <c r="B82" s="89"/>
      <c r="C82" s="89"/>
    </row>
    <row r="83" spans="1:3" ht="15" x14ac:dyDescent="0.2">
      <c r="A83" s="89"/>
      <c r="B83" s="89"/>
      <c r="C83" s="89"/>
    </row>
    <row r="84" spans="1:3" ht="15" x14ac:dyDescent="0.2">
      <c r="A84" s="89"/>
      <c r="B84" s="89"/>
      <c r="C84" s="89"/>
    </row>
    <row r="85" spans="1:3" ht="15" x14ac:dyDescent="0.2">
      <c r="A85" s="89"/>
      <c r="B85" s="89"/>
      <c r="C85" s="89"/>
    </row>
    <row r="86" spans="1:3" ht="15" x14ac:dyDescent="0.2">
      <c r="A86" s="89"/>
      <c r="B86" s="89"/>
      <c r="C86" s="89"/>
    </row>
    <row r="87" spans="1:3" ht="15" x14ac:dyDescent="0.2">
      <c r="A87" s="89"/>
      <c r="B87" s="89"/>
      <c r="C87" s="89"/>
    </row>
    <row r="88" spans="1:3" ht="15" x14ac:dyDescent="0.2">
      <c r="A88" s="89"/>
      <c r="B88" s="89"/>
      <c r="C88" s="89"/>
    </row>
    <row r="89" spans="1:3" ht="15" x14ac:dyDescent="0.2">
      <c r="A89" s="89"/>
      <c r="B89" s="89"/>
      <c r="C89" s="89"/>
    </row>
    <row r="90" spans="1:3" ht="15" x14ac:dyDescent="0.2">
      <c r="A90" s="89"/>
      <c r="B90" s="89"/>
      <c r="C90" s="89"/>
    </row>
    <row r="91" spans="1:3" ht="15" x14ac:dyDescent="0.2">
      <c r="A91" s="89"/>
      <c r="B91" s="89"/>
      <c r="C91" s="89"/>
    </row>
    <row r="92" spans="1:3" ht="15" x14ac:dyDescent="0.2">
      <c r="A92" s="89"/>
      <c r="B92" s="89"/>
      <c r="C92" s="89"/>
    </row>
    <row r="93" spans="1:3" ht="15" x14ac:dyDescent="0.2">
      <c r="A93" s="89"/>
      <c r="B93" s="89"/>
      <c r="C93" s="89"/>
    </row>
    <row r="94" spans="1:3" ht="15" x14ac:dyDescent="0.2">
      <c r="A94" s="89"/>
      <c r="B94" s="89"/>
      <c r="C94" s="89"/>
    </row>
    <row r="95" spans="1:3" ht="15" x14ac:dyDescent="0.2">
      <c r="A95" s="89"/>
      <c r="B95" s="89"/>
      <c r="C95" s="89"/>
    </row>
    <row r="96" spans="1:3" ht="15" x14ac:dyDescent="0.2">
      <c r="A96" s="89"/>
      <c r="B96" s="89"/>
      <c r="C96" s="89"/>
    </row>
    <row r="97" spans="1:3" ht="15" x14ac:dyDescent="0.2">
      <c r="A97" s="89"/>
      <c r="B97" s="89"/>
      <c r="C97" s="89"/>
    </row>
    <row r="98" spans="1:3" ht="15" x14ac:dyDescent="0.2">
      <c r="A98" s="89"/>
      <c r="B98" s="89"/>
      <c r="C98" s="89"/>
    </row>
    <row r="99" spans="1:3" ht="15" x14ac:dyDescent="0.2">
      <c r="A99" s="89"/>
      <c r="B99" s="89"/>
      <c r="C99" s="89"/>
    </row>
    <row r="100" spans="1:3" ht="15" x14ac:dyDescent="0.2">
      <c r="A100" s="89"/>
      <c r="B100" s="89"/>
      <c r="C100" s="89"/>
    </row>
    <row r="101" spans="1:3" ht="15" x14ac:dyDescent="0.2">
      <c r="A101" s="89"/>
      <c r="B101" s="89"/>
      <c r="C101" s="89"/>
    </row>
    <row r="102" spans="1:3" ht="15" x14ac:dyDescent="0.2">
      <c r="A102" s="89"/>
      <c r="B102" s="89"/>
      <c r="C102" s="89"/>
    </row>
    <row r="103" spans="1:3" ht="15" x14ac:dyDescent="0.2">
      <c r="A103" s="89"/>
      <c r="B103" s="89"/>
      <c r="C103" s="89"/>
    </row>
    <row r="104" spans="1:3" ht="15" x14ac:dyDescent="0.2">
      <c r="A104" s="89"/>
      <c r="B104" s="89"/>
      <c r="C104" s="89"/>
    </row>
    <row r="105" spans="1:3" ht="15" x14ac:dyDescent="0.2">
      <c r="A105" s="89"/>
      <c r="B105" s="89"/>
      <c r="C105" s="89"/>
    </row>
    <row r="106" spans="1:3" ht="15" x14ac:dyDescent="0.2">
      <c r="A106" s="89"/>
      <c r="B106" s="89"/>
      <c r="C106" s="89"/>
    </row>
    <row r="107" spans="1:3" ht="15" x14ac:dyDescent="0.2">
      <c r="A107" s="89"/>
      <c r="B107" s="89"/>
      <c r="C107" s="89"/>
    </row>
    <row r="108" spans="1:3" ht="15" x14ac:dyDescent="0.2">
      <c r="A108" s="89"/>
      <c r="B108" s="89"/>
      <c r="C108" s="89"/>
    </row>
    <row r="109" spans="1:3" ht="15" x14ac:dyDescent="0.2">
      <c r="A109" s="89"/>
      <c r="B109" s="89"/>
      <c r="C109" s="89"/>
    </row>
    <row r="110" spans="1:3" ht="15" x14ac:dyDescent="0.2">
      <c r="A110" s="89"/>
      <c r="B110" s="89"/>
      <c r="C110" s="89"/>
    </row>
    <row r="111" spans="1:3" ht="15" x14ac:dyDescent="0.2">
      <c r="A111" s="89"/>
      <c r="B111" s="89"/>
      <c r="C111" s="89"/>
    </row>
    <row r="112" spans="1:3" ht="15" x14ac:dyDescent="0.2">
      <c r="A112" s="89"/>
      <c r="B112" s="89"/>
      <c r="C112" s="89"/>
    </row>
    <row r="113" spans="1:3" ht="15" x14ac:dyDescent="0.2">
      <c r="A113" s="89"/>
      <c r="B113" s="89"/>
      <c r="C113" s="89"/>
    </row>
    <row r="114" spans="1:3" ht="15" x14ac:dyDescent="0.2">
      <c r="A114" s="89"/>
      <c r="B114" s="89"/>
      <c r="C114" s="89"/>
    </row>
    <row r="115" spans="1:3" ht="15" x14ac:dyDescent="0.2">
      <c r="A115" s="89"/>
      <c r="B115" s="89"/>
      <c r="C115" s="89"/>
    </row>
    <row r="116" spans="1:3" ht="15" x14ac:dyDescent="0.2">
      <c r="A116" s="89"/>
      <c r="B116" s="89"/>
      <c r="C116" s="89"/>
    </row>
    <row r="117" spans="1:3" ht="15" x14ac:dyDescent="0.2">
      <c r="A117" s="89"/>
      <c r="B117" s="89"/>
      <c r="C117" s="89"/>
    </row>
    <row r="118" spans="1:3" ht="15" x14ac:dyDescent="0.2">
      <c r="A118" s="89"/>
      <c r="B118" s="89"/>
      <c r="C118" s="89"/>
    </row>
    <row r="119" spans="1:3" ht="15" x14ac:dyDescent="0.2">
      <c r="A119" s="89"/>
      <c r="B119" s="89"/>
      <c r="C119" s="89"/>
    </row>
    <row r="120" spans="1:3" ht="15" x14ac:dyDescent="0.2">
      <c r="A120" s="89"/>
      <c r="B120" s="89"/>
      <c r="C120" s="89"/>
    </row>
    <row r="121" spans="1:3" ht="15" x14ac:dyDescent="0.2">
      <c r="A121" s="89"/>
      <c r="B121" s="89"/>
      <c r="C121" s="89"/>
    </row>
    <row r="122" spans="1:3" ht="15" x14ac:dyDescent="0.2">
      <c r="A122" s="89"/>
      <c r="B122" s="89"/>
      <c r="C122" s="89"/>
    </row>
    <row r="123" spans="1:3" ht="15" x14ac:dyDescent="0.2">
      <c r="A123" s="89"/>
      <c r="B123" s="89"/>
      <c r="C123" s="89"/>
    </row>
    <row r="124" spans="1:3" ht="15" x14ac:dyDescent="0.2">
      <c r="A124" s="89"/>
      <c r="B124" s="89"/>
      <c r="C124" s="89"/>
    </row>
    <row r="125" spans="1:3" ht="15" x14ac:dyDescent="0.2">
      <c r="A125" s="89"/>
      <c r="B125" s="89"/>
      <c r="C125" s="89"/>
    </row>
    <row r="126" spans="1:3" ht="15" x14ac:dyDescent="0.2">
      <c r="A126" s="89"/>
      <c r="B126" s="89"/>
      <c r="C126" s="89"/>
    </row>
    <row r="127" spans="1:3" ht="15" x14ac:dyDescent="0.2">
      <c r="A127" s="89"/>
      <c r="B127" s="89"/>
      <c r="C127" s="89"/>
    </row>
    <row r="128" spans="1:3" ht="15" x14ac:dyDescent="0.2">
      <c r="A128" s="89"/>
      <c r="B128" s="89"/>
      <c r="C128" s="89"/>
    </row>
    <row r="129" spans="1:3" ht="15" x14ac:dyDescent="0.2">
      <c r="A129" s="89"/>
      <c r="B129" s="89"/>
      <c r="C129" s="89"/>
    </row>
    <row r="130" spans="1:3" ht="15" x14ac:dyDescent="0.2">
      <c r="A130" s="89"/>
      <c r="B130" s="89"/>
      <c r="C130" s="89"/>
    </row>
    <row r="131" spans="1:3" ht="15" x14ac:dyDescent="0.2">
      <c r="A131" s="89"/>
      <c r="B131" s="89"/>
      <c r="C131" s="89"/>
    </row>
    <row r="132" spans="1:3" ht="15" x14ac:dyDescent="0.2">
      <c r="A132" s="89"/>
      <c r="B132" s="89"/>
      <c r="C132" s="89"/>
    </row>
    <row r="133" spans="1:3" ht="15" x14ac:dyDescent="0.2">
      <c r="A133" s="89"/>
      <c r="B133" s="89"/>
      <c r="C133" s="89"/>
    </row>
    <row r="134" spans="1:3" ht="15" x14ac:dyDescent="0.2">
      <c r="A134" s="89"/>
      <c r="B134" s="89"/>
      <c r="C134" s="89"/>
    </row>
    <row r="135" spans="1:3" ht="15" x14ac:dyDescent="0.2">
      <c r="A135" s="89"/>
      <c r="B135" s="89"/>
      <c r="C135" s="89"/>
    </row>
    <row r="136" spans="1:3" ht="15" x14ac:dyDescent="0.2">
      <c r="A136" s="89"/>
      <c r="B136" s="89"/>
      <c r="C136" s="89"/>
    </row>
    <row r="137" spans="1:3" ht="15" x14ac:dyDescent="0.2">
      <c r="A137" s="89"/>
      <c r="B137" s="89"/>
      <c r="C137" s="89"/>
    </row>
    <row r="138" spans="1:3" ht="15" x14ac:dyDescent="0.2">
      <c r="A138" s="89"/>
      <c r="B138" s="89"/>
      <c r="C138" s="89"/>
    </row>
    <row r="139" spans="1:3" ht="15" x14ac:dyDescent="0.2">
      <c r="A139" s="89"/>
      <c r="B139" s="89"/>
      <c r="C139" s="89"/>
    </row>
    <row r="140" spans="1:3" ht="15" x14ac:dyDescent="0.2">
      <c r="A140" s="89"/>
      <c r="B140" s="89"/>
      <c r="C140" s="89"/>
    </row>
    <row r="141" spans="1:3" ht="15" x14ac:dyDescent="0.2">
      <c r="A141" s="89"/>
      <c r="B141" s="89"/>
      <c r="C141" s="89"/>
    </row>
    <row r="142" spans="1:3" ht="15" x14ac:dyDescent="0.2">
      <c r="A142" s="89"/>
      <c r="B142" s="89"/>
      <c r="C142" s="89"/>
    </row>
    <row r="143" spans="1:3" ht="15" x14ac:dyDescent="0.2">
      <c r="A143" s="89"/>
      <c r="B143" s="89"/>
      <c r="C143" s="89"/>
    </row>
    <row r="144" spans="1:3" ht="15" x14ac:dyDescent="0.2">
      <c r="A144" s="89"/>
      <c r="B144" s="89"/>
      <c r="C144" s="89"/>
    </row>
    <row r="145" spans="1:3" ht="15" x14ac:dyDescent="0.2">
      <c r="A145" s="89"/>
      <c r="B145" s="89"/>
      <c r="C145" s="89"/>
    </row>
    <row r="146" spans="1:3" ht="15" x14ac:dyDescent="0.2">
      <c r="A146" s="89"/>
      <c r="B146" s="89"/>
      <c r="C146" s="89"/>
    </row>
    <row r="147" spans="1:3" ht="15" x14ac:dyDescent="0.2">
      <c r="A147" s="89"/>
      <c r="B147" s="89"/>
      <c r="C147" s="89"/>
    </row>
    <row r="148" spans="1:3" ht="15" x14ac:dyDescent="0.2">
      <c r="A148" s="89"/>
      <c r="B148" s="89"/>
      <c r="C148" s="89"/>
    </row>
    <row r="149" spans="1:3" ht="15" x14ac:dyDescent="0.2">
      <c r="A149" s="89"/>
      <c r="B149" s="89"/>
      <c r="C149" s="89"/>
    </row>
    <row r="150" spans="1:3" ht="15" x14ac:dyDescent="0.2">
      <c r="A150" s="89"/>
      <c r="B150" s="89"/>
      <c r="C150" s="89"/>
    </row>
    <row r="151" spans="1:3" ht="15" x14ac:dyDescent="0.2">
      <c r="A151" s="89"/>
      <c r="B151" s="89"/>
      <c r="C151" s="89"/>
    </row>
    <row r="152" spans="1:3" ht="15" x14ac:dyDescent="0.2">
      <c r="A152" s="89"/>
      <c r="B152" s="89"/>
      <c r="C152" s="89"/>
    </row>
    <row r="153" spans="1:3" ht="15" x14ac:dyDescent="0.2">
      <c r="A153" s="89"/>
      <c r="B153" s="89"/>
      <c r="C153" s="89"/>
    </row>
    <row r="154" spans="1:3" ht="15" x14ac:dyDescent="0.2">
      <c r="A154" s="89"/>
      <c r="B154" s="89"/>
      <c r="C154" s="89"/>
    </row>
    <row r="155" spans="1:3" ht="15" x14ac:dyDescent="0.2">
      <c r="A155" s="89"/>
      <c r="B155" s="89"/>
      <c r="C155" s="89"/>
    </row>
    <row r="156" spans="1:3" ht="15" x14ac:dyDescent="0.2">
      <c r="A156" s="89"/>
      <c r="B156" s="89"/>
      <c r="C156" s="89"/>
    </row>
    <row r="157" spans="1:3" ht="15" x14ac:dyDescent="0.2">
      <c r="A157" s="89"/>
      <c r="B157" s="89"/>
      <c r="C157" s="89"/>
    </row>
    <row r="158" spans="1:3" ht="15" x14ac:dyDescent="0.2">
      <c r="A158" s="89"/>
      <c r="B158" s="89"/>
      <c r="C158" s="89"/>
    </row>
    <row r="159" spans="1:3" ht="15" x14ac:dyDescent="0.2">
      <c r="A159" s="89"/>
      <c r="B159" s="89"/>
      <c r="C159" s="89"/>
    </row>
    <row r="160" spans="1:3" ht="15" x14ac:dyDescent="0.2">
      <c r="A160" s="89"/>
      <c r="B160" s="89"/>
      <c r="C160" s="89"/>
    </row>
    <row r="161" spans="1:3" ht="15" x14ac:dyDescent="0.2">
      <c r="A161" s="89"/>
      <c r="B161" s="89"/>
      <c r="C161" s="89"/>
    </row>
    <row r="162" spans="1:3" ht="15" x14ac:dyDescent="0.2">
      <c r="A162" s="89"/>
      <c r="B162" s="89"/>
      <c r="C162" s="89"/>
    </row>
    <row r="163" spans="1:3" ht="15" x14ac:dyDescent="0.2">
      <c r="A163" s="89"/>
      <c r="B163" s="89"/>
      <c r="C163" s="89"/>
    </row>
    <row r="164" spans="1:3" ht="15" x14ac:dyDescent="0.2">
      <c r="A164" s="89"/>
      <c r="B164" s="89"/>
      <c r="C164" s="89"/>
    </row>
    <row r="165" spans="1:3" ht="15" x14ac:dyDescent="0.2">
      <c r="A165" s="89"/>
      <c r="B165" s="89"/>
      <c r="C165" s="89"/>
    </row>
    <row r="166" spans="1:3" ht="15" x14ac:dyDescent="0.2">
      <c r="A166" s="89"/>
      <c r="B166" s="89"/>
      <c r="C166" s="89"/>
    </row>
    <row r="167" spans="1:3" ht="15" x14ac:dyDescent="0.2">
      <c r="A167" s="89"/>
      <c r="B167" s="89"/>
      <c r="C167" s="89"/>
    </row>
    <row r="168" spans="1:3" ht="15" x14ac:dyDescent="0.2">
      <c r="A168" s="89"/>
      <c r="B168" s="89"/>
      <c r="C168" s="89"/>
    </row>
    <row r="169" spans="1:3" ht="15" x14ac:dyDescent="0.2">
      <c r="A169" s="89"/>
      <c r="B169" s="89"/>
      <c r="C169" s="89"/>
    </row>
    <row r="170" spans="1:3" ht="15" x14ac:dyDescent="0.2">
      <c r="A170" s="89"/>
      <c r="B170" s="89"/>
      <c r="C170" s="89"/>
    </row>
    <row r="171" spans="1:3" ht="15" x14ac:dyDescent="0.2">
      <c r="A171" s="89"/>
      <c r="B171" s="89"/>
      <c r="C171" s="89"/>
    </row>
    <row r="172" spans="1:3" ht="15" x14ac:dyDescent="0.2">
      <c r="A172" s="89"/>
      <c r="B172" s="89"/>
      <c r="C172" s="89"/>
    </row>
    <row r="173" spans="1:3" ht="15" x14ac:dyDescent="0.2">
      <c r="A173" s="89"/>
      <c r="B173" s="89"/>
      <c r="C173" s="89"/>
    </row>
    <row r="174" spans="1:3" ht="15" x14ac:dyDescent="0.2">
      <c r="A174" s="89"/>
      <c r="B174" s="89"/>
      <c r="C174" s="89"/>
    </row>
    <row r="175" spans="1:3" ht="15" x14ac:dyDescent="0.2">
      <c r="A175" s="89"/>
      <c r="B175" s="89"/>
      <c r="C175" s="89"/>
    </row>
    <row r="176" spans="1:3" ht="15" x14ac:dyDescent="0.2">
      <c r="A176" s="89"/>
      <c r="B176" s="89"/>
      <c r="C176" s="89"/>
    </row>
    <row r="177" spans="1:3" ht="15" x14ac:dyDescent="0.2">
      <c r="A177" s="89"/>
      <c r="B177" s="89"/>
      <c r="C177" s="89"/>
    </row>
    <row r="178" spans="1:3" ht="15" x14ac:dyDescent="0.2">
      <c r="A178" s="89"/>
      <c r="B178" s="89"/>
      <c r="C178" s="89"/>
    </row>
    <row r="179" spans="1:3" ht="15" x14ac:dyDescent="0.2">
      <c r="A179" s="89"/>
      <c r="B179" s="89"/>
      <c r="C179" s="89"/>
    </row>
    <row r="180" spans="1:3" ht="15" x14ac:dyDescent="0.2">
      <c r="A180" s="89"/>
      <c r="B180" s="89"/>
      <c r="C180" s="89"/>
    </row>
    <row r="181" spans="1:3" ht="15" x14ac:dyDescent="0.2">
      <c r="A181" s="89"/>
      <c r="B181" s="89"/>
      <c r="C181" s="89"/>
    </row>
    <row r="182" spans="1:3" ht="15" x14ac:dyDescent="0.2">
      <c r="A182" s="89"/>
      <c r="B182" s="89"/>
      <c r="C182" s="89"/>
    </row>
    <row r="183" spans="1:3" ht="15" x14ac:dyDescent="0.2">
      <c r="A183" s="89"/>
      <c r="B183" s="89"/>
      <c r="C183" s="89"/>
    </row>
    <row r="184" spans="1:3" ht="15" x14ac:dyDescent="0.2">
      <c r="A184" s="89"/>
      <c r="B184" s="89"/>
      <c r="C184" s="89"/>
    </row>
    <row r="185" spans="1:3" ht="15" x14ac:dyDescent="0.2">
      <c r="A185" s="89"/>
      <c r="B185" s="89"/>
      <c r="C185" s="89"/>
    </row>
    <row r="186" spans="1:3" ht="15" x14ac:dyDescent="0.2">
      <c r="A186" s="89"/>
      <c r="B186" s="89"/>
      <c r="C186" s="89"/>
    </row>
    <row r="187" spans="1:3" ht="15" x14ac:dyDescent="0.2">
      <c r="A187" s="89"/>
      <c r="B187" s="89"/>
      <c r="C187" s="89"/>
    </row>
    <row r="188" spans="1:3" ht="15" x14ac:dyDescent="0.2">
      <c r="A188" s="89"/>
      <c r="B188" s="89"/>
      <c r="C188" s="89"/>
    </row>
    <row r="189" spans="1:3" ht="15" x14ac:dyDescent="0.2">
      <c r="A189" s="89"/>
      <c r="B189" s="89"/>
      <c r="C189" s="89"/>
    </row>
    <row r="190" spans="1:3" ht="15" x14ac:dyDescent="0.2">
      <c r="A190" s="89"/>
      <c r="B190" s="89"/>
      <c r="C190" s="89"/>
    </row>
    <row r="191" spans="1:3" ht="15" x14ac:dyDescent="0.2">
      <c r="A191" s="89"/>
      <c r="B191" s="89"/>
      <c r="C191" s="89"/>
    </row>
    <row r="192" spans="1:3" ht="15" x14ac:dyDescent="0.2">
      <c r="A192" s="89"/>
      <c r="B192" s="89"/>
      <c r="C192" s="89"/>
    </row>
    <row r="193" spans="1:3" ht="15" x14ac:dyDescent="0.2">
      <c r="A193" s="89"/>
      <c r="B193" s="89"/>
      <c r="C193" s="89"/>
    </row>
    <row r="194" spans="1:3" ht="15" x14ac:dyDescent="0.2">
      <c r="A194" s="89"/>
      <c r="B194" s="89"/>
      <c r="C194" s="89"/>
    </row>
    <row r="195" spans="1:3" ht="15" x14ac:dyDescent="0.2">
      <c r="A195" s="89"/>
      <c r="B195" s="89"/>
      <c r="C195" s="89"/>
    </row>
    <row r="196" spans="1:3" ht="15" x14ac:dyDescent="0.2">
      <c r="A196" s="89"/>
      <c r="B196" s="89"/>
      <c r="C196" s="89"/>
    </row>
    <row r="197" spans="1:3" ht="15" x14ac:dyDescent="0.2">
      <c r="A197" s="89"/>
      <c r="B197" s="89"/>
      <c r="C197" s="89"/>
    </row>
    <row r="198" spans="1:3" ht="15" x14ac:dyDescent="0.2">
      <c r="A198" s="89"/>
      <c r="B198" s="89"/>
      <c r="C198" s="89"/>
    </row>
    <row r="199" spans="1:3" ht="15" x14ac:dyDescent="0.2">
      <c r="A199" s="89"/>
      <c r="B199" s="89"/>
      <c r="C199" s="89"/>
    </row>
    <row r="200" spans="1:3" ht="15" x14ac:dyDescent="0.2">
      <c r="A200" s="89"/>
      <c r="B200" s="89"/>
      <c r="C200" s="89"/>
    </row>
    <row r="201" spans="1:3" ht="15" x14ac:dyDescent="0.2">
      <c r="A201" s="89"/>
      <c r="B201" s="89"/>
      <c r="C201" s="89"/>
    </row>
    <row r="202" spans="1:3" ht="15" x14ac:dyDescent="0.2">
      <c r="A202" s="89"/>
      <c r="B202" s="89"/>
      <c r="C202" s="89"/>
    </row>
    <row r="203" spans="1:3" ht="15" x14ac:dyDescent="0.2">
      <c r="A203" s="89"/>
      <c r="B203" s="89"/>
      <c r="C203" s="89"/>
    </row>
    <row r="204" spans="1:3" ht="15" x14ac:dyDescent="0.2">
      <c r="A204" s="89"/>
      <c r="B204" s="89"/>
      <c r="C204" s="89"/>
    </row>
    <row r="205" spans="1:3" ht="15" x14ac:dyDescent="0.2">
      <c r="A205" s="89"/>
      <c r="B205" s="89"/>
      <c r="C205" s="89"/>
    </row>
    <row r="206" spans="1:3" ht="15" x14ac:dyDescent="0.2">
      <c r="A206" s="89"/>
      <c r="B206" s="89"/>
      <c r="C206" s="89"/>
    </row>
    <row r="207" spans="1:3" ht="15" x14ac:dyDescent="0.2">
      <c r="A207" s="89"/>
      <c r="B207" s="89"/>
      <c r="C207" s="89"/>
    </row>
    <row r="208" spans="1:3" ht="15" x14ac:dyDescent="0.2">
      <c r="A208" s="89"/>
      <c r="B208" s="89"/>
      <c r="C208" s="89"/>
    </row>
    <row r="209" spans="1:3" ht="15" x14ac:dyDescent="0.2">
      <c r="A209" s="89"/>
      <c r="B209" s="89"/>
      <c r="C209" s="89"/>
    </row>
    <row r="210" spans="1:3" ht="15" x14ac:dyDescent="0.2">
      <c r="A210" s="89"/>
      <c r="B210" s="89"/>
      <c r="C210" s="89"/>
    </row>
    <row r="211" spans="1:3" ht="15" x14ac:dyDescent="0.2">
      <c r="A211" s="89"/>
      <c r="B211" s="89"/>
      <c r="C211" s="89"/>
    </row>
    <row r="212" spans="1:3" ht="15" x14ac:dyDescent="0.2">
      <c r="A212" s="89"/>
      <c r="B212" s="89"/>
      <c r="C212" s="89"/>
    </row>
    <row r="213" spans="1:3" ht="15" x14ac:dyDescent="0.2">
      <c r="A213" s="89"/>
      <c r="B213" s="89"/>
      <c r="C213" s="89"/>
    </row>
    <row r="214" spans="1:3" ht="15" x14ac:dyDescent="0.2">
      <c r="A214" s="89"/>
      <c r="B214" s="89"/>
      <c r="C214" s="89"/>
    </row>
    <row r="215" spans="1:3" ht="15" x14ac:dyDescent="0.2">
      <c r="A215" s="89"/>
      <c r="B215" s="89"/>
      <c r="C215" s="89"/>
    </row>
    <row r="216" spans="1:3" ht="15" x14ac:dyDescent="0.2">
      <c r="A216" s="89"/>
      <c r="B216" s="89"/>
      <c r="C216" s="89"/>
    </row>
    <row r="217" spans="1:3" ht="15" x14ac:dyDescent="0.2">
      <c r="A217" s="89"/>
      <c r="B217" s="89"/>
      <c r="C217" s="89"/>
    </row>
    <row r="218" spans="1:3" ht="15" x14ac:dyDescent="0.2">
      <c r="A218" s="89"/>
      <c r="B218" s="89"/>
      <c r="C218" s="89"/>
    </row>
    <row r="219" spans="1:3" ht="15" x14ac:dyDescent="0.2">
      <c r="A219" s="89"/>
      <c r="B219" s="89"/>
      <c r="C219" s="89"/>
    </row>
    <row r="220" spans="1:3" ht="15" x14ac:dyDescent="0.2">
      <c r="A220" s="89"/>
      <c r="B220" s="89"/>
      <c r="C220" s="89"/>
    </row>
    <row r="221" spans="1:3" ht="15" x14ac:dyDescent="0.2">
      <c r="A221" s="89"/>
      <c r="B221" s="89"/>
      <c r="C221" s="89"/>
    </row>
    <row r="222" spans="1:3" ht="15" x14ac:dyDescent="0.2">
      <c r="A222" s="89"/>
      <c r="B222" s="89"/>
      <c r="C222" s="89"/>
    </row>
    <row r="223" spans="1:3" ht="15" x14ac:dyDescent="0.2">
      <c r="A223" s="89"/>
      <c r="B223" s="89"/>
      <c r="C223" s="89"/>
    </row>
    <row r="224" spans="1:3" ht="15" x14ac:dyDescent="0.2">
      <c r="A224" s="89"/>
      <c r="B224" s="89"/>
      <c r="C224" s="89"/>
    </row>
    <row r="225" spans="1:3" ht="15" x14ac:dyDescent="0.2">
      <c r="A225" s="89"/>
      <c r="B225" s="89"/>
      <c r="C225" s="89"/>
    </row>
    <row r="226" spans="1:3" ht="15" x14ac:dyDescent="0.2">
      <c r="A226" s="89"/>
      <c r="B226" s="89"/>
      <c r="C226" s="89"/>
    </row>
    <row r="227" spans="1:3" ht="15" x14ac:dyDescent="0.2">
      <c r="A227" s="89"/>
      <c r="B227" s="89"/>
      <c r="C227" s="89"/>
    </row>
    <row r="228" spans="1:3" ht="15" x14ac:dyDescent="0.2">
      <c r="A228" s="89"/>
      <c r="B228" s="89"/>
      <c r="C228" s="89"/>
    </row>
    <row r="229" spans="1:3" ht="15" x14ac:dyDescent="0.2">
      <c r="A229" s="89"/>
      <c r="B229" s="89"/>
      <c r="C229" s="89"/>
    </row>
    <row r="230" spans="1:3" ht="15" x14ac:dyDescent="0.2">
      <c r="A230" s="89"/>
      <c r="B230" s="89"/>
      <c r="C230" s="89"/>
    </row>
    <row r="231" spans="1:3" ht="15" x14ac:dyDescent="0.2">
      <c r="A231" s="89"/>
      <c r="B231" s="89"/>
      <c r="C231" s="89"/>
    </row>
    <row r="232" spans="1:3" ht="15" x14ac:dyDescent="0.2">
      <c r="A232" s="89"/>
      <c r="B232" s="89"/>
      <c r="C232" s="89"/>
    </row>
    <row r="233" spans="1:3" ht="15" x14ac:dyDescent="0.2">
      <c r="A233" s="89"/>
      <c r="B233" s="89"/>
      <c r="C233" s="89"/>
    </row>
    <row r="234" spans="1:3" ht="15" x14ac:dyDescent="0.2">
      <c r="A234" s="89"/>
      <c r="B234" s="89"/>
      <c r="C234" s="89"/>
    </row>
    <row r="235" spans="1:3" ht="15" x14ac:dyDescent="0.2">
      <c r="A235" s="89"/>
      <c r="B235" s="89"/>
      <c r="C235" s="89"/>
    </row>
    <row r="236" spans="1:3" ht="15" x14ac:dyDescent="0.2">
      <c r="A236" s="89"/>
      <c r="B236" s="89"/>
      <c r="C236" s="89"/>
    </row>
    <row r="237" spans="1:3" ht="15" x14ac:dyDescent="0.2">
      <c r="A237" s="89"/>
      <c r="B237" s="89"/>
      <c r="C237" s="89"/>
    </row>
    <row r="238" spans="1:3" ht="15" x14ac:dyDescent="0.2">
      <c r="A238" s="89"/>
      <c r="B238" s="89"/>
      <c r="C238" s="89"/>
    </row>
    <row r="239" spans="1:3" ht="15" x14ac:dyDescent="0.2">
      <c r="A239" s="89"/>
      <c r="B239" s="89"/>
      <c r="C239" s="89"/>
    </row>
    <row r="240" spans="1:3" ht="15" x14ac:dyDescent="0.2">
      <c r="A240" s="89"/>
      <c r="B240" s="89"/>
      <c r="C240" s="89"/>
    </row>
    <row r="241" spans="1:3" ht="15" x14ac:dyDescent="0.2">
      <c r="A241" s="89"/>
      <c r="B241" s="89"/>
      <c r="C241" s="89"/>
    </row>
    <row r="242" spans="1:3" ht="15" x14ac:dyDescent="0.2">
      <c r="A242" s="89"/>
      <c r="B242" s="89"/>
      <c r="C242" s="89"/>
    </row>
    <row r="243" spans="1:3" ht="15" x14ac:dyDescent="0.2">
      <c r="A243" s="89"/>
      <c r="B243" s="89"/>
      <c r="C243" s="89"/>
    </row>
    <row r="244" spans="1:3" ht="15" x14ac:dyDescent="0.2">
      <c r="A244" s="89"/>
      <c r="B244" s="89"/>
      <c r="C244" s="89"/>
    </row>
    <row r="245" spans="1:3" ht="15" x14ac:dyDescent="0.2">
      <c r="A245" s="89"/>
      <c r="B245" s="89"/>
      <c r="C245" s="89"/>
    </row>
    <row r="246" spans="1:3" ht="15" x14ac:dyDescent="0.2">
      <c r="A246" s="89"/>
      <c r="B246" s="89"/>
      <c r="C246" s="89"/>
    </row>
    <row r="247" spans="1:3" ht="15" x14ac:dyDescent="0.2">
      <c r="A247" s="89"/>
      <c r="B247" s="89"/>
      <c r="C247" s="89"/>
    </row>
    <row r="248" spans="1:3" ht="15" x14ac:dyDescent="0.2">
      <c r="A248" s="89"/>
      <c r="B248" s="89"/>
      <c r="C248" s="89"/>
    </row>
    <row r="249" spans="1:3" ht="15" x14ac:dyDescent="0.2">
      <c r="A249" s="89"/>
      <c r="B249" s="89"/>
      <c r="C249" s="89"/>
    </row>
    <row r="250" spans="1:3" ht="15" x14ac:dyDescent="0.2">
      <c r="A250" s="89"/>
      <c r="B250" s="89"/>
      <c r="C250" s="89"/>
    </row>
    <row r="251" spans="1:3" ht="15" x14ac:dyDescent="0.2">
      <c r="A251" s="89"/>
      <c r="B251" s="89"/>
      <c r="C251" s="89"/>
    </row>
    <row r="252" spans="1:3" ht="15" x14ac:dyDescent="0.2">
      <c r="A252" s="89"/>
      <c r="B252" s="89"/>
      <c r="C252" s="89"/>
    </row>
    <row r="253" spans="1:3" ht="15" x14ac:dyDescent="0.2">
      <c r="A253" s="89"/>
      <c r="B253" s="89"/>
      <c r="C253" s="89"/>
    </row>
    <row r="254" spans="1:3" ht="15" x14ac:dyDescent="0.2">
      <c r="A254" s="89"/>
      <c r="B254" s="89"/>
      <c r="C254" s="89"/>
    </row>
    <row r="255" spans="1:3" ht="15" x14ac:dyDescent="0.2">
      <c r="A255" s="89"/>
      <c r="B255" s="89"/>
      <c r="C255" s="89"/>
    </row>
    <row r="256" spans="1:3" ht="15" x14ac:dyDescent="0.2">
      <c r="A256" s="89"/>
      <c r="B256" s="89"/>
      <c r="C256" s="89"/>
    </row>
    <row r="257" spans="1:3" ht="15" x14ac:dyDescent="0.2">
      <c r="A257" s="89"/>
      <c r="B257" s="89"/>
      <c r="C257" s="89"/>
    </row>
    <row r="258" spans="1:3" ht="15" x14ac:dyDescent="0.2">
      <c r="A258" s="89"/>
      <c r="B258" s="89"/>
      <c r="C258" s="89"/>
    </row>
    <row r="259" spans="1:3" ht="15" x14ac:dyDescent="0.2">
      <c r="A259" s="89"/>
      <c r="B259" s="89"/>
      <c r="C259" s="89"/>
    </row>
    <row r="260" spans="1:3" ht="15" x14ac:dyDescent="0.2">
      <c r="A260" s="89"/>
      <c r="B260" s="89"/>
      <c r="C260" s="89"/>
    </row>
    <row r="261" spans="1:3" ht="15" x14ac:dyDescent="0.2">
      <c r="A261" s="89"/>
      <c r="B261" s="89"/>
      <c r="C261" s="89"/>
    </row>
    <row r="262" spans="1:3" ht="15" x14ac:dyDescent="0.2">
      <c r="A262" s="89"/>
      <c r="B262" s="89"/>
      <c r="C262" s="89"/>
    </row>
    <row r="263" spans="1:3" ht="15" x14ac:dyDescent="0.2">
      <c r="A263" s="89"/>
      <c r="B263" s="89"/>
      <c r="C263" s="89"/>
    </row>
    <row r="264" spans="1:3" ht="15" x14ac:dyDescent="0.2">
      <c r="A264" s="89"/>
      <c r="B264" s="89"/>
      <c r="C264" s="89"/>
    </row>
    <row r="265" spans="1:3" ht="15" x14ac:dyDescent="0.2">
      <c r="A265" s="89"/>
      <c r="B265" s="89"/>
      <c r="C265" s="89"/>
    </row>
    <row r="266" spans="1:3" ht="15" x14ac:dyDescent="0.2">
      <c r="A266" s="89"/>
      <c r="B266" s="89"/>
      <c r="C266" s="89"/>
    </row>
    <row r="267" spans="1:3" ht="15" x14ac:dyDescent="0.2">
      <c r="A267" s="89"/>
      <c r="B267" s="89"/>
      <c r="C267" s="89"/>
    </row>
    <row r="268" spans="1:3" ht="15" x14ac:dyDescent="0.2">
      <c r="A268" s="89"/>
      <c r="B268" s="89"/>
      <c r="C268" s="89"/>
    </row>
    <row r="269" spans="1:3" ht="15" x14ac:dyDescent="0.2">
      <c r="A269" s="89"/>
      <c r="B269" s="89"/>
      <c r="C269" s="89"/>
    </row>
    <row r="270" spans="1:3" ht="15" x14ac:dyDescent="0.2">
      <c r="A270" s="89"/>
      <c r="B270" s="89"/>
      <c r="C270" s="89"/>
    </row>
    <row r="271" spans="1:3" ht="15" x14ac:dyDescent="0.2">
      <c r="A271" s="89"/>
      <c r="B271" s="89"/>
      <c r="C271" s="89"/>
    </row>
    <row r="272" spans="1:3" ht="15" x14ac:dyDescent="0.2">
      <c r="A272" s="89"/>
      <c r="B272" s="89"/>
      <c r="C272" s="89"/>
    </row>
    <row r="273" spans="1:3" ht="15" x14ac:dyDescent="0.2">
      <c r="A273" s="89"/>
      <c r="B273" s="89"/>
      <c r="C273" s="89"/>
    </row>
    <row r="274" spans="1:3" ht="15" x14ac:dyDescent="0.2">
      <c r="A274" s="89"/>
      <c r="B274" s="89"/>
      <c r="C274" s="89"/>
    </row>
    <row r="275" spans="1:3" ht="15" x14ac:dyDescent="0.2">
      <c r="A275" s="89"/>
      <c r="B275" s="89"/>
      <c r="C275" s="89"/>
    </row>
    <row r="276" spans="1:3" ht="15" x14ac:dyDescent="0.2">
      <c r="A276" s="89"/>
      <c r="B276" s="89"/>
      <c r="C276" s="89"/>
    </row>
    <row r="277" spans="1:3" ht="15" x14ac:dyDescent="0.2">
      <c r="A277" s="89"/>
      <c r="B277" s="89"/>
      <c r="C277" s="89"/>
    </row>
    <row r="278" spans="1:3" ht="15" x14ac:dyDescent="0.2">
      <c r="A278" s="89"/>
      <c r="B278" s="89"/>
      <c r="C278" s="89"/>
    </row>
    <row r="279" spans="1:3" ht="15" x14ac:dyDescent="0.2">
      <c r="A279" s="89"/>
      <c r="B279" s="89"/>
      <c r="C279" s="89"/>
    </row>
    <row r="280" spans="1:3" ht="15" x14ac:dyDescent="0.2">
      <c r="A280" s="89"/>
      <c r="B280" s="89"/>
      <c r="C280" s="89"/>
    </row>
    <row r="281" spans="1:3" ht="15" x14ac:dyDescent="0.2">
      <c r="A281" s="89"/>
      <c r="B281" s="89"/>
      <c r="C281" s="89"/>
    </row>
    <row r="282" spans="1:3" ht="15" x14ac:dyDescent="0.2">
      <c r="A282" s="89"/>
      <c r="B282" s="89"/>
      <c r="C282" s="89"/>
    </row>
    <row r="283" spans="1:3" ht="15" x14ac:dyDescent="0.2">
      <c r="A283" s="89"/>
      <c r="B283" s="89"/>
      <c r="C283" s="89"/>
    </row>
    <row r="284" spans="1:3" ht="15" x14ac:dyDescent="0.2">
      <c r="A284" s="89"/>
      <c r="B284" s="89"/>
      <c r="C284" s="89"/>
    </row>
    <row r="285" spans="1:3" ht="15" x14ac:dyDescent="0.2">
      <c r="A285" s="89"/>
      <c r="B285" s="89"/>
      <c r="C285" s="89"/>
    </row>
    <row r="286" spans="1:3" ht="15" x14ac:dyDescent="0.2">
      <c r="A286" s="89"/>
      <c r="B286" s="89"/>
      <c r="C286" s="89"/>
    </row>
    <row r="287" spans="1:3" ht="15" x14ac:dyDescent="0.2">
      <c r="A287" s="89"/>
      <c r="B287" s="89"/>
      <c r="C287" s="89"/>
    </row>
    <row r="288" spans="1:3" ht="15" x14ac:dyDescent="0.2">
      <c r="A288" s="89"/>
      <c r="B288" s="89"/>
      <c r="C288" s="89"/>
    </row>
    <row r="289" spans="1:3" ht="15" x14ac:dyDescent="0.2">
      <c r="A289" s="89"/>
      <c r="B289" s="89"/>
      <c r="C289" s="89"/>
    </row>
    <row r="290" spans="1:3" ht="15" x14ac:dyDescent="0.2">
      <c r="A290" s="89"/>
      <c r="B290" s="89"/>
      <c r="C290" s="89"/>
    </row>
    <row r="291" spans="1:3" ht="15" x14ac:dyDescent="0.2">
      <c r="A291" s="89"/>
      <c r="B291" s="89"/>
      <c r="C291" s="89"/>
    </row>
    <row r="292" spans="1:3" ht="15" x14ac:dyDescent="0.2">
      <c r="A292" s="89"/>
      <c r="B292" s="89"/>
      <c r="C292" s="89"/>
    </row>
    <row r="293" spans="1:3" ht="15" x14ac:dyDescent="0.2">
      <c r="A293" s="89"/>
      <c r="B293" s="89"/>
      <c r="C293" s="89"/>
    </row>
    <row r="294" spans="1:3" ht="15" x14ac:dyDescent="0.2">
      <c r="A294" s="89"/>
      <c r="B294" s="89"/>
      <c r="C294" s="89"/>
    </row>
    <row r="295" spans="1:3" ht="15" x14ac:dyDescent="0.2">
      <c r="A295" s="89"/>
      <c r="B295" s="89"/>
      <c r="C295" s="89"/>
    </row>
    <row r="296" spans="1:3" ht="15" x14ac:dyDescent="0.2">
      <c r="A296" s="89"/>
      <c r="B296" s="89"/>
      <c r="C296" s="89"/>
    </row>
    <row r="297" spans="1:3" ht="15" x14ac:dyDescent="0.2">
      <c r="A297" s="89"/>
      <c r="B297" s="89"/>
      <c r="C297" s="89"/>
    </row>
    <row r="298" spans="1:3" ht="15" x14ac:dyDescent="0.2">
      <c r="A298" s="89"/>
      <c r="B298" s="89"/>
      <c r="C298" s="89"/>
    </row>
    <row r="299" spans="1:3" ht="15" x14ac:dyDescent="0.2">
      <c r="A299" s="89"/>
      <c r="B299" s="89"/>
      <c r="C299" s="89"/>
    </row>
    <row r="300" spans="1:3" ht="15" x14ac:dyDescent="0.2">
      <c r="A300" s="89"/>
      <c r="B300" s="89"/>
      <c r="C300" s="89"/>
    </row>
    <row r="301" spans="1:3" ht="15" x14ac:dyDescent="0.2">
      <c r="A301" s="89"/>
      <c r="B301" s="89"/>
      <c r="C301" s="89"/>
    </row>
    <row r="302" spans="1:3" ht="15" x14ac:dyDescent="0.2">
      <c r="A302" s="89"/>
      <c r="B302" s="89"/>
      <c r="C302" s="89"/>
    </row>
    <row r="303" spans="1:3" ht="15" x14ac:dyDescent="0.2">
      <c r="A303" s="89"/>
      <c r="B303" s="89"/>
      <c r="C303" s="89"/>
    </row>
    <row r="304" spans="1:3" ht="15" x14ac:dyDescent="0.2">
      <c r="A304" s="89"/>
      <c r="B304" s="89"/>
      <c r="C304" s="89"/>
    </row>
    <row r="305" spans="1:3" ht="15" x14ac:dyDescent="0.2">
      <c r="A305" s="89"/>
      <c r="B305" s="89"/>
      <c r="C305" s="89"/>
    </row>
    <row r="306" spans="1:3" ht="15" x14ac:dyDescent="0.2">
      <c r="A306" s="89"/>
      <c r="B306" s="89"/>
      <c r="C306" s="89"/>
    </row>
    <row r="307" spans="1:3" ht="15" x14ac:dyDescent="0.2">
      <c r="A307" s="89"/>
      <c r="B307" s="89"/>
      <c r="C307" s="89"/>
    </row>
    <row r="308" spans="1:3" ht="15" x14ac:dyDescent="0.2">
      <c r="A308" s="89"/>
      <c r="B308" s="89"/>
      <c r="C308" s="89"/>
    </row>
    <row r="309" spans="1:3" ht="15" x14ac:dyDescent="0.2">
      <c r="A309" s="89"/>
      <c r="B309" s="89"/>
      <c r="C309" s="89"/>
    </row>
    <row r="310" spans="1:3" ht="15" x14ac:dyDescent="0.2">
      <c r="A310" s="89"/>
      <c r="B310" s="89"/>
      <c r="C310" s="89"/>
    </row>
    <row r="311" spans="1:3" ht="15" x14ac:dyDescent="0.2">
      <c r="A311" s="89"/>
      <c r="B311" s="89"/>
      <c r="C311" s="89"/>
    </row>
    <row r="312" spans="1:3" ht="15" x14ac:dyDescent="0.2">
      <c r="A312" s="89"/>
      <c r="B312" s="89"/>
      <c r="C312" s="89"/>
    </row>
    <row r="313" spans="1:3" ht="15" x14ac:dyDescent="0.2">
      <c r="A313" s="89"/>
      <c r="B313" s="89"/>
      <c r="C313" s="89"/>
    </row>
    <row r="314" spans="1:3" ht="15" x14ac:dyDescent="0.2">
      <c r="A314" s="89"/>
      <c r="B314" s="89"/>
      <c r="C314" s="89"/>
    </row>
    <row r="315" spans="1:3" ht="15" x14ac:dyDescent="0.2">
      <c r="A315" s="89"/>
      <c r="B315" s="89"/>
      <c r="C315" s="89"/>
    </row>
    <row r="316" spans="1:3" ht="15" x14ac:dyDescent="0.2">
      <c r="A316" s="89"/>
      <c r="B316" s="89"/>
      <c r="C316" s="89"/>
    </row>
    <row r="317" spans="1:3" ht="15" x14ac:dyDescent="0.2">
      <c r="A317" s="89"/>
      <c r="B317" s="89"/>
      <c r="C317" s="89"/>
    </row>
    <row r="318" spans="1:3" ht="15" x14ac:dyDescent="0.2">
      <c r="A318" s="89"/>
      <c r="B318" s="89"/>
      <c r="C318" s="89"/>
    </row>
    <row r="319" spans="1:3" ht="15" x14ac:dyDescent="0.2">
      <c r="A319" s="89"/>
      <c r="B319" s="89"/>
      <c r="C319" s="89"/>
    </row>
    <row r="320" spans="1:3" ht="15" x14ac:dyDescent="0.2">
      <c r="A320" s="89"/>
      <c r="B320" s="89"/>
      <c r="C320" s="89"/>
    </row>
    <row r="321" spans="1:3" ht="15" x14ac:dyDescent="0.2">
      <c r="A321" s="89"/>
      <c r="B321" s="89"/>
      <c r="C321" s="89"/>
    </row>
    <row r="322" spans="1:3" ht="15" x14ac:dyDescent="0.2">
      <c r="A322" s="89"/>
      <c r="B322" s="89"/>
      <c r="C322" s="89"/>
    </row>
    <row r="323" spans="1:3" ht="15" x14ac:dyDescent="0.2">
      <c r="A323" s="89"/>
      <c r="B323" s="89"/>
      <c r="C323" s="89"/>
    </row>
    <row r="324" spans="1:3" ht="15" x14ac:dyDescent="0.2">
      <c r="A324" s="89"/>
      <c r="B324" s="89"/>
      <c r="C324" s="89"/>
    </row>
    <row r="325" spans="1:3" ht="15" x14ac:dyDescent="0.2">
      <c r="A325" s="89"/>
      <c r="B325" s="89"/>
      <c r="C325" s="89"/>
    </row>
    <row r="326" spans="1:3" ht="15" x14ac:dyDescent="0.2">
      <c r="A326" s="89"/>
      <c r="B326" s="89"/>
      <c r="C326" s="89"/>
    </row>
    <row r="327" spans="1:3" ht="15" x14ac:dyDescent="0.2">
      <c r="A327" s="89"/>
      <c r="B327" s="89"/>
      <c r="C327" s="89"/>
    </row>
    <row r="328" spans="1:3" ht="15" x14ac:dyDescent="0.2">
      <c r="A328" s="89"/>
      <c r="B328" s="89"/>
      <c r="C328" s="89"/>
    </row>
    <row r="329" spans="1:3" ht="15" x14ac:dyDescent="0.2">
      <c r="A329" s="89"/>
      <c r="B329" s="89"/>
      <c r="C329" s="89"/>
    </row>
    <row r="330" spans="1:3" ht="15" x14ac:dyDescent="0.2">
      <c r="A330" s="89"/>
      <c r="B330" s="89"/>
      <c r="C330" s="89"/>
    </row>
    <row r="331" spans="1:3" ht="15" x14ac:dyDescent="0.2">
      <c r="A331" s="89"/>
      <c r="B331" s="89"/>
      <c r="C331" s="89"/>
    </row>
    <row r="332" spans="1:3" ht="15" x14ac:dyDescent="0.2">
      <c r="A332" s="89"/>
      <c r="B332" s="89"/>
      <c r="C332" s="89"/>
    </row>
    <row r="333" spans="1:3" ht="15" x14ac:dyDescent="0.2">
      <c r="A333" s="89"/>
      <c r="B333" s="89"/>
      <c r="C333" s="89"/>
    </row>
    <row r="334" spans="1:3" ht="15" x14ac:dyDescent="0.2">
      <c r="A334" s="89"/>
      <c r="B334" s="89"/>
      <c r="C334" s="89"/>
    </row>
    <row r="335" spans="1:3" ht="15" x14ac:dyDescent="0.2">
      <c r="A335" s="89"/>
      <c r="B335" s="89"/>
      <c r="C335" s="89"/>
    </row>
    <row r="336" spans="1:3" ht="15" x14ac:dyDescent="0.2">
      <c r="A336" s="89"/>
      <c r="B336" s="89"/>
      <c r="C336" s="89"/>
    </row>
    <row r="337" spans="1:3" ht="15" x14ac:dyDescent="0.2">
      <c r="A337" s="89"/>
      <c r="B337" s="89"/>
      <c r="C337" s="89"/>
    </row>
    <row r="338" spans="1:3" ht="15" x14ac:dyDescent="0.2">
      <c r="A338" s="89"/>
      <c r="B338" s="89"/>
      <c r="C338" s="89"/>
    </row>
    <row r="339" spans="1:3" ht="15" x14ac:dyDescent="0.2">
      <c r="A339" s="89"/>
      <c r="B339" s="89"/>
      <c r="C339" s="89"/>
    </row>
    <row r="340" spans="1:3" ht="15" x14ac:dyDescent="0.2">
      <c r="A340" s="89"/>
      <c r="B340" s="89"/>
      <c r="C340" s="89"/>
    </row>
    <row r="341" spans="1:3" ht="15" x14ac:dyDescent="0.2">
      <c r="A341" s="89"/>
      <c r="B341" s="89"/>
      <c r="C341" s="89"/>
    </row>
    <row r="342" spans="1:3" ht="15" x14ac:dyDescent="0.2">
      <c r="A342" s="89"/>
      <c r="B342" s="89"/>
      <c r="C342" s="89"/>
    </row>
    <row r="343" spans="1:3" ht="15" x14ac:dyDescent="0.2">
      <c r="A343" s="89"/>
      <c r="B343" s="89"/>
      <c r="C343" s="89"/>
    </row>
    <row r="344" spans="1:3" ht="15" x14ac:dyDescent="0.2">
      <c r="A344" s="89"/>
      <c r="B344" s="89"/>
      <c r="C344" s="89"/>
    </row>
    <row r="345" spans="1:3" ht="15" x14ac:dyDescent="0.2">
      <c r="A345" s="89"/>
      <c r="B345" s="89"/>
      <c r="C345" s="89"/>
    </row>
    <row r="346" spans="1:3" ht="15" x14ac:dyDescent="0.2">
      <c r="A346" s="89"/>
      <c r="B346" s="89"/>
      <c r="C346" s="89"/>
    </row>
    <row r="347" spans="1:3" ht="15" x14ac:dyDescent="0.2">
      <c r="A347" s="89"/>
      <c r="B347" s="89"/>
      <c r="C347" s="89"/>
    </row>
    <row r="348" spans="1:3" ht="15" x14ac:dyDescent="0.2">
      <c r="A348" s="89"/>
      <c r="B348" s="89"/>
      <c r="C348" s="89"/>
    </row>
    <row r="349" spans="1:3" ht="15" x14ac:dyDescent="0.2">
      <c r="A349" s="89"/>
      <c r="B349" s="89"/>
      <c r="C349" s="89"/>
    </row>
    <row r="350" spans="1:3" ht="15" x14ac:dyDescent="0.2">
      <c r="A350" s="89"/>
      <c r="B350" s="89"/>
      <c r="C350" s="89"/>
    </row>
    <row r="351" spans="1:3" ht="15" x14ac:dyDescent="0.2">
      <c r="A351" s="89"/>
      <c r="B351" s="89"/>
      <c r="C351" s="89"/>
    </row>
    <row r="352" spans="1:3" ht="15" x14ac:dyDescent="0.2">
      <c r="A352" s="89"/>
      <c r="B352" s="89"/>
      <c r="C352" s="89"/>
    </row>
    <row r="353" spans="1:3" ht="15" x14ac:dyDescent="0.2">
      <c r="A353" s="89"/>
      <c r="B353" s="89"/>
      <c r="C353" s="89"/>
    </row>
    <row r="354" spans="1:3" ht="15" x14ac:dyDescent="0.2">
      <c r="A354" s="89"/>
      <c r="B354" s="89"/>
      <c r="C354" s="89"/>
    </row>
    <row r="355" spans="1:3" ht="15" x14ac:dyDescent="0.2">
      <c r="A355" s="89"/>
      <c r="B355" s="89"/>
      <c r="C355" s="89"/>
    </row>
    <row r="356" spans="1:3" ht="15" x14ac:dyDescent="0.2">
      <c r="A356" s="89"/>
      <c r="B356" s="89"/>
      <c r="C356" s="89"/>
    </row>
    <row r="357" spans="1:3" ht="15" x14ac:dyDescent="0.2">
      <c r="A357" s="89"/>
      <c r="B357" s="89"/>
      <c r="C357" s="89"/>
    </row>
    <row r="358" spans="1:3" ht="15" x14ac:dyDescent="0.2">
      <c r="A358" s="89"/>
      <c r="B358" s="89"/>
      <c r="C358" s="89"/>
    </row>
    <row r="359" spans="1:3" ht="15" x14ac:dyDescent="0.2">
      <c r="A359" s="89"/>
      <c r="B359" s="89"/>
      <c r="C359" s="89"/>
    </row>
    <row r="360" spans="1:3" ht="15" x14ac:dyDescent="0.2">
      <c r="A360" s="89"/>
      <c r="B360" s="89"/>
      <c r="C360" s="89"/>
    </row>
    <row r="361" spans="1:3" ht="15" x14ac:dyDescent="0.2">
      <c r="A361" s="89"/>
      <c r="B361" s="89"/>
      <c r="C361" s="89"/>
    </row>
    <row r="362" spans="1:3" ht="15" x14ac:dyDescent="0.2">
      <c r="A362" s="89"/>
      <c r="B362" s="89"/>
      <c r="C362" s="89"/>
    </row>
    <row r="363" spans="1:3" ht="15" x14ac:dyDescent="0.2">
      <c r="A363" s="89"/>
      <c r="B363" s="89"/>
      <c r="C363" s="89"/>
    </row>
    <row r="364" spans="1:3" ht="15" x14ac:dyDescent="0.2">
      <c r="A364" s="89"/>
      <c r="B364" s="89"/>
      <c r="C364" s="89"/>
    </row>
    <row r="365" spans="1:3" ht="15" x14ac:dyDescent="0.2">
      <c r="A365" s="89"/>
      <c r="B365" s="89"/>
      <c r="C365" s="89"/>
    </row>
    <row r="366" spans="1:3" ht="15" x14ac:dyDescent="0.2">
      <c r="A366" s="89"/>
      <c r="B366" s="89"/>
      <c r="C366" s="89"/>
    </row>
    <row r="367" spans="1:3" ht="15" x14ac:dyDescent="0.2">
      <c r="A367" s="89"/>
      <c r="B367" s="89"/>
      <c r="C367" s="89"/>
    </row>
    <row r="368" spans="1:3" ht="15" x14ac:dyDescent="0.2">
      <c r="A368" s="89"/>
      <c r="B368" s="89"/>
      <c r="C368" s="89"/>
    </row>
    <row r="369" spans="1:3" ht="15" x14ac:dyDescent="0.2">
      <c r="A369" s="89"/>
      <c r="B369" s="89"/>
      <c r="C369" s="89"/>
    </row>
    <row r="370" spans="1:3" ht="15" x14ac:dyDescent="0.2">
      <c r="A370" s="89"/>
      <c r="B370" s="89"/>
      <c r="C370" s="89"/>
    </row>
    <row r="371" spans="1:3" ht="15" x14ac:dyDescent="0.2">
      <c r="A371" s="89"/>
      <c r="B371" s="89"/>
      <c r="C371" s="89"/>
    </row>
    <row r="372" spans="1:3" ht="15" x14ac:dyDescent="0.2">
      <c r="A372" s="89"/>
      <c r="B372" s="89"/>
      <c r="C372" s="89"/>
    </row>
    <row r="373" spans="1:3" ht="15" x14ac:dyDescent="0.2">
      <c r="A373" s="89"/>
      <c r="B373" s="89"/>
      <c r="C373" s="89"/>
    </row>
    <row r="374" spans="1:3" ht="15" x14ac:dyDescent="0.2">
      <c r="A374" s="89"/>
      <c r="B374" s="89"/>
      <c r="C374" s="89"/>
    </row>
    <row r="375" spans="1:3" ht="15" x14ac:dyDescent="0.2">
      <c r="A375" s="89"/>
      <c r="B375" s="89"/>
      <c r="C375" s="89"/>
    </row>
    <row r="376" spans="1:3" ht="15" x14ac:dyDescent="0.2">
      <c r="A376" s="89"/>
      <c r="B376" s="89"/>
      <c r="C376" s="89"/>
    </row>
    <row r="377" spans="1:3" ht="15" x14ac:dyDescent="0.2">
      <c r="A377" s="89"/>
      <c r="B377" s="89"/>
      <c r="C377" s="89"/>
    </row>
    <row r="378" spans="1:3" ht="15" x14ac:dyDescent="0.2">
      <c r="A378" s="89"/>
      <c r="B378" s="89"/>
      <c r="C378" s="89"/>
    </row>
    <row r="379" spans="1:3" ht="15" x14ac:dyDescent="0.2">
      <c r="A379" s="89"/>
      <c r="B379" s="89"/>
      <c r="C379" s="89"/>
    </row>
    <row r="380" spans="1:3" ht="15" x14ac:dyDescent="0.2">
      <c r="A380" s="89"/>
      <c r="B380" s="89"/>
      <c r="C380" s="89"/>
    </row>
    <row r="381" spans="1:3" ht="15" x14ac:dyDescent="0.2">
      <c r="A381" s="89"/>
      <c r="B381" s="89"/>
      <c r="C381" s="89"/>
    </row>
    <row r="382" spans="1:3" ht="15" x14ac:dyDescent="0.2">
      <c r="A382" s="89"/>
      <c r="B382" s="89"/>
      <c r="C382" s="89"/>
    </row>
    <row r="383" spans="1:3" ht="15" x14ac:dyDescent="0.2">
      <c r="A383" s="89"/>
      <c r="B383" s="89"/>
      <c r="C383" s="89"/>
    </row>
    <row r="384" spans="1:3" ht="15" x14ac:dyDescent="0.2">
      <c r="A384" s="89"/>
      <c r="B384" s="89"/>
      <c r="C384" s="89"/>
    </row>
    <row r="385" spans="1:3" ht="15" x14ac:dyDescent="0.2">
      <c r="A385" s="89"/>
      <c r="B385" s="89"/>
      <c r="C385" s="89"/>
    </row>
    <row r="386" spans="1:3" ht="15" x14ac:dyDescent="0.2">
      <c r="A386" s="89"/>
      <c r="B386" s="89"/>
      <c r="C386" s="89"/>
    </row>
    <row r="387" spans="1:3" ht="15" x14ac:dyDescent="0.2">
      <c r="A387" s="89"/>
      <c r="B387" s="89"/>
      <c r="C387" s="89"/>
    </row>
    <row r="388" spans="1:3" ht="15" x14ac:dyDescent="0.2">
      <c r="A388" s="89"/>
      <c r="B388" s="89"/>
      <c r="C388" s="89"/>
    </row>
    <row r="389" spans="1:3" ht="15" x14ac:dyDescent="0.2">
      <c r="A389" s="89"/>
      <c r="B389" s="89"/>
      <c r="C389" s="89"/>
    </row>
    <row r="390" spans="1:3" ht="15" x14ac:dyDescent="0.2">
      <c r="A390" s="89"/>
      <c r="B390" s="89"/>
      <c r="C390" s="89"/>
    </row>
    <row r="391" spans="1:3" ht="15" x14ac:dyDescent="0.2">
      <c r="A391" s="89"/>
      <c r="B391" s="89"/>
      <c r="C391" s="89"/>
    </row>
    <row r="392" spans="1:3" ht="15" x14ac:dyDescent="0.2">
      <c r="A392" s="89"/>
      <c r="B392" s="89"/>
      <c r="C392" s="89"/>
    </row>
    <row r="393" spans="1:3" ht="15" x14ac:dyDescent="0.2">
      <c r="A393" s="89"/>
      <c r="B393" s="89"/>
      <c r="C393" s="89"/>
    </row>
    <row r="394" spans="1:3" ht="15" x14ac:dyDescent="0.2">
      <c r="A394" s="89"/>
      <c r="B394" s="89"/>
      <c r="C394" s="89"/>
    </row>
    <row r="395" spans="1:3" ht="15" x14ac:dyDescent="0.2">
      <c r="A395" s="89"/>
      <c r="B395" s="89"/>
      <c r="C395" s="89"/>
    </row>
    <row r="396" spans="1:3" ht="15" x14ac:dyDescent="0.2">
      <c r="A396" s="89"/>
      <c r="B396" s="89"/>
      <c r="C396" s="89"/>
    </row>
    <row r="397" spans="1:3" ht="15" x14ac:dyDescent="0.2">
      <c r="A397" s="89"/>
      <c r="B397" s="89"/>
      <c r="C397" s="89"/>
    </row>
    <row r="398" spans="1:3" ht="15" x14ac:dyDescent="0.2">
      <c r="A398" s="89"/>
      <c r="B398" s="89"/>
      <c r="C398" s="89"/>
    </row>
    <row r="399" spans="1:3" ht="15" x14ac:dyDescent="0.2">
      <c r="A399" s="89"/>
      <c r="B399" s="89"/>
      <c r="C399" s="89"/>
    </row>
    <row r="400" spans="1:3" ht="15" x14ac:dyDescent="0.2">
      <c r="A400" s="89"/>
      <c r="B400" s="89"/>
      <c r="C400" s="89"/>
    </row>
    <row r="401" spans="1:3" ht="15" x14ac:dyDescent="0.2">
      <c r="A401" s="89"/>
      <c r="B401" s="89"/>
      <c r="C401" s="89"/>
    </row>
    <row r="402" spans="1:3" ht="15" x14ac:dyDescent="0.2">
      <c r="A402" s="89"/>
      <c r="B402" s="89"/>
      <c r="C402" s="89"/>
    </row>
    <row r="403" spans="1:3" ht="15" x14ac:dyDescent="0.2">
      <c r="A403" s="89"/>
      <c r="B403" s="89"/>
      <c r="C403" s="89"/>
    </row>
    <row r="404" spans="1:3" ht="15" x14ac:dyDescent="0.2">
      <c r="A404" s="89"/>
      <c r="B404" s="89"/>
      <c r="C404" s="89"/>
    </row>
    <row r="405" spans="1:3" ht="15" x14ac:dyDescent="0.2">
      <c r="A405" s="89"/>
      <c r="B405" s="89"/>
      <c r="C405" s="89"/>
    </row>
    <row r="406" spans="1:3" ht="15" x14ac:dyDescent="0.2">
      <c r="A406" s="89"/>
      <c r="B406" s="89"/>
      <c r="C406" s="89"/>
    </row>
    <row r="407" spans="1:3" ht="15" x14ac:dyDescent="0.2">
      <c r="A407" s="89"/>
      <c r="B407" s="89"/>
      <c r="C407" s="89"/>
    </row>
    <row r="408" spans="1:3" ht="15" x14ac:dyDescent="0.2">
      <c r="A408" s="89"/>
      <c r="B408" s="89"/>
      <c r="C408" s="89"/>
    </row>
    <row r="409" spans="1:3" ht="15" x14ac:dyDescent="0.2">
      <c r="A409" s="89"/>
      <c r="B409" s="89"/>
      <c r="C409" s="89"/>
    </row>
    <row r="410" spans="1:3" ht="15" x14ac:dyDescent="0.2">
      <c r="A410" s="89"/>
      <c r="B410" s="89"/>
      <c r="C410" s="89"/>
    </row>
    <row r="411" spans="1:3" ht="15" x14ac:dyDescent="0.2">
      <c r="A411" s="89"/>
      <c r="B411" s="89"/>
      <c r="C411" s="89"/>
    </row>
    <row r="412" spans="1:3" ht="15" x14ac:dyDescent="0.2">
      <c r="A412" s="89"/>
      <c r="B412" s="89"/>
      <c r="C412" s="89"/>
    </row>
    <row r="413" spans="1:3" ht="15" x14ac:dyDescent="0.2">
      <c r="A413" s="89"/>
      <c r="B413" s="89"/>
      <c r="C413" s="89"/>
    </row>
    <row r="414" spans="1:3" ht="15" x14ac:dyDescent="0.2">
      <c r="A414" s="89"/>
      <c r="B414" s="89"/>
      <c r="C414" s="89"/>
    </row>
    <row r="415" spans="1:3" ht="15" x14ac:dyDescent="0.2">
      <c r="A415" s="89"/>
      <c r="B415" s="89"/>
      <c r="C415" s="89"/>
    </row>
    <row r="416" spans="1:3" ht="15" x14ac:dyDescent="0.2">
      <c r="A416" s="89"/>
      <c r="B416" s="89"/>
      <c r="C416" s="89"/>
    </row>
    <row r="417" spans="1:3" ht="15" x14ac:dyDescent="0.2">
      <c r="A417" s="89"/>
      <c r="B417" s="89"/>
      <c r="C417" s="89"/>
    </row>
    <row r="418" spans="1:3" ht="15" x14ac:dyDescent="0.2">
      <c r="A418" s="89"/>
      <c r="B418" s="89"/>
      <c r="C418" s="89"/>
    </row>
    <row r="419" spans="1:3" ht="15" x14ac:dyDescent="0.2">
      <c r="A419" s="89"/>
      <c r="B419" s="89"/>
      <c r="C419" s="89"/>
    </row>
    <row r="420" spans="1:3" ht="15" x14ac:dyDescent="0.2">
      <c r="A420" s="89"/>
      <c r="B420" s="89"/>
      <c r="C420" s="89"/>
    </row>
    <row r="421" spans="1:3" ht="15" x14ac:dyDescent="0.2">
      <c r="A421" s="89"/>
      <c r="B421" s="89"/>
      <c r="C421" s="89"/>
    </row>
    <row r="422" spans="1:3" ht="15" x14ac:dyDescent="0.2">
      <c r="A422" s="89"/>
      <c r="B422" s="89"/>
      <c r="C422" s="89"/>
    </row>
    <row r="423" spans="1:3" ht="15" x14ac:dyDescent="0.2">
      <c r="A423" s="89"/>
      <c r="B423" s="89"/>
      <c r="C423" s="89"/>
    </row>
    <row r="424" spans="1:3" ht="15" x14ac:dyDescent="0.2">
      <c r="A424" s="89"/>
      <c r="B424" s="89"/>
      <c r="C424" s="89"/>
    </row>
    <row r="425" spans="1:3" ht="15" x14ac:dyDescent="0.2">
      <c r="A425" s="89"/>
      <c r="B425" s="89"/>
      <c r="C425" s="89"/>
    </row>
    <row r="426" spans="1:3" ht="15" x14ac:dyDescent="0.2">
      <c r="A426" s="89"/>
      <c r="B426" s="89"/>
      <c r="C426" s="89"/>
    </row>
    <row r="427" spans="1:3" ht="15" x14ac:dyDescent="0.2">
      <c r="A427" s="89"/>
      <c r="B427" s="89"/>
      <c r="C427" s="89"/>
    </row>
    <row r="428" spans="1:3" ht="15" x14ac:dyDescent="0.2">
      <c r="A428" s="89"/>
      <c r="B428" s="89"/>
      <c r="C428" s="89"/>
    </row>
    <row r="429" spans="1:3" ht="15" x14ac:dyDescent="0.2">
      <c r="A429" s="89"/>
      <c r="B429" s="89"/>
      <c r="C429" s="89"/>
    </row>
    <row r="430" spans="1:3" ht="15" x14ac:dyDescent="0.2">
      <c r="A430" s="89"/>
      <c r="B430" s="89"/>
      <c r="C430" s="89"/>
    </row>
    <row r="431" spans="1:3" ht="15" x14ac:dyDescent="0.2">
      <c r="A431" s="89"/>
      <c r="B431" s="89"/>
      <c r="C431" s="89"/>
    </row>
    <row r="432" spans="1:3" ht="15" x14ac:dyDescent="0.2">
      <c r="A432" s="89"/>
      <c r="B432" s="89"/>
      <c r="C432" s="89"/>
    </row>
    <row r="433" spans="1:3" ht="15" x14ac:dyDescent="0.2">
      <c r="A433" s="89"/>
      <c r="B433" s="89"/>
      <c r="C433" s="89"/>
    </row>
    <row r="434" spans="1:3" ht="15" x14ac:dyDescent="0.2">
      <c r="A434" s="89"/>
      <c r="B434" s="89"/>
      <c r="C434" s="89"/>
    </row>
    <row r="435" spans="1:3" ht="15" x14ac:dyDescent="0.2">
      <c r="A435" s="89"/>
      <c r="B435" s="89"/>
      <c r="C435" s="89"/>
    </row>
    <row r="436" spans="1:3" ht="15" x14ac:dyDescent="0.2">
      <c r="A436" s="89"/>
      <c r="B436" s="89"/>
      <c r="C436" s="89"/>
    </row>
    <row r="437" spans="1:3" ht="15" x14ac:dyDescent="0.2">
      <c r="A437" s="89"/>
      <c r="B437" s="89"/>
      <c r="C437" s="89"/>
    </row>
    <row r="438" spans="1:3" ht="15" x14ac:dyDescent="0.2">
      <c r="A438" s="89"/>
      <c r="B438" s="89"/>
      <c r="C438" s="89"/>
    </row>
    <row r="439" spans="1:3" ht="15" x14ac:dyDescent="0.2">
      <c r="A439" s="89"/>
      <c r="B439" s="89"/>
      <c r="C439" s="89"/>
    </row>
    <row r="440" spans="1:3" ht="15" x14ac:dyDescent="0.2">
      <c r="A440" s="89"/>
      <c r="B440" s="89"/>
      <c r="C440" s="89"/>
    </row>
    <row r="441" spans="1:3" ht="15" x14ac:dyDescent="0.2">
      <c r="A441" s="89"/>
      <c r="B441" s="89"/>
      <c r="C441" s="89"/>
    </row>
    <row r="442" spans="1:3" ht="15" x14ac:dyDescent="0.2">
      <c r="A442" s="89"/>
      <c r="B442" s="89"/>
      <c r="C442" s="89"/>
    </row>
    <row r="443" spans="1:3" ht="15" x14ac:dyDescent="0.2">
      <c r="A443" s="89"/>
      <c r="B443" s="89"/>
      <c r="C443" s="89"/>
    </row>
    <row r="444" spans="1:3" ht="15" x14ac:dyDescent="0.2">
      <c r="A444" s="89"/>
      <c r="B444" s="89"/>
      <c r="C444" s="89"/>
    </row>
    <row r="445" spans="1:3" ht="15" x14ac:dyDescent="0.2">
      <c r="A445" s="89"/>
      <c r="B445" s="89"/>
      <c r="C445" s="89"/>
    </row>
    <row r="446" spans="1:3" ht="15" x14ac:dyDescent="0.2">
      <c r="A446" s="89"/>
      <c r="B446" s="89"/>
      <c r="C446" s="89"/>
    </row>
    <row r="447" spans="1:3" ht="15" x14ac:dyDescent="0.2">
      <c r="A447" s="89"/>
      <c r="B447" s="89"/>
      <c r="C447" s="89"/>
    </row>
    <row r="448" spans="1:3" ht="15" x14ac:dyDescent="0.2">
      <c r="A448" s="89"/>
      <c r="B448" s="89"/>
      <c r="C448" s="89"/>
    </row>
    <row r="449" spans="1:3" ht="15" x14ac:dyDescent="0.2">
      <c r="A449" s="89"/>
      <c r="B449" s="89"/>
      <c r="C449" s="89"/>
    </row>
    <row r="450" spans="1:3" ht="15" x14ac:dyDescent="0.2">
      <c r="A450" s="89"/>
      <c r="B450" s="89"/>
      <c r="C450" s="89"/>
    </row>
    <row r="451" spans="1:3" ht="15" x14ac:dyDescent="0.2">
      <c r="A451" s="89"/>
      <c r="B451" s="89"/>
      <c r="C451" s="89"/>
    </row>
    <row r="452" spans="1:3" ht="15" x14ac:dyDescent="0.2">
      <c r="A452" s="89"/>
      <c r="B452" s="89"/>
      <c r="C452" s="89"/>
    </row>
    <row r="453" spans="1:3" ht="15" x14ac:dyDescent="0.2">
      <c r="A453" s="89"/>
      <c r="B453" s="89"/>
      <c r="C453" s="89"/>
    </row>
    <row r="454" spans="1:3" ht="15" x14ac:dyDescent="0.2">
      <c r="A454" s="89"/>
      <c r="B454" s="89"/>
      <c r="C454" s="89"/>
    </row>
    <row r="455" spans="1:3" ht="15" x14ac:dyDescent="0.2">
      <c r="A455" s="89"/>
      <c r="B455" s="89"/>
      <c r="C455" s="89"/>
    </row>
    <row r="456" spans="1:3" ht="15" x14ac:dyDescent="0.2">
      <c r="A456" s="89"/>
      <c r="B456" s="89"/>
      <c r="C456" s="89"/>
    </row>
    <row r="457" spans="1:3" ht="15" x14ac:dyDescent="0.2">
      <c r="A457" s="89"/>
      <c r="B457" s="89"/>
      <c r="C457" s="89"/>
    </row>
    <row r="458" spans="1:3" ht="15" x14ac:dyDescent="0.2">
      <c r="A458" s="89"/>
      <c r="B458" s="89"/>
      <c r="C458" s="89"/>
    </row>
    <row r="459" spans="1:3" ht="15" x14ac:dyDescent="0.2">
      <c r="A459" s="89"/>
      <c r="B459" s="89"/>
      <c r="C459" s="89"/>
    </row>
    <row r="460" spans="1:3" ht="15" x14ac:dyDescent="0.2">
      <c r="A460" s="89"/>
      <c r="B460" s="89"/>
      <c r="C460" s="89"/>
    </row>
    <row r="461" spans="1:3" ht="15" x14ac:dyDescent="0.2">
      <c r="A461" s="89"/>
      <c r="B461" s="89"/>
      <c r="C461" s="89"/>
    </row>
    <row r="462" spans="1:3" ht="15" x14ac:dyDescent="0.2">
      <c r="A462" s="89"/>
      <c r="B462" s="89"/>
      <c r="C462" s="89"/>
    </row>
    <row r="463" spans="1:3" ht="15" x14ac:dyDescent="0.2">
      <c r="A463" s="89"/>
      <c r="B463" s="89"/>
      <c r="C463" s="89"/>
    </row>
    <row r="464" spans="1:3" ht="15" x14ac:dyDescent="0.2">
      <c r="A464" s="89"/>
      <c r="B464" s="89"/>
      <c r="C464" s="89"/>
    </row>
    <row r="465" spans="1:3" ht="15" x14ac:dyDescent="0.2">
      <c r="A465" s="89"/>
      <c r="B465" s="89"/>
      <c r="C465" s="89"/>
    </row>
    <row r="466" spans="1:3" ht="15" x14ac:dyDescent="0.2">
      <c r="A466" s="89"/>
      <c r="B466" s="89"/>
      <c r="C466" s="89"/>
    </row>
    <row r="467" spans="1:3" ht="15" x14ac:dyDescent="0.2">
      <c r="A467" s="89"/>
      <c r="B467" s="89"/>
      <c r="C467" s="89"/>
    </row>
    <row r="468" spans="1:3" ht="15" x14ac:dyDescent="0.2">
      <c r="A468" s="89"/>
      <c r="B468" s="89"/>
      <c r="C468" s="89"/>
    </row>
    <row r="469" spans="1:3" ht="15" x14ac:dyDescent="0.2">
      <c r="A469" s="89"/>
      <c r="B469" s="89"/>
      <c r="C469" s="89"/>
    </row>
    <row r="470" spans="1:3" ht="15" x14ac:dyDescent="0.2">
      <c r="A470" s="89"/>
      <c r="B470" s="89"/>
      <c r="C470" s="89"/>
    </row>
    <row r="471" spans="1:3" ht="15" x14ac:dyDescent="0.2">
      <c r="A471" s="89"/>
      <c r="B471" s="89"/>
      <c r="C471" s="89"/>
    </row>
    <row r="472" spans="1:3" ht="15" x14ac:dyDescent="0.2">
      <c r="A472" s="89"/>
      <c r="B472" s="89"/>
      <c r="C472" s="89"/>
    </row>
    <row r="473" spans="1:3" ht="15" x14ac:dyDescent="0.2">
      <c r="A473" s="89"/>
      <c r="B473" s="89"/>
      <c r="C473" s="89"/>
    </row>
    <row r="474" spans="1:3" ht="15" x14ac:dyDescent="0.2">
      <c r="A474" s="89"/>
      <c r="B474" s="89"/>
      <c r="C474" s="89"/>
    </row>
    <row r="475" spans="1:3" ht="15" x14ac:dyDescent="0.2">
      <c r="A475" s="89"/>
      <c r="B475" s="89"/>
      <c r="C475" s="89"/>
    </row>
    <row r="476" spans="1:3" ht="15" x14ac:dyDescent="0.2">
      <c r="A476" s="89"/>
      <c r="B476" s="89"/>
      <c r="C476" s="89"/>
    </row>
    <row r="477" spans="1:3" ht="15" x14ac:dyDescent="0.2">
      <c r="A477" s="89"/>
      <c r="B477" s="89"/>
      <c r="C477" s="89"/>
    </row>
    <row r="478" spans="1:3" ht="15" x14ac:dyDescent="0.2">
      <c r="A478" s="89"/>
      <c r="B478" s="89"/>
      <c r="C478" s="89"/>
    </row>
    <row r="479" spans="1:3" ht="15" x14ac:dyDescent="0.2">
      <c r="A479" s="89"/>
      <c r="B479" s="89"/>
      <c r="C479" s="89"/>
    </row>
    <row r="480" spans="1:3" ht="15" x14ac:dyDescent="0.2">
      <c r="A480" s="89"/>
      <c r="B480" s="89"/>
      <c r="C480" s="89"/>
    </row>
    <row r="481" spans="1:3" ht="15" x14ac:dyDescent="0.2">
      <c r="A481" s="89"/>
      <c r="B481" s="89"/>
      <c r="C481" s="89"/>
    </row>
    <row r="482" spans="1:3" ht="15" x14ac:dyDescent="0.2">
      <c r="A482" s="89"/>
      <c r="B482" s="89"/>
      <c r="C482" s="89"/>
    </row>
    <row r="483" spans="1:3" ht="15" x14ac:dyDescent="0.2">
      <c r="A483" s="89"/>
      <c r="B483" s="89"/>
      <c r="C483" s="89"/>
    </row>
    <row r="484" spans="1:3" ht="15" x14ac:dyDescent="0.2">
      <c r="A484" s="89"/>
      <c r="B484" s="89"/>
      <c r="C484" s="89"/>
    </row>
    <row r="485" spans="1:3" ht="15" x14ac:dyDescent="0.2">
      <c r="A485" s="89"/>
      <c r="B485" s="89"/>
      <c r="C485" s="89"/>
    </row>
    <row r="486" spans="1:3" ht="15" x14ac:dyDescent="0.2">
      <c r="A486" s="89"/>
      <c r="B486" s="89"/>
      <c r="C486" s="89"/>
    </row>
    <row r="487" spans="1:3" ht="15" x14ac:dyDescent="0.2">
      <c r="A487" s="89"/>
      <c r="B487" s="89"/>
      <c r="C487" s="89"/>
    </row>
    <row r="488" spans="1:3" ht="15" x14ac:dyDescent="0.2">
      <c r="A488" s="89"/>
      <c r="B488" s="89"/>
      <c r="C488" s="89"/>
    </row>
    <row r="489" spans="1:3" ht="15" x14ac:dyDescent="0.2">
      <c r="A489" s="89"/>
      <c r="B489" s="89"/>
      <c r="C489" s="89"/>
    </row>
    <row r="490" spans="1:3" ht="15" x14ac:dyDescent="0.2">
      <c r="A490" s="89"/>
      <c r="B490" s="89"/>
      <c r="C490" s="89"/>
    </row>
    <row r="491" spans="1:3" ht="15" x14ac:dyDescent="0.2">
      <c r="A491" s="89"/>
      <c r="B491" s="89"/>
      <c r="C491" s="89"/>
    </row>
    <row r="492" spans="1:3" ht="15" x14ac:dyDescent="0.2">
      <c r="A492" s="89"/>
      <c r="B492" s="89"/>
      <c r="C492" s="89"/>
    </row>
    <row r="493" spans="1:3" ht="15" x14ac:dyDescent="0.2">
      <c r="A493" s="89"/>
      <c r="B493" s="89"/>
      <c r="C493" s="89"/>
    </row>
    <row r="494" spans="1:3" ht="15" x14ac:dyDescent="0.2">
      <c r="A494" s="89"/>
      <c r="B494" s="89"/>
      <c r="C494" s="89"/>
    </row>
    <row r="495" spans="1:3" ht="15" x14ac:dyDescent="0.2">
      <c r="A495" s="89"/>
      <c r="B495" s="89"/>
      <c r="C495" s="89"/>
    </row>
    <row r="496" spans="1:3" ht="15" x14ac:dyDescent="0.2">
      <c r="A496" s="89"/>
      <c r="B496" s="89"/>
      <c r="C496" s="89"/>
    </row>
    <row r="497" spans="1:3" ht="15" x14ac:dyDescent="0.2">
      <c r="A497" s="89"/>
      <c r="B497" s="89"/>
      <c r="C497" s="89"/>
    </row>
    <row r="498" spans="1:3" ht="15" x14ac:dyDescent="0.2">
      <c r="A498" s="89"/>
      <c r="B498" s="89"/>
      <c r="C498" s="89"/>
    </row>
    <row r="499" spans="1:3" ht="15" x14ac:dyDescent="0.2">
      <c r="A499" s="89"/>
      <c r="B499" s="89"/>
      <c r="C499" s="89"/>
    </row>
    <row r="500" spans="1:3" ht="15" x14ac:dyDescent="0.2">
      <c r="A500" s="89"/>
      <c r="B500" s="89"/>
      <c r="C500" s="89"/>
    </row>
    <row r="501" spans="1:3" ht="15" x14ac:dyDescent="0.2">
      <c r="A501" s="89"/>
      <c r="B501" s="89"/>
      <c r="C501" s="89"/>
    </row>
    <row r="502" spans="1:3" ht="15" x14ac:dyDescent="0.2">
      <c r="A502" s="89"/>
      <c r="B502" s="89"/>
      <c r="C502" s="89"/>
    </row>
    <row r="503" spans="1:3" ht="15" x14ac:dyDescent="0.2">
      <c r="A503" s="89"/>
      <c r="B503" s="89"/>
      <c r="C503" s="89"/>
    </row>
    <row r="504" spans="1:3" ht="15" x14ac:dyDescent="0.2">
      <c r="A504" s="89"/>
      <c r="B504" s="89"/>
      <c r="C504" s="89"/>
    </row>
    <row r="505" spans="1:3" ht="15" x14ac:dyDescent="0.2">
      <c r="A505" s="89"/>
      <c r="B505" s="89"/>
      <c r="C505" s="89"/>
    </row>
    <row r="506" spans="1:3" ht="15" x14ac:dyDescent="0.2">
      <c r="A506" s="89"/>
      <c r="B506" s="89"/>
      <c r="C506" s="89"/>
    </row>
    <row r="507" spans="1:3" ht="15" x14ac:dyDescent="0.2">
      <c r="A507" s="89"/>
      <c r="B507" s="89"/>
      <c r="C507" s="89"/>
    </row>
    <row r="508" spans="1:3" ht="15" x14ac:dyDescent="0.2">
      <c r="A508" s="89"/>
      <c r="B508" s="89"/>
      <c r="C508" s="89"/>
    </row>
    <row r="509" spans="1:3" ht="15" x14ac:dyDescent="0.2">
      <c r="A509" s="89"/>
      <c r="B509" s="89"/>
      <c r="C509" s="89"/>
    </row>
    <row r="510" spans="1:3" ht="15" x14ac:dyDescent="0.2">
      <c r="A510" s="89"/>
      <c r="B510" s="89"/>
      <c r="C510" s="89"/>
    </row>
    <row r="511" spans="1:3" ht="15" x14ac:dyDescent="0.2">
      <c r="A511" s="89"/>
      <c r="B511" s="89"/>
      <c r="C511" s="89"/>
    </row>
    <row r="512" spans="1:3" ht="15" x14ac:dyDescent="0.2">
      <c r="A512" s="89"/>
      <c r="B512" s="89"/>
      <c r="C512" s="89"/>
    </row>
    <row r="513" spans="1:3" ht="15" x14ac:dyDescent="0.2">
      <c r="A513" s="89"/>
      <c r="B513" s="89"/>
      <c r="C513" s="89"/>
    </row>
    <row r="514" spans="1:3" ht="15" x14ac:dyDescent="0.2">
      <c r="A514" s="89"/>
      <c r="B514" s="89"/>
      <c r="C514" s="89"/>
    </row>
    <row r="515" spans="1:3" ht="15" x14ac:dyDescent="0.2">
      <c r="A515" s="89"/>
      <c r="B515" s="89"/>
      <c r="C515" s="89"/>
    </row>
    <row r="516" spans="1:3" ht="15" x14ac:dyDescent="0.2">
      <c r="A516" s="89"/>
      <c r="B516" s="89"/>
      <c r="C516" s="89"/>
    </row>
    <row r="517" spans="1:3" ht="15" x14ac:dyDescent="0.2">
      <c r="A517" s="89"/>
      <c r="B517" s="89"/>
      <c r="C517" s="89"/>
    </row>
    <row r="518" spans="1:3" ht="15" x14ac:dyDescent="0.2">
      <c r="A518" s="89"/>
      <c r="B518" s="89"/>
      <c r="C518" s="89"/>
    </row>
    <row r="519" spans="1:3" ht="15" x14ac:dyDescent="0.2">
      <c r="A519" s="89"/>
      <c r="B519" s="89"/>
      <c r="C519" s="89"/>
    </row>
    <row r="520" spans="1:3" ht="15" x14ac:dyDescent="0.2">
      <c r="A520" s="89"/>
      <c r="B520" s="89"/>
      <c r="C520" s="89"/>
    </row>
    <row r="521" spans="1:3" ht="15" x14ac:dyDescent="0.2">
      <c r="A521" s="89"/>
      <c r="B521" s="89"/>
      <c r="C521" s="89"/>
    </row>
    <row r="522" spans="1:3" ht="15" x14ac:dyDescent="0.2">
      <c r="A522" s="89"/>
      <c r="B522" s="89"/>
      <c r="C522" s="89"/>
    </row>
    <row r="523" spans="1:3" ht="15" x14ac:dyDescent="0.2">
      <c r="A523" s="89"/>
      <c r="B523" s="89"/>
      <c r="C523" s="89"/>
    </row>
    <row r="524" spans="1:3" ht="15" x14ac:dyDescent="0.2">
      <c r="A524" s="89"/>
      <c r="B524" s="89"/>
      <c r="C524" s="89"/>
    </row>
    <row r="525" spans="1:3" ht="15" x14ac:dyDescent="0.2">
      <c r="A525" s="89"/>
      <c r="B525" s="89"/>
      <c r="C525" s="89"/>
    </row>
    <row r="526" spans="1:3" ht="15" x14ac:dyDescent="0.2">
      <c r="A526" s="89"/>
      <c r="B526" s="89"/>
      <c r="C526" s="89"/>
    </row>
    <row r="527" spans="1:3" ht="15" x14ac:dyDescent="0.2">
      <c r="A527" s="89"/>
      <c r="B527" s="89"/>
      <c r="C527" s="89"/>
    </row>
    <row r="528" spans="1:3" ht="15" x14ac:dyDescent="0.2">
      <c r="A528" s="89"/>
      <c r="B528" s="89"/>
      <c r="C528" s="89"/>
    </row>
    <row r="529" spans="1:3" ht="15" x14ac:dyDescent="0.2">
      <c r="A529" s="89"/>
      <c r="B529" s="89"/>
      <c r="C529" s="89"/>
    </row>
    <row r="530" spans="1:3" ht="15" x14ac:dyDescent="0.2">
      <c r="A530" s="89"/>
      <c r="B530" s="89"/>
      <c r="C530" s="89"/>
    </row>
    <row r="531" spans="1:3" ht="15" x14ac:dyDescent="0.2">
      <c r="A531" s="89"/>
      <c r="B531" s="89"/>
      <c r="C531" s="89"/>
    </row>
    <row r="532" spans="1:3" ht="15" x14ac:dyDescent="0.2">
      <c r="A532" s="89"/>
      <c r="B532" s="89"/>
      <c r="C532" s="89"/>
    </row>
    <row r="533" spans="1:3" ht="15" x14ac:dyDescent="0.2">
      <c r="A533" s="89"/>
      <c r="B533" s="89"/>
      <c r="C533" s="89"/>
    </row>
    <row r="534" spans="1:3" ht="15" x14ac:dyDescent="0.2">
      <c r="A534" s="89"/>
      <c r="B534" s="89"/>
      <c r="C534" s="89"/>
    </row>
    <row r="535" spans="1:3" ht="15" x14ac:dyDescent="0.2">
      <c r="A535" s="89"/>
      <c r="B535" s="89"/>
      <c r="C535" s="89"/>
    </row>
    <row r="536" spans="1:3" ht="15" x14ac:dyDescent="0.2">
      <c r="A536" s="89"/>
      <c r="B536" s="89"/>
      <c r="C536" s="89"/>
    </row>
    <row r="537" spans="1:3" ht="15" x14ac:dyDescent="0.2">
      <c r="A537" s="89"/>
      <c r="B537" s="89"/>
      <c r="C537" s="89"/>
    </row>
    <row r="538" spans="1:3" ht="15" x14ac:dyDescent="0.2">
      <c r="A538" s="89"/>
      <c r="B538" s="89"/>
      <c r="C538" s="89"/>
    </row>
    <row r="539" spans="1:3" ht="15" x14ac:dyDescent="0.2">
      <c r="A539" s="89"/>
      <c r="B539" s="89"/>
      <c r="C539" s="89"/>
    </row>
    <row r="540" spans="1:3" ht="15" x14ac:dyDescent="0.2">
      <c r="A540" s="89"/>
      <c r="B540" s="89"/>
      <c r="C540" s="89"/>
    </row>
    <row r="541" spans="1:3" ht="15" x14ac:dyDescent="0.2">
      <c r="A541" s="89"/>
      <c r="B541" s="89"/>
      <c r="C541" s="89"/>
    </row>
    <row r="542" spans="1:3" ht="15" x14ac:dyDescent="0.2">
      <c r="A542" s="89"/>
      <c r="B542" s="89"/>
      <c r="C542" s="89"/>
    </row>
    <row r="543" spans="1:3" ht="15" x14ac:dyDescent="0.2">
      <c r="A543" s="89"/>
      <c r="B543" s="89"/>
      <c r="C543" s="89"/>
    </row>
    <row r="544" spans="1:3" ht="15" x14ac:dyDescent="0.2">
      <c r="A544" s="89"/>
      <c r="B544" s="89"/>
      <c r="C544" s="89"/>
    </row>
    <row r="545" spans="1:3" ht="15" x14ac:dyDescent="0.2">
      <c r="A545" s="89"/>
      <c r="B545" s="89"/>
      <c r="C545" s="89"/>
    </row>
    <row r="546" spans="1:3" ht="15" x14ac:dyDescent="0.2">
      <c r="A546" s="89"/>
      <c r="B546" s="89"/>
      <c r="C546" s="89"/>
    </row>
    <row r="547" spans="1:3" ht="15" x14ac:dyDescent="0.2">
      <c r="A547" s="89"/>
      <c r="B547" s="89"/>
      <c r="C547" s="89"/>
    </row>
    <row r="548" spans="1:3" ht="15" x14ac:dyDescent="0.2">
      <c r="A548" s="89"/>
      <c r="B548" s="89"/>
      <c r="C548" s="89"/>
    </row>
    <row r="549" spans="1:3" ht="15" x14ac:dyDescent="0.2">
      <c r="A549" s="89"/>
      <c r="B549" s="89"/>
      <c r="C549" s="89"/>
    </row>
    <row r="550" spans="1:3" ht="15" x14ac:dyDescent="0.2">
      <c r="A550" s="89"/>
      <c r="B550" s="89"/>
      <c r="C550" s="89"/>
    </row>
    <row r="551" spans="1:3" ht="15" x14ac:dyDescent="0.2">
      <c r="A551" s="89"/>
      <c r="B551" s="89"/>
      <c r="C551" s="89"/>
    </row>
    <row r="552" spans="1:3" ht="15" x14ac:dyDescent="0.2">
      <c r="A552" s="89"/>
      <c r="B552" s="89"/>
      <c r="C552" s="89"/>
    </row>
    <row r="553" spans="1:3" ht="15" x14ac:dyDescent="0.2">
      <c r="A553" s="89"/>
      <c r="B553" s="89"/>
      <c r="C553" s="89"/>
    </row>
    <row r="554" spans="1:3" ht="15" x14ac:dyDescent="0.2">
      <c r="A554" s="89"/>
      <c r="B554" s="89"/>
      <c r="C554" s="89"/>
    </row>
    <row r="555" spans="1:3" ht="15" x14ac:dyDescent="0.2">
      <c r="A555" s="89"/>
      <c r="B555" s="89"/>
      <c r="C555" s="89"/>
    </row>
    <row r="556" spans="1:3" ht="15" x14ac:dyDescent="0.2">
      <c r="A556" s="89"/>
      <c r="B556" s="89"/>
      <c r="C556" s="89"/>
    </row>
    <row r="557" spans="1:3" ht="15" x14ac:dyDescent="0.2">
      <c r="A557" s="89"/>
      <c r="B557" s="89"/>
      <c r="C557" s="89"/>
    </row>
    <row r="558" spans="1:3" ht="15" x14ac:dyDescent="0.2">
      <c r="A558" s="89"/>
      <c r="B558" s="89"/>
      <c r="C558" s="89"/>
    </row>
    <row r="559" spans="1:3" ht="15" x14ac:dyDescent="0.2">
      <c r="A559" s="89"/>
      <c r="B559" s="89"/>
      <c r="C559" s="89"/>
    </row>
    <row r="560" spans="1:3" ht="15" x14ac:dyDescent="0.2">
      <c r="A560" s="89"/>
      <c r="B560" s="89"/>
      <c r="C560" s="89"/>
    </row>
    <row r="561" spans="1:3" ht="15" x14ac:dyDescent="0.2">
      <c r="A561" s="89"/>
      <c r="B561" s="89"/>
      <c r="C561" s="89"/>
    </row>
    <row r="562" spans="1:3" ht="15" x14ac:dyDescent="0.2">
      <c r="A562" s="89"/>
      <c r="B562" s="89"/>
      <c r="C562" s="89"/>
    </row>
    <row r="563" spans="1:3" ht="15" x14ac:dyDescent="0.2">
      <c r="A563" s="89"/>
      <c r="B563" s="89"/>
      <c r="C563" s="89"/>
    </row>
    <row r="564" spans="1:3" ht="15" x14ac:dyDescent="0.2">
      <c r="A564" s="89"/>
      <c r="B564" s="89"/>
      <c r="C564" s="89"/>
    </row>
    <row r="565" spans="1:3" ht="15" x14ac:dyDescent="0.2">
      <c r="A565" s="89"/>
      <c r="B565" s="89"/>
      <c r="C565" s="89"/>
    </row>
    <row r="566" spans="1:3" ht="15" x14ac:dyDescent="0.2">
      <c r="A566" s="89"/>
      <c r="B566" s="89"/>
      <c r="C566" s="89"/>
    </row>
    <row r="567" spans="1:3" ht="15" x14ac:dyDescent="0.2">
      <c r="A567" s="89"/>
      <c r="B567" s="89"/>
      <c r="C567" s="89"/>
    </row>
    <row r="568" spans="1:3" ht="15" x14ac:dyDescent="0.2">
      <c r="A568" s="89"/>
      <c r="B568" s="89"/>
      <c r="C568" s="89"/>
    </row>
    <row r="569" spans="1:3" ht="15" x14ac:dyDescent="0.2">
      <c r="A569" s="89"/>
      <c r="B569" s="89"/>
      <c r="C569" s="89"/>
    </row>
    <row r="570" spans="1:3" ht="15" x14ac:dyDescent="0.2">
      <c r="A570" s="89"/>
      <c r="B570" s="89"/>
      <c r="C570" s="89"/>
    </row>
    <row r="571" spans="1:3" ht="15" x14ac:dyDescent="0.2">
      <c r="A571" s="89"/>
      <c r="B571" s="89"/>
      <c r="C571" s="89"/>
    </row>
    <row r="572" spans="1:3" ht="15" x14ac:dyDescent="0.2">
      <c r="A572" s="89"/>
      <c r="B572" s="89"/>
      <c r="C572" s="89"/>
    </row>
    <row r="573" spans="1:3" ht="15" x14ac:dyDescent="0.2">
      <c r="A573" s="89"/>
      <c r="B573" s="89"/>
      <c r="C573" s="89"/>
    </row>
    <row r="574" spans="1:3" ht="15" x14ac:dyDescent="0.2">
      <c r="A574" s="89"/>
      <c r="B574" s="89"/>
      <c r="C574" s="89"/>
    </row>
    <row r="575" spans="1:3" ht="15" x14ac:dyDescent="0.2">
      <c r="A575" s="89"/>
      <c r="B575" s="89"/>
      <c r="C575" s="89"/>
    </row>
    <row r="576" spans="1:3" ht="15" x14ac:dyDescent="0.2">
      <c r="A576" s="89"/>
      <c r="B576" s="89"/>
      <c r="C576" s="89"/>
    </row>
    <row r="577" spans="1:3" ht="15" x14ac:dyDescent="0.2">
      <c r="A577" s="89"/>
      <c r="B577" s="89"/>
      <c r="C577" s="89"/>
    </row>
    <row r="578" spans="1:3" ht="15" x14ac:dyDescent="0.2">
      <c r="A578" s="89"/>
      <c r="B578" s="89"/>
      <c r="C578" s="89"/>
    </row>
    <row r="579" spans="1:3" ht="15" x14ac:dyDescent="0.2">
      <c r="A579" s="89"/>
      <c r="B579" s="89"/>
      <c r="C579" s="89"/>
    </row>
    <row r="580" spans="1:3" ht="15" x14ac:dyDescent="0.2">
      <c r="A580" s="89"/>
      <c r="B580" s="89"/>
      <c r="C580" s="89"/>
    </row>
    <row r="581" spans="1:3" ht="15" x14ac:dyDescent="0.2">
      <c r="A581" s="89"/>
      <c r="B581" s="89"/>
      <c r="C581" s="89"/>
    </row>
    <row r="582" spans="1:3" ht="15" x14ac:dyDescent="0.2">
      <c r="A582" s="89"/>
      <c r="B582" s="89"/>
      <c r="C582" s="89"/>
    </row>
    <row r="583" spans="1:3" ht="15" x14ac:dyDescent="0.2">
      <c r="A583" s="89"/>
      <c r="B583" s="89"/>
      <c r="C583" s="89"/>
    </row>
    <row r="584" spans="1:3" ht="15" x14ac:dyDescent="0.2">
      <c r="A584" s="89"/>
      <c r="B584" s="89"/>
      <c r="C584" s="89"/>
    </row>
    <row r="585" spans="1:3" ht="15" x14ac:dyDescent="0.2">
      <c r="A585" s="89"/>
      <c r="B585" s="89"/>
      <c r="C585" s="89"/>
    </row>
    <row r="586" spans="1:3" ht="15" x14ac:dyDescent="0.2">
      <c r="A586" s="89"/>
      <c r="B586" s="89"/>
      <c r="C586" s="89"/>
    </row>
    <row r="587" spans="1:3" ht="15" x14ac:dyDescent="0.2">
      <c r="A587" s="89"/>
      <c r="B587" s="89"/>
      <c r="C587" s="89"/>
    </row>
    <row r="588" spans="1:3" ht="15" x14ac:dyDescent="0.2">
      <c r="A588" s="89"/>
      <c r="B588" s="89"/>
      <c r="C588" s="89"/>
    </row>
    <row r="589" spans="1:3" ht="15" x14ac:dyDescent="0.2">
      <c r="A589" s="89"/>
      <c r="B589" s="89"/>
      <c r="C589" s="89"/>
    </row>
    <row r="590" spans="1:3" ht="15" x14ac:dyDescent="0.2">
      <c r="A590" s="89"/>
      <c r="B590" s="89"/>
      <c r="C590" s="89"/>
    </row>
    <row r="591" spans="1:3" ht="15" x14ac:dyDescent="0.2">
      <c r="A591" s="89"/>
      <c r="B591" s="89"/>
      <c r="C591" s="89"/>
    </row>
    <row r="592" spans="1:3" ht="15" x14ac:dyDescent="0.2">
      <c r="A592" s="89"/>
      <c r="B592" s="89"/>
      <c r="C592" s="89"/>
    </row>
    <row r="593" spans="1:3" ht="15" x14ac:dyDescent="0.2">
      <c r="A593" s="89"/>
      <c r="B593" s="89"/>
      <c r="C593" s="89"/>
    </row>
    <row r="594" spans="1:3" ht="15" x14ac:dyDescent="0.2">
      <c r="A594" s="89"/>
      <c r="B594" s="89"/>
      <c r="C594" s="89"/>
    </row>
    <row r="595" spans="1:3" ht="15" x14ac:dyDescent="0.2">
      <c r="A595" s="89"/>
      <c r="B595" s="89"/>
      <c r="C595" s="89"/>
    </row>
    <row r="596" spans="1:3" ht="15" x14ac:dyDescent="0.2">
      <c r="A596" s="89"/>
      <c r="B596" s="89"/>
      <c r="C596" s="89"/>
    </row>
    <row r="597" spans="1:3" ht="15" x14ac:dyDescent="0.2">
      <c r="A597" s="89"/>
      <c r="B597" s="89"/>
      <c r="C597" s="89"/>
    </row>
    <row r="598" spans="1:3" ht="15" x14ac:dyDescent="0.2">
      <c r="A598" s="89"/>
      <c r="B598" s="89"/>
      <c r="C598" s="89"/>
    </row>
    <row r="599" spans="1:3" ht="15" x14ac:dyDescent="0.2">
      <c r="A599" s="89"/>
      <c r="B599" s="89"/>
      <c r="C599" s="89"/>
    </row>
    <row r="600" spans="1:3" ht="15" x14ac:dyDescent="0.2">
      <c r="A600" s="89"/>
      <c r="B600" s="89"/>
      <c r="C600" s="89"/>
    </row>
    <row r="601" spans="1:3" ht="15" x14ac:dyDescent="0.2">
      <c r="A601" s="89"/>
      <c r="B601" s="89"/>
      <c r="C601" s="89"/>
    </row>
    <row r="602" spans="1:3" ht="15" x14ac:dyDescent="0.2">
      <c r="A602" s="89"/>
      <c r="B602" s="89"/>
      <c r="C602" s="89"/>
    </row>
    <row r="603" spans="1:3" ht="15" x14ac:dyDescent="0.2">
      <c r="A603" s="89"/>
      <c r="B603" s="89"/>
      <c r="C603" s="89"/>
    </row>
    <row r="604" spans="1:3" ht="15" x14ac:dyDescent="0.2">
      <c r="A604" s="89"/>
      <c r="B604" s="89"/>
      <c r="C604" s="89"/>
    </row>
    <row r="605" spans="1:3" ht="15" x14ac:dyDescent="0.2">
      <c r="A605" s="89"/>
      <c r="B605" s="89"/>
      <c r="C605" s="89"/>
    </row>
    <row r="606" spans="1:3" ht="15" x14ac:dyDescent="0.2">
      <c r="A606" s="89"/>
      <c r="B606" s="89"/>
      <c r="C606" s="89"/>
    </row>
    <row r="607" spans="1:3" ht="15" x14ac:dyDescent="0.2">
      <c r="A607" s="89"/>
      <c r="B607" s="89"/>
      <c r="C607" s="89"/>
    </row>
  </sheetData>
  <mergeCells count="6">
    <mergeCell ref="I38:J38"/>
    <mergeCell ref="I40:J40"/>
    <mergeCell ref="A6:K7"/>
    <mergeCell ref="H9:I10"/>
    <mergeCell ref="J9:K9"/>
    <mergeCell ref="A36:C36"/>
  </mergeCells>
  <phoneticPr fontId="24" type="noConversion"/>
  <conditionalFormatting sqref="F36">
    <cfRule type="cellIs" dxfId="78" priority="1" stopIfTrue="1" operator="notEqual">
      <formula>126+1+33+5+8</formula>
    </cfRule>
  </conditionalFormatting>
  <conditionalFormatting sqref="F33">
    <cfRule type="cellIs" dxfId="77" priority="2" stopIfTrue="1" operator="notEqual">
      <formula>5410965</formula>
    </cfRule>
  </conditionalFormatting>
  <conditionalFormatting sqref="G33">
    <cfRule type="cellIs" dxfId="76" priority="3" stopIfTrue="1" operator="notEqual">
      <formula>5434716</formula>
    </cfRule>
  </conditionalFormatting>
  <conditionalFormatting sqref="I33">
    <cfRule type="cellIs" dxfId="75" priority="4" stopIfTrue="1" operator="notEqual">
      <formula>11008</formula>
    </cfRule>
  </conditionalFormatting>
  <pageMargins left="0.78740157480314965" right="0.78740157480314965" top="0.98425196850393704" bottom="0.98425196850393704" header="0.51181102362204722" footer="0.51181102362204722"/>
  <pageSetup paperSize="9" scale="90" firstPageNumber="285" orientation="portrait" useFirstPageNumber="1" r:id="rId1"/>
  <headerFooter alignWithMargins="0">
    <oddFooter>&amp;L&amp;"Arial,Kurzíva"Zastupitelstvo Olomouckého kraje 24.6.2011
5. - Rozpočet Olomouckého kraje 2010-závěrečný účet 
Příloha č.16 : Financování hospodaření příspěvkových organizací Olomouckého kraje&amp;R&amp;"Arial,Kurzíva"Strana &amp;P (celkem 474)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D29"/>
  <sheetViews>
    <sheetView workbookViewId="0">
      <selection activeCell="L31" sqref="L31"/>
    </sheetView>
  </sheetViews>
  <sheetFormatPr defaultRowHeight="12.75" x14ac:dyDescent="0.2"/>
  <cols>
    <col min="1" max="1" width="6.28515625" customWidth="1"/>
    <col min="2" max="2" width="27.28515625" customWidth="1"/>
    <col min="3" max="3" width="22.28515625" customWidth="1"/>
    <col min="4" max="4" width="19" customWidth="1"/>
  </cols>
  <sheetData>
    <row r="8" spans="1:4" ht="13.5" thickBot="1" x14ac:dyDescent="0.25"/>
    <row r="9" spans="1:4" ht="16.5" thickTop="1" x14ac:dyDescent="0.25">
      <c r="A9" s="733"/>
      <c r="B9" s="762"/>
      <c r="C9" s="734"/>
      <c r="D9" s="97"/>
    </row>
    <row r="10" spans="1:4" ht="15.75" x14ac:dyDescent="0.25">
      <c r="A10" s="773"/>
      <c r="B10" s="774"/>
      <c r="C10" s="775" t="s">
        <v>285</v>
      </c>
      <c r="D10" s="776"/>
    </row>
    <row r="11" spans="1:4" ht="15.75" thickBot="1" x14ac:dyDescent="0.25">
      <c r="A11" s="759"/>
      <c r="B11" s="763"/>
      <c r="C11" s="760" t="s">
        <v>284</v>
      </c>
      <c r="D11" s="761" t="s">
        <v>286</v>
      </c>
    </row>
    <row r="12" spans="1:4" ht="15.75" thickTop="1" x14ac:dyDescent="0.25">
      <c r="A12" s="30" t="s">
        <v>8</v>
      </c>
      <c r="B12" s="764"/>
      <c r="C12" s="754">
        <f>C13+C14+C15+C16+C17</f>
        <v>8693491.0600000005</v>
      </c>
      <c r="D12" s="757">
        <f>D13+D14+D15+D16+D17</f>
        <v>8699</v>
      </c>
    </row>
    <row r="13" spans="1:4" ht="15" x14ac:dyDescent="0.2">
      <c r="A13" s="749"/>
      <c r="B13" s="765" t="s">
        <v>279</v>
      </c>
      <c r="C13" s="753">
        <v>2833146.7</v>
      </c>
      <c r="D13" s="215">
        <v>2845</v>
      </c>
    </row>
    <row r="14" spans="1:4" ht="15" x14ac:dyDescent="0.2">
      <c r="A14" s="749"/>
      <c r="B14" s="766" t="s">
        <v>280</v>
      </c>
      <c r="C14" s="753">
        <v>544918.72</v>
      </c>
      <c r="D14" s="215">
        <v>537</v>
      </c>
    </row>
    <row r="15" spans="1:4" ht="15" x14ac:dyDescent="0.2">
      <c r="A15" s="749"/>
      <c r="B15" s="766" t="s">
        <v>281</v>
      </c>
      <c r="C15" s="753">
        <v>2558105.9700000002</v>
      </c>
      <c r="D15" s="215">
        <v>2562</v>
      </c>
    </row>
    <row r="16" spans="1:4" ht="15" x14ac:dyDescent="0.2">
      <c r="A16" s="749"/>
      <c r="B16" s="766" t="s">
        <v>282</v>
      </c>
      <c r="C16" s="753">
        <v>1619340.89</v>
      </c>
      <c r="D16" s="215">
        <v>1617</v>
      </c>
    </row>
    <row r="17" spans="1:4" ht="15" x14ac:dyDescent="0.2">
      <c r="A17" s="749"/>
      <c r="B17" s="767" t="s">
        <v>283</v>
      </c>
      <c r="C17" s="753">
        <v>1137978.78</v>
      </c>
      <c r="D17" s="215">
        <v>1138</v>
      </c>
    </row>
    <row r="18" spans="1:4" ht="15" x14ac:dyDescent="0.25">
      <c r="A18" s="30" t="s">
        <v>10</v>
      </c>
      <c r="B18" s="764"/>
      <c r="C18" s="754">
        <v>141623.75</v>
      </c>
      <c r="D18" s="215">
        <v>142</v>
      </c>
    </row>
    <row r="19" spans="1:4" ht="15" x14ac:dyDescent="0.25">
      <c r="A19" s="30" t="s">
        <v>11</v>
      </c>
      <c r="B19" s="764"/>
      <c r="C19" s="754">
        <v>2467873.65</v>
      </c>
      <c r="D19" s="215">
        <v>2463</v>
      </c>
    </row>
    <row r="20" spans="1:4" ht="15" x14ac:dyDescent="0.25">
      <c r="A20" s="30" t="s">
        <v>12</v>
      </c>
      <c r="B20" s="764"/>
      <c r="C20" s="754">
        <v>2840899</v>
      </c>
      <c r="D20" s="215">
        <v>2840</v>
      </c>
    </row>
    <row r="21" spans="1:4" ht="15" x14ac:dyDescent="0.25">
      <c r="A21" s="30" t="s">
        <v>17</v>
      </c>
      <c r="B21" s="764"/>
      <c r="C21" s="754">
        <v>3184399.01</v>
      </c>
      <c r="D21" s="215">
        <v>3184</v>
      </c>
    </row>
    <row r="22" spans="1:4" ht="15" x14ac:dyDescent="0.2">
      <c r="A22" s="55"/>
      <c r="B22" s="768"/>
      <c r="C22" s="755"/>
      <c r="D22" s="98"/>
    </row>
    <row r="23" spans="1:4" ht="15.75" x14ac:dyDescent="0.25">
      <c r="A23" s="76" t="s">
        <v>18</v>
      </c>
      <c r="B23" s="770"/>
      <c r="C23" s="771">
        <f>C21+C20+C19+C18+C12</f>
        <v>17328286.469999999</v>
      </c>
      <c r="D23" s="772">
        <f>D21+D20+D19+D18+D12</f>
        <v>17328</v>
      </c>
    </row>
    <row r="24" spans="1:4" ht="15.75" thickBot="1" x14ac:dyDescent="0.3">
      <c r="A24" s="331"/>
      <c r="B24" s="769"/>
      <c r="C24" s="758"/>
      <c r="D24" s="100"/>
    </row>
    <row r="25" spans="1:4" ht="15.75" thickTop="1" x14ac:dyDescent="0.2">
      <c r="A25" s="42"/>
      <c r="B25" s="42"/>
      <c r="C25" s="42"/>
      <c r="D25" s="44"/>
    </row>
    <row r="26" spans="1:4" x14ac:dyDescent="0.2">
      <c r="B26" t="s">
        <v>287</v>
      </c>
      <c r="C26" s="95">
        <v>8593468.3300000001</v>
      </c>
      <c r="D26" s="95">
        <f>C26+100022.73</f>
        <v>8693491.0600000005</v>
      </c>
    </row>
    <row r="27" spans="1:4" x14ac:dyDescent="0.2">
      <c r="C27" s="95">
        <f>C26-C12</f>
        <v>-100022.73000000045</v>
      </c>
    </row>
    <row r="29" spans="1:4" x14ac:dyDescent="0.2">
      <c r="C29" t="s">
        <v>7</v>
      </c>
      <c r="D29" s="95">
        <v>100022.73</v>
      </c>
    </row>
  </sheetData>
  <phoneticPr fontId="2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31"/>
  </sheetPr>
  <dimension ref="A1:D38"/>
  <sheetViews>
    <sheetView topLeftCell="A3" workbookViewId="0">
      <selection activeCell="D48" sqref="D48:D49"/>
    </sheetView>
  </sheetViews>
  <sheetFormatPr defaultRowHeight="12.75" x14ac:dyDescent="0.2"/>
  <cols>
    <col min="1" max="1" width="52.42578125" customWidth="1"/>
    <col min="2" max="2" width="17" customWidth="1"/>
    <col min="3" max="3" width="17.5703125" customWidth="1"/>
    <col min="4" max="4" width="18.85546875" customWidth="1"/>
  </cols>
  <sheetData>
    <row r="1" spans="1:4" ht="15" x14ac:dyDescent="0.25">
      <c r="A1" s="927" t="s">
        <v>162</v>
      </c>
      <c r="B1" s="927"/>
      <c r="C1" s="927"/>
      <c r="D1" s="927"/>
    </row>
    <row r="2" spans="1:4" ht="13.5" thickBot="1" x14ac:dyDescent="0.25">
      <c r="A2" s="165"/>
      <c r="B2" s="51"/>
      <c r="C2" s="51"/>
      <c r="D2" s="51"/>
    </row>
    <row r="3" spans="1:4" ht="17.25" customHeight="1" thickBot="1" x14ac:dyDescent="0.25">
      <c r="A3" s="464"/>
      <c r="B3" s="928" t="s">
        <v>163</v>
      </c>
      <c r="C3" s="929"/>
      <c r="D3" s="930"/>
    </row>
    <row r="4" spans="1:4" x14ac:dyDescent="0.2">
      <c r="A4" s="931" t="s">
        <v>164</v>
      </c>
      <c r="B4" s="465" t="s">
        <v>165</v>
      </c>
      <c r="C4" s="932" t="s">
        <v>167</v>
      </c>
      <c r="D4" s="933"/>
    </row>
    <row r="5" spans="1:4" ht="18" customHeight="1" x14ac:dyDescent="0.2">
      <c r="A5" s="931"/>
      <c r="B5" s="465" t="s">
        <v>166</v>
      </c>
      <c r="C5" s="934"/>
      <c r="D5" s="935"/>
    </row>
    <row r="6" spans="1:4" ht="15" customHeight="1" thickBot="1" x14ac:dyDescent="0.25">
      <c r="A6" s="931"/>
      <c r="B6" s="465" t="s">
        <v>30</v>
      </c>
      <c r="C6" s="936"/>
      <c r="D6" s="937"/>
    </row>
    <row r="7" spans="1:4" x14ac:dyDescent="0.2">
      <c r="A7" s="925" t="s">
        <v>168</v>
      </c>
      <c r="B7" s="465" t="s">
        <v>124</v>
      </c>
      <c r="C7" s="465" t="s">
        <v>169</v>
      </c>
      <c r="D7" s="465" t="s">
        <v>169</v>
      </c>
    </row>
    <row r="8" spans="1:4" x14ac:dyDescent="0.2">
      <c r="A8" s="925"/>
      <c r="B8" s="466"/>
      <c r="C8" s="465" t="s">
        <v>170</v>
      </c>
      <c r="D8" s="465" t="s">
        <v>170</v>
      </c>
    </row>
    <row r="9" spans="1:4" ht="51" customHeight="1" thickBot="1" x14ac:dyDescent="0.25">
      <c r="A9" s="926"/>
      <c r="B9" s="467"/>
      <c r="C9" s="468" t="s">
        <v>171</v>
      </c>
      <c r="D9" s="468" t="s">
        <v>172</v>
      </c>
    </row>
    <row r="10" spans="1:4" ht="13.5" thickBot="1" x14ac:dyDescent="0.25">
      <c r="A10" s="469" t="s">
        <v>173</v>
      </c>
      <c r="B10" s="468" t="s">
        <v>174</v>
      </c>
      <c r="C10" s="468" t="s">
        <v>175</v>
      </c>
      <c r="D10" s="468" t="s">
        <v>176</v>
      </c>
    </row>
    <row r="11" spans="1:4" ht="18.75" customHeight="1" thickBot="1" x14ac:dyDescent="0.25">
      <c r="A11" s="470" t="s">
        <v>177</v>
      </c>
      <c r="B11" s="475">
        <f>SUM(B13:B38)</f>
        <v>46</v>
      </c>
      <c r="C11" s="475">
        <f>SUM(C13:C38)</f>
        <v>43</v>
      </c>
      <c r="D11" s="475">
        <f>SUM(D13:D38)</f>
        <v>3</v>
      </c>
    </row>
    <row r="12" spans="1:4" ht="16.5" customHeight="1" thickBot="1" x14ac:dyDescent="0.25">
      <c r="A12" s="471" t="s">
        <v>178</v>
      </c>
      <c r="B12" s="476">
        <f>C12+D12</f>
        <v>0</v>
      </c>
      <c r="C12" s="476"/>
      <c r="D12" s="637"/>
    </row>
    <row r="13" spans="1:4" ht="13.5" thickBot="1" x14ac:dyDescent="0.25">
      <c r="A13" s="472" t="s">
        <v>179</v>
      </c>
      <c r="B13" s="483">
        <f t="shared" ref="B13:B38" si="0">C13+D13</f>
        <v>0</v>
      </c>
      <c r="C13" s="477"/>
      <c r="D13" s="481"/>
    </row>
    <row r="14" spans="1:4" ht="13.5" thickBot="1" x14ac:dyDescent="0.25">
      <c r="A14" s="473" t="s">
        <v>180</v>
      </c>
      <c r="B14" s="483">
        <f t="shared" si="0"/>
        <v>0</v>
      </c>
      <c r="C14" s="478"/>
      <c r="D14" s="479"/>
    </row>
    <row r="15" spans="1:4" ht="13.5" thickBot="1" x14ac:dyDescent="0.25">
      <c r="A15" s="473" t="s">
        <v>181</v>
      </c>
      <c r="B15" s="483">
        <f t="shared" si="0"/>
        <v>0</v>
      </c>
      <c r="C15" s="478"/>
      <c r="D15" s="479"/>
    </row>
    <row r="16" spans="1:4" ht="13.5" thickBot="1" x14ac:dyDescent="0.25">
      <c r="A16" s="473" t="s">
        <v>182</v>
      </c>
      <c r="B16" s="483">
        <f t="shared" si="0"/>
        <v>0</v>
      </c>
      <c r="C16" s="478"/>
      <c r="D16" s="479"/>
    </row>
    <row r="17" spans="1:4" ht="13.5" thickBot="1" x14ac:dyDescent="0.25">
      <c r="A17" s="473" t="s">
        <v>183</v>
      </c>
      <c r="B17" s="483">
        <f t="shared" si="0"/>
        <v>0</v>
      </c>
      <c r="C17" s="478"/>
      <c r="D17" s="479"/>
    </row>
    <row r="18" spans="1:4" ht="13.5" thickBot="1" x14ac:dyDescent="0.25">
      <c r="A18" s="473" t="s">
        <v>184</v>
      </c>
      <c r="B18" s="483">
        <f t="shared" si="0"/>
        <v>0</v>
      </c>
      <c r="C18" s="478"/>
      <c r="D18" s="479"/>
    </row>
    <row r="19" spans="1:4" ht="13.5" thickBot="1" x14ac:dyDescent="0.25">
      <c r="A19" s="473" t="s">
        <v>185</v>
      </c>
      <c r="B19" s="483">
        <f t="shared" si="0"/>
        <v>0</v>
      </c>
      <c r="C19" s="478"/>
      <c r="D19" s="479"/>
    </row>
    <row r="20" spans="1:4" ht="13.5" thickBot="1" x14ac:dyDescent="0.25">
      <c r="A20" s="473" t="s">
        <v>186</v>
      </c>
      <c r="B20" s="483">
        <f t="shared" si="0"/>
        <v>0</v>
      </c>
      <c r="C20" s="478"/>
      <c r="D20" s="479"/>
    </row>
    <row r="21" spans="1:4" ht="13.5" thickBot="1" x14ac:dyDescent="0.25">
      <c r="A21" s="473" t="s">
        <v>187</v>
      </c>
      <c r="B21" s="483">
        <f t="shared" si="0"/>
        <v>0</v>
      </c>
      <c r="C21" s="478"/>
      <c r="D21" s="479"/>
    </row>
    <row r="22" spans="1:4" ht="13.5" thickBot="1" x14ac:dyDescent="0.25">
      <c r="A22" s="473" t="s">
        <v>188</v>
      </c>
      <c r="B22" s="483">
        <f t="shared" si="0"/>
        <v>0</v>
      </c>
      <c r="C22" s="478"/>
      <c r="D22" s="479"/>
    </row>
    <row r="23" spans="1:4" ht="13.5" thickBot="1" x14ac:dyDescent="0.25">
      <c r="A23" s="473" t="s">
        <v>189</v>
      </c>
      <c r="B23" s="483">
        <f t="shared" si="0"/>
        <v>0</v>
      </c>
      <c r="C23" s="478"/>
      <c r="D23" s="479"/>
    </row>
    <row r="24" spans="1:4" ht="13.5" thickBot="1" x14ac:dyDescent="0.25">
      <c r="A24" s="473" t="s">
        <v>190</v>
      </c>
      <c r="B24" s="483">
        <f t="shared" si="0"/>
        <v>0</v>
      </c>
      <c r="C24" s="478"/>
      <c r="D24" s="479"/>
    </row>
    <row r="25" spans="1:4" ht="13.5" thickBot="1" x14ac:dyDescent="0.25">
      <c r="A25" s="473" t="s">
        <v>191</v>
      </c>
      <c r="B25" s="483">
        <f t="shared" si="0"/>
        <v>1</v>
      </c>
      <c r="C25" s="478">
        <v>1</v>
      </c>
      <c r="D25" s="479"/>
    </row>
    <row r="26" spans="1:4" ht="13.5" thickBot="1" x14ac:dyDescent="0.25">
      <c r="A26" s="473" t="s">
        <v>192</v>
      </c>
      <c r="B26" s="483">
        <f t="shared" si="0"/>
        <v>6</v>
      </c>
      <c r="C26" s="478">
        <v>5</v>
      </c>
      <c r="D26" s="479">
        <v>1</v>
      </c>
    </row>
    <row r="27" spans="1:4" ht="13.5" thickBot="1" x14ac:dyDescent="0.25">
      <c r="A27" s="473" t="s">
        <v>193</v>
      </c>
      <c r="B27" s="483">
        <f t="shared" si="0"/>
        <v>1</v>
      </c>
      <c r="C27" s="478">
        <v>1</v>
      </c>
      <c r="D27" s="479"/>
    </row>
    <row r="28" spans="1:4" ht="13.5" thickBot="1" x14ac:dyDescent="0.25">
      <c r="A28" s="473" t="s">
        <v>194</v>
      </c>
      <c r="B28" s="483">
        <f t="shared" si="0"/>
        <v>0</v>
      </c>
      <c r="C28" s="478"/>
      <c r="D28" s="479"/>
    </row>
    <row r="29" spans="1:4" ht="13.5" thickBot="1" x14ac:dyDescent="0.25">
      <c r="A29" s="473" t="s">
        <v>195</v>
      </c>
      <c r="B29" s="483">
        <f t="shared" si="0"/>
        <v>2</v>
      </c>
      <c r="C29" s="478">
        <v>2</v>
      </c>
      <c r="D29" s="479"/>
    </row>
    <row r="30" spans="1:4" ht="13.5" thickBot="1" x14ac:dyDescent="0.25">
      <c r="A30" s="473" t="s">
        <v>196</v>
      </c>
      <c r="B30" s="483">
        <f t="shared" si="0"/>
        <v>2</v>
      </c>
      <c r="C30" s="478">
        <v>2</v>
      </c>
      <c r="D30" s="479"/>
    </row>
    <row r="31" spans="1:4" ht="13.5" thickBot="1" x14ac:dyDescent="0.25">
      <c r="A31" s="473" t="s">
        <v>197</v>
      </c>
      <c r="B31" s="483">
        <f t="shared" si="0"/>
        <v>1</v>
      </c>
      <c r="C31" s="478">
        <v>1</v>
      </c>
      <c r="D31" s="479"/>
    </row>
    <row r="32" spans="1:4" ht="13.5" thickBot="1" x14ac:dyDescent="0.25">
      <c r="A32" s="473" t="s">
        <v>198</v>
      </c>
      <c r="B32" s="483">
        <f t="shared" si="0"/>
        <v>1</v>
      </c>
      <c r="C32" s="478">
        <v>1</v>
      </c>
      <c r="D32" s="479"/>
    </row>
    <row r="33" spans="1:4" ht="13.5" thickBot="1" x14ac:dyDescent="0.25">
      <c r="A33" s="473" t="s">
        <v>199</v>
      </c>
      <c r="B33" s="483">
        <f t="shared" si="0"/>
        <v>0</v>
      </c>
      <c r="C33" s="478"/>
      <c r="D33" s="479"/>
    </row>
    <row r="34" spans="1:4" ht="13.5" thickBot="1" x14ac:dyDescent="0.25">
      <c r="A34" s="473" t="s">
        <v>200</v>
      </c>
      <c r="B34" s="483">
        <f t="shared" si="0"/>
        <v>3</v>
      </c>
      <c r="C34" s="478">
        <v>3</v>
      </c>
      <c r="D34" s="479"/>
    </row>
    <row r="35" spans="1:4" ht="13.5" thickBot="1" x14ac:dyDescent="0.25">
      <c r="A35" s="473" t="s">
        <v>201</v>
      </c>
      <c r="B35" s="483">
        <f t="shared" si="0"/>
        <v>2</v>
      </c>
      <c r="C35" s="478">
        <v>2</v>
      </c>
      <c r="D35" s="479"/>
    </row>
    <row r="36" spans="1:4" ht="13.5" thickBot="1" x14ac:dyDescent="0.25">
      <c r="A36" s="474" t="s">
        <v>202</v>
      </c>
      <c r="B36" s="483">
        <f t="shared" si="0"/>
        <v>24</v>
      </c>
      <c r="C36" s="480">
        <f>1+21</f>
        <v>22</v>
      </c>
      <c r="D36" s="638">
        <f>-1+3</f>
        <v>2</v>
      </c>
    </row>
    <row r="37" spans="1:4" ht="13.5" thickBot="1" x14ac:dyDescent="0.25">
      <c r="A37" s="472" t="s">
        <v>203</v>
      </c>
      <c r="B37" s="483">
        <f t="shared" si="0"/>
        <v>2</v>
      </c>
      <c r="C37" s="477">
        <v>2</v>
      </c>
      <c r="D37" s="481"/>
    </row>
    <row r="38" spans="1:4" ht="13.5" thickBot="1" x14ac:dyDescent="0.25">
      <c r="A38" s="473" t="s">
        <v>204</v>
      </c>
      <c r="B38" s="483">
        <f t="shared" si="0"/>
        <v>1</v>
      </c>
      <c r="C38" s="478">
        <v>1</v>
      </c>
      <c r="D38" s="479"/>
    </row>
  </sheetData>
  <mergeCells count="5">
    <mergeCell ref="A7:A9"/>
    <mergeCell ref="A1:D1"/>
    <mergeCell ref="B3:D3"/>
    <mergeCell ref="A4:A6"/>
    <mergeCell ref="C4:D6"/>
  </mergeCells>
  <phoneticPr fontId="24" type="noConversion"/>
  <pageMargins left="0.78740157499999996" right="0.78740157499999996" top="0.984251969" bottom="0.984251969" header="0.4921259845" footer="0.4921259845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46"/>
  </sheetPr>
  <dimension ref="A1:U652"/>
  <sheetViews>
    <sheetView topLeftCell="A4" workbookViewId="0">
      <selection activeCell="E14" sqref="E14"/>
    </sheetView>
  </sheetViews>
  <sheetFormatPr defaultRowHeight="12.75" x14ac:dyDescent="0.2"/>
  <cols>
    <col min="1" max="1" width="5.140625" customWidth="1"/>
    <col min="2" max="2" width="6.7109375" customWidth="1"/>
    <col min="3" max="3" width="3.140625" hidden="1" customWidth="1"/>
    <col min="4" max="4" width="39.7109375" style="8" customWidth="1"/>
    <col min="5" max="5" width="17.42578125" style="3" customWidth="1"/>
    <col min="6" max="6" width="16.140625" style="178" customWidth="1"/>
    <col min="7" max="7" width="11" customWidth="1"/>
    <col min="8" max="8" width="12.85546875" customWidth="1"/>
    <col min="9" max="9" width="11.28515625" hidden="1" customWidth="1"/>
    <col min="10" max="10" width="9.5703125" customWidth="1"/>
    <col min="11" max="11" width="10" hidden="1" customWidth="1"/>
    <col min="12" max="12" width="10.28515625" hidden="1" customWidth="1"/>
    <col min="13" max="13" width="11.28515625" customWidth="1"/>
    <col min="14" max="14" width="9.85546875" customWidth="1"/>
    <col min="15" max="15" width="10.5703125" hidden="1" customWidth="1"/>
    <col min="16" max="16" width="10.28515625" hidden="1" customWidth="1"/>
    <col min="17" max="17" width="8.140625" hidden="1" customWidth="1"/>
    <col min="18" max="18" width="0" style="180" hidden="1" customWidth="1"/>
  </cols>
  <sheetData>
    <row r="1" spans="1:18" ht="20.25" x14ac:dyDescent="0.3">
      <c r="A1" s="177" t="s">
        <v>246</v>
      </c>
      <c r="B1" s="177"/>
      <c r="C1" s="177"/>
      <c r="D1" s="2"/>
      <c r="L1" s="4" t="s">
        <v>36</v>
      </c>
      <c r="M1" s="4"/>
      <c r="N1" s="4" t="s">
        <v>36</v>
      </c>
      <c r="O1" s="4"/>
      <c r="P1" s="4"/>
      <c r="Q1" s="4"/>
      <c r="R1" s="4"/>
    </row>
    <row r="2" spans="1:18" ht="14.25" x14ac:dyDescent="0.2">
      <c r="A2" s="5"/>
      <c r="B2" s="5"/>
      <c r="C2" s="5"/>
      <c r="D2" s="2"/>
      <c r="F2" s="179"/>
    </row>
    <row r="3" spans="1:18" ht="14.25" x14ac:dyDescent="0.2">
      <c r="A3" s="5"/>
      <c r="B3" s="5"/>
      <c r="C3" s="5"/>
      <c r="D3" s="2"/>
      <c r="F3" s="179"/>
    </row>
    <row r="4" spans="1:18" ht="12.75" customHeight="1" x14ac:dyDescent="0.2">
      <c r="D4"/>
    </row>
    <row r="5" spans="1:18" ht="12.75" customHeight="1" x14ac:dyDescent="0.2">
      <c r="A5" s="948" t="s">
        <v>209</v>
      </c>
      <c r="B5" s="948"/>
      <c r="C5" s="948"/>
      <c r="D5" s="949"/>
      <c r="E5" s="949"/>
      <c r="F5" s="949"/>
      <c r="G5" s="949"/>
      <c r="H5" s="949"/>
      <c r="I5" s="181"/>
      <c r="J5" s="181"/>
      <c r="K5" s="181"/>
      <c r="L5" s="181"/>
      <c r="M5" s="950" t="s">
        <v>37</v>
      </c>
      <c r="N5" s="950"/>
    </row>
    <row r="6" spans="1:18" ht="12.75" customHeight="1" x14ac:dyDescent="0.2">
      <c r="A6" s="182"/>
      <c r="B6" s="182"/>
      <c r="C6" s="182"/>
      <c r="D6" s="182"/>
      <c r="E6" s="182"/>
      <c r="F6" s="183"/>
      <c r="G6" s="181"/>
      <c r="H6" s="181"/>
      <c r="I6" s="181"/>
      <c r="J6" s="181"/>
      <c r="K6" s="181"/>
      <c r="L6" s="181"/>
      <c r="O6" s="44"/>
      <c r="P6" s="44"/>
      <c r="Q6" s="44"/>
      <c r="R6" s="184"/>
    </row>
    <row r="7" spans="1:18" ht="12.75" customHeight="1" thickBot="1" x14ac:dyDescent="0.25">
      <c r="N7" s="9"/>
      <c r="O7" s="44"/>
      <c r="P7" s="44"/>
      <c r="Q7" s="44"/>
      <c r="R7" s="185"/>
    </row>
    <row r="8" spans="1:18" ht="16.5" thickTop="1" x14ac:dyDescent="0.25">
      <c r="A8" s="186" t="s">
        <v>38</v>
      </c>
      <c r="B8" s="187" t="s">
        <v>39</v>
      </c>
      <c r="C8" s="951" t="s">
        <v>40</v>
      </c>
      <c r="D8" s="11" t="s">
        <v>41</v>
      </c>
      <c r="E8" s="12" t="s">
        <v>42</v>
      </c>
      <c r="F8" s="188"/>
      <c r="G8" s="13" t="s">
        <v>2</v>
      </c>
      <c r="H8" s="14" t="s">
        <v>3</v>
      </c>
      <c r="I8" s="953" t="s">
        <v>43</v>
      </c>
      <c r="J8" s="954"/>
      <c r="K8" s="954"/>
      <c r="L8" s="955"/>
      <c r="M8" s="956" t="s">
        <v>5</v>
      </c>
      <c r="N8" s="957"/>
      <c r="O8" s="960" t="s">
        <v>44</v>
      </c>
      <c r="P8" s="961"/>
      <c r="Q8" s="191"/>
      <c r="R8" s="192"/>
    </row>
    <row r="9" spans="1:18" ht="34.5" thickBot="1" x14ac:dyDescent="0.3">
      <c r="A9" s="193"/>
      <c r="B9" s="194"/>
      <c r="C9" s="952"/>
      <c r="D9" s="195"/>
      <c r="E9" s="17"/>
      <c r="F9" s="196"/>
      <c r="G9" s="18"/>
      <c r="H9" s="19"/>
      <c r="I9" s="197" t="s">
        <v>45</v>
      </c>
      <c r="J9" s="198" t="s">
        <v>46</v>
      </c>
      <c r="K9" s="199" t="s">
        <v>47</v>
      </c>
      <c r="L9" s="200" t="s">
        <v>48</v>
      </c>
      <c r="M9" s="201" t="s">
        <v>49</v>
      </c>
      <c r="N9" s="202" t="s">
        <v>7</v>
      </c>
      <c r="O9" s="203" t="s">
        <v>50</v>
      </c>
      <c r="P9" s="204" t="s">
        <v>51</v>
      </c>
      <c r="Q9" s="205" t="s">
        <v>52</v>
      </c>
      <c r="R9" s="206" t="s">
        <v>35</v>
      </c>
    </row>
    <row r="10" spans="1:18" ht="15" customHeight="1" thickTop="1" x14ac:dyDescent="0.2">
      <c r="A10" s="207">
        <v>4101</v>
      </c>
      <c r="B10" s="208" t="s">
        <v>53</v>
      </c>
      <c r="C10" s="208">
        <v>1</v>
      </c>
      <c r="D10" s="942" t="s">
        <v>125</v>
      </c>
      <c r="E10" s="43" t="s">
        <v>54</v>
      </c>
      <c r="F10" s="209" t="s">
        <v>55</v>
      </c>
      <c r="G10" s="210">
        <v>15497.15</v>
      </c>
      <c r="H10" s="211">
        <v>15642.52</v>
      </c>
      <c r="I10" s="212">
        <f>H10-G10</f>
        <v>145.3700000000008</v>
      </c>
      <c r="J10" s="213">
        <v>0</v>
      </c>
      <c r="K10" s="214"/>
      <c r="L10" s="215">
        <f>I10-K10-J10</f>
        <v>145.3700000000008</v>
      </c>
      <c r="M10" s="216">
        <f>IF((L10&lt;0),0,L10)</f>
        <v>145.3700000000008</v>
      </c>
      <c r="N10" s="217">
        <f>IF((L10&lt;0),L10,0)</f>
        <v>0</v>
      </c>
      <c r="O10" s="218"/>
      <c r="P10" s="219"/>
      <c r="Q10" s="219"/>
      <c r="R10" s="220">
        <v>175276.92</v>
      </c>
    </row>
    <row r="11" spans="1:18" x14ac:dyDescent="0.2">
      <c r="A11" s="221"/>
      <c r="B11" s="222"/>
      <c r="C11" s="222"/>
      <c r="D11" s="939"/>
      <c r="E11" s="223"/>
      <c r="F11" s="224"/>
      <c r="G11" s="225"/>
      <c r="H11" s="226"/>
      <c r="I11" s="227"/>
      <c r="J11" s="228"/>
      <c r="K11" s="229"/>
      <c r="L11" s="230"/>
      <c r="M11" s="231"/>
      <c r="N11" s="230"/>
      <c r="O11" s="232">
        <f>O10/$R10</f>
        <v>0</v>
      </c>
      <c r="P11" s="233">
        <f>P10/$R10</f>
        <v>0</v>
      </c>
      <c r="Q11" s="233"/>
      <c r="R11" s="234">
        <f>Q11+P11+O11</f>
        <v>0</v>
      </c>
    </row>
    <row r="12" spans="1:18" x14ac:dyDescent="0.2">
      <c r="A12" s="235">
        <v>4102</v>
      </c>
      <c r="B12" s="208" t="s">
        <v>53</v>
      </c>
      <c r="C12" s="208">
        <v>1</v>
      </c>
      <c r="D12" s="938" t="s">
        <v>126</v>
      </c>
      <c r="E12" s="236" t="s">
        <v>56</v>
      </c>
      <c r="F12" s="236" t="s">
        <v>57</v>
      </c>
      <c r="G12" s="237">
        <v>25558.74</v>
      </c>
      <c r="H12" s="238">
        <v>25603.58</v>
      </c>
      <c r="I12" s="239">
        <f>H12-G12</f>
        <v>44.840000000000146</v>
      </c>
      <c r="J12" s="240">
        <v>0</v>
      </c>
      <c r="K12" s="241"/>
      <c r="L12" s="242">
        <f>I12-K12-J12</f>
        <v>44.840000000000146</v>
      </c>
      <c r="M12" s="216">
        <f>IF((L12&lt;0),0,L12)</f>
        <v>44.840000000000146</v>
      </c>
      <c r="N12" s="217">
        <f>IF((L12&lt;0),L12,0)</f>
        <v>0</v>
      </c>
      <c r="O12" s="218"/>
      <c r="P12" s="219"/>
      <c r="Q12" s="219"/>
      <c r="R12" s="220">
        <v>230461.12</v>
      </c>
    </row>
    <row r="13" spans="1:18" x14ac:dyDescent="0.2">
      <c r="A13" s="221"/>
      <c r="B13" s="222"/>
      <c r="C13" s="222"/>
      <c r="D13" s="939"/>
      <c r="E13" s="223"/>
      <c r="F13" s="224"/>
      <c r="G13" s="225"/>
      <c r="H13" s="226"/>
      <c r="I13" s="227"/>
      <c r="J13" s="228"/>
      <c r="K13" s="229"/>
      <c r="L13" s="230"/>
      <c r="M13" s="243"/>
      <c r="N13" s="98"/>
      <c r="O13" s="232">
        <f>O12/$R12</f>
        <v>0</v>
      </c>
      <c r="P13" s="233">
        <f>P12/$R12</f>
        <v>0</v>
      </c>
      <c r="Q13" s="233"/>
      <c r="R13" s="234">
        <f>Q13+P13+O13</f>
        <v>0</v>
      </c>
    </row>
    <row r="14" spans="1:18" x14ac:dyDescent="0.2">
      <c r="A14" s="207">
        <v>4103</v>
      </c>
      <c r="B14" s="208" t="s">
        <v>53</v>
      </c>
      <c r="C14" s="208">
        <v>1</v>
      </c>
      <c r="D14" s="942" t="s">
        <v>127</v>
      </c>
      <c r="E14" s="43" t="s">
        <v>58</v>
      </c>
      <c r="F14" s="209" t="s">
        <v>59</v>
      </c>
      <c r="G14" s="210">
        <v>28177.09</v>
      </c>
      <c r="H14" s="211">
        <v>28200.9</v>
      </c>
      <c r="I14" s="212">
        <f>H14-G14</f>
        <v>23.81000000000131</v>
      </c>
      <c r="J14" s="213">
        <v>0</v>
      </c>
      <c r="K14" s="214"/>
      <c r="L14" s="215">
        <f>I14-K14-J14</f>
        <v>23.81000000000131</v>
      </c>
      <c r="M14" s="216">
        <f>IF((L14&lt;0),0,L14)</f>
        <v>23.81000000000131</v>
      </c>
      <c r="N14" s="217">
        <f>IF((L14&lt;0),L14,0)</f>
        <v>0</v>
      </c>
      <c r="O14" s="218"/>
      <c r="P14" s="219"/>
      <c r="Q14" s="219"/>
      <c r="R14" s="220">
        <v>86608.3</v>
      </c>
    </row>
    <row r="15" spans="1:18" x14ac:dyDescent="0.2">
      <c r="A15" s="221"/>
      <c r="B15" s="222"/>
      <c r="C15" s="222"/>
      <c r="D15" s="939"/>
      <c r="E15" s="223"/>
      <c r="F15" s="224"/>
      <c r="G15" s="225"/>
      <c r="H15" s="226"/>
      <c r="I15" s="227"/>
      <c r="J15" s="228"/>
      <c r="K15" s="229"/>
      <c r="L15" s="230"/>
      <c r="M15" s="231"/>
      <c r="N15" s="230"/>
      <c r="O15" s="232">
        <f>O14/$R14</f>
        <v>0</v>
      </c>
      <c r="P15" s="233">
        <f>P14/$R14</f>
        <v>0</v>
      </c>
      <c r="Q15" s="233"/>
      <c r="R15" s="234">
        <f>Q15+P15+O15</f>
        <v>0</v>
      </c>
    </row>
    <row r="16" spans="1:18" x14ac:dyDescent="0.2">
      <c r="A16" s="207">
        <v>4104</v>
      </c>
      <c r="B16" s="208" t="s">
        <v>60</v>
      </c>
      <c r="C16" s="208">
        <v>1</v>
      </c>
      <c r="D16" s="942" t="s">
        <v>128</v>
      </c>
      <c r="E16" s="43" t="s">
        <v>61</v>
      </c>
      <c r="F16" s="209" t="s">
        <v>59</v>
      </c>
      <c r="G16" s="210">
        <v>3494.24</v>
      </c>
      <c r="H16" s="211">
        <v>3527.22</v>
      </c>
      <c r="I16" s="239">
        <f>H16-G16</f>
        <v>32.980000000000018</v>
      </c>
      <c r="J16" s="213">
        <v>0</v>
      </c>
      <c r="K16" s="214"/>
      <c r="L16" s="242">
        <f>I16-K16-J16</f>
        <v>32.980000000000018</v>
      </c>
      <c r="M16" s="244">
        <f>IF((L16&lt;0),0,L16)</f>
        <v>32.980000000000018</v>
      </c>
      <c r="N16" s="245">
        <f>IF((L16&lt;0),L16,0)</f>
        <v>0</v>
      </c>
      <c r="O16" s="218"/>
      <c r="P16" s="219"/>
      <c r="Q16" s="219"/>
      <c r="R16" s="220">
        <v>64137.97</v>
      </c>
    </row>
    <row r="17" spans="1:20" x14ac:dyDescent="0.2">
      <c r="A17" s="207"/>
      <c r="B17" s="222"/>
      <c r="C17" s="208"/>
      <c r="D17" s="942"/>
      <c r="E17" s="43"/>
      <c r="F17" s="209"/>
      <c r="G17" s="210"/>
      <c r="H17" s="211"/>
      <c r="I17" s="44"/>
      <c r="J17" s="28"/>
      <c r="K17" s="246"/>
      <c r="L17" s="98"/>
      <c r="M17" s="243"/>
      <c r="N17" s="98"/>
      <c r="O17" s="247">
        <f>O16/$R16</f>
        <v>0</v>
      </c>
      <c r="P17" s="248">
        <f>P16/$R16</f>
        <v>0</v>
      </c>
      <c r="Q17" s="248"/>
      <c r="R17" s="249">
        <f>Q17+P17+O17</f>
        <v>0</v>
      </c>
    </row>
    <row r="18" spans="1:20" x14ac:dyDescent="0.2">
      <c r="A18" s="250">
        <v>4201</v>
      </c>
      <c r="B18" s="251" t="s">
        <v>53</v>
      </c>
      <c r="C18" s="251">
        <v>1</v>
      </c>
      <c r="D18" s="966" t="s">
        <v>129</v>
      </c>
      <c r="E18" s="252" t="s">
        <v>62</v>
      </c>
      <c r="F18" s="253" t="s">
        <v>63</v>
      </c>
      <c r="G18" s="254">
        <v>48082.96</v>
      </c>
      <c r="H18" s="255">
        <v>48082.95</v>
      </c>
      <c r="I18" s="256">
        <f>H18-G18</f>
        <v>-1.0000000002037268E-2</v>
      </c>
      <c r="J18" s="257">
        <v>0</v>
      </c>
      <c r="K18" s="258"/>
      <c r="L18" s="259">
        <f>I18-K18-J18</f>
        <v>-1.0000000002037268E-2</v>
      </c>
      <c r="M18" s="260">
        <f>IF((L18&lt;0),0,L18)</f>
        <v>0</v>
      </c>
      <c r="N18" s="458">
        <f>IF((L18&lt;0),L18,0)</f>
        <v>-1.0000000002037268E-2</v>
      </c>
      <c r="O18" s="261"/>
      <c r="P18" s="262"/>
      <c r="Q18" s="262"/>
      <c r="R18" s="263">
        <v>0</v>
      </c>
      <c r="S18" s="461" t="s">
        <v>158</v>
      </c>
      <c r="T18" t="s">
        <v>275</v>
      </c>
    </row>
    <row r="19" spans="1:20" ht="18.75" customHeight="1" x14ac:dyDescent="0.2">
      <c r="A19" s="264"/>
      <c r="B19" s="265"/>
      <c r="C19" s="251"/>
      <c r="D19" s="965"/>
      <c r="E19" s="266"/>
      <c r="F19" s="267"/>
      <c r="G19" s="268"/>
      <c r="H19" s="269"/>
      <c r="I19" s="270"/>
      <c r="J19" s="271"/>
      <c r="K19" s="272"/>
      <c r="L19" s="273"/>
      <c r="M19" s="274"/>
      <c r="N19" s="273"/>
      <c r="O19" s="275"/>
      <c r="P19" s="276"/>
      <c r="Q19" s="276"/>
      <c r="R19" s="277"/>
    </row>
    <row r="20" spans="1:20" x14ac:dyDescent="0.2">
      <c r="A20" s="235">
        <v>4202</v>
      </c>
      <c r="B20" s="208" t="s">
        <v>53</v>
      </c>
      <c r="C20" s="208">
        <v>1</v>
      </c>
      <c r="D20" s="938" t="s">
        <v>157</v>
      </c>
      <c r="E20" s="278" t="s">
        <v>64</v>
      </c>
      <c r="F20" s="236" t="s">
        <v>65</v>
      </c>
      <c r="G20" s="237">
        <v>11235.71</v>
      </c>
      <c r="H20" s="238">
        <v>11365.86</v>
      </c>
      <c r="I20" s="239">
        <f>H20-G20</f>
        <v>130.15000000000146</v>
      </c>
      <c r="J20" s="240">
        <v>0</v>
      </c>
      <c r="K20" s="241"/>
      <c r="L20" s="242">
        <f>I20-K20-J20</f>
        <v>130.15000000000146</v>
      </c>
      <c r="M20" s="244">
        <f>IF((L20&lt;0),0,L20)</f>
        <v>130.15000000000146</v>
      </c>
      <c r="N20" s="245">
        <f>IF((L20&lt;0),L20,0)</f>
        <v>0</v>
      </c>
      <c r="O20" s="218"/>
      <c r="P20" s="219"/>
      <c r="Q20" s="219"/>
      <c r="R20" s="220">
        <v>91847.53</v>
      </c>
    </row>
    <row r="21" spans="1:20" x14ac:dyDescent="0.2">
      <c r="A21" s="221"/>
      <c r="B21" s="222"/>
      <c r="C21" s="222"/>
      <c r="D21" s="939"/>
      <c r="E21" s="223"/>
      <c r="F21" s="224"/>
      <c r="G21" s="225"/>
      <c r="H21" s="226"/>
      <c r="I21" s="227"/>
      <c r="J21" s="228"/>
      <c r="K21" s="229"/>
      <c r="L21" s="230"/>
      <c r="M21" s="231"/>
      <c r="N21" s="230"/>
      <c r="O21" s="232">
        <f>O20/$R20</f>
        <v>0</v>
      </c>
      <c r="P21" s="233">
        <f>P20/$R20</f>
        <v>0</v>
      </c>
      <c r="Q21" s="233"/>
      <c r="R21" s="234">
        <f>Q21+P21+O21</f>
        <v>0</v>
      </c>
    </row>
    <row r="22" spans="1:20" x14ac:dyDescent="0.2">
      <c r="A22" s="207">
        <v>4203</v>
      </c>
      <c r="B22" s="208" t="s">
        <v>53</v>
      </c>
      <c r="C22" s="208">
        <v>1</v>
      </c>
      <c r="D22" s="942" t="s">
        <v>130</v>
      </c>
      <c r="E22" s="43" t="s">
        <v>66</v>
      </c>
      <c r="F22" s="209" t="s">
        <v>67</v>
      </c>
      <c r="G22" s="210">
        <v>24411.71</v>
      </c>
      <c r="H22" s="211">
        <v>24450.5</v>
      </c>
      <c r="I22" s="239">
        <f>H22-G22</f>
        <v>38.790000000000873</v>
      </c>
      <c r="J22" s="213">
        <v>0</v>
      </c>
      <c r="K22" s="214"/>
      <c r="L22" s="215">
        <f>I22-K22-J22</f>
        <v>38.790000000000873</v>
      </c>
      <c r="M22" s="216">
        <f>IF((L22&lt;0),0,L22)</f>
        <v>38.790000000000873</v>
      </c>
      <c r="N22" s="217">
        <f>IF((L22&lt;0),L22,0)</f>
        <v>0</v>
      </c>
      <c r="O22" s="218"/>
      <c r="P22" s="219"/>
      <c r="Q22" s="219"/>
      <c r="R22" s="220">
        <v>33932.269999999997</v>
      </c>
    </row>
    <row r="23" spans="1:20" x14ac:dyDescent="0.2">
      <c r="A23" s="221"/>
      <c r="B23" s="222"/>
      <c r="C23" s="222"/>
      <c r="D23" s="939"/>
      <c r="E23" s="223"/>
      <c r="F23" s="224"/>
      <c r="G23" s="225"/>
      <c r="H23" s="226"/>
      <c r="I23" s="227"/>
      <c r="J23" s="228"/>
      <c r="K23" s="229"/>
      <c r="L23" s="230"/>
      <c r="M23" s="231"/>
      <c r="N23" s="230"/>
      <c r="O23" s="232">
        <f>O22/$R22</f>
        <v>0</v>
      </c>
      <c r="P23" s="233">
        <f>P22/$R22</f>
        <v>0</v>
      </c>
      <c r="Q23" s="233"/>
      <c r="R23" s="234">
        <f>Q23+P23+O23</f>
        <v>0</v>
      </c>
    </row>
    <row r="24" spans="1:20" x14ac:dyDescent="0.2">
      <c r="A24" s="279">
        <v>4204</v>
      </c>
      <c r="B24" s="280" t="s">
        <v>53</v>
      </c>
      <c r="C24" s="280">
        <v>1</v>
      </c>
      <c r="D24" s="962" t="s">
        <v>131</v>
      </c>
      <c r="E24" s="281" t="s">
        <v>68</v>
      </c>
      <c r="F24" s="282" t="s">
        <v>69</v>
      </c>
      <c r="G24" s="283">
        <v>73850.87</v>
      </c>
      <c r="H24" s="284">
        <v>73882.77</v>
      </c>
      <c r="I24" s="285">
        <f>H24-G24</f>
        <v>31.900000000008731</v>
      </c>
      <c r="J24" s="286">
        <v>0</v>
      </c>
      <c r="K24" s="287"/>
      <c r="L24" s="288">
        <f>I24-K24-J24</f>
        <v>31.900000000008731</v>
      </c>
      <c r="M24" s="289">
        <f>IF((L24&lt;0),0,L24)</f>
        <v>31.900000000008731</v>
      </c>
      <c r="N24" s="290">
        <f>IF((L24&lt;0),L24,0)</f>
        <v>0</v>
      </c>
      <c r="O24" s="291"/>
      <c r="P24" s="292"/>
      <c r="Q24" s="292"/>
      <c r="R24" s="293">
        <v>-3163.93</v>
      </c>
    </row>
    <row r="25" spans="1:20" x14ac:dyDescent="0.2">
      <c r="A25" s="279"/>
      <c r="B25" s="294"/>
      <c r="C25" s="280"/>
      <c r="D25" s="962"/>
      <c r="E25" s="281"/>
      <c r="F25" s="282"/>
      <c r="G25" s="283"/>
      <c r="H25" s="284"/>
      <c r="I25" s="295"/>
      <c r="J25" s="296"/>
      <c r="K25" s="297"/>
      <c r="L25" s="298"/>
      <c r="M25" s="299"/>
      <c r="N25" s="298"/>
      <c r="O25" s="300"/>
      <c r="P25" s="301"/>
      <c r="Q25" s="301"/>
      <c r="R25" s="302"/>
    </row>
    <row r="26" spans="1:20" x14ac:dyDescent="0.2">
      <c r="A26" s="235">
        <v>4205</v>
      </c>
      <c r="B26" s="208" t="s">
        <v>60</v>
      </c>
      <c r="C26" s="208">
        <v>1</v>
      </c>
      <c r="D26" s="963" t="s">
        <v>132</v>
      </c>
      <c r="E26" s="278" t="s">
        <v>70</v>
      </c>
      <c r="F26" s="236" t="s">
        <v>71</v>
      </c>
      <c r="G26" s="237">
        <v>53699.11</v>
      </c>
      <c r="H26" s="238">
        <v>53699.29</v>
      </c>
      <c r="I26" s="239">
        <f>H26-G26</f>
        <v>0.18000000000029104</v>
      </c>
      <c r="J26" s="240">
        <v>0</v>
      </c>
      <c r="K26" s="241"/>
      <c r="L26" s="242">
        <f>I26-K26-J26</f>
        <v>0.18000000000029104</v>
      </c>
      <c r="M26" s="244">
        <f>IF((L26&lt;0),0,L26)</f>
        <v>0.18000000000029104</v>
      </c>
      <c r="N26" s="245">
        <f>IF((L26&lt;0),L26,0)</f>
        <v>0</v>
      </c>
      <c r="O26" s="218"/>
      <c r="P26" s="219"/>
      <c r="Q26" s="219"/>
      <c r="R26" s="220">
        <v>8386.3799999999992</v>
      </c>
    </row>
    <row r="27" spans="1:20" x14ac:dyDescent="0.2">
      <c r="A27" s="221"/>
      <c r="B27" s="222"/>
      <c r="C27" s="222"/>
      <c r="D27" s="964"/>
      <c r="E27" s="223"/>
      <c r="F27" s="224"/>
      <c r="G27" s="225"/>
      <c r="H27" s="226"/>
      <c r="I27" s="227"/>
      <c r="J27" s="228"/>
      <c r="K27" s="229"/>
      <c r="L27" s="230"/>
      <c r="M27" s="231"/>
      <c r="N27" s="230"/>
      <c r="O27" s="232">
        <f>O26/$R26</f>
        <v>0</v>
      </c>
      <c r="P27" s="233">
        <f>P26/$R26</f>
        <v>0</v>
      </c>
      <c r="Q27" s="233"/>
      <c r="R27" s="234">
        <f>Q27+P27+O27</f>
        <v>0</v>
      </c>
    </row>
    <row r="28" spans="1:20" x14ac:dyDescent="0.2">
      <c r="A28" s="264">
        <v>4206</v>
      </c>
      <c r="B28" s="251" t="s">
        <v>53</v>
      </c>
      <c r="C28" s="251">
        <v>1</v>
      </c>
      <c r="D28" s="965" t="s">
        <v>133</v>
      </c>
      <c r="E28" s="266" t="s">
        <v>72</v>
      </c>
      <c r="F28" s="267" t="s">
        <v>73</v>
      </c>
      <c r="G28" s="268">
        <v>77822.61</v>
      </c>
      <c r="H28" s="269">
        <v>78763.89</v>
      </c>
      <c r="I28" s="256">
        <f>H28-G28</f>
        <v>941.27999999999884</v>
      </c>
      <c r="J28" s="303">
        <v>0</v>
      </c>
      <c r="K28" s="304"/>
      <c r="L28" s="259">
        <f>I28-K28-J28</f>
        <v>941.27999999999884</v>
      </c>
      <c r="M28" s="305">
        <f>IF((L28&lt;0),0,L28)</f>
        <v>941.27999999999884</v>
      </c>
      <c r="N28" s="306">
        <f>IF((L28&lt;0),L28,0)</f>
        <v>0</v>
      </c>
      <c r="O28" s="307">
        <v>0</v>
      </c>
      <c r="P28" s="308">
        <v>0</v>
      </c>
      <c r="Q28" s="308"/>
      <c r="R28" s="309">
        <v>0</v>
      </c>
    </row>
    <row r="29" spans="1:20" ht="18" customHeight="1" x14ac:dyDescent="0.2">
      <c r="A29" s="264"/>
      <c r="B29" s="251"/>
      <c r="C29" s="251"/>
      <c r="D29" s="965"/>
      <c r="E29" s="266"/>
      <c r="F29" s="267"/>
      <c r="G29" s="268"/>
      <c r="H29" s="269"/>
      <c r="I29" s="270"/>
      <c r="J29" s="271"/>
      <c r="K29" s="272"/>
      <c r="L29" s="273"/>
      <c r="M29" s="274"/>
      <c r="N29" s="273"/>
      <c r="O29" s="310"/>
      <c r="P29" s="311"/>
      <c r="Q29" s="311"/>
      <c r="R29" s="312"/>
    </row>
    <row r="30" spans="1:20" x14ac:dyDescent="0.2">
      <c r="A30" s="235">
        <v>4207</v>
      </c>
      <c r="B30" s="208" t="s">
        <v>74</v>
      </c>
      <c r="C30" s="208">
        <v>1</v>
      </c>
      <c r="D30" s="938" t="s">
        <v>134</v>
      </c>
      <c r="E30" s="313" t="s">
        <v>75</v>
      </c>
      <c r="F30" s="314" t="s">
        <v>76</v>
      </c>
      <c r="G30" s="237">
        <v>22402.05</v>
      </c>
      <c r="H30" s="238">
        <v>22497.99</v>
      </c>
      <c r="I30" s="239">
        <f>H30-G30</f>
        <v>95.940000000002328</v>
      </c>
      <c r="J30" s="240">
        <v>0</v>
      </c>
      <c r="K30" s="315"/>
      <c r="L30" s="242">
        <f>I30-K30-J30</f>
        <v>95.940000000002328</v>
      </c>
      <c r="M30" s="316">
        <f>IF((L30&lt;0),0,L30)</f>
        <v>95.940000000002328</v>
      </c>
      <c r="N30" s="317">
        <f>IF((L30&lt;0),L30,0)</f>
        <v>0</v>
      </c>
      <c r="O30" s="318"/>
      <c r="P30" s="319"/>
      <c r="Q30" s="319"/>
      <c r="R30" s="320">
        <v>37026.35</v>
      </c>
    </row>
    <row r="31" spans="1:20" x14ac:dyDescent="0.2">
      <c r="A31" s="221"/>
      <c r="B31" s="222"/>
      <c r="C31" s="222"/>
      <c r="D31" s="943"/>
      <c r="E31" s="223"/>
      <c r="F31" s="224"/>
      <c r="G31" s="225"/>
      <c r="H31" s="226"/>
      <c r="I31" s="227"/>
      <c r="J31" s="228"/>
      <c r="K31" s="229"/>
      <c r="L31" s="230"/>
      <c r="M31" s="321"/>
      <c r="N31" s="322"/>
      <c r="O31" s="323">
        <f>O30/$R30</f>
        <v>0</v>
      </c>
      <c r="P31" s="324">
        <f>P30/$R30</f>
        <v>0</v>
      </c>
      <c r="Q31" s="324"/>
      <c r="R31" s="325">
        <f>Q31+P31+O31</f>
        <v>0</v>
      </c>
    </row>
    <row r="32" spans="1:20" x14ac:dyDescent="0.2">
      <c r="A32" s="235">
        <v>4208</v>
      </c>
      <c r="B32" s="208" t="s">
        <v>53</v>
      </c>
      <c r="C32" s="208">
        <v>1</v>
      </c>
      <c r="D32" s="938" t="s">
        <v>135</v>
      </c>
      <c r="E32" s="313" t="s">
        <v>77</v>
      </c>
      <c r="F32" s="314" t="s">
        <v>63</v>
      </c>
      <c r="G32" s="237">
        <v>66160.59</v>
      </c>
      <c r="H32" s="238">
        <v>66171.7</v>
      </c>
      <c r="I32" s="239">
        <f>H32-G32</f>
        <v>11.110000000000582</v>
      </c>
      <c r="J32" s="240">
        <v>0</v>
      </c>
      <c r="K32" s="315"/>
      <c r="L32" s="242">
        <f>I32-K32-J32</f>
        <v>11.110000000000582</v>
      </c>
      <c r="M32" s="216">
        <f>IF((L32&lt;0),0,L32)</f>
        <v>11.110000000000582</v>
      </c>
      <c r="N32" s="217">
        <f>IF((L32&lt;0),L32,0)</f>
        <v>0</v>
      </c>
      <c r="O32" s="326"/>
      <c r="P32" s="219"/>
      <c r="Q32" s="219"/>
      <c r="R32" s="220">
        <v>46695.26</v>
      </c>
    </row>
    <row r="33" spans="1:19" ht="13.5" thickBot="1" x14ac:dyDescent="0.25">
      <c r="A33" s="327"/>
      <c r="B33" s="328"/>
      <c r="C33" s="328"/>
      <c r="D33" s="947"/>
      <c r="E33" s="84"/>
      <c r="F33" s="99"/>
      <c r="G33" s="330"/>
      <c r="H33" s="86"/>
      <c r="I33" s="87"/>
      <c r="J33" s="331"/>
      <c r="K33" s="332"/>
      <c r="L33" s="100"/>
      <c r="M33" s="333"/>
      <c r="N33" s="100"/>
      <c r="O33" s="334">
        <f>O32/$R32</f>
        <v>0</v>
      </c>
      <c r="P33" s="335">
        <f>P32/$R32</f>
        <v>0</v>
      </c>
      <c r="Q33" s="335"/>
      <c r="R33" s="336">
        <f>Q33+P33+O33</f>
        <v>0</v>
      </c>
    </row>
    <row r="34" spans="1:19" ht="15.75" customHeight="1" thickTop="1" x14ac:dyDescent="0.2">
      <c r="A34" s="207">
        <v>4209</v>
      </c>
      <c r="B34" s="208" t="s">
        <v>78</v>
      </c>
      <c r="C34" s="208">
        <v>1</v>
      </c>
      <c r="D34" s="958" t="s">
        <v>136</v>
      </c>
      <c r="E34" s="43" t="s">
        <v>79</v>
      </c>
      <c r="F34" s="209" t="s">
        <v>80</v>
      </c>
      <c r="G34" s="210">
        <v>12166.76</v>
      </c>
      <c r="H34" s="211">
        <v>12459.17</v>
      </c>
      <c r="I34" s="212">
        <f>H34-G34</f>
        <v>292.40999999999985</v>
      </c>
      <c r="J34" s="213">
        <v>0</v>
      </c>
      <c r="K34" s="214"/>
      <c r="L34" s="215">
        <f>I34-K34-J34</f>
        <v>292.40999999999985</v>
      </c>
      <c r="M34" s="216">
        <f>IF((L34&lt;0),0,L34)</f>
        <v>292.40999999999985</v>
      </c>
      <c r="N34" s="217">
        <f>IF((L34&lt;0),L34,0)</f>
        <v>0</v>
      </c>
      <c r="O34" s="218"/>
      <c r="P34" s="219"/>
      <c r="Q34" s="219"/>
      <c r="R34" s="220">
        <v>150562.48000000001</v>
      </c>
    </row>
    <row r="35" spans="1:19" x14ac:dyDescent="0.2">
      <c r="A35" s="221"/>
      <c r="B35" s="222"/>
      <c r="C35" s="222"/>
      <c r="D35" s="943"/>
      <c r="E35" s="223"/>
      <c r="F35" s="224"/>
      <c r="G35" s="225"/>
      <c r="H35" s="226"/>
      <c r="I35" s="227"/>
      <c r="J35" s="228"/>
      <c r="K35" s="229"/>
      <c r="L35" s="230"/>
      <c r="M35" s="231"/>
      <c r="N35" s="230"/>
      <c r="O35" s="232">
        <f>O34/$R34</f>
        <v>0</v>
      </c>
      <c r="P35" s="233">
        <f>P34/$R34</f>
        <v>0</v>
      </c>
      <c r="Q35" s="233"/>
      <c r="R35" s="234">
        <f>Q35+P35+O35</f>
        <v>0</v>
      </c>
    </row>
    <row r="36" spans="1:19" x14ac:dyDescent="0.2">
      <c r="A36" s="337">
        <v>4210</v>
      </c>
      <c r="B36" s="208" t="s">
        <v>81</v>
      </c>
      <c r="C36" s="208">
        <v>1</v>
      </c>
      <c r="D36" s="959" t="s">
        <v>137</v>
      </c>
      <c r="E36" s="338" t="s">
        <v>82</v>
      </c>
      <c r="F36" s="339" t="s">
        <v>80</v>
      </c>
      <c r="G36" s="122">
        <v>10221.9</v>
      </c>
      <c r="H36" s="123">
        <v>10481.959999999999</v>
      </c>
      <c r="I36" s="340">
        <f>H36-G36</f>
        <v>260.05999999999949</v>
      </c>
      <c r="J36" s="341">
        <v>0</v>
      </c>
      <c r="K36" s="342"/>
      <c r="L36" s="343">
        <f>I36-K36-J36</f>
        <v>260.05999999999949</v>
      </c>
      <c r="M36" s="344">
        <f>IF((L36&lt;0),0,L36)</f>
        <v>260.05999999999949</v>
      </c>
      <c r="N36" s="345">
        <f>IF((L36&lt;0),L36,0)</f>
        <v>0</v>
      </c>
      <c r="O36" s="346"/>
      <c r="P36" s="347"/>
      <c r="Q36" s="347"/>
      <c r="R36" s="348">
        <v>59764.89</v>
      </c>
    </row>
    <row r="37" spans="1:19" x14ac:dyDescent="0.2">
      <c r="A37" s="337"/>
      <c r="B37" s="349"/>
      <c r="C37" s="349"/>
      <c r="D37" s="959"/>
      <c r="E37" s="338"/>
      <c r="F37" s="339"/>
      <c r="G37" s="122"/>
      <c r="H37" s="123"/>
      <c r="I37" s="90"/>
      <c r="J37" s="124"/>
      <c r="K37" s="350"/>
      <c r="L37" s="351"/>
      <c r="M37" s="352"/>
      <c r="N37" s="351"/>
      <c r="O37" s="232">
        <f>O36/$R36</f>
        <v>0</v>
      </c>
      <c r="P37" s="233">
        <f>P36/$R36</f>
        <v>0</v>
      </c>
      <c r="Q37" s="233"/>
      <c r="R37" s="234">
        <f>Q37+P37+O37</f>
        <v>0</v>
      </c>
    </row>
    <row r="38" spans="1:19" x14ac:dyDescent="0.2">
      <c r="A38" s="235">
        <v>4301</v>
      </c>
      <c r="B38" s="353" t="s">
        <v>53</v>
      </c>
      <c r="C38" s="353">
        <v>1</v>
      </c>
      <c r="D38" s="938" t="s">
        <v>138</v>
      </c>
      <c r="E38" s="278" t="s">
        <v>83</v>
      </c>
      <c r="F38" s="236" t="s">
        <v>84</v>
      </c>
      <c r="G38" s="237">
        <v>53998.59</v>
      </c>
      <c r="H38" s="238">
        <v>54127.41</v>
      </c>
      <c r="I38" s="239">
        <f>H38-G38</f>
        <v>128.82000000000698</v>
      </c>
      <c r="J38" s="240">
        <v>0</v>
      </c>
      <c r="K38" s="241"/>
      <c r="L38" s="242">
        <f>I38-K38-J38</f>
        <v>128.82000000000698</v>
      </c>
      <c r="M38" s="244">
        <f>IF((L38&lt;0),0,L38)</f>
        <v>128.82000000000698</v>
      </c>
      <c r="N38" s="245">
        <f>IF((L38&lt;0),L38,0)</f>
        <v>0</v>
      </c>
      <c r="O38" s="354"/>
      <c r="P38" s="355"/>
      <c r="Q38" s="355"/>
      <c r="R38" s="356">
        <v>132768.99</v>
      </c>
    </row>
    <row r="39" spans="1:19" x14ac:dyDescent="0.2">
      <c r="A39" s="221"/>
      <c r="B39" s="222"/>
      <c r="C39" s="222"/>
      <c r="D39" s="939"/>
      <c r="E39" s="223"/>
      <c r="F39" s="224"/>
      <c r="G39" s="225"/>
      <c r="H39" s="226"/>
      <c r="I39" s="227"/>
      <c r="J39" s="228"/>
      <c r="K39" s="229"/>
      <c r="L39" s="230"/>
      <c r="M39" s="231"/>
      <c r="N39" s="230"/>
      <c r="O39" s="232">
        <f>O38/$R38</f>
        <v>0</v>
      </c>
      <c r="P39" s="233">
        <f>P38/$R38</f>
        <v>0</v>
      </c>
      <c r="Q39" s="233"/>
      <c r="R39" s="234">
        <f>Q39+P39+O39</f>
        <v>0</v>
      </c>
    </row>
    <row r="40" spans="1:19" x14ac:dyDescent="0.2">
      <c r="A40" s="207">
        <v>4302</v>
      </c>
      <c r="B40" s="208" t="s">
        <v>53</v>
      </c>
      <c r="C40" s="353">
        <v>1</v>
      </c>
      <c r="D40" s="942" t="s">
        <v>139</v>
      </c>
      <c r="E40" s="43" t="s">
        <v>85</v>
      </c>
      <c r="F40" s="209" t="s">
        <v>86</v>
      </c>
      <c r="G40" s="210">
        <v>21000.6</v>
      </c>
      <c r="H40" s="211">
        <v>21000.6</v>
      </c>
      <c r="I40" s="212">
        <f>H40-G40</f>
        <v>0</v>
      </c>
      <c r="J40" s="213">
        <v>0</v>
      </c>
      <c r="K40" s="214"/>
      <c r="L40" s="215">
        <f>I40-K40-J40</f>
        <v>0</v>
      </c>
      <c r="M40" s="216">
        <f>IF((L40&lt;0),0,L40)</f>
        <v>0</v>
      </c>
      <c r="N40" s="459">
        <f>IF((L40&lt;0),L40,0)</f>
        <v>0</v>
      </c>
      <c r="O40" s="218"/>
      <c r="P40" s="219"/>
      <c r="Q40" s="219"/>
      <c r="R40" s="220">
        <v>118197.57</v>
      </c>
      <c r="S40" s="460" t="s">
        <v>159</v>
      </c>
    </row>
    <row r="41" spans="1:19" x14ac:dyDescent="0.2">
      <c r="A41" s="207"/>
      <c r="B41" s="208"/>
      <c r="C41" s="208"/>
      <c r="D41" s="942"/>
      <c r="E41" s="43"/>
      <c r="F41" s="209"/>
      <c r="G41" s="210"/>
      <c r="H41" s="211"/>
      <c r="I41" s="44"/>
      <c r="J41" s="28"/>
      <c r="K41" s="246"/>
      <c r="L41" s="98"/>
      <c r="M41" s="243"/>
      <c r="N41" s="98"/>
      <c r="O41" s="232">
        <f>O40/$R40</f>
        <v>0</v>
      </c>
      <c r="P41" s="233">
        <f>P40/$R40</f>
        <v>0</v>
      </c>
      <c r="Q41" s="233"/>
      <c r="R41" s="234">
        <f>Q41+P41+O41</f>
        <v>0</v>
      </c>
    </row>
    <row r="42" spans="1:19" x14ac:dyDescent="0.2">
      <c r="A42" s="235">
        <v>4303</v>
      </c>
      <c r="B42" s="353" t="s">
        <v>53</v>
      </c>
      <c r="C42" s="357">
        <v>1</v>
      </c>
      <c r="D42" s="938" t="s">
        <v>140</v>
      </c>
      <c r="E42" s="278" t="s">
        <v>87</v>
      </c>
      <c r="F42" s="236" t="s">
        <v>88</v>
      </c>
      <c r="G42" s="237">
        <v>38111.730000000003</v>
      </c>
      <c r="H42" s="238">
        <v>38181.019999999997</v>
      </c>
      <c r="I42" s="239">
        <f>H42-G42</f>
        <v>69.289999999993597</v>
      </c>
      <c r="J42" s="240">
        <v>0</v>
      </c>
      <c r="K42" s="241"/>
      <c r="L42" s="242">
        <f>I42-K42-J42</f>
        <v>69.289999999993597</v>
      </c>
      <c r="M42" s="244">
        <f>IF((L42&lt;0),0,L42)</f>
        <v>69.289999999993597</v>
      </c>
      <c r="N42" s="245">
        <f>IF((L42&lt;0),L42,0)</f>
        <v>0</v>
      </c>
      <c r="O42" s="354"/>
      <c r="P42" s="355"/>
      <c r="Q42" s="355"/>
      <c r="R42" s="220">
        <v>135157.60999999999</v>
      </c>
    </row>
    <row r="43" spans="1:19" x14ac:dyDescent="0.2">
      <c r="A43" s="207"/>
      <c r="B43" s="208"/>
      <c r="C43" s="208"/>
      <c r="D43" s="942"/>
      <c r="E43" s="43"/>
      <c r="F43" s="209"/>
      <c r="G43" s="210"/>
      <c r="H43" s="211"/>
      <c r="I43" s="44"/>
      <c r="J43" s="28"/>
      <c r="K43" s="246"/>
      <c r="L43" s="98"/>
      <c r="M43" s="243"/>
      <c r="N43" s="98"/>
      <c r="O43" s="247">
        <f>O42/$R42</f>
        <v>0</v>
      </c>
      <c r="P43" s="248">
        <f>P42/$R42</f>
        <v>0</v>
      </c>
      <c r="Q43" s="248"/>
      <c r="R43" s="249">
        <f>Q43+P43+O43</f>
        <v>0</v>
      </c>
    </row>
    <row r="44" spans="1:19" x14ac:dyDescent="0.2">
      <c r="A44" s="235">
        <v>4304</v>
      </c>
      <c r="B44" s="353" t="s">
        <v>89</v>
      </c>
      <c r="C44" s="357">
        <v>1</v>
      </c>
      <c r="D44" s="938" t="s">
        <v>141</v>
      </c>
      <c r="E44" s="278" t="s">
        <v>90</v>
      </c>
      <c r="F44" s="236" t="s">
        <v>84</v>
      </c>
      <c r="G44" s="237">
        <v>14132.08</v>
      </c>
      <c r="H44" s="238">
        <v>14234.43</v>
      </c>
      <c r="I44" s="239">
        <f>H44-G44</f>
        <v>102.35000000000036</v>
      </c>
      <c r="J44" s="240">
        <v>0</v>
      </c>
      <c r="K44" s="241"/>
      <c r="L44" s="242">
        <f>I44-K44-J44</f>
        <v>102.35000000000036</v>
      </c>
      <c r="M44" s="244">
        <f>IF((L44&lt;0),0,L44)</f>
        <v>102.35000000000036</v>
      </c>
      <c r="N44" s="245">
        <f>IF((L44&lt;0),L44,0)</f>
        <v>0</v>
      </c>
      <c r="O44" s="354"/>
      <c r="P44" s="355"/>
      <c r="Q44" s="355"/>
      <c r="R44" s="356">
        <v>39057.65</v>
      </c>
    </row>
    <row r="45" spans="1:19" x14ac:dyDescent="0.2">
      <c r="A45" s="221"/>
      <c r="B45" s="222"/>
      <c r="C45" s="222"/>
      <c r="D45" s="939"/>
      <c r="E45" s="223"/>
      <c r="F45" s="224"/>
      <c r="G45" s="225"/>
      <c r="H45" s="226"/>
      <c r="I45" s="227"/>
      <c r="J45" s="228"/>
      <c r="K45" s="229"/>
      <c r="L45" s="230"/>
      <c r="M45" s="231"/>
      <c r="N45" s="230"/>
      <c r="O45" s="232">
        <f>O44/$R44</f>
        <v>0</v>
      </c>
      <c r="P45" s="233">
        <f>P44/$R44</f>
        <v>0</v>
      </c>
      <c r="Q45" s="233"/>
      <c r="R45" s="234">
        <f>Q45+P45+O45</f>
        <v>0</v>
      </c>
    </row>
    <row r="46" spans="1:19" x14ac:dyDescent="0.2">
      <c r="A46" s="235">
        <v>4305</v>
      </c>
      <c r="B46" s="208" t="s">
        <v>89</v>
      </c>
      <c r="C46" s="357">
        <v>1</v>
      </c>
      <c r="D46" s="938" t="s">
        <v>142</v>
      </c>
      <c r="E46" s="278" t="s">
        <v>91</v>
      </c>
      <c r="F46" s="236" t="s">
        <v>92</v>
      </c>
      <c r="G46" s="237">
        <v>4566.63</v>
      </c>
      <c r="H46" s="238">
        <v>4570.32</v>
      </c>
      <c r="I46" s="239">
        <f>H46-G46</f>
        <v>3.6899999999995998</v>
      </c>
      <c r="J46" s="240">
        <v>0</v>
      </c>
      <c r="K46" s="241"/>
      <c r="L46" s="242">
        <f>I46-K46-J46</f>
        <v>3.6899999999995998</v>
      </c>
      <c r="M46" s="244">
        <f>IF((L46&lt;0),0,L46)</f>
        <v>3.6899999999995998</v>
      </c>
      <c r="N46" s="245">
        <f>IF((L46&lt;0),L46,0)</f>
        <v>0</v>
      </c>
      <c r="O46" s="354"/>
      <c r="P46" s="355"/>
      <c r="Q46" s="355"/>
      <c r="R46" s="356">
        <v>3810</v>
      </c>
    </row>
    <row r="47" spans="1:19" x14ac:dyDescent="0.2">
      <c r="A47" s="221"/>
      <c r="B47" s="222"/>
      <c r="C47" s="222"/>
      <c r="D47" s="939"/>
      <c r="E47" s="223"/>
      <c r="F47" s="224"/>
      <c r="G47" s="225"/>
      <c r="H47" s="226"/>
      <c r="I47" s="227"/>
      <c r="J47" s="228"/>
      <c r="K47" s="229"/>
      <c r="L47" s="230"/>
      <c r="M47" s="231"/>
      <c r="N47" s="230"/>
      <c r="O47" s="232">
        <f>O46/$R46</f>
        <v>0</v>
      </c>
      <c r="P47" s="233">
        <f>P46/$R46</f>
        <v>0</v>
      </c>
      <c r="Q47" s="233"/>
      <c r="R47" s="234">
        <f>Q47+P47+O47</f>
        <v>0</v>
      </c>
    </row>
    <row r="48" spans="1:19" x14ac:dyDescent="0.2">
      <c r="A48" s="207">
        <v>4306</v>
      </c>
      <c r="B48" s="208" t="s">
        <v>53</v>
      </c>
      <c r="C48" s="357">
        <v>1</v>
      </c>
      <c r="D48" s="942" t="s">
        <v>143</v>
      </c>
      <c r="E48" s="43" t="s">
        <v>93</v>
      </c>
      <c r="F48" s="209" t="s">
        <v>94</v>
      </c>
      <c r="G48" s="213">
        <v>21001.23</v>
      </c>
      <c r="H48" s="238">
        <v>21006.97</v>
      </c>
      <c r="I48" s="212">
        <f>H48-G48</f>
        <v>5.7400000000016007</v>
      </c>
      <c r="J48" s="213">
        <v>0</v>
      </c>
      <c r="K48" s="214"/>
      <c r="L48" s="215">
        <f>I48-K48-J48</f>
        <v>5.7400000000016007</v>
      </c>
      <c r="M48" s="216">
        <f>IF((L48&lt;0),0,L48)</f>
        <v>5.7400000000016007</v>
      </c>
      <c r="N48" s="217">
        <f>IF((L48&lt;0),L48,0)</f>
        <v>0</v>
      </c>
      <c r="O48" s="218"/>
      <c r="P48" s="219"/>
      <c r="Q48" s="219"/>
      <c r="R48" s="220">
        <v>3455.07</v>
      </c>
    </row>
    <row r="49" spans="1:19" x14ac:dyDescent="0.2">
      <c r="A49" s="207"/>
      <c r="B49" s="208"/>
      <c r="C49" s="208"/>
      <c r="D49" s="942"/>
      <c r="E49" s="43"/>
      <c r="F49" s="209"/>
      <c r="G49" s="210"/>
      <c r="H49" s="211"/>
      <c r="I49" s="44"/>
      <c r="J49" s="28"/>
      <c r="K49" s="246"/>
      <c r="L49" s="98"/>
      <c r="M49" s="243"/>
      <c r="N49" s="98"/>
      <c r="O49" s="232">
        <f>O48/$R48</f>
        <v>0</v>
      </c>
      <c r="P49" s="233">
        <f>P48/$R48</f>
        <v>0</v>
      </c>
      <c r="Q49" s="233"/>
      <c r="R49" s="234">
        <f>Q49+P49+O49</f>
        <v>0</v>
      </c>
    </row>
    <row r="50" spans="1:19" x14ac:dyDescent="0.2">
      <c r="A50" s="358">
        <v>4307</v>
      </c>
      <c r="B50" s="353" t="s">
        <v>74</v>
      </c>
      <c r="C50" s="357">
        <v>1</v>
      </c>
      <c r="D50" s="945" t="s">
        <v>144</v>
      </c>
      <c r="E50" s="359" t="s">
        <v>95</v>
      </c>
      <c r="F50" s="360" t="s">
        <v>96</v>
      </c>
      <c r="G50" s="361">
        <v>5450.09</v>
      </c>
      <c r="H50" s="362">
        <v>5572.82</v>
      </c>
      <c r="I50" s="340">
        <f>H50-G50</f>
        <v>122.72999999999956</v>
      </c>
      <c r="J50" s="363">
        <v>0</v>
      </c>
      <c r="K50" s="364"/>
      <c r="L50" s="343">
        <f>I50-K50-J50</f>
        <v>122.72999999999956</v>
      </c>
      <c r="M50" s="316">
        <f>IF((L50&lt;0),0,L50)</f>
        <v>122.72999999999956</v>
      </c>
      <c r="N50" s="317">
        <f>IF((L50&lt;0),L50,0)</f>
        <v>0</v>
      </c>
      <c r="O50" s="346"/>
      <c r="P50" s="347"/>
      <c r="Q50" s="347"/>
      <c r="R50" s="348">
        <v>84687.92</v>
      </c>
    </row>
    <row r="51" spans="1:19" x14ac:dyDescent="0.2">
      <c r="A51" s="365"/>
      <c r="B51" s="366"/>
      <c r="C51" s="366"/>
      <c r="D51" s="946"/>
      <c r="E51" s="367"/>
      <c r="F51" s="368"/>
      <c r="G51" s="369"/>
      <c r="H51" s="370"/>
      <c r="I51" s="371"/>
      <c r="J51" s="372"/>
      <c r="K51" s="373"/>
      <c r="L51" s="322"/>
      <c r="M51" s="321"/>
      <c r="N51" s="322"/>
      <c r="O51" s="323">
        <f>O50/$R50</f>
        <v>0</v>
      </c>
      <c r="P51" s="324">
        <f>P50/$R50</f>
        <v>0</v>
      </c>
      <c r="Q51" s="324"/>
      <c r="R51" s="325">
        <f t="shared" ref="R51:R59" si="0">Q51+P51+O51</f>
        <v>0</v>
      </c>
    </row>
    <row r="52" spans="1:19" x14ac:dyDescent="0.2">
      <c r="A52" s="207">
        <v>4401</v>
      </c>
      <c r="B52" s="208" t="s">
        <v>53</v>
      </c>
      <c r="C52" s="357">
        <v>1</v>
      </c>
      <c r="D52" s="942" t="s">
        <v>145</v>
      </c>
      <c r="E52" s="374" t="s">
        <v>97</v>
      </c>
      <c r="F52" s="375" t="s">
        <v>98</v>
      </c>
      <c r="G52" s="210">
        <v>46657.49</v>
      </c>
      <c r="H52" s="211">
        <v>44714.96</v>
      </c>
      <c r="I52" s="212">
        <f>H52-G52</f>
        <v>-1942.5299999999988</v>
      </c>
      <c r="J52" s="213">
        <v>0</v>
      </c>
      <c r="K52" s="214"/>
      <c r="L52" s="215">
        <f>I52-K52-J52</f>
        <v>-1942.5299999999988</v>
      </c>
      <c r="M52" s="216">
        <f>IF((L52&lt;0),0,L52)</f>
        <v>0</v>
      </c>
      <c r="N52" s="462">
        <f>IF((L52&lt;0),L52,0)</f>
        <v>-1942.5299999999988</v>
      </c>
      <c r="O52" s="326"/>
      <c r="P52" s="219"/>
      <c r="Q52" s="219"/>
      <c r="R52" s="220">
        <v>2066484.63</v>
      </c>
      <c r="S52" s="461" t="s">
        <v>158</v>
      </c>
    </row>
    <row r="53" spans="1:19" x14ac:dyDescent="0.2">
      <c r="A53" s="221"/>
      <c r="B53" s="222"/>
      <c r="C53" s="222"/>
      <c r="D53" s="939"/>
      <c r="E53" s="223"/>
      <c r="F53" s="224"/>
      <c r="G53" s="225"/>
      <c r="H53" s="226"/>
      <c r="I53" s="227"/>
      <c r="J53" s="228"/>
      <c r="K53" s="229"/>
      <c r="L53" s="230"/>
      <c r="M53" s="231"/>
      <c r="N53" s="230"/>
      <c r="O53" s="232">
        <f>O52/$R52</f>
        <v>0</v>
      </c>
      <c r="P53" s="233">
        <f>P52/$R52</f>
        <v>0</v>
      </c>
      <c r="Q53" s="233"/>
      <c r="R53" s="234">
        <f t="shared" si="0"/>
        <v>0</v>
      </c>
    </row>
    <row r="54" spans="1:19" x14ac:dyDescent="0.2">
      <c r="A54" s="207">
        <v>4402</v>
      </c>
      <c r="B54" s="208" t="s">
        <v>53</v>
      </c>
      <c r="C54" s="357">
        <v>1</v>
      </c>
      <c r="D54" s="942" t="s">
        <v>146</v>
      </c>
      <c r="E54" s="374" t="s">
        <v>99</v>
      </c>
      <c r="F54" s="375" t="s">
        <v>98</v>
      </c>
      <c r="G54" s="210">
        <v>18500.21</v>
      </c>
      <c r="H54" s="211">
        <v>18442.330000000002</v>
      </c>
      <c r="I54" s="212">
        <f>H54-G54</f>
        <v>-57.879999999997381</v>
      </c>
      <c r="J54" s="213">
        <v>0</v>
      </c>
      <c r="K54" s="214"/>
      <c r="L54" s="215">
        <f>I54-K54-J54</f>
        <v>-57.879999999997381</v>
      </c>
      <c r="M54" s="216">
        <f>IF((L54&lt;0),0,L54)</f>
        <v>0</v>
      </c>
      <c r="N54" s="462">
        <f>IF((L54&lt;0),L54,0)</f>
        <v>-57.879999999997381</v>
      </c>
      <c r="O54" s="326"/>
      <c r="P54" s="219"/>
      <c r="Q54" s="219"/>
      <c r="R54" s="220">
        <v>235888.03</v>
      </c>
      <c r="S54" s="461" t="s">
        <v>158</v>
      </c>
    </row>
    <row r="55" spans="1:19" x14ac:dyDescent="0.2">
      <c r="A55" s="221"/>
      <c r="B55" s="222"/>
      <c r="C55" s="222"/>
      <c r="D55" s="939"/>
      <c r="E55" s="223"/>
      <c r="F55" s="224"/>
      <c r="G55" s="225"/>
      <c r="H55" s="226"/>
      <c r="I55" s="227"/>
      <c r="J55" s="228"/>
      <c r="K55" s="229"/>
      <c r="L55" s="230"/>
      <c r="M55" s="231"/>
      <c r="N55" s="230"/>
      <c r="O55" s="232">
        <f>O54/$R54</f>
        <v>0</v>
      </c>
      <c r="P55" s="233">
        <f>P54/$R54</f>
        <v>0</v>
      </c>
      <c r="Q55" s="233"/>
      <c r="R55" s="234">
        <f t="shared" si="0"/>
        <v>0</v>
      </c>
    </row>
    <row r="56" spans="1:19" x14ac:dyDescent="0.2">
      <c r="A56" s="235">
        <v>4403</v>
      </c>
      <c r="B56" s="208" t="s">
        <v>53</v>
      </c>
      <c r="C56" s="357">
        <v>1</v>
      </c>
      <c r="D56" s="938" t="s">
        <v>147</v>
      </c>
      <c r="E56" s="313" t="s">
        <v>100</v>
      </c>
      <c r="F56" s="314" t="s">
        <v>101</v>
      </c>
      <c r="G56" s="237">
        <v>38187.160000000003</v>
      </c>
      <c r="H56" s="238">
        <v>38202.519999999997</v>
      </c>
      <c r="I56" s="239">
        <f>H56-G56</f>
        <v>15.359999999993306</v>
      </c>
      <c r="J56" s="240">
        <v>0</v>
      </c>
      <c r="K56" s="241"/>
      <c r="L56" s="242">
        <f>I56-K56-J56</f>
        <v>15.359999999993306</v>
      </c>
      <c r="M56" s="216">
        <f>IF((L56&lt;0),0,L56)</f>
        <v>15.359999999993306</v>
      </c>
      <c r="N56" s="217">
        <f>IF((L56&lt;0),L56,0)</f>
        <v>0</v>
      </c>
      <c r="O56" s="326"/>
      <c r="P56" s="219"/>
      <c r="Q56" s="219"/>
      <c r="R56" s="220">
        <v>4819.71</v>
      </c>
    </row>
    <row r="57" spans="1:19" x14ac:dyDescent="0.2">
      <c r="A57" s="221"/>
      <c r="B57" s="222"/>
      <c r="C57" s="222"/>
      <c r="D57" s="939"/>
      <c r="E57" s="223"/>
      <c r="F57" s="224"/>
      <c r="G57" s="225"/>
      <c r="H57" s="226"/>
      <c r="I57" s="227"/>
      <c r="J57" s="228"/>
      <c r="K57" s="229"/>
      <c r="L57" s="230"/>
      <c r="M57" s="231"/>
      <c r="N57" s="230"/>
      <c r="O57" s="232">
        <f>O56/$R56</f>
        <v>0</v>
      </c>
      <c r="P57" s="233">
        <f>P56/$R56</f>
        <v>0</v>
      </c>
      <c r="Q57" s="233"/>
      <c r="R57" s="234">
        <f t="shared" si="0"/>
        <v>0</v>
      </c>
    </row>
    <row r="58" spans="1:19" x14ac:dyDescent="0.2">
      <c r="A58" s="235">
        <v>4405</v>
      </c>
      <c r="B58" s="208" t="s">
        <v>60</v>
      </c>
      <c r="C58" s="357">
        <v>1</v>
      </c>
      <c r="D58" s="938" t="s">
        <v>148</v>
      </c>
      <c r="E58" s="313" t="s">
        <v>102</v>
      </c>
      <c r="F58" s="314" t="s">
        <v>98</v>
      </c>
      <c r="G58" s="237">
        <v>10217.43</v>
      </c>
      <c r="H58" s="238">
        <v>10370.549999999999</v>
      </c>
      <c r="I58" s="239">
        <f>H58-G58</f>
        <v>153.11999999999898</v>
      </c>
      <c r="J58" s="240">
        <v>0</v>
      </c>
      <c r="K58" s="241"/>
      <c r="L58" s="242">
        <f>I58-K58-J58</f>
        <v>153.11999999999898</v>
      </c>
      <c r="M58" s="244">
        <f>IF((L58&lt;0),0,L58)</f>
        <v>153.11999999999898</v>
      </c>
      <c r="N58" s="245">
        <f>IF((L58&lt;0),L58,0)</f>
        <v>0</v>
      </c>
      <c r="O58" s="326"/>
      <c r="P58" s="219"/>
      <c r="Q58" s="219"/>
      <c r="R58" s="220">
        <v>103519.76</v>
      </c>
    </row>
    <row r="59" spans="1:19" x14ac:dyDescent="0.2">
      <c r="A59" s="221"/>
      <c r="B59" s="222"/>
      <c r="C59" s="222"/>
      <c r="D59" s="943"/>
      <c r="E59" s="376"/>
      <c r="F59" s="377"/>
      <c r="G59" s="225"/>
      <c r="H59" s="226"/>
      <c r="I59" s="378"/>
      <c r="J59" s="379"/>
      <c r="K59" s="380"/>
      <c r="L59" s="381"/>
      <c r="M59" s="382"/>
      <c r="N59" s="383"/>
      <c r="O59" s="232">
        <f>O58/$R58</f>
        <v>0</v>
      </c>
      <c r="P59" s="233">
        <f>P58/$R58</f>
        <v>0</v>
      </c>
      <c r="Q59" s="233"/>
      <c r="R59" s="234">
        <f t="shared" si="0"/>
        <v>0</v>
      </c>
    </row>
    <row r="60" spans="1:19" x14ac:dyDescent="0.2">
      <c r="A60" s="235">
        <v>4410</v>
      </c>
      <c r="B60" s="208" t="s">
        <v>53</v>
      </c>
      <c r="C60" s="357">
        <v>1</v>
      </c>
      <c r="D60" s="938" t="s">
        <v>149</v>
      </c>
      <c r="E60" s="313" t="s">
        <v>103</v>
      </c>
      <c r="F60" s="314" t="s">
        <v>98</v>
      </c>
      <c r="G60" s="237">
        <v>63634.94</v>
      </c>
      <c r="H60" s="238">
        <v>63664.58</v>
      </c>
      <c r="I60" s="239">
        <f>H60-G60</f>
        <v>29.639999999999418</v>
      </c>
      <c r="J60" s="240">
        <v>0</v>
      </c>
      <c r="K60" s="241"/>
      <c r="L60" s="242">
        <f>I60-K60-J60</f>
        <v>29.639999999999418</v>
      </c>
      <c r="M60" s="244">
        <f>IF((L60&lt;0),0,L60)</f>
        <v>29.639999999999418</v>
      </c>
      <c r="N60" s="245">
        <f>IF((L60&lt;0),L60,0)</f>
        <v>0</v>
      </c>
      <c r="O60" s="384"/>
      <c r="P60" s="355"/>
      <c r="Q60" s="355"/>
      <c r="R60" s="356">
        <v>560897.56999999995</v>
      </c>
    </row>
    <row r="61" spans="1:19" ht="13.5" thickBot="1" x14ac:dyDescent="0.25">
      <c r="A61" s="327"/>
      <c r="B61" s="328"/>
      <c r="C61" s="328"/>
      <c r="D61" s="947"/>
      <c r="E61" s="84"/>
      <c r="F61" s="99"/>
      <c r="G61" s="330"/>
      <c r="H61" s="86"/>
      <c r="I61" s="87"/>
      <c r="J61" s="331"/>
      <c r="K61" s="332"/>
      <c r="L61" s="100"/>
      <c r="M61" s="333"/>
      <c r="N61" s="100"/>
      <c r="O61" s="334">
        <f>O60/$R60</f>
        <v>0</v>
      </c>
      <c r="P61" s="335">
        <f>P60/$R60</f>
        <v>0</v>
      </c>
      <c r="Q61" s="335"/>
      <c r="R61" s="336">
        <f t="shared" ref="R61:R75" si="1">Q61+P61+O61</f>
        <v>0</v>
      </c>
    </row>
    <row r="62" spans="1:19" ht="13.5" thickTop="1" x14ac:dyDescent="0.2">
      <c r="A62" s="207">
        <v>4501</v>
      </c>
      <c r="B62" s="208" t="s">
        <v>53</v>
      </c>
      <c r="C62" s="357">
        <v>1</v>
      </c>
      <c r="D62" s="942" t="s">
        <v>150</v>
      </c>
      <c r="E62" s="374" t="s">
        <v>104</v>
      </c>
      <c r="F62" s="375" t="s">
        <v>105</v>
      </c>
      <c r="G62" s="210">
        <v>35152.39</v>
      </c>
      <c r="H62" s="211">
        <v>35225.61</v>
      </c>
      <c r="I62" s="212">
        <f>H62-G62</f>
        <v>73.220000000001164</v>
      </c>
      <c r="J62" s="213">
        <v>0</v>
      </c>
      <c r="K62" s="214"/>
      <c r="L62" s="215">
        <f>I62-K62-J62</f>
        <v>73.220000000001164</v>
      </c>
      <c r="M62" s="216">
        <f>IF((L62&lt;0),0,L62)</f>
        <v>73.220000000001164</v>
      </c>
      <c r="N62" s="217">
        <f>IF((L62&lt;0),L62,0)</f>
        <v>0</v>
      </c>
      <c r="O62" s="326"/>
      <c r="P62" s="219"/>
      <c r="Q62" s="219"/>
      <c r="R62" s="220">
        <v>16997.509999999998</v>
      </c>
    </row>
    <row r="63" spans="1:19" x14ac:dyDescent="0.2">
      <c r="A63" s="221"/>
      <c r="B63" s="222"/>
      <c r="C63" s="222"/>
      <c r="D63" s="939"/>
      <c r="E63" s="376"/>
      <c r="F63" s="377"/>
      <c r="G63" s="210"/>
      <c r="H63" s="211"/>
      <c r="I63" s="44"/>
      <c r="J63" s="28"/>
      <c r="K63" s="229"/>
      <c r="L63" s="98"/>
      <c r="M63" s="243"/>
      <c r="N63" s="98"/>
      <c r="O63" s="232">
        <f>O62/$R62</f>
        <v>0</v>
      </c>
      <c r="P63" s="233">
        <f>P62/$R62</f>
        <v>0</v>
      </c>
      <c r="Q63" s="233"/>
      <c r="R63" s="234">
        <f t="shared" si="1"/>
        <v>0</v>
      </c>
    </row>
    <row r="64" spans="1:19" x14ac:dyDescent="0.2">
      <c r="A64" s="235">
        <v>4502</v>
      </c>
      <c r="B64" s="208" t="s">
        <v>53</v>
      </c>
      <c r="C64" s="357">
        <v>1</v>
      </c>
      <c r="D64" s="938" t="s">
        <v>151</v>
      </c>
      <c r="E64" s="313" t="s">
        <v>106</v>
      </c>
      <c r="F64" s="940" t="s">
        <v>107</v>
      </c>
      <c r="G64" s="237">
        <v>42897.77</v>
      </c>
      <c r="H64" s="238">
        <v>43038.69</v>
      </c>
      <c r="I64" s="239">
        <f>H64-G64</f>
        <v>140.92000000000553</v>
      </c>
      <c r="J64" s="240">
        <v>0</v>
      </c>
      <c r="K64" s="241"/>
      <c r="L64" s="242">
        <f>I64-K64-J64</f>
        <v>140.92000000000553</v>
      </c>
      <c r="M64" s="244">
        <f>IF((L64&lt;0),0,L64)</f>
        <v>140.92000000000553</v>
      </c>
      <c r="N64" s="245">
        <f>IF((L64&lt;0),L64,0)</f>
        <v>0</v>
      </c>
      <c r="O64" s="218"/>
      <c r="P64" s="219"/>
      <c r="Q64" s="219"/>
      <c r="R64" s="220">
        <v>181332.78</v>
      </c>
    </row>
    <row r="65" spans="1:18" x14ac:dyDescent="0.2">
      <c r="A65" s="221"/>
      <c r="B65" s="222"/>
      <c r="C65" s="222"/>
      <c r="D65" s="939"/>
      <c r="E65" s="376"/>
      <c r="F65" s="941"/>
      <c r="G65" s="225"/>
      <c r="H65" s="226"/>
      <c r="I65" s="227"/>
      <c r="J65" s="228"/>
      <c r="K65" s="229"/>
      <c r="L65" s="230"/>
      <c r="M65" s="231"/>
      <c r="N65" s="230"/>
      <c r="O65" s="232">
        <f>O64/$R64</f>
        <v>0</v>
      </c>
      <c r="P65" s="233">
        <f>P64/$R64</f>
        <v>0</v>
      </c>
      <c r="Q65" s="233"/>
      <c r="R65" s="234">
        <f t="shared" si="1"/>
        <v>0</v>
      </c>
    </row>
    <row r="66" spans="1:18" x14ac:dyDescent="0.2">
      <c r="A66" s="235">
        <v>4503</v>
      </c>
      <c r="B66" s="208" t="s">
        <v>53</v>
      </c>
      <c r="C66" s="357">
        <v>1</v>
      </c>
      <c r="D66" s="938" t="s">
        <v>152</v>
      </c>
      <c r="E66" s="313" t="s">
        <v>108</v>
      </c>
      <c r="F66" s="314" t="s">
        <v>109</v>
      </c>
      <c r="G66" s="237">
        <v>43067.54</v>
      </c>
      <c r="H66" s="238">
        <v>43095.32</v>
      </c>
      <c r="I66" s="239">
        <f>H66-G66</f>
        <v>27.779999999998836</v>
      </c>
      <c r="J66" s="240">
        <v>0</v>
      </c>
      <c r="K66" s="241"/>
      <c r="L66" s="242">
        <f>I66-K66-J66</f>
        <v>27.779999999998836</v>
      </c>
      <c r="M66" s="244">
        <f>IF((L66&lt;0),0,L66)</f>
        <v>27.779999999998836</v>
      </c>
      <c r="N66" s="245">
        <f>IF((L66&lt;0),L66,0)</f>
        <v>0</v>
      </c>
      <c r="O66" s="218"/>
      <c r="P66" s="219"/>
      <c r="Q66" s="219"/>
      <c r="R66" s="220">
        <v>27537.47</v>
      </c>
    </row>
    <row r="67" spans="1:18" x14ac:dyDescent="0.2">
      <c r="A67" s="221"/>
      <c r="B67" s="222"/>
      <c r="C67" s="222"/>
      <c r="D67" s="943"/>
      <c r="E67" s="376"/>
      <c r="F67" s="377"/>
      <c r="G67" s="225"/>
      <c r="H67" s="226"/>
      <c r="I67" s="378"/>
      <c r="J67" s="379"/>
      <c r="K67" s="380"/>
      <c r="L67" s="381"/>
      <c r="M67" s="382"/>
      <c r="N67" s="383"/>
      <c r="O67" s="232">
        <f>O66/$R66</f>
        <v>0</v>
      </c>
      <c r="P67" s="233">
        <f>P66/$R66</f>
        <v>0</v>
      </c>
      <c r="Q67" s="233"/>
      <c r="R67" s="234">
        <f t="shared" si="1"/>
        <v>0</v>
      </c>
    </row>
    <row r="68" spans="1:18" x14ac:dyDescent="0.2">
      <c r="A68" s="207">
        <v>4504</v>
      </c>
      <c r="B68" s="208" t="s">
        <v>53</v>
      </c>
      <c r="C68" s="357">
        <v>1</v>
      </c>
      <c r="D68" s="942" t="s">
        <v>153</v>
      </c>
      <c r="E68" s="374" t="s">
        <v>110</v>
      </c>
      <c r="F68" s="375" t="s">
        <v>111</v>
      </c>
      <c r="G68" s="210">
        <v>25052.39</v>
      </c>
      <c r="H68" s="211">
        <v>25129.67</v>
      </c>
      <c r="I68" s="239">
        <f>H68-G68</f>
        <v>77.279999999998836</v>
      </c>
      <c r="J68" s="213">
        <v>0</v>
      </c>
      <c r="K68" s="214"/>
      <c r="L68" s="215">
        <f>I68-K68-J68</f>
        <v>77.279999999998836</v>
      </c>
      <c r="M68" s="216">
        <f>IF((L68&lt;0),0,L68)</f>
        <v>77.279999999998836</v>
      </c>
      <c r="N68" s="217">
        <f>IF((L68&lt;0),L68,0)</f>
        <v>0</v>
      </c>
      <c r="O68" s="218"/>
      <c r="P68" s="219"/>
      <c r="Q68" s="219"/>
      <c r="R68" s="220">
        <v>4055.13</v>
      </c>
    </row>
    <row r="69" spans="1:18" x14ac:dyDescent="0.2">
      <c r="A69" s="221"/>
      <c r="B69" s="222"/>
      <c r="C69" s="222"/>
      <c r="D69" s="939"/>
      <c r="E69" s="376"/>
      <c r="F69" s="377"/>
      <c r="G69" s="210"/>
      <c r="H69" s="211"/>
      <c r="I69" s="44"/>
      <c r="J69" s="28"/>
      <c r="K69" s="246"/>
      <c r="L69" s="98"/>
      <c r="M69" s="243"/>
      <c r="N69" s="98"/>
      <c r="O69" s="232">
        <f>O68/$R68</f>
        <v>0</v>
      </c>
      <c r="P69" s="233">
        <f>P68/$R68</f>
        <v>0</v>
      </c>
      <c r="Q69" s="233"/>
      <c r="R69" s="234">
        <f t="shared" si="1"/>
        <v>0</v>
      </c>
    </row>
    <row r="70" spans="1:18" x14ac:dyDescent="0.2">
      <c r="A70" s="235">
        <v>4505</v>
      </c>
      <c r="B70" s="208" t="s">
        <v>53</v>
      </c>
      <c r="C70" s="357">
        <v>1</v>
      </c>
      <c r="D70" s="938" t="s">
        <v>154</v>
      </c>
      <c r="E70" s="313" t="s">
        <v>112</v>
      </c>
      <c r="F70" s="314" t="s">
        <v>113</v>
      </c>
      <c r="G70" s="237">
        <v>25954.86</v>
      </c>
      <c r="H70" s="238">
        <v>25954.93</v>
      </c>
      <c r="I70" s="239">
        <f>H70-G70</f>
        <v>6.9999999999708962E-2</v>
      </c>
      <c r="J70" s="240">
        <v>0</v>
      </c>
      <c r="K70" s="241"/>
      <c r="L70" s="242">
        <f>I70-K70-J70</f>
        <v>6.9999999999708962E-2</v>
      </c>
      <c r="M70" s="244">
        <f>IF((L70&lt;0),0,L70)</f>
        <v>6.9999999999708962E-2</v>
      </c>
      <c r="N70" s="245">
        <f>IF((L70&lt;0),L70,0)</f>
        <v>0</v>
      </c>
      <c r="O70" s="354"/>
      <c r="P70" s="355"/>
      <c r="Q70" s="355"/>
      <c r="R70" s="356">
        <v>246177.5</v>
      </c>
    </row>
    <row r="71" spans="1:18" x14ac:dyDescent="0.2">
      <c r="A71" s="221"/>
      <c r="B71" s="222"/>
      <c r="C71" s="222"/>
      <c r="D71" s="939"/>
      <c r="E71" s="376"/>
      <c r="F71" s="377"/>
      <c r="G71" s="225"/>
      <c r="H71" s="226"/>
      <c r="I71" s="227"/>
      <c r="J71" s="228"/>
      <c r="K71" s="229"/>
      <c r="L71" s="230"/>
      <c r="M71" s="231"/>
      <c r="N71" s="230"/>
      <c r="O71" s="232">
        <f>O70/$R70</f>
        <v>0</v>
      </c>
      <c r="P71" s="233">
        <f>P70/$R70</f>
        <v>0</v>
      </c>
      <c r="Q71" s="233"/>
      <c r="R71" s="234">
        <f t="shared" si="1"/>
        <v>0</v>
      </c>
    </row>
    <row r="72" spans="1:18" x14ac:dyDescent="0.2">
      <c r="A72" s="235">
        <v>4506</v>
      </c>
      <c r="B72" s="208" t="s">
        <v>53</v>
      </c>
      <c r="C72" s="357">
        <v>1</v>
      </c>
      <c r="D72" s="938" t="s">
        <v>155</v>
      </c>
      <c r="E72" s="313" t="s">
        <v>114</v>
      </c>
      <c r="F72" s="314" t="s">
        <v>115</v>
      </c>
      <c r="G72" s="237">
        <v>32784.89</v>
      </c>
      <c r="H72" s="238">
        <v>33003.81</v>
      </c>
      <c r="I72" s="239">
        <f>H72-G72</f>
        <v>218.91999999999825</v>
      </c>
      <c r="J72" s="240">
        <v>0</v>
      </c>
      <c r="K72" s="241"/>
      <c r="L72" s="242">
        <f>I72-K72-J72</f>
        <v>218.91999999999825</v>
      </c>
      <c r="M72" s="244">
        <f>IF((L72&lt;0),0,L72)</f>
        <v>218.91999999999825</v>
      </c>
      <c r="N72" s="245">
        <f>IF((L72&lt;0),L72,0)</f>
        <v>0</v>
      </c>
      <c r="O72" s="354"/>
      <c r="P72" s="355"/>
      <c r="Q72" s="355"/>
      <c r="R72" s="356">
        <v>225428.91</v>
      </c>
    </row>
    <row r="73" spans="1:18" x14ac:dyDescent="0.2">
      <c r="A73" s="221"/>
      <c r="B73" s="222"/>
      <c r="C73" s="385"/>
      <c r="D73" s="943"/>
      <c r="E73" s="376"/>
      <c r="F73" s="377"/>
      <c r="G73" s="225"/>
      <c r="H73" s="226"/>
      <c r="I73" s="227"/>
      <c r="J73" s="228"/>
      <c r="K73" s="229"/>
      <c r="L73" s="230"/>
      <c r="M73" s="228"/>
      <c r="N73" s="386"/>
      <c r="O73" s="232">
        <f>O72/$R72</f>
        <v>0</v>
      </c>
      <c r="P73" s="233">
        <f>P72/$R72</f>
        <v>0</v>
      </c>
      <c r="Q73" s="233"/>
      <c r="R73" s="234">
        <f t="shared" si="1"/>
        <v>0</v>
      </c>
    </row>
    <row r="74" spans="1:18" x14ac:dyDescent="0.2">
      <c r="A74" s="207">
        <v>4507</v>
      </c>
      <c r="B74" s="208" t="s">
        <v>53</v>
      </c>
      <c r="C74" s="357">
        <v>1</v>
      </c>
      <c r="D74" s="942" t="s">
        <v>156</v>
      </c>
      <c r="E74" s="374" t="s">
        <v>116</v>
      </c>
      <c r="F74" s="375" t="s">
        <v>117</v>
      </c>
      <c r="G74" s="210">
        <v>51459.47</v>
      </c>
      <c r="H74" s="211">
        <v>51480.5</v>
      </c>
      <c r="I74" s="212">
        <f>H74-G74</f>
        <v>21.029999999998836</v>
      </c>
      <c r="J74" s="213">
        <v>0</v>
      </c>
      <c r="K74" s="214"/>
      <c r="L74" s="215">
        <f>I74-K74-J74</f>
        <v>21.029999999998836</v>
      </c>
      <c r="M74" s="387">
        <f>IF((L74&lt;0),0,L74)</f>
        <v>21.029999999998836</v>
      </c>
      <c r="N74" s="388">
        <f>IF((L74&lt;0),L74,0)</f>
        <v>0</v>
      </c>
      <c r="O74" s="218"/>
      <c r="P74" s="219"/>
      <c r="Q74" s="219"/>
      <c r="R74" s="220">
        <v>150868.46</v>
      </c>
    </row>
    <row r="75" spans="1:18" x14ac:dyDescent="0.2">
      <c r="A75" s="221"/>
      <c r="B75" s="222"/>
      <c r="C75" s="385"/>
      <c r="D75" s="943"/>
      <c r="E75" s="223"/>
      <c r="F75" s="224"/>
      <c r="G75" s="225"/>
      <c r="H75" s="226"/>
      <c r="I75" s="227"/>
      <c r="J75" s="228"/>
      <c r="K75" s="229"/>
      <c r="L75" s="230"/>
      <c r="M75" s="228"/>
      <c r="N75" s="386"/>
      <c r="O75" s="389">
        <f>O74/$R74</f>
        <v>0</v>
      </c>
      <c r="P75" s="390">
        <f>P74/$R74</f>
        <v>0</v>
      </c>
      <c r="Q75" s="390"/>
      <c r="R75" s="391">
        <f t="shared" si="1"/>
        <v>0</v>
      </c>
    </row>
    <row r="76" spans="1:18" x14ac:dyDescent="0.2">
      <c r="A76" s="207"/>
      <c r="B76" s="208"/>
      <c r="C76" s="208"/>
      <c r="D76" s="942"/>
      <c r="E76" s="374"/>
      <c r="F76" s="375"/>
      <c r="G76" s="210"/>
      <c r="H76" s="211"/>
      <c r="I76" s="212"/>
      <c r="J76" s="213"/>
      <c r="K76" s="392"/>
      <c r="L76" s="215"/>
      <c r="M76" s="387"/>
      <c r="N76" s="388"/>
      <c r="O76" s="291"/>
      <c r="P76" s="292"/>
      <c r="Q76" s="292"/>
      <c r="R76" s="220"/>
    </row>
    <row r="77" spans="1:18" x14ac:dyDescent="0.2">
      <c r="A77" s="221"/>
      <c r="B77" s="222"/>
      <c r="C77" s="222"/>
      <c r="D77" s="939"/>
      <c r="E77" s="223"/>
      <c r="F77" s="224"/>
      <c r="G77" s="225"/>
      <c r="H77" s="226"/>
      <c r="I77" s="227"/>
      <c r="J77" s="228"/>
      <c r="K77" s="229"/>
      <c r="L77" s="230"/>
      <c r="M77" s="28"/>
      <c r="N77" s="29"/>
      <c r="O77" s="291"/>
      <c r="P77" s="292"/>
      <c r="Q77" s="292"/>
      <c r="R77" s="220"/>
    </row>
    <row r="78" spans="1:18" ht="15.75" thickBot="1" x14ac:dyDescent="0.25">
      <c r="A78" s="327"/>
      <c r="B78" s="328"/>
      <c r="C78" s="328"/>
      <c r="D78" s="329"/>
      <c r="E78" s="84"/>
      <c r="F78" s="99"/>
      <c r="G78" s="330"/>
      <c r="H78" s="86"/>
      <c r="I78" s="87"/>
      <c r="J78" s="331"/>
      <c r="K78" s="332"/>
      <c r="L78" s="100"/>
      <c r="M78" s="331"/>
      <c r="N78" s="393"/>
      <c r="O78" s="394"/>
      <c r="P78" s="395"/>
      <c r="Q78" s="395"/>
      <c r="R78" s="396"/>
    </row>
    <row r="79" spans="1:18" ht="15.75" thickTop="1" x14ac:dyDescent="0.2">
      <c r="A79" s="22"/>
      <c r="B79" s="23"/>
      <c r="C79" s="23"/>
      <c r="D79" s="23"/>
      <c r="E79" s="24"/>
      <c r="F79" s="397"/>
      <c r="G79" s="25"/>
      <c r="H79" s="26"/>
      <c r="I79" s="27"/>
      <c r="J79" s="27"/>
      <c r="K79" s="398"/>
      <c r="L79" s="97"/>
      <c r="M79" s="96"/>
      <c r="N79" s="75"/>
      <c r="O79" s="399"/>
      <c r="P79" s="400"/>
      <c r="Q79" s="400"/>
      <c r="R79" s="401"/>
    </row>
    <row r="80" spans="1:18" ht="15" x14ac:dyDescent="0.25">
      <c r="A80" s="402" t="s">
        <v>18</v>
      </c>
      <c r="B80" s="403"/>
      <c r="C80" s="403"/>
      <c r="D80" s="403"/>
      <c r="E80" s="404"/>
      <c r="F80" s="405"/>
      <c r="G80" s="406">
        <f>SUM(G10:G75)</f>
        <v>1064608.98</v>
      </c>
      <c r="H80" s="407">
        <f>ROUND(SUM(H10:H75),2)</f>
        <v>1065847.3400000001</v>
      </c>
      <c r="I80" s="408">
        <f t="shared" ref="I80:N80" si="2">SUM(I10:I75)</f>
        <v>1238.360000000011</v>
      </c>
      <c r="J80" s="408">
        <f t="shared" si="2"/>
        <v>0</v>
      </c>
      <c r="K80" s="408">
        <f t="shared" si="2"/>
        <v>0</v>
      </c>
      <c r="L80" s="408">
        <f t="shared" si="2"/>
        <v>1238.360000000011</v>
      </c>
      <c r="M80" s="406">
        <f>ROUND(SUM(M10:M75),2)</f>
        <v>3238.78</v>
      </c>
      <c r="N80" s="409">
        <f t="shared" si="2"/>
        <v>-2000.4199999999983</v>
      </c>
      <c r="O80" s="410">
        <f>O74+O72+O70+O68+O66+O64+O62+O60+O58+O56+O54+O52+O50+O48+O46+O44+O42+O40+O38+O36+O34+O32+O30+O28+O26+O24+O22+O20+O18+O16+O14+O12+O10</f>
        <v>0</v>
      </c>
      <c r="P80" s="411">
        <f>P74+P72+P70+P68+P66+P64+P62+P60+P58+P56+P54+P52+P50+P48+P46+P44+P42+P40+P38+P36+P34+P32+P30+P28+P26+P24+P22+P20+P18+P16+P14+P12+P10</f>
        <v>0</v>
      </c>
      <c r="Q80" s="411">
        <f>Q74+Q72+Q70+Q68+Q66+Q64+Q62+Q60+Q58+Q56+Q54+Q52+Q50+Q48+Q46+Q44+Q42+Q40+Q38+Q36+Q34+Q32+Q30+Q28+Q26+Q24+Q22+Q20+Q18+Q16+Q14+Q12+Q10</f>
        <v>0</v>
      </c>
      <c r="R80" s="412">
        <f>R74+R72+R70+R68+R66+R64+R62+R60+R58+R56+R54+R52+R50+R48+R46+R44+R42+R40+R38+R36+R34+R32+R30+R28+R26+R24+R22+R20+R18+R16+R14+R12+R10</f>
        <v>5322677.8099999987</v>
      </c>
    </row>
    <row r="81" spans="1:21" ht="15.75" thickBot="1" x14ac:dyDescent="0.25">
      <c r="A81" s="82"/>
      <c r="B81" s="83"/>
      <c r="C81" s="83"/>
      <c r="D81" s="83"/>
      <c r="E81" s="84"/>
      <c r="F81" s="99"/>
      <c r="G81" s="413"/>
      <c r="H81" s="86"/>
      <c r="I81" s="87"/>
      <c r="J81" s="87"/>
      <c r="K81" s="414"/>
      <c r="L81" s="87"/>
      <c r="M81" s="73" t="s">
        <v>9</v>
      </c>
      <c r="N81" s="415">
        <f>M80+N80</f>
        <v>1238.3600000000019</v>
      </c>
      <c r="O81" s="416">
        <f>O80/$R80</f>
        <v>0</v>
      </c>
      <c r="P81" s="417">
        <f>P80/$R80</f>
        <v>0</v>
      </c>
      <c r="Q81" s="417">
        <f>Q80/$R80</f>
        <v>0</v>
      </c>
      <c r="R81" s="418">
        <f>Q81+P81+O81</f>
        <v>0</v>
      </c>
    </row>
    <row r="82" spans="1:21" ht="16.5" thickTop="1" x14ac:dyDescent="0.25">
      <c r="A82" s="91" t="s">
        <v>13</v>
      </c>
      <c r="B82" s="91"/>
      <c r="C82" s="91"/>
      <c r="D82" s="419"/>
      <c r="E82" s="420"/>
      <c r="F82" s="421"/>
      <c r="G82" s="423">
        <f t="shared" ref="G82:L82" si="3">G83+G84</f>
        <v>1064608.98</v>
      </c>
      <c r="H82" s="423">
        <f t="shared" si="3"/>
        <v>1065847.3400000001</v>
      </c>
      <c r="I82" s="423">
        <f t="shared" si="3"/>
        <v>8334.77</v>
      </c>
      <c r="J82" s="423">
        <f t="shared" si="3"/>
        <v>0</v>
      </c>
      <c r="K82" s="422">
        <f>K83+K84</f>
        <v>0</v>
      </c>
      <c r="L82" s="422">
        <f t="shared" si="3"/>
        <v>7248.92</v>
      </c>
      <c r="M82" s="422"/>
      <c r="N82" s="422"/>
      <c r="O82" s="212"/>
      <c r="P82" s="212"/>
      <c r="Q82" s="212"/>
      <c r="R82" s="424"/>
    </row>
    <row r="83" spans="1:21" ht="15" x14ac:dyDescent="0.2">
      <c r="D83" s="42" t="s">
        <v>14</v>
      </c>
      <c r="E83" s="374"/>
      <c r="F83" s="375"/>
      <c r="G83" s="425">
        <v>1064608.98</v>
      </c>
      <c r="H83" s="425">
        <v>1065847.3400000001</v>
      </c>
      <c r="I83" s="425">
        <v>8324.77</v>
      </c>
      <c r="J83" s="425">
        <v>0</v>
      </c>
      <c r="K83">
        <v>0</v>
      </c>
      <c r="L83" s="95">
        <v>7238.92</v>
      </c>
      <c r="M83" s="95"/>
      <c r="N83" s="95"/>
      <c r="O83" s="212"/>
      <c r="P83" s="212"/>
      <c r="Q83" s="212"/>
      <c r="R83" s="424"/>
    </row>
    <row r="84" spans="1:21" ht="15" x14ac:dyDescent="0.2">
      <c r="D84" s="89" t="s">
        <v>15</v>
      </c>
      <c r="E84" s="374"/>
      <c r="F84" s="426"/>
      <c r="G84" s="425">
        <v>0</v>
      </c>
      <c r="H84" s="425">
        <v>0</v>
      </c>
      <c r="I84" s="425">
        <v>10</v>
      </c>
      <c r="J84" s="425">
        <v>0</v>
      </c>
      <c r="K84">
        <v>0</v>
      </c>
      <c r="L84" s="95">
        <v>10</v>
      </c>
      <c r="M84" s="95"/>
      <c r="N84" s="95"/>
      <c r="O84" s="212"/>
      <c r="P84" s="212"/>
      <c r="Q84" s="212"/>
      <c r="R84" s="424"/>
    </row>
    <row r="85" spans="1:21" ht="15" x14ac:dyDescent="0.2">
      <c r="A85" s="427" t="s">
        <v>16</v>
      </c>
      <c r="B85" s="427"/>
      <c r="C85" s="427"/>
      <c r="D85" s="428"/>
      <c r="E85" s="429"/>
      <c r="F85" s="430"/>
      <c r="G85" s="432">
        <f t="shared" ref="G85:L85" si="4">G80-G82</f>
        <v>0</v>
      </c>
      <c r="H85" s="432">
        <f t="shared" si="4"/>
        <v>0</v>
      </c>
      <c r="I85" s="432">
        <f t="shared" si="4"/>
        <v>-7096.4099999999889</v>
      </c>
      <c r="J85" s="432">
        <f t="shared" si="4"/>
        <v>0</v>
      </c>
      <c r="K85" s="431">
        <f t="shared" si="4"/>
        <v>0</v>
      </c>
      <c r="L85" s="431">
        <f t="shared" si="4"/>
        <v>-6010.5599999999886</v>
      </c>
      <c r="M85" s="431"/>
      <c r="N85" s="431"/>
      <c r="O85" s="212"/>
      <c r="P85" s="212"/>
      <c r="Q85" s="212"/>
      <c r="R85" s="424"/>
    </row>
    <row r="86" spans="1:21" x14ac:dyDescent="0.2">
      <c r="A86" s="184"/>
      <c r="B86" s="184"/>
      <c r="C86" s="184"/>
      <c r="D86" s="184"/>
      <c r="E86" s="184"/>
      <c r="F86" s="433"/>
      <c r="G86" s="434"/>
      <c r="H86" s="434"/>
      <c r="I86" s="180"/>
      <c r="J86" s="180"/>
      <c r="K86" s="180"/>
      <c r="L86" s="180"/>
      <c r="M86" s="180"/>
      <c r="N86" s="180"/>
      <c r="O86" s="424"/>
      <c r="P86" s="424"/>
      <c r="Q86" s="424"/>
      <c r="R86" s="424"/>
    </row>
    <row r="87" spans="1:21" ht="15" x14ac:dyDescent="0.2">
      <c r="A87" s="89" t="s">
        <v>118</v>
      </c>
      <c r="B87" s="89"/>
      <c r="C87" s="89"/>
      <c r="D87" s="89"/>
      <c r="K87" s="180"/>
      <c r="L87" s="180"/>
      <c r="M87" s="180"/>
      <c r="N87" s="180"/>
      <c r="O87" s="424"/>
      <c r="P87" s="424"/>
      <c r="Q87" s="424"/>
      <c r="R87" s="424"/>
    </row>
    <row r="88" spans="1:21" ht="15" x14ac:dyDescent="0.2">
      <c r="A88" s="89"/>
      <c r="B88" s="435" t="s">
        <v>119</v>
      </c>
      <c r="C88" s="3"/>
      <c r="D88" s="3"/>
      <c r="E88"/>
      <c r="F88" s="95"/>
      <c r="H88" s="436">
        <f>M80</f>
        <v>3238.78</v>
      </c>
      <c r="J88" s="89" t="s">
        <v>120</v>
      </c>
      <c r="N88" s="89"/>
      <c r="O88" s="212"/>
      <c r="P88" s="212"/>
      <c r="Q88" s="212"/>
      <c r="R88" s="424"/>
    </row>
    <row r="89" spans="1:21" ht="15" x14ac:dyDescent="0.2">
      <c r="B89" s="435" t="s">
        <v>160</v>
      </c>
      <c r="C89" s="437">
        <v>0</v>
      </c>
      <c r="D89" s="44"/>
      <c r="E89"/>
      <c r="F89"/>
      <c r="H89" s="438">
        <v>0</v>
      </c>
      <c r="J89" s="89" t="s">
        <v>120</v>
      </c>
    </row>
    <row r="90" spans="1:21" ht="15" x14ac:dyDescent="0.2">
      <c r="A90" s="89" t="s">
        <v>121</v>
      </c>
      <c r="B90" s="435" t="s">
        <v>161</v>
      </c>
      <c r="C90" s="437">
        <v>0</v>
      </c>
      <c r="D90" s="44"/>
      <c r="E90"/>
      <c r="F90"/>
      <c r="H90" s="436">
        <f>N80</f>
        <v>-2000.4199999999983</v>
      </c>
      <c r="I90" s="439"/>
      <c r="J90" s="89" t="s">
        <v>120</v>
      </c>
      <c r="K90" s="439">
        <f>K34</f>
        <v>0</v>
      </c>
      <c r="L90" s="439">
        <f>L34</f>
        <v>292.40999999999985</v>
      </c>
      <c r="M90" s="439"/>
      <c r="N90" s="439"/>
      <c r="O90" s="439"/>
      <c r="P90" s="439"/>
      <c r="Q90" s="439"/>
      <c r="R90" s="439"/>
    </row>
    <row r="91" spans="1:21" ht="15" x14ac:dyDescent="0.2">
      <c r="A91" s="89" t="s">
        <v>122</v>
      </c>
      <c r="E91" s="43"/>
      <c r="G91" s="439"/>
      <c r="H91" s="439"/>
      <c r="I91" s="439"/>
      <c r="J91" s="439"/>
      <c r="K91" s="439"/>
      <c r="L91" s="439"/>
      <c r="M91" s="439"/>
      <c r="N91" s="439"/>
      <c r="O91" s="439"/>
      <c r="P91" s="439"/>
      <c r="Q91" s="439"/>
      <c r="R91" s="439"/>
    </row>
    <row r="92" spans="1:21" ht="15.75" thickBot="1" x14ac:dyDescent="0.25">
      <c r="A92" s="89"/>
      <c r="B92" s="89"/>
      <c r="C92" s="437">
        <v>0</v>
      </c>
      <c r="D92" s="44"/>
      <c r="E92" s="43"/>
      <c r="G92" s="439"/>
      <c r="H92" s="439"/>
      <c r="I92" s="439"/>
      <c r="J92" s="439"/>
      <c r="K92" s="439"/>
      <c r="L92" s="439"/>
      <c r="M92" s="439"/>
      <c r="N92" s="439"/>
      <c r="O92" s="439"/>
      <c r="P92" s="439"/>
      <c r="Q92" s="439"/>
      <c r="R92" s="439"/>
      <c r="S92" t="s">
        <v>205</v>
      </c>
    </row>
    <row r="93" spans="1:21" ht="16.5" thickTop="1" thickBot="1" x14ac:dyDescent="0.25">
      <c r="A93" s="22"/>
      <c r="B93" s="23"/>
      <c r="C93" s="440">
        <v>0</v>
      </c>
      <c r="D93" s="27"/>
      <c r="E93" s="24"/>
      <c r="F93" s="397"/>
      <c r="G93" s="441"/>
      <c r="H93" s="441" t="s">
        <v>123</v>
      </c>
      <c r="I93" s="441"/>
      <c r="J93" s="441"/>
      <c r="K93" s="441"/>
      <c r="L93" s="441"/>
      <c r="M93" s="442" t="s">
        <v>49</v>
      </c>
      <c r="N93" s="443" t="s">
        <v>7</v>
      </c>
      <c r="O93" s="444" t="s">
        <v>50</v>
      </c>
      <c r="P93" s="445" t="s">
        <v>51</v>
      </c>
      <c r="Q93" s="441"/>
      <c r="R93" s="446" t="s">
        <v>124</v>
      </c>
      <c r="S93" t="s">
        <v>206</v>
      </c>
      <c r="T93" t="s">
        <v>207</v>
      </c>
      <c r="U93" t="s">
        <v>7</v>
      </c>
    </row>
    <row r="94" spans="1:21" ht="15.75" thickTop="1" x14ac:dyDescent="0.2">
      <c r="A94" s="41"/>
      <c r="B94" s="42"/>
      <c r="C94" s="447">
        <f>C16+C58+C26</f>
        <v>3</v>
      </c>
      <c r="D94" s="44"/>
      <c r="E94" s="43"/>
      <c r="F94" s="209"/>
      <c r="G94" s="219"/>
      <c r="H94" s="448">
        <v>3</v>
      </c>
      <c r="I94" s="449"/>
      <c r="J94" s="449" t="s">
        <v>60</v>
      </c>
      <c r="K94" s="219">
        <f t="shared" ref="K94:R94" si="5">K16+K58+K26</f>
        <v>0</v>
      </c>
      <c r="L94" s="219">
        <f t="shared" si="5"/>
        <v>186.27999999999929</v>
      </c>
      <c r="M94" s="219">
        <f>M16+M58+M26</f>
        <v>186.27999999999929</v>
      </c>
      <c r="N94" s="219">
        <f t="shared" si="5"/>
        <v>0</v>
      </c>
      <c r="O94" s="219">
        <f>O16+O58+O26</f>
        <v>0</v>
      </c>
      <c r="P94" s="219">
        <f t="shared" si="5"/>
        <v>0</v>
      </c>
      <c r="Q94" s="219">
        <f t="shared" si="5"/>
        <v>0</v>
      </c>
      <c r="R94" s="220">
        <f t="shared" si="5"/>
        <v>176044.11</v>
      </c>
      <c r="S94" s="482">
        <f t="shared" ref="S94:S99" si="6">H94-T94-U94</f>
        <v>3</v>
      </c>
      <c r="U94" s="482"/>
    </row>
    <row r="95" spans="1:21" ht="15" x14ac:dyDescent="0.2">
      <c r="A95" s="41"/>
      <c r="B95" s="42"/>
      <c r="C95" s="447">
        <f>C44+C46</f>
        <v>2</v>
      </c>
      <c r="D95" s="44"/>
      <c r="E95" s="43"/>
      <c r="F95" s="209"/>
      <c r="G95" s="219"/>
      <c r="H95" s="448">
        <v>2</v>
      </c>
      <c r="I95" s="449"/>
      <c r="J95" s="449" t="s">
        <v>89</v>
      </c>
      <c r="K95" s="219">
        <f t="shared" ref="K95:R95" si="7">K44+K46</f>
        <v>0</v>
      </c>
      <c r="L95" s="219">
        <f t="shared" si="7"/>
        <v>106.03999999999996</v>
      </c>
      <c r="M95" s="219">
        <f>M44+M46</f>
        <v>106.03999999999996</v>
      </c>
      <c r="N95" s="219">
        <f t="shared" si="7"/>
        <v>0</v>
      </c>
      <c r="O95" s="219">
        <f t="shared" si="7"/>
        <v>0</v>
      </c>
      <c r="P95" s="219">
        <f t="shared" si="7"/>
        <v>0</v>
      </c>
      <c r="Q95" s="219">
        <f t="shared" si="7"/>
        <v>0</v>
      </c>
      <c r="R95" s="220">
        <f t="shared" si="7"/>
        <v>42867.65</v>
      </c>
      <c r="S95" s="482">
        <f t="shared" si="6"/>
        <v>2</v>
      </c>
      <c r="U95" s="482"/>
    </row>
    <row r="96" spans="1:21" ht="15" x14ac:dyDescent="0.2">
      <c r="A96" s="41"/>
      <c r="B96" s="42"/>
      <c r="C96" s="450">
        <f>C74+C72+C70+C68+C66+C64+C62+C60+C56+C54+C52+C48+C42+C40+C38+C32+C28+C24+C22+C20+C18+C14+C12+C10</f>
        <v>24</v>
      </c>
      <c r="D96" s="944"/>
      <c r="E96" s="944"/>
      <c r="F96" s="944"/>
      <c r="G96" s="219"/>
      <c r="H96" s="448">
        <v>24</v>
      </c>
      <c r="I96" s="449"/>
      <c r="J96" s="449" t="s">
        <v>53</v>
      </c>
      <c r="K96" s="219">
        <f t="shared" ref="K96:R96" si="8">K74+K72+K70+K68+K66+K64+K62+K60+K56+K54+K52+K48+K42+K40+K38+K32+K28+K24+K22+K20+K18+K14+K12+K10</f>
        <v>0</v>
      </c>
      <c r="L96" s="219">
        <f t="shared" si="8"/>
        <v>174.90000000001055</v>
      </c>
      <c r="M96" s="219">
        <f>M74+M72+M70+M68+M66+M64+M62+M60+M56+M54+M52+M48+M42+M40+M38+M32+M28+M24+M22+M20+M18+M14+M12+M10</f>
        <v>2175.3200000000088</v>
      </c>
      <c r="N96" s="219">
        <f t="shared" si="8"/>
        <v>-2000.4199999999983</v>
      </c>
      <c r="O96" s="219">
        <f t="shared" si="8"/>
        <v>0</v>
      </c>
      <c r="P96" s="219">
        <f t="shared" si="8"/>
        <v>0</v>
      </c>
      <c r="Q96" s="219">
        <f t="shared" si="8"/>
        <v>0</v>
      </c>
      <c r="R96" s="220">
        <f t="shared" si="8"/>
        <v>4771724.4099999992</v>
      </c>
      <c r="S96" s="482">
        <f t="shared" si="6"/>
        <v>20</v>
      </c>
      <c r="T96">
        <f>1+1</f>
        <v>2</v>
      </c>
      <c r="U96" s="482">
        <f>1+2-1</f>
        <v>2</v>
      </c>
    </row>
    <row r="97" spans="1:21" ht="15" x14ac:dyDescent="0.2">
      <c r="A97" s="41"/>
      <c r="B97" s="42"/>
      <c r="C97" s="42">
        <f>C30+C50</f>
        <v>2</v>
      </c>
      <c r="D97" s="44"/>
      <c r="E97" s="43"/>
      <c r="F97" s="209"/>
      <c r="G97" s="219"/>
      <c r="H97" s="448">
        <v>2</v>
      </c>
      <c r="I97" s="449"/>
      <c r="J97" s="449" t="s">
        <v>74</v>
      </c>
      <c r="K97" s="219">
        <f t="shared" ref="K97:R97" si="9">K30+K50</f>
        <v>0</v>
      </c>
      <c r="L97" s="219">
        <f t="shared" si="9"/>
        <v>218.67000000000189</v>
      </c>
      <c r="M97" s="219">
        <f>M30+M50</f>
        <v>218.67000000000189</v>
      </c>
      <c r="N97" s="219">
        <f t="shared" si="9"/>
        <v>0</v>
      </c>
      <c r="O97" s="219">
        <f t="shared" si="9"/>
        <v>0</v>
      </c>
      <c r="P97" s="219">
        <f t="shared" si="9"/>
        <v>0</v>
      </c>
      <c r="Q97" s="219">
        <f t="shared" si="9"/>
        <v>0</v>
      </c>
      <c r="R97" s="220">
        <f t="shared" si="9"/>
        <v>121714.26999999999</v>
      </c>
      <c r="S97" s="482">
        <f t="shared" si="6"/>
        <v>2</v>
      </c>
      <c r="U97" s="482"/>
    </row>
    <row r="98" spans="1:21" ht="15" x14ac:dyDescent="0.2">
      <c r="A98" s="41"/>
      <c r="B98" s="42"/>
      <c r="C98" s="42">
        <f>C36</f>
        <v>1</v>
      </c>
      <c r="D98" s="44"/>
      <c r="E98" s="43"/>
      <c r="F98" s="209"/>
      <c r="G98" s="219"/>
      <c r="H98" s="451">
        <v>1</v>
      </c>
      <c r="I98" s="219"/>
      <c r="J98" s="219" t="s">
        <v>81</v>
      </c>
      <c r="K98" s="219">
        <f t="shared" ref="K98:R98" si="10">K36</f>
        <v>0</v>
      </c>
      <c r="L98" s="219">
        <f t="shared" si="10"/>
        <v>260.05999999999949</v>
      </c>
      <c r="M98" s="219">
        <f>M36</f>
        <v>260.05999999999949</v>
      </c>
      <c r="N98" s="219">
        <f t="shared" si="10"/>
        <v>0</v>
      </c>
      <c r="O98" s="219">
        <f t="shared" si="10"/>
        <v>0</v>
      </c>
      <c r="P98" s="219">
        <f t="shared" si="10"/>
        <v>0</v>
      </c>
      <c r="Q98" s="219">
        <f t="shared" si="10"/>
        <v>0</v>
      </c>
      <c r="R98" s="220">
        <f t="shared" si="10"/>
        <v>59764.89</v>
      </c>
      <c r="S98" s="482">
        <f t="shared" si="6"/>
        <v>1</v>
      </c>
      <c r="U98" s="482"/>
    </row>
    <row r="99" spans="1:21" ht="15" x14ac:dyDescent="0.2">
      <c r="A99" s="41"/>
      <c r="B99" s="42"/>
      <c r="C99" s="42"/>
      <c r="D99" s="44"/>
      <c r="E99" s="43"/>
      <c r="F99" s="209"/>
      <c r="G99" s="219"/>
      <c r="H99" s="448">
        <v>1</v>
      </c>
      <c r="I99" s="449"/>
      <c r="J99" s="449" t="s">
        <v>78</v>
      </c>
      <c r="K99" s="219"/>
      <c r="L99" s="219"/>
      <c r="M99" s="219">
        <f t="shared" ref="M99:R99" si="11">M34</f>
        <v>292.40999999999985</v>
      </c>
      <c r="N99" s="219">
        <f t="shared" si="11"/>
        <v>0</v>
      </c>
      <c r="O99" s="219">
        <f t="shared" si="11"/>
        <v>0</v>
      </c>
      <c r="P99" s="219">
        <f t="shared" si="11"/>
        <v>0</v>
      </c>
      <c r="Q99" s="219">
        <f t="shared" si="11"/>
        <v>0</v>
      </c>
      <c r="R99" s="220">
        <f t="shared" si="11"/>
        <v>150562.48000000001</v>
      </c>
      <c r="S99" s="482">
        <f t="shared" si="6"/>
        <v>1</v>
      </c>
      <c r="U99" s="482"/>
    </row>
    <row r="100" spans="1:21" ht="15" x14ac:dyDescent="0.2">
      <c r="A100" s="452"/>
      <c r="B100" s="453"/>
      <c r="C100" s="454">
        <f>SUM(C90:C98)</f>
        <v>32</v>
      </c>
      <c r="D100" s="453"/>
      <c r="E100" s="281"/>
      <c r="F100" s="282"/>
      <c r="G100" s="455" t="s">
        <v>18</v>
      </c>
      <c r="H100" s="454">
        <f>SUM(H94:H99)</f>
        <v>33</v>
      </c>
      <c r="I100" s="455"/>
      <c r="J100" s="455"/>
      <c r="K100" s="455">
        <f>SUM(K90:K98)</f>
        <v>0</v>
      </c>
      <c r="L100" s="455">
        <f>SUM(L90:L98)</f>
        <v>1238.360000000011</v>
      </c>
      <c r="M100" s="455">
        <f t="shared" ref="M100:R100" si="12">SUM(M94:M99)</f>
        <v>3238.7800000000093</v>
      </c>
      <c r="N100" s="455">
        <f t="shared" si="12"/>
        <v>-2000.4199999999983</v>
      </c>
      <c r="O100" s="455">
        <f t="shared" si="12"/>
        <v>0</v>
      </c>
      <c r="P100" s="455">
        <f t="shared" si="12"/>
        <v>0</v>
      </c>
      <c r="Q100" s="455">
        <f t="shared" si="12"/>
        <v>0</v>
      </c>
      <c r="R100" s="456">
        <f t="shared" si="12"/>
        <v>5322677.8099999987</v>
      </c>
      <c r="S100" s="482">
        <f>SUM(S94:S99)</f>
        <v>29</v>
      </c>
      <c r="T100" s="482">
        <f>SUM(T94:T99)</f>
        <v>2</v>
      </c>
      <c r="U100" s="482">
        <f>SUM(U94:U99)</f>
        <v>2</v>
      </c>
    </row>
    <row r="101" spans="1:21" ht="15" x14ac:dyDescent="0.2">
      <c r="A101" s="41"/>
      <c r="B101" s="42"/>
      <c r="C101" s="42"/>
      <c r="D101" s="42"/>
      <c r="E101" s="43"/>
      <c r="F101" s="209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57"/>
    </row>
    <row r="102" spans="1:21" ht="15.75" thickBot="1" x14ac:dyDescent="0.25">
      <c r="A102" s="82"/>
      <c r="B102" s="83"/>
      <c r="C102" s="83"/>
      <c r="D102" s="83"/>
      <c r="E102" s="84"/>
      <c r="F102" s="99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396"/>
    </row>
    <row r="103" spans="1:21" ht="15.75" thickTop="1" x14ac:dyDescent="0.2">
      <c r="A103" s="89"/>
      <c r="B103" s="89"/>
      <c r="C103" s="89"/>
      <c r="D103" s="89"/>
    </row>
    <row r="104" spans="1:21" ht="15" x14ac:dyDescent="0.2">
      <c r="A104" s="89"/>
      <c r="B104" s="89"/>
      <c r="C104" s="89"/>
      <c r="D104" s="89"/>
      <c r="H104" s="95"/>
    </row>
    <row r="105" spans="1:21" ht="15" x14ac:dyDescent="0.2">
      <c r="A105" s="89"/>
      <c r="B105" s="89"/>
      <c r="C105" s="89"/>
      <c r="D105" s="89"/>
    </row>
    <row r="106" spans="1:21" ht="15" x14ac:dyDescent="0.2">
      <c r="A106" s="89"/>
      <c r="B106" s="89"/>
      <c r="C106" s="89"/>
      <c r="D106" s="89"/>
    </row>
    <row r="107" spans="1:21" ht="15" x14ac:dyDescent="0.2">
      <c r="A107" s="89"/>
      <c r="B107" s="89"/>
      <c r="C107" s="89"/>
      <c r="D107" s="89"/>
    </row>
    <row r="108" spans="1:21" ht="15" x14ac:dyDescent="0.2">
      <c r="A108" s="89"/>
      <c r="B108" s="89"/>
      <c r="C108" s="89"/>
      <c r="D108" s="89"/>
    </row>
    <row r="109" spans="1:21" ht="15" x14ac:dyDescent="0.2">
      <c r="A109" s="89"/>
      <c r="B109" s="89"/>
      <c r="C109" s="89"/>
      <c r="D109" s="89"/>
    </row>
    <row r="110" spans="1:21" ht="15" x14ac:dyDescent="0.2">
      <c r="A110" s="89"/>
      <c r="B110" s="89"/>
      <c r="C110" s="89"/>
      <c r="D110" s="89"/>
    </row>
    <row r="111" spans="1:21" ht="15" x14ac:dyDescent="0.2">
      <c r="A111" s="89"/>
      <c r="B111" s="89"/>
      <c r="C111" s="89"/>
      <c r="D111" s="89"/>
    </row>
    <row r="112" spans="1:21" ht="15" x14ac:dyDescent="0.2">
      <c r="A112" s="89"/>
      <c r="B112" s="89"/>
      <c r="C112" s="89"/>
      <c r="D112" s="89"/>
    </row>
    <row r="113" spans="1:4" ht="15" x14ac:dyDescent="0.2">
      <c r="A113" s="89"/>
      <c r="B113" s="89"/>
      <c r="C113" s="89"/>
      <c r="D113" s="89"/>
    </row>
    <row r="114" spans="1:4" ht="15" x14ac:dyDescent="0.2">
      <c r="A114" s="89"/>
      <c r="B114" s="89"/>
      <c r="C114" s="89"/>
      <c r="D114" s="89"/>
    </row>
    <row r="115" spans="1:4" ht="15" x14ac:dyDescent="0.2">
      <c r="A115" s="89"/>
      <c r="B115" s="89"/>
      <c r="C115" s="89"/>
      <c r="D115" s="89"/>
    </row>
    <row r="116" spans="1:4" ht="15" x14ac:dyDescent="0.2">
      <c r="A116" s="89"/>
      <c r="B116" s="89"/>
      <c r="C116" s="89"/>
      <c r="D116" s="89"/>
    </row>
    <row r="117" spans="1:4" ht="15" x14ac:dyDescent="0.2">
      <c r="A117" s="89"/>
      <c r="B117" s="89"/>
      <c r="C117" s="89"/>
      <c r="D117" s="89"/>
    </row>
    <row r="118" spans="1:4" ht="15" x14ac:dyDescent="0.2">
      <c r="A118" s="89"/>
      <c r="B118" s="89"/>
      <c r="C118" s="89"/>
      <c r="D118" s="89"/>
    </row>
    <row r="119" spans="1:4" ht="15" x14ac:dyDescent="0.2">
      <c r="A119" s="89"/>
      <c r="B119" s="89"/>
      <c r="C119" s="89"/>
      <c r="D119" s="89"/>
    </row>
    <row r="120" spans="1:4" ht="15" x14ac:dyDescent="0.2">
      <c r="A120" s="89"/>
      <c r="B120" s="89"/>
      <c r="C120" s="89"/>
      <c r="D120" s="89"/>
    </row>
    <row r="121" spans="1:4" ht="15" x14ac:dyDescent="0.2">
      <c r="A121" s="89"/>
      <c r="B121" s="89"/>
      <c r="C121" s="89"/>
      <c r="D121" s="89"/>
    </row>
    <row r="122" spans="1:4" ht="15" x14ac:dyDescent="0.2">
      <c r="A122" s="89"/>
      <c r="B122" s="89"/>
      <c r="C122" s="89"/>
      <c r="D122" s="89"/>
    </row>
    <row r="123" spans="1:4" ht="15" x14ac:dyDescent="0.2">
      <c r="A123" s="89"/>
      <c r="B123" s="89"/>
      <c r="C123" s="89"/>
      <c r="D123" s="89"/>
    </row>
    <row r="124" spans="1:4" ht="15" x14ac:dyDescent="0.2">
      <c r="A124" s="89"/>
      <c r="B124" s="89"/>
      <c r="C124" s="89"/>
      <c r="D124" s="89"/>
    </row>
    <row r="125" spans="1:4" ht="15" x14ac:dyDescent="0.2">
      <c r="A125" s="89"/>
      <c r="B125" s="89"/>
      <c r="C125" s="89"/>
      <c r="D125" s="89"/>
    </row>
    <row r="126" spans="1:4" ht="15" x14ac:dyDescent="0.2">
      <c r="A126" s="89"/>
      <c r="B126" s="89"/>
      <c r="C126" s="89"/>
      <c r="D126" s="89"/>
    </row>
    <row r="127" spans="1:4" ht="15" x14ac:dyDescent="0.2">
      <c r="A127" s="89"/>
      <c r="B127" s="89"/>
      <c r="C127" s="89"/>
      <c r="D127" s="89"/>
    </row>
    <row r="128" spans="1:4" ht="15" x14ac:dyDescent="0.2">
      <c r="A128" s="89"/>
      <c r="B128" s="89"/>
      <c r="C128" s="89"/>
      <c r="D128" s="89"/>
    </row>
    <row r="129" spans="1:4" ht="15" x14ac:dyDescent="0.2">
      <c r="A129" s="89"/>
      <c r="B129" s="89"/>
      <c r="C129" s="89"/>
      <c r="D129" s="89"/>
    </row>
    <row r="130" spans="1:4" ht="15" x14ac:dyDescent="0.2">
      <c r="A130" s="89"/>
      <c r="B130" s="89"/>
      <c r="C130" s="89"/>
      <c r="D130" s="89"/>
    </row>
    <row r="131" spans="1:4" ht="15" x14ac:dyDescent="0.2">
      <c r="A131" s="89"/>
      <c r="B131" s="89"/>
      <c r="C131" s="89"/>
      <c r="D131" s="89"/>
    </row>
    <row r="132" spans="1:4" ht="15" x14ac:dyDescent="0.2">
      <c r="A132" s="89"/>
      <c r="B132" s="89"/>
      <c r="C132" s="89"/>
      <c r="D132" s="89"/>
    </row>
    <row r="133" spans="1:4" ht="15" x14ac:dyDescent="0.2">
      <c r="A133" s="89"/>
      <c r="B133" s="89"/>
      <c r="C133" s="89"/>
      <c r="D133" s="89"/>
    </row>
    <row r="134" spans="1:4" ht="15" x14ac:dyDescent="0.2">
      <c r="A134" s="89"/>
      <c r="B134" s="89"/>
      <c r="C134" s="89"/>
      <c r="D134" s="89"/>
    </row>
    <row r="135" spans="1:4" ht="15" x14ac:dyDescent="0.2">
      <c r="A135" s="89"/>
      <c r="B135" s="89"/>
      <c r="C135" s="89"/>
      <c r="D135" s="89"/>
    </row>
    <row r="136" spans="1:4" ht="15" x14ac:dyDescent="0.2">
      <c r="A136" s="89"/>
      <c r="B136" s="89"/>
      <c r="C136" s="89"/>
      <c r="D136" s="89"/>
    </row>
    <row r="137" spans="1:4" ht="15" x14ac:dyDescent="0.2">
      <c r="A137" s="89"/>
      <c r="B137" s="89"/>
      <c r="C137" s="89"/>
      <c r="D137" s="89"/>
    </row>
    <row r="138" spans="1:4" ht="15" x14ac:dyDescent="0.2">
      <c r="A138" s="89"/>
      <c r="B138" s="89"/>
      <c r="C138" s="89"/>
      <c r="D138" s="89"/>
    </row>
    <row r="139" spans="1:4" ht="15" x14ac:dyDescent="0.2">
      <c r="A139" s="89"/>
      <c r="B139" s="89"/>
      <c r="C139" s="89"/>
      <c r="D139" s="89"/>
    </row>
    <row r="140" spans="1:4" ht="15" x14ac:dyDescent="0.2">
      <c r="A140" s="89"/>
      <c r="B140" s="89"/>
      <c r="C140" s="89"/>
      <c r="D140" s="89"/>
    </row>
    <row r="141" spans="1:4" ht="15" x14ac:dyDescent="0.2">
      <c r="A141" s="89"/>
      <c r="B141" s="89"/>
      <c r="C141" s="89"/>
      <c r="D141" s="89"/>
    </row>
    <row r="142" spans="1:4" ht="15" x14ac:dyDescent="0.2">
      <c r="A142" s="89"/>
      <c r="B142" s="89"/>
      <c r="C142" s="89"/>
      <c r="D142" s="89"/>
    </row>
    <row r="143" spans="1:4" ht="15" x14ac:dyDescent="0.2">
      <c r="A143" s="89"/>
      <c r="B143" s="89"/>
      <c r="C143" s="89"/>
      <c r="D143" s="89"/>
    </row>
    <row r="144" spans="1:4" ht="15" x14ac:dyDescent="0.2">
      <c r="A144" s="89"/>
      <c r="B144" s="89"/>
      <c r="C144" s="89"/>
      <c r="D144" s="89"/>
    </row>
    <row r="145" spans="1:4" ht="15" x14ac:dyDescent="0.2">
      <c r="A145" s="89"/>
      <c r="B145" s="89"/>
      <c r="C145" s="89"/>
      <c r="D145" s="89"/>
    </row>
    <row r="146" spans="1:4" ht="15" x14ac:dyDescent="0.2">
      <c r="A146" s="89"/>
      <c r="B146" s="89"/>
      <c r="C146" s="89"/>
      <c r="D146" s="89"/>
    </row>
    <row r="147" spans="1:4" ht="15" x14ac:dyDescent="0.2">
      <c r="A147" s="89"/>
      <c r="B147" s="89"/>
      <c r="C147" s="89"/>
      <c r="D147" s="89"/>
    </row>
    <row r="148" spans="1:4" ht="15" x14ac:dyDescent="0.2">
      <c r="A148" s="89"/>
      <c r="B148" s="89"/>
      <c r="C148" s="89"/>
      <c r="D148" s="89"/>
    </row>
    <row r="149" spans="1:4" ht="15" x14ac:dyDescent="0.2">
      <c r="A149" s="89"/>
      <c r="B149" s="89"/>
      <c r="C149" s="89"/>
      <c r="D149" s="89"/>
    </row>
    <row r="150" spans="1:4" ht="15" x14ac:dyDescent="0.2">
      <c r="A150" s="89"/>
      <c r="B150" s="89"/>
      <c r="C150" s="89"/>
      <c r="D150" s="89"/>
    </row>
    <row r="151" spans="1:4" ht="15" x14ac:dyDescent="0.2">
      <c r="A151" s="89"/>
      <c r="B151" s="89"/>
      <c r="C151" s="89"/>
      <c r="D151" s="89"/>
    </row>
    <row r="152" spans="1:4" ht="15" x14ac:dyDescent="0.2">
      <c r="A152" s="89"/>
      <c r="B152" s="89"/>
      <c r="C152" s="89"/>
      <c r="D152" s="89"/>
    </row>
    <row r="153" spans="1:4" ht="15" x14ac:dyDescent="0.2">
      <c r="A153" s="89"/>
      <c r="B153" s="89"/>
      <c r="C153" s="89"/>
      <c r="D153" s="89"/>
    </row>
    <row r="154" spans="1:4" ht="15" x14ac:dyDescent="0.2">
      <c r="A154" s="89"/>
      <c r="B154" s="89"/>
      <c r="C154" s="89"/>
      <c r="D154" s="89"/>
    </row>
    <row r="155" spans="1:4" ht="15" x14ac:dyDescent="0.2">
      <c r="A155" s="89"/>
      <c r="B155" s="89"/>
      <c r="C155" s="89"/>
      <c r="D155" s="89"/>
    </row>
    <row r="156" spans="1:4" ht="15" x14ac:dyDescent="0.2">
      <c r="A156" s="89"/>
      <c r="B156" s="89"/>
      <c r="C156" s="89"/>
      <c r="D156" s="89"/>
    </row>
    <row r="157" spans="1:4" ht="15" x14ac:dyDescent="0.2">
      <c r="A157" s="89"/>
      <c r="B157" s="89"/>
      <c r="C157" s="89"/>
      <c r="D157" s="89"/>
    </row>
    <row r="158" spans="1:4" ht="15" x14ac:dyDescent="0.2">
      <c r="A158" s="89"/>
      <c r="B158" s="89"/>
      <c r="C158" s="89"/>
      <c r="D158" s="89"/>
    </row>
    <row r="159" spans="1:4" ht="15" x14ac:dyDescent="0.2">
      <c r="A159" s="89"/>
      <c r="B159" s="89"/>
      <c r="C159" s="89"/>
      <c r="D159" s="89"/>
    </row>
    <row r="160" spans="1:4" ht="15" x14ac:dyDescent="0.2">
      <c r="A160" s="89"/>
      <c r="B160" s="89"/>
      <c r="C160" s="89"/>
      <c r="D160" s="89"/>
    </row>
    <row r="161" spans="1:4" ht="15" x14ac:dyDescent="0.2">
      <c r="A161" s="89"/>
      <c r="B161" s="89"/>
      <c r="C161" s="89"/>
      <c r="D161" s="89"/>
    </row>
    <row r="162" spans="1:4" ht="15" x14ac:dyDescent="0.2">
      <c r="A162" s="89"/>
      <c r="B162" s="89"/>
      <c r="C162" s="89"/>
      <c r="D162" s="89"/>
    </row>
    <row r="163" spans="1:4" ht="15" x14ac:dyDescent="0.2">
      <c r="A163" s="89"/>
      <c r="B163" s="89"/>
      <c r="C163" s="89"/>
      <c r="D163" s="89"/>
    </row>
    <row r="164" spans="1:4" ht="15" x14ac:dyDescent="0.2">
      <c r="A164" s="89"/>
      <c r="B164" s="89"/>
      <c r="C164" s="89"/>
      <c r="D164" s="89"/>
    </row>
    <row r="165" spans="1:4" ht="15" x14ac:dyDescent="0.2">
      <c r="A165" s="89"/>
      <c r="B165" s="89"/>
      <c r="C165" s="89"/>
      <c r="D165" s="89"/>
    </row>
    <row r="166" spans="1:4" ht="15" x14ac:dyDescent="0.2">
      <c r="A166" s="89"/>
      <c r="B166" s="89"/>
      <c r="C166" s="89"/>
      <c r="D166" s="89"/>
    </row>
    <row r="167" spans="1:4" ht="15" x14ac:dyDescent="0.2">
      <c r="A167" s="89"/>
      <c r="B167" s="89"/>
      <c r="C167" s="89"/>
      <c r="D167" s="89"/>
    </row>
    <row r="168" spans="1:4" ht="15" x14ac:dyDescent="0.2">
      <c r="A168" s="89"/>
      <c r="B168" s="89"/>
      <c r="C168" s="89"/>
      <c r="D168" s="89"/>
    </row>
    <row r="169" spans="1:4" ht="15" x14ac:dyDescent="0.2">
      <c r="A169" s="89"/>
      <c r="B169" s="89"/>
      <c r="C169" s="89"/>
      <c r="D169" s="89"/>
    </row>
    <row r="170" spans="1:4" ht="15" x14ac:dyDescent="0.2">
      <c r="A170" s="89"/>
      <c r="B170" s="89"/>
      <c r="C170" s="89"/>
      <c r="D170" s="89"/>
    </row>
    <row r="171" spans="1:4" ht="15" x14ac:dyDescent="0.2">
      <c r="A171" s="89"/>
      <c r="B171" s="89"/>
      <c r="C171" s="89"/>
      <c r="D171" s="89"/>
    </row>
    <row r="172" spans="1:4" ht="15" x14ac:dyDescent="0.2">
      <c r="A172" s="89"/>
      <c r="B172" s="89"/>
      <c r="C172" s="89"/>
      <c r="D172" s="89"/>
    </row>
    <row r="173" spans="1:4" ht="15" x14ac:dyDescent="0.2">
      <c r="A173" s="89"/>
      <c r="B173" s="89"/>
      <c r="C173" s="89"/>
      <c r="D173" s="89"/>
    </row>
    <row r="174" spans="1:4" ht="15" x14ac:dyDescent="0.2">
      <c r="A174" s="89"/>
      <c r="B174" s="89"/>
      <c r="C174" s="89"/>
      <c r="D174" s="89"/>
    </row>
    <row r="175" spans="1:4" ht="15" x14ac:dyDescent="0.2">
      <c r="A175" s="89"/>
      <c r="B175" s="89"/>
      <c r="C175" s="89"/>
      <c r="D175" s="89"/>
    </row>
    <row r="176" spans="1:4" ht="15" x14ac:dyDescent="0.2">
      <c r="A176" s="89"/>
      <c r="B176" s="89"/>
      <c r="C176" s="89"/>
      <c r="D176" s="89"/>
    </row>
    <row r="177" spans="1:4" ht="15" x14ac:dyDescent="0.2">
      <c r="A177" s="89"/>
      <c r="B177" s="89"/>
      <c r="C177" s="89"/>
      <c r="D177" s="89"/>
    </row>
    <row r="178" spans="1:4" ht="15" x14ac:dyDescent="0.2">
      <c r="A178" s="89"/>
      <c r="B178" s="89"/>
      <c r="C178" s="89"/>
      <c r="D178" s="89"/>
    </row>
    <row r="179" spans="1:4" ht="15" x14ac:dyDescent="0.2">
      <c r="A179" s="89"/>
      <c r="B179" s="89"/>
      <c r="C179" s="89"/>
      <c r="D179" s="89"/>
    </row>
    <row r="180" spans="1:4" ht="15" x14ac:dyDescent="0.2">
      <c r="A180" s="89"/>
      <c r="B180" s="89"/>
      <c r="C180" s="89"/>
      <c r="D180" s="89"/>
    </row>
    <row r="181" spans="1:4" ht="15" x14ac:dyDescent="0.2">
      <c r="A181" s="89"/>
      <c r="B181" s="89"/>
      <c r="C181" s="89"/>
      <c r="D181" s="89"/>
    </row>
    <row r="182" spans="1:4" ht="15" x14ac:dyDescent="0.2">
      <c r="A182" s="89"/>
      <c r="B182" s="89"/>
      <c r="C182" s="89"/>
      <c r="D182" s="89"/>
    </row>
    <row r="183" spans="1:4" ht="15" x14ac:dyDescent="0.2">
      <c r="A183" s="89"/>
      <c r="B183" s="89"/>
      <c r="C183" s="89"/>
      <c r="D183" s="89"/>
    </row>
    <row r="184" spans="1:4" ht="15" x14ac:dyDescent="0.2">
      <c r="A184" s="89"/>
      <c r="B184" s="89"/>
      <c r="C184" s="89"/>
      <c r="D184" s="89"/>
    </row>
    <row r="185" spans="1:4" ht="15" x14ac:dyDescent="0.2">
      <c r="A185" s="89"/>
      <c r="B185" s="89"/>
      <c r="C185" s="89"/>
      <c r="D185" s="89"/>
    </row>
    <row r="186" spans="1:4" ht="15" x14ac:dyDescent="0.2">
      <c r="A186" s="89"/>
      <c r="B186" s="89"/>
      <c r="C186" s="89"/>
      <c r="D186" s="89"/>
    </row>
    <row r="187" spans="1:4" ht="15" x14ac:dyDescent="0.2">
      <c r="A187" s="89"/>
      <c r="B187" s="89"/>
      <c r="C187" s="89"/>
      <c r="D187" s="89"/>
    </row>
    <row r="188" spans="1:4" ht="15" x14ac:dyDescent="0.2">
      <c r="A188" s="89"/>
      <c r="B188" s="89"/>
      <c r="C188" s="89"/>
      <c r="D188" s="89"/>
    </row>
    <row r="189" spans="1:4" ht="15" x14ac:dyDescent="0.2">
      <c r="A189" s="89"/>
      <c r="B189" s="89"/>
      <c r="C189" s="89"/>
      <c r="D189" s="89"/>
    </row>
    <row r="190" spans="1:4" ht="15" x14ac:dyDescent="0.2">
      <c r="A190" s="89"/>
      <c r="B190" s="89"/>
      <c r="C190" s="89"/>
      <c r="D190" s="89"/>
    </row>
    <row r="191" spans="1:4" ht="15" x14ac:dyDescent="0.2">
      <c r="A191" s="89"/>
      <c r="B191" s="89"/>
      <c r="C191" s="89"/>
      <c r="D191" s="89"/>
    </row>
    <row r="192" spans="1:4" ht="15" x14ac:dyDescent="0.2">
      <c r="A192" s="89"/>
      <c r="B192" s="89"/>
      <c r="C192" s="89"/>
      <c r="D192" s="89"/>
    </row>
    <row r="193" spans="1:4" ht="15" x14ac:dyDescent="0.2">
      <c r="A193" s="89"/>
      <c r="B193" s="89"/>
      <c r="C193" s="89"/>
      <c r="D193" s="89"/>
    </row>
    <row r="194" spans="1:4" ht="15" x14ac:dyDescent="0.2">
      <c r="A194" s="89"/>
      <c r="B194" s="89"/>
      <c r="C194" s="89"/>
      <c r="D194" s="89"/>
    </row>
    <row r="195" spans="1:4" ht="15" x14ac:dyDescent="0.2">
      <c r="A195" s="89"/>
      <c r="B195" s="89"/>
      <c r="C195" s="89"/>
      <c r="D195" s="89"/>
    </row>
    <row r="196" spans="1:4" ht="15" x14ac:dyDescent="0.2">
      <c r="A196" s="89"/>
      <c r="B196" s="89"/>
      <c r="C196" s="89"/>
      <c r="D196" s="89"/>
    </row>
    <row r="197" spans="1:4" ht="15" x14ac:dyDescent="0.2">
      <c r="A197" s="89"/>
      <c r="B197" s="89"/>
      <c r="C197" s="89"/>
      <c r="D197" s="89"/>
    </row>
    <row r="198" spans="1:4" ht="15" x14ac:dyDescent="0.2">
      <c r="A198" s="89"/>
      <c r="B198" s="89"/>
      <c r="C198" s="89"/>
      <c r="D198" s="89"/>
    </row>
    <row r="199" spans="1:4" ht="15" x14ac:dyDescent="0.2">
      <c r="A199" s="89"/>
      <c r="B199" s="89"/>
      <c r="C199" s="89"/>
      <c r="D199" s="89"/>
    </row>
    <row r="200" spans="1:4" ht="15" x14ac:dyDescent="0.2">
      <c r="A200" s="89"/>
      <c r="B200" s="89"/>
      <c r="C200" s="89"/>
      <c r="D200" s="89"/>
    </row>
    <row r="201" spans="1:4" ht="15" x14ac:dyDescent="0.2">
      <c r="A201" s="89"/>
      <c r="B201" s="89"/>
      <c r="C201" s="89"/>
      <c r="D201" s="89"/>
    </row>
    <row r="202" spans="1:4" ht="15" x14ac:dyDescent="0.2">
      <c r="A202" s="89"/>
      <c r="B202" s="89"/>
      <c r="C202" s="89"/>
      <c r="D202" s="89"/>
    </row>
    <row r="203" spans="1:4" ht="15" x14ac:dyDescent="0.2">
      <c r="A203" s="89"/>
      <c r="B203" s="89"/>
      <c r="C203" s="89"/>
      <c r="D203" s="89"/>
    </row>
    <row r="204" spans="1:4" ht="15" x14ac:dyDescent="0.2">
      <c r="A204" s="89"/>
      <c r="B204" s="89"/>
      <c r="C204" s="89"/>
      <c r="D204" s="89"/>
    </row>
    <row r="205" spans="1:4" ht="15" x14ac:dyDescent="0.2">
      <c r="A205" s="89"/>
      <c r="B205" s="89"/>
      <c r="C205" s="89"/>
      <c r="D205" s="89"/>
    </row>
    <row r="206" spans="1:4" ht="15" x14ac:dyDescent="0.2">
      <c r="A206" s="89"/>
      <c r="B206" s="89"/>
      <c r="C206" s="89"/>
      <c r="D206" s="89"/>
    </row>
    <row r="207" spans="1:4" ht="15" x14ac:dyDescent="0.2">
      <c r="A207" s="89"/>
      <c r="B207" s="89"/>
      <c r="C207" s="89"/>
      <c r="D207" s="89"/>
    </row>
    <row r="208" spans="1:4" ht="15" x14ac:dyDescent="0.2">
      <c r="A208" s="89"/>
      <c r="B208" s="89"/>
      <c r="C208" s="89"/>
      <c r="D208" s="89"/>
    </row>
    <row r="209" spans="1:4" ht="15" x14ac:dyDescent="0.2">
      <c r="A209" s="89"/>
      <c r="B209" s="89"/>
      <c r="C209" s="89"/>
      <c r="D209" s="89"/>
    </row>
    <row r="210" spans="1:4" ht="15" x14ac:dyDescent="0.2">
      <c r="A210" s="89"/>
      <c r="B210" s="89"/>
      <c r="C210" s="89"/>
      <c r="D210" s="89"/>
    </row>
    <row r="211" spans="1:4" ht="15" x14ac:dyDescent="0.2">
      <c r="A211" s="89"/>
      <c r="B211" s="89"/>
      <c r="C211" s="89"/>
      <c r="D211" s="89"/>
    </row>
    <row r="212" spans="1:4" ht="15" x14ac:dyDescent="0.2">
      <c r="A212" s="89"/>
      <c r="B212" s="89"/>
      <c r="C212" s="89"/>
      <c r="D212" s="89"/>
    </row>
    <row r="213" spans="1:4" ht="15" x14ac:dyDescent="0.2">
      <c r="A213" s="89"/>
      <c r="B213" s="89"/>
      <c r="C213" s="89"/>
      <c r="D213" s="89"/>
    </row>
    <row r="214" spans="1:4" ht="15" x14ac:dyDescent="0.2">
      <c r="A214" s="89"/>
      <c r="B214" s="89"/>
      <c r="C214" s="89"/>
      <c r="D214" s="89"/>
    </row>
    <row r="215" spans="1:4" ht="15" x14ac:dyDescent="0.2">
      <c r="A215" s="89"/>
      <c r="B215" s="89"/>
      <c r="C215" s="89"/>
      <c r="D215" s="89"/>
    </row>
    <row r="216" spans="1:4" ht="15" x14ac:dyDescent="0.2">
      <c r="A216" s="89"/>
      <c r="B216" s="89"/>
      <c r="C216" s="89"/>
      <c r="D216" s="89"/>
    </row>
    <row r="217" spans="1:4" ht="15" x14ac:dyDescent="0.2">
      <c r="A217" s="89"/>
      <c r="B217" s="89"/>
      <c r="C217" s="89"/>
      <c r="D217" s="89"/>
    </row>
    <row r="218" spans="1:4" ht="15" x14ac:dyDescent="0.2">
      <c r="A218" s="89"/>
      <c r="B218" s="89"/>
      <c r="C218" s="89"/>
      <c r="D218" s="89"/>
    </row>
    <row r="219" spans="1:4" ht="15" x14ac:dyDescent="0.2">
      <c r="A219" s="89"/>
      <c r="B219" s="89"/>
      <c r="C219" s="89"/>
      <c r="D219" s="89"/>
    </row>
    <row r="220" spans="1:4" ht="15" x14ac:dyDescent="0.2">
      <c r="A220" s="89"/>
      <c r="B220" s="89"/>
      <c r="C220" s="89"/>
      <c r="D220" s="89"/>
    </row>
    <row r="221" spans="1:4" ht="15" x14ac:dyDescent="0.2">
      <c r="A221" s="89"/>
      <c r="B221" s="89"/>
      <c r="C221" s="89"/>
      <c r="D221" s="89"/>
    </row>
    <row r="222" spans="1:4" ht="15" x14ac:dyDescent="0.2">
      <c r="A222" s="89"/>
      <c r="B222" s="89"/>
      <c r="C222" s="89"/>
      <c r="D222" s="89"/>
    </row>
    <row r="223" spans="1:4" ht="15" x14ac:dyDescent="0.2">
      <c r="A223" s="89"/>
      <c r="B223" s="89"/>
      <c r="C223" s="89"/>
      <c r="D223" s="89"/>
    </row>
    <row r="224" spans="1:4" ht="15" x14ac:dyDescent="0.2">
      <c r="A224" s="89"/>
      <c r="B224" s="89"/>
      <c r="C224" s="89"/>
      <c r="D224" s="89"/>
    </row>
    <row r="225" spans="1:4" ht="15" x14ac:dyDescent="0.2">
      <c r="A225" s="89"/>
      <c r="B225" s="89"/>
      <c r="C225" s="89"/>
      <c r="D225" s="89"/>
    </row>
    <row r="226" spans="1:4" ht="15" x14ac:dyDescent="0.2">
      <c r="A226" s="89"/>
      <c r="B226" s="89"/>
      <c r="C226" s="89"/>
      <c r="D226" s="89"/>
    </row>
    <row r="227" spans="1:4" ht="15" x14ac:dyDescent="0.2">
      <c r="A227" s="89"/>
      <c r="B227" s="89"/>
      <c r="C227" s="89"/>
      <c r="D227" s="89"/>
    </row>
    <row r="228" spans="1:4" ht="15" x14ac:dyDescent="0.2">
      <c r="A228" s="89"/>
      <c r="B228" s="89"/>
      <c r="C228" s="89"/>
      <c r="D228" s="89"/>
    </row>
    <row r="229" spans="1:4" ht="15" x14ac:dyDescent="0.2">
      <c r="A229" s="89"/>
      <c r="B229" s="89"/>
      <c r="C229" s="89"/>
      <c r="D229" s="89"/>
    </row>
    <row r="230" spans="1:4" ht="15" x14ac:dyDescent="0.2">
      <c r="A230" s="89"/>
      <c r="B230" s="89"/>
      <c r="C230" s="89"/>
      <c r="D230" s="89"/>
    </row>
    <row r="231" spans="1:4" ht="15" x14ac:dyDescent="0.2">
      <c r="A231" s="89"/>
      <c r="B231" s="89"/>
      <c r="C231" s="89"/>
      <c r="D231" s="89"/>
    </row>
    <row r="232" spans="1:4" ht="15" x14ac:dyDescent="0.2">
      <c r="A232" s="89"/>
      <c r="B232" s="89"/>
      <c r="C232" s="89"/>
      <c r="D232" s="89"/>
    </row>
    <row r="233" spans="1:4" ht="15" x14ac:dyDescent="0.2">
      <c r="A233" s="89"/>
      <c r="B233" s="89"/>
      <c r="C233" s="89"/>
      <c r="D233" s="89"/>
    </row>
    <row r="234" spans="1:4" ht="15" x14ac:dyDescent="0.2">
      <c r="A234" s="89"/>
      <c r="B234" s="89"/>
      <c r="C234" s="89"/>
      <c r="D234" s="89"/>
    </row>
    <row r="235" spans="1:4" ht="15" x14ac:dyDescent="0.2">
      <c r="A235" s="89"/>
      <c r="B235" s="89"/>
      <c r="C235" s="89"/>
      <c r="D235" s="89"/>
    </row>
    <row r="236" spans="1:4" ht="15" x14ac:dyDescent="0.2">
      <c r="A236" s="89"/>
      <c r="B236" s="89"/>
      <c r="C236" s="89"/>
      <c r="D236" s="89"/>
    </row>
    <row r="237" spans="1:4" ht="15" x14ac:dyDescent="0.2">
      <c r="A237" s="89"/>
      <c r="B237" s="89"/>
      <c r="C237" s="89"/>
      <c r="D237" s="89"/>
    </row>
    <row r="238" spans="1:4" ht="15" x14ac:dyDescent="0.2">
      <c r="A238" s="89"/>
      <c r="B238" s="89"/>
      <c r="C238" s="89"/>
      <c r="D238" s="89"/>
    </row>
    <row r="239" spans="1:4" ht="15" x14ac:dyDescent="0.2">
      <c r="A239" s="89"/>
      <c r="B239" s="89"/>
      <c r="C239" s="89"/>
      <c r="D239" s="89"/>
    </row>
    <row r="240" spans="1:4" ht="15" x14ac:dyDescent="0.2">
      <c r="A240" s="89"/>
      <c r="B240" s="89"/>
      <c r="C240" s="89"/>
      <c r="D240" s="89"/>
    </row>
    <row r="241" spans="1:4" ht="15" x14ac:dyDescent="0.2">
      <c r="A241" s="89"/>
      <c r="B241" s="89"/>
      <c r="C241" s="89"/>
      <c r="D241" s="89"/>
    </row>
    <row r="242" spans="1:4" ht="15" x14ac:dyDescent="0.2">
      <c r="A242" s="89"/>
      <c r="B242" s="89"/>
      <c r="C242" s="89"/>
      <c r="D242" s="89"/>
    </row>
    <row r="243" spans="1:4" ht="15" x14ac:dyDescent="0.2">
      <c r="A243" s="89"/>
      <c r="B243" s="89"/>
      <c r="C243" s="89"/>
      <c r="D243" s="89"/>
    </row>
    <row r="244" spans="1:4" ht="15" x14ac:dyDescent="0.2">
      <c r="A244" s="89"/>
      <c r="B244" s="89"/>
      <c r="C244" s="89"/>
      <c r="D244" s="89"/>
    </row>
    <row r="245" spans="1:4" ht="15" x14ac:dyDescent="0.2">
      <c r="A245" s="89"/>
      <c r="B245" s="89"/>
      <c r="C245" s="89"/>
      <c r="D245" s="89"/>
    </row>
    <row r="246" spans="1:4" ht="15" x14ac:dyDescent="0.2">
      <c r="A246" s="89"/>
      <c r="B246" s="89"/>
      <c r="C246" s="89"/>
      <c r="D246" s="89"/>
    </row>
    <row r="247" spans="1:4" ht="15" x14ac:dyDescent="0.2">
      <c r="A247" s="89"/>
      <c r="B247" s="89"/>
      <c r="C247" s="89"/>
      <c r="D247" s="89"/>
    </row>
    <row r="248" spans="1:4" ht="15" x14ac:dyDescent="0.2">
      <c r="A248" s="89"/>
      <c r="B248" s="89"/>
      <c r="C248" s="89"/>
      <c r="D248" s="89"/>
    </row>
    <row r="249" spans="1:4" ht="15" x14ac:dyDescent="0.2">
      <c r="A249" s="89"/>
      <c r="B249" s="89"/>
      <c r="C249" s="89"/>
      <c r="D249" s="89"/>
    </row>
    <row r="250" spans="1:4" ht="15" x14ac:dyDescent="0.2">
      <c r="A250" s="89"/>
      <c r="B250" s="89"/>
      <c r="C250" s="89"/>
      <c r="D250" s="89"/>
    </row>
    <row r="251" spans="1:4" ht="15" x14ac:dyDescent="0.2">
      <c r="A251" s="89"/>
      <c r="B251" s="89"/>
      <c r="C251" s="89"/>
      <c r="D251" s="89"/>
    </row>
    <row r="252" spans="1:4" ht="15" x14ac:dyDescent="0.2">
      <c r="A252" s="89"/>
      <c r="B252" s="89"/>
      <c r="C252" s="89"/>
      <c r="D252" s="89"/>
    </row>
    <row r="253" spans="1:4" ht="15" x14ac:dyDescent="0.2">
      <c r="A253" s="89"/>
      <c r="B253" s="89"/>
      <c r="C253" s="89"/>
      <c r="D253" s="89"/>
    </row>
    <row r="254" spans="1:4" ht="15" x14ac:dyDescent="0.2">
      <c r="A254" s="89"/>
      <c r="B254" s="89"/>
      <c r="C254" s="89"/>
      <c r="D254" s="89"/>
    </row>
    <row r="255" spans="1:4" ht="15" x14ac:dyDescent="0.2">
      <c r="A255" s="89"/>
      <c r="B255" s="89"/>
      <c r="C255" s="89"/>
      <c r="D255" s="89"/>
    </row>
    <row r="256" spans="1:4" ht="15" x14ac:dyDescent="0.2">
      <c r="A256" s="89"/>
      <c r="B256" s="89"/>
      <c r="C256" s="89"/>
      <c r="D256" s="89"/>
    </row>
    <row r="257" spans="1:4" ht="15" x14ac:dyDescent="0.2">
      <c r="A257" s="89"/>
      <c r="B257" s="89"/>
      <c r="C257" s="89"/>
      <c r="D257" s="89"/>
    </row>
    <row r="258" spans="1:4" ht="15" x14ac:dyDescent="0.2">
      <c r="A258" s="89"/>
      <c r="B258" s="89"/>
      <c r="C258" s="89"/>
      <c r="D258" s="89"/>
    </row>
    <row r="259" spans="1:4" ht="15" x14ac:dyDescent="0.2">
      <c r="A259" s="89"/>
      <c r="B259" s="89"/>
      <c r="C259" s="89"/>
      <c r="D259" s="89"/>
    </row>
    <row r="260" spans="1:4" ht="15" x14ac:dyDescent="0.2">
      <c r="A260" s="89"/>
      <c r="B260" s="89"/>
      <c r="C260" s="89"/>
      <c r="D260" s="89"/>
    </row>
    <row r="261" spans="1:4" ht="15" x14ac:dyDescent="0.2">
      <c r="A261" s="89"/>
      <c r="B261" s="89"/>
      <c r="C261" s="89"/>
      <c r="D261" s="89"/>
    </row>
    <row r="262" spans="1:4" ht="15" x14ac:dyDescent="0.2">
      <c r="A262" s="89"/>
      <c r="B262" s="89"/>
      <c r="C262" s="89"/>
      <c r="D262" s="89"/>
    </row>
    <row r="263" spans="1:4" ht="15" x14ac:dyDescent="0.2">
      <c r="A263" s="89"/>
      <c r="B263" s="89"/>
      <c r="C263" s="89"/>
      <c r="D263" s="89"/>
    </row>
    <row r="264" spans="1:4" ht="15" x14ac:dyDescent="0.2">
      <c r="A264" s="89"/>
      <c r="B264" s="89"/>
      <c r="C264" s="89"/>
      <c r="D264" s="89"/>
    </row>
    <row r="265" spans="1:4" ht="15" x14ac:dyDescent="0.2">
      <c r="A265" s="89"/>
      <c r="B265" s="89"/>
      <c r="C265" s="89"/>
      <c r="D265" s="89"/>
    </row>
    <row r="266" spans="1:4" ht="15" x14ac:dyDescent="0.2">
      <c r="A266" s="89"/>
      <c r="B266" s="89"/>
      <c r="C266" s="89"/>
      <c r="D266" s="89"/>
    </row>
    <row r="267" spans="1:4" ht="15" x14ac:dyDescent="0.2">
      <c r="A267" s="89"/>
      <c r="B267" s="89"/>
      <c r="C267" s="89"/>
      <c r="D267" s="89"/>
    </row>
    <row r="268" spans="1:4" ht="15" x14ac:dyDescent="0.2">
      <c r="A268" s="89"/>
      <c r="B268" s="89"/>
      <c r="C268" s="89"/>
      <c r="D268" s="89"/>
    </row>
    <row r="269" spans="1:4" ht="15" x14ac:dyDescent="0.2">
      <c r="A269" s="89"/>
      <c r="B269" s="89"/>
      <c r="C269" s="89"/>
      <c r="D269" s="89"/>
    </row>
    <row r="270" spans="1:4" ht="15" x14ac:dyDescent="0.2">
      <c r="A270" s="89"/>
      <c r="B270" s="89"/>
      <c r="C270" s="89"/>
      <c r="D270" s="89"/>
    </row>
    <row r="271" spans="1:4" ht="15" x14ac:dyDescent="0.2">
      <c r="A271" s="89"/>
      <c r="B271" s="89"/>
      <c r="C271" s="89"/>
      <c r="D271" s="89"/>
    </row>
    <row r="272" spans="1:4" ht="15" x14ac:dyDescent="0.2">
      <c r="A272" s="89"/>
      <c r="B272" s="89"/>
      <c r="C272" s="89"/>
      <c r="D272" s="89"/>
    </row>
    <row r="273" spans="1:4" ht="15" x14ac:dyDescent="0.2">
      <c r="A273" s="89"/>
      <c r="B273" s="89"/>
      <c r="C273" s="89"/>
      <c r="D273" s="89"/>
    </row>
    <row r="274" spans="1:4" ht="15" x14ac:dyDescent="0.2">
      <c r="A274" s="89"/>
      <c r="B274" s="89"/>
      <c r="C274" s="89"/>
      <c r="D274" s="89"/>
    </row>
    <row r="275" spans="1:4" ht="15" x14ac:dyDescent="0.2">
      <c r="A275" s="89"/>
      <c r="B275" s="89"/>
      <c r="C275" s="89"/>
      <c r="D275" s="89"/>
    </row>
    <row r="276" spans="1:4" ht="15" x14ac:dyDescent="0.2">
      <c r="A276" s="89"/>
      <c r="B276" s="89"/>
      <c r="C276" s="89"/>
      <c r="D276" s="89"/>
    </row>
    <row r="277" spans="1:4" ht="15" x14ac:dyDescent="0.2">
      <c r="A277" s="89"/>
      <c r="B277" s="89"/>
      <c r="C277" s="89"/>
      <c r="D277" s="89"/>
    </row>
    <row r="278" spans="1:4" ht="15" x14ac:dyDescent="0.2">
      <c r="A278" s="89"/>
      <c r="B278" s="89"/>
      <c r="C278" s="89"/>
      <c r="D278" s="89"/>
    </row>
    <row r="279" spans="1:4" ht="15" x14ac:dyDescent="0.2">
      <c r="A279" s="89"/>
      <c r="B279" s="89"/>
      <c r="C279" s="89"/>
      <c r="D279" s="89"/>
    </row>
    <row r="280" spans="1:4" ht="15" x14ac:dyDescent="0.2">
      <c r="A280" s="89"/>
      <c r="B280" s="89"/>
      <c r="C280" s="89"/>
      <c r="D280" s="89"/>
    </row>
    <row r="281" spans="1:4" ht="15" x14ac:dyDescent="0.2">
      <c r="A281" s="89"/>
      <c r="B281" s="89"/>
      <c r="C281" s="89"/>
      <c r="D281" s="89"/>
    </row>
    <row r="282" spans="1:4" ht="15" x14ac:dyDescent="0.2">
      <c r="A282" s="89"/>
      <c r="B282" s="89"/>
      <c r="C282" s="89"/>
      <c r="D282" s="89"/>
    </row>
    <row r="283" spans="1:4" ht="15" x14ac:dyDescent="0.2">
      <c r="A283" s="89"/>
      <c r="B283" s="89"/>
      <c r="C283" s="89"/>
      <c r="D283" s="89"/>
    </row>
    <row r="284" spans="1:4" ht="15" x14ac:dyDescent="0.2">
      <c r="A284" s="89"/>
      <c r="B284" s="89"/>
      <c r="C284" s="89"/>
      <c r="D284" s="89"/>
    </row>
    <row r="285" spans="1:4" ht="15" x14ac:dyDescent="0.2">
      <c r="A285" s="89"/>
      <c r="B285" s="89"/>
      <c r="C285" s="89"/>
      <c r="D285" s="89"/>
    </row>
    <row r="286" spans="1:4" ht="15" x14ac:dyDescent="0.2">
      <c r="A286" s="89"/>
      <c r="B286" s="89"/>
      <c r="C286" s="89"/>
      <c r="D286" s="89"/>
    </row>
    <row r="287" spans="1:4" ht="15" x14ac:dyDescent="0.2">
      <c r="A287" s="89"/>
      <c r="B287" s="89"/>
      <c r="C287" s="89"/>
      <c r="D287" s="89"/>
    </row>
    <row r="288" spans="1:4" ht="15" x14ac:dyDescent="0.2">
      <c r="A288" s="89"/>
      <c r="B288" s="89"/>
      <c r="C288" s="89"/>
      <c r="D288" s="89"/>
    </row>
    <row r="289" spans="1:4" ht="15" x14ac:dyDescent="0.2">
      <c r="A289" s="89"/>
      <c r="B289" s="89"/>
      <c r="C289" s="89"/>
      <c r="D289" s="89"/>
    </row>
    <row r="290" spans="1:4" ht="15" x14ac:dyDescent="0.2">
      <c r="A290" s="89"/>
      <c r="B290" s="89"/>
      <c r="C290" s="89"/>
      <c r="D290" s="89"/>
    </row>
    <row r="291" spans="1:4" ht="15" x14ac:dyDescent="0.2">
      <c r="A291" s="89"/>
      <c r="B291" s="89"/>
      <c r="C291" s="89"/>
      <c r="D291" s="89"/>
    </row>
    <row r="292" spans="1:4" ht="15" x14ac:dyDescent="0.2">
      <c r="A292" s="89"/>
      <c r="B292" s="89"/>
      <c r="C292" s="89"/>
      <c r="D292" s="89"/>
    </row>
    <row r="293" spans="1:4" ht="15" x14ac:dyDescent="0.2">
      <c r="A293" s="89"/>
      <c r="B293" s="89"/>
      <c r="C293" s="89"/>
      <c r="D293" s="89"/>
    </row>
    <row r="294" spans="1:4" ht="15" x14ac:dyDescent="0.2">
      <c r="A294" s="89"/>
      <c r="B294" s="89"/>
      <c r="C294" s="89"/>
      <c r="D294" s="89"/>
    </row>
    <row r="295" spans="1:4" ht="15" x14ac:dyDescent="0.2">
      <c r="A295" s="89"/>
      <c r="B295" s="89"/>
      <c r="C295" s="89"/>
      <c r="D295" s="89"/>
    </row>
    <row r="296" spans="1:4" ht="15" x14ac:dyDescent="0.2">
      <c r="A296" s="89"/>
      <c r="B296" s="89"/>
      <c r="C296" s="89"/>
      <c r="D296" s="89"/>
    </row>
    <row r="297" spans="1:4" ht="15" x14ac:dyDescent="0.2">
      <c r="A297" s="89"/>
      <c r="B297" s="89"/>
      <c r="C297" s="89"/>
      <c r="D297" s="89"/>
    </row>
    <row r="298" spans="1:4" ht="15" x14ac:dyDescent="0.2">
      <c r="A298" s="89"/>
      <c r="B298" s="89"/>
      <c r="C298" s="89"/>
      <c r="D298" s="89"/>
    </row>
    <row r="299" spans="1:4" ht="15" x14ac:dyDescent="0.2">
      <c r="A299" s="89"/>
      <c r="B299" s="89"/>
      <c r="C299" s="89"/>
      <c r="D299" s="89"/>
    </row>
    <row r="300" spans="1:4" ht="15" x14ac:dyDescent="0.2">
      <c r="A300" s="89"/>
      <c r="B300" s="89"/>
      <c r="C300" s="89"/>
      <c r="D300" s="89"/>
    </row>
    <row r="301" spans="1:4" ht="15" x14ac:dyDescent="0.2">
      <c r="A301" s="89"/>
      <c r="B301" s="89"/>
      <c r="C301" s="89"/>
      <c r="D301" s="89"/>
    </row>
    <row r="302" spans="1:4" ht="15" x14ac:dyDescent="0.2">
      <c r="A302" s="89"/>
      <c r="B302" s="89"/>
      <c r="C302" s="89"/>
      <c r="D302" s="89"/>
    </row>
    <row r="303" spans="1:4" ht="15" x14ac:dyDescent="0.2">
      <c r="A303" s="89"/>
      <c r="B303" s="89"/>
      <c r="C303" s="89"/>
      <c r="D303" s="89"/>
    </row>
    <row r="304" spans="1:4" ht="15" x14ac:dyDescent="0.2">
      <c r="A304" s="89"/>
      <c r="B304" s="89"/>
      <c r="C304" s="89"/>
      <c r="D304" s="89"/>
    </row>
    <row r="305" spans="1:4" ht="15" x14ac:dyDescent="0.2">
      <c r="A305" s="89"/>
      <c r="B305" s="89"/>
      <c r="C305" s="89"/>
      <c r="D305" s="89"/>
    </row>
    <row r="306" spans="1:4" ht="15" x14ac:dyDescent="0.2">
      <c r="A306" s="89"/>
      <c r="B306" s="89"/>
      <c r="C306" s="89"/>
      <c r="D306" s="89"/>
    </row>
    <row r="307" spans="1:4" ht="15" x14ac:dyDescent="0.2">
      <c r="A307" s="89"/>
      <c r="B307" s="89"/>
      <c r="C307" s="89"/>
      <c r="D307" s="89"/>
    </row>
    <row r="308" spans="1:4" ht="15" x14ac:dyDescent="0.2">
      <c r="A308" s="89"/>
      <c r="B308" s="89"/>
      <c r="C308" s="89"/>
      <c r="D308" s="89"/>
    </row>
    <row r="309" spans="1:4" ht="15" x14ac:dyDescent="0.2">
      <c r="A309" s="89"/>
      <c r="B309" s="89"/>
      <c r="C309" s="89"/>
      <c r="D309" s="89"/>
    </row>
    <row r="310" spans="1:4" ht="15" x14ac:dyDescent="0.2">
      <c r="A310" s="89"/>
      <c r="B310" s="89"/>
      <c r="C310" s="89"/>
      <c r="D310" s="89"/>
    </row>
    <row r="311" spans="1:4" ht="15" x14ac:dyDescent="0.2">
      <c r="A311" s="89"/>
      <c r="B311" s="89"/>
      <c r="C311" s="89"/>
      <c r="D311" s="89"/>
    </row>
    <row r="312" spans="1:4" ht="15" x14ac:dyDescent="0.2">
      <c r="A312" s="89"/>
      <c r="B312" s="89"/>
      <c r="C312" s="89"/>
      <c r="D312" s="89"/>
    </row>
    <row r="313" spans="1:4" ht="15" x14ac:dyDescent="0.2">
      <c r="A313" s="89"/>
      <c r="B313" s="89"/>
      <c r="C313" s="89"/>
      <c r="D313" s="89"/>
    </row>
    <row r="314" spans="1:4" ht="15" x14ac:dyDescent="0.2">
      <c r="A314" s="89"/>
      <c r="B314" s="89"/>
      <c r="C314" s="89"/>
      <c r="D314" s="89"/>
    </row>
    <row r="315" spans="1:4" ht="15" x14ac:dyDescent="0.2">
      <c r="A315" s="89"/>
      <c r="B315" s="89"/>
      <c r="C315" s="89"/>
      <c r="D315" s="89"/>
    </row>
    <row r="316" spans="1:4" ht="15" x14ac:dyDescent="0.2">
      <c r="A316" s="89"/>
      <c r="B316" s="89"/>
      <c r="C316" s="89"/>
      <c r="D316" s="89"/>
    </row>
    <row r="317" spans="1:4" ht="15" x14ac:dyDescent="0.2">
      <c r="A317" s="89"/>
      <c r="B317" s="89"/>
      <c r="C317" s="89"/>
      <c r="D317" s="89"/>
    </row>
    <row r="318" spans="1:4" ht="15" x14ac:dyDescent="0.2">
      <c r="A318" s="89"/>
      <c r="B318" s="89"/>
      <c r="C318" s="89"/>
      <c r="D318" s="89"/>
    </row>
    <row r="319" spans="1:4" ht="15" x14ac:dyDescent="0.2">
      <c r="A319" s="89"/>
      <c r="B319" s="89"/>
      <c r="C319" s="89"/>
      <c r="D319" s="89"/>
    </row>
    <row r="320" spans="1:4" ht="15" x14ac:dyDescent="0.2">
      <c r="A320" s="89"/>
      <c r="B320" s="89"/>
      <c r="C320" s="89"/>
      <c r="D320" s="89"/>
    </row>
    <row r="321" spans="1:4" ht="15" x14ac:dyDescent="0.2">
      <c r="A321" s="89"/>
      <c r="B321" s="89"/>
      <c r="C321" s="89"/>
      <c r="D321" s="89"/>
    </row>
    <row r="322" spans="1:4" ht="15" x14ac:dyDescent="0.2">
      <c r="A322" s="89"/>
      <c r="B322" s="89"/>
      <c r="C322" s="89"/>
      <c r="D322" s="89"/>
    </row>
    <row r="323" spans="1:4" ht="15" x14ac:dyDescent="0.2">
      <c r="A323" s="89"/>
      <c r="B323" s="89"/>
      <c r="C323" s="89"/>
      <c r="D323" s="89"/>
    </row>
    <row r="324" spans="1:4" ht="15" x14ac:dyDescent="0.2">
      <c r="A324" s="89"/>
      <c r="B324" s="89"/>
      <c r="C324" s="89"/>
      <c r="D324" s="89"/>
    </row>
    <row r="325" spans="1:4" ht="15" x14ac:dyDescent="0.2">
      <c r="A325" s="89"/>
      <c r="B325" s="89"/>
      <c r="C325" s="89"/>
      <c r="D325" s="89"/>
    </row>
    <row r="326" spans="1:4" ht="15" x14ac:dyDescent="0.2">
      <c r="A326" s="89"/>
      <c r="B326" s="89"/>
      <c r="C326" s="89"/>
      <c r="D326" s="89"/>
    </row>
    <row r="327" spans="1:4" ht="15" x14ac:dyDescent="0.2">
      <c r="A327" s="89"/>
      <c r="B327" s="89"/>
      <c r="C327" s="89"/>
      <c r="D327" s="89"/>
    </row>
    <row r="328" spans="1:4" ht="15" x14ac:dyDescent="0.2">
      <c r="A328" s="89"/>
      <c r="B328" s="89"/>
      <c r="C328" s="89"/>
      <c r="D328" s="89"/>
    </row>
    <row r="329" spans="1:4" ht="15" x14ac:dyDescent="0.2">
      <c r="A329" s="89"/>
      <c r="B329" s="89"/>
      <c r="C329" s="89"/>
      <c r="D329" s="89"/>
    </row>
    <row r="330" spans="1:4" ht="15" x14ac:dyDescent="0.2">
      <c r="A330" s="89"/>
      <c r="B330" s="89"/>
      <c r="C330" s="89"/>
      <c r="D330" s="89"/>
    </row>
    <row r="331" spans="1:4" ht="15" x14ac:dyDescent="0.2">
      <c r="A331" s="89"/>
      <c r="B331" s="89"/>
      <c r="C331" s="89"/>
      <c r="D331" s="89"/>
    </row>
    <row r="332" spans="1:4" ht="15" x14ac:dyDescent="0.2">
      <c r="A332" s="89"/>
      <c r="B332" s="89"/>
      <c r="C332" s="89"/>
      <c r="D332" s="89"/>
    </row>
    <row r="333" spans="1:4" ht="15" x14ac:dyDescent="0.2">
      <c r="A333" s="89"/>
      <c r="B333" s="89"/>
      <c r="C333" s="89"/>
      <c r="D333" s="89"/>
    </row>
    <row r="334" spans="1:4" ht="15" x14ac:dyDescent="0.2">
      <c r="A334" s="89"/>
      <c r="B334" s="89"/>
      <c r="C334" s="89"/>
      <c r="D334" s="89"/>
    </row>
    <row r="335" spans="1:4" ht="15" x14ac:dyDescent="0.2">
      <c r="A335" s="89"/>
      <c r="B335" s="89"/>
      <c r="C335" s="89"/>
      <c r="D335" s="89"/>
    </row>
    <row r="336" spans="1:4" ht="15" x14ac:dyDescent="0.2">
      <c r="A336" s="89"/>
      <c r="B336" s="89"/>
      <c r="C336" s="89"/>
      <c r="D336" s="89"/>
    </row>
    <row r="337" spans="1:4" ht="15" x14ac:dyDescent="0.2">
      <c r="A337" s="89"/>
      <c r="B337" s="89"/>
      <c r="C337" s="89"/>
      <c r="D337" s="89"/>
    </row>
    <row r="338" spans="1:4" ht="15" x14ac:dyDescent="0.2">
      <c r="A338" s="89"/>
      <c r="B338" s="89"/>
      <c r="C338" s="89"/>
      <c r="D338" s="89"/>
    </row>
    <row r="339" spans="1:4" ht="15" x14ac:dyDescent="0.2">
      <c r="A339" s="89"/>
      <c r="B339" s="89"/>
      <c r="C339" s="89"/>
      <c r="D339" s="89"/>
    </row>
    <row r="340" spans="1:4" ht="15" x14ac:dyDescent="0.2">
      <c r="A340" s="89"/>
      <c r="B340" s="89"/>
      <c r="C340" s="89"/>
      <c r="D340" s="89"/>
    </row>
    <row r="341" spans="1:4" ht="15" x14ac:dyDescent="0.2">
      <c r="A341" s="89"/>
      <c r="B341" s="89"/>
      <c r="C341" s="89"/>
      <c r="D341" s="89"/>
    </row>
    <row r="342" spans="1:4" ht="15" x14ac:dyDescent="0.2">
      <c r="A342" s="89"/>
      <c r="B342" s="89"/>
      <c r="C342" s="89"/>
      <c r="D342" s="89"/>
    </row>
    <row r="343" spans="1:4" ht="15" x14ac:dyDescent="0.2">
      <c r="A343" s="89"/>
      <c r="B343" s="89"/>
      <c r="C343" s="89"/>
      <c r="D343" s="89"/>
    </row>
    <row r="344" spans="1:4" ht="15" x14ac:dyDescent="0.2">
      <c r="A344" s="89"/>
      <c r="B344" s="89"/>
      <c r="C344" s="89"/>
      <c r="D344" s="89"/>
    </row>
    <row r="345" spans="1:4" ht="15" x14ac:dyDescent="0.2">
      <c r="A345" s="89"/>
      <c r="B345" s="89"/>
      <c r="C345" s="89"/>
      <c r="D345" s="89"/>
    </row>
    <row r="346" spans="1:4" ht="15" x14ac:dyDescent="0.2">
      <c r="A346" s="89"/>
      <c r="B346" s="89"/>
      <c r="C346" s="89"/>
      <c r="D346" s="89"/>
    </row>
    <row r="347" spans="1:4" ht="15" x14ac:dyDescent="0.2">
      <c r="A347" s="89"/>
      <c r="B347" s="89"/>
      <c r="C347" s="89"/>
      <c r="D347" s="89"/>
    </row>
    <row r="348" spans="1:4" ht="15" x14ac:dyDescent="0.2">
      <c r="A348" s="89"/>
      <c r="B348" s="89"/>
      <c r="C348" s="89"/>
      <c r="D348" s="89"/>
    </row>
    <row r="349" spans="1:4" ht="15" x14ac:dyDescent="0.2">
      <c r="A349" s="89"/>
      <c r="B349" s="89"/>
      <c r="C349" s="89"/>
      <c r="D349" s="89"/>
    </row>
    <row r="350" spans="1:4" ht="15" x14ac:dyDescent="0.2">
      <c r="A350" s="89"/>
      <c r="B350" s="89"/>
      <c r="C350" s="89"/>
      <c r="D350" s="89"/>
    </row>
    <row r="351" spans="1:4" ht="15" x14ac:dyDescent="0.2">
      <c r="A351" s="89"/>
      <c r="B351" s="89"/>
      <c r="C351" s="89"/>
      <c r="D351" s="89"/>
    </row>
    <row r="352" spans="1:4" ht="15" x14ac:dyDescent="0.2">
      <c r="A352" s="89"/>
      <c r="B352" s="89"/>
      <c r="C352" s="89"/>
      <c r="D352" s="89"/>
    </row>
    <row r="353" spans="1:4" ht="15" x14ac:dyDescent="0.2">
      <c r="A353" s="89"/>
      <c r="B353" s="89"/>
      <c r="C353" s="89"/>
      <c r="D353" s="89"/>
    </row>
    <row r="354" spans="1:4" ht="15" x14ac:dyDescent="0.2">
      <c r="A354" s="89"/>
      <c r="B354" s="89"/>
      <c r="C354" s="89"/>
      <c r="D354" s="89"/>
    </row>
    <row r="355" spans="1:4" ht="15" x14ac:dyDescent="0.2">
      <c r="A355" s="89"/>
      <c r="B355" s="89"/>
      <c r="C355" s="89"/>
      <c r="D355" s="89"/>
    </row>
    <row r="356" spans="1:4" ht="15" x14ac:dyDescent="0.2">
      <c r="A356" s="89"/>
      <c r="B356" s="89"/>
      <c r="C356" s="89"/>
      <c r="D356" s="89"/>
    </row>
    <row r="357" spans="1:4" ht="15" x14ac:dyDescent="0.2">
      <c r="A357" s="89"/>
      <c r="B357" s="89"/>
      <c r="C357" s="89"/>
      <c r="D357" s="89"/>
    </row>
    <row r="358" spans="1:4" ht="15" x14ac:dyDescent="0.2">
      <c r="A358" s="89"/>
      <c r="B358" s="89"/>
      <c r="C358" s="89"/>
      <c r="D358" s="89"/>
    </row>
    <row r="359" spans="1:4" ht="15" x14ac:dyDescent="0.2">
      <c r="A359" s="89"/>
      <c r="B359" s="89"/>
      <c r="C359" s="89"/>
      <c r="D359" s="89"/>
    </row>
    <row r="360" spans="1:4" ht="15" x14ac:dyDescent="0.2">
      <c r="A360" s="89"/>
      <c r="B360" s="89"/>
      <c r="C360" s="89"/>
      <c r="D360" s="89"/>
    </row>
    <row r="361" spans="1:4" ht="15" x14ac:dyDescent="0.2">
      <c r="A361" s="89"/>
      <c r="B361" s="89"/>
      <c r="C361" s="89"/>
      <c r="D361" s="89"/>
    </row>
    <row r="362" spans="1:4" ht="15" x14ac:dyDescent="0.2">
      <c r="A362" s="89"/>
      <c r="B362" s="89"/>
      <c r="C362" s="89"/>
      <c r="D362" s="89"/>
    </row>
    <row r="363" spans="1:4" ht="15" x14ac:dyDescent="0.2">
      <c r="A363" s="89"/>
      <c r="B363" s="89"/>
      <c r="C363" s="89"/>
      <c r="D363" s="89"/>
    </row>
    <row r="364" spans="1:4" ht="15" x14ac:dyDescent="0.2">
      <c r="A364" s="89"/>
      <c r="B364" s="89"/>
      <c r="C364" s="89"/>
      <c r="D364" s="89"/>
    </row>
    <row r="365" spans="1:4" ht="15" x14ac:dyDescent="0.2">
      <c r="A365" s="89"/>
      <c r="B365" s="89"/>
      <c r="C365" s="89"/>
      <c r="D365" s="89"/>
    </row>
    <row r="366" spans="1:4" ht="15" x14ac:dyDescent="0.2">
      <c r="A366" s="89"/>
      <c r="B366" s="89"/>
      <c r="C366" s="89"/>
      <c r="D366" s="89"/>
    </row>
    <row r="367" spans="1:4" ht="15" x14ac:dyDescent="0.2">
      <c r="A367" s="89"/>
      <c r="B367" s="89"/>
      <c r="C367" s="89"/>
      <c r="D367" s="89"/>
    </row>
    <row r="368" spans="1:4" ht="15" x14ac:dyDescent="0.2">
      <c r="A368" s="89"/>
      <c r="B368" s="89"/>
      <c r="C368" s="89"/>
      <c r="D368" s="89"/>
    </row>
    <row r="369" spans="1:4" ht="15" x14ac:dyDescent="0.2">
      <c r="A369" s="89"/>
      <c r="B369" s="89"/>
      <c r="C369" s="89"/>
      <c r="D369" s="89"/>
    </row>
    <row r="370" spans="1:4" ht="15" x14ac:dyDescent="0.2">
      <c r="A370" s="89"/>
      <c r="B370" s="89"/>
      <c r="C370" s="89"/>
      <c r="D370" s="89"/>
    </row>
    <row r="371" spans="1:4" ht="15" x14ac:dyDescent="0.2">
      <c r="A371" s="89"/>
      <c r="B371" s="89"/>
      <c r="C371" s="89"/>
      <c r="D371" s="89"/>
    </row>
    <row r="372" spans="1:4" ht="15" x14ac:dyDescent="0.2">
      <c r="A372" s="89"/>
      <c r="B372" s="89"/>
      <c r="C372" s="89"/>
      <c r="D372" s="89"/>
    </row>
    <row r="373" spans="1:4" ht="15" x14ac:dyDescent="0.2">
      <c r="A373" s="89"/>
      <c r="B373" s="89"/>
      <c r="C373" s="89"/>
      <c r="D373" s="89"/>
    </row>
    <row r="374" spans="1:4" ht="15" x14ac:dyDescent="0.2">
      <c r="A374" s="89"/>
      <c r="B374" s="89"/>
      <c r="C374" s="89"/>
      <c r="D374" s="89"/>
    </row>
    <row r="375" spans="1:4" ht="15" x14ac:dyDescent="0.2">
      <c r="A375" s="89"/>
      <c r="B375" s="89"/>
      <c r="C375" s="89"/>
      <c r="D375" s="89"/>
    </row>
    <row r="376" spans="1:4" ht="15" x14ac:dyDescent="0.2">
      <c r="A376" s="89"/>
      <c r="B376" s="89"/>
      <c r="C376" s="89"/>
      <c r="D376" s="89"/>
    </row>
    <row r="377" spans="1:4" ht="15" x14ac:dyDescent="0.2">
      <c r="A377" s="89"/>
      <c r="B377" s="89"/>
      <c r="C377" s="89"/>
      <c r="D377" s="89"/>
    </row>
    <row r="378" spans="1:4" ht="15" x14ac:dyDescent="0.2">
      <c r="A378" s="89"/>
      <c r="B378" s="89"/>
      <c r="C378" s="89"/>
      <c r="D378" s="89"/>
    </row>
    <row r="379" spans="1:4" ht="15" x14ac:dyDescent="0.2">
      <c r="A379" s="89"/>
      <c r="B379" s="89"/>
      <c r="C379" s="89"/>
      <c r="D379" s="89"/>
    </row>
    <row r="380" spans="1:4" ht="15" x14ac:dyDescent="0.2">
      <c r="A380" s="89"/>
      <c r="B380" s="89"/>
      <c r="C380" s="89"/>
      <c r="D380" s="89"/>
    </row>
    <row r="381" spans="1:4" ht="15" x14ac:dyDescent="0.2">
      <c r="A381" s="89"/>
      <c r="B381" s="89"/>
      <c r="C381" s="89"/>
      <c r="D381" s="89"/>
    </row>
    <row r="382" spans="1:4" ht="15" x14ac:dyDescent="0.2">
      <c r="A382" s="89"/>
      <c r="B382" s="89"/>
      <c r="C382" s="89"/>
      <c r="D382" s="89"/>
    </row>
    <row r="383" spans="1:4" ht="15" x14ac:dyDescent="0.2">
      <c r="A383" s="89"/>
      <c r="B383" s="89"/>
      <c r="C383" s="89"/>
      <c r="D383" s="89"/>
    </row>
    <row r="384" spans="1:4" ht="15" x14ac:dyDescent="0.2">
      <c r="A384" s="89"/>
      <c r="B384" s="89"/>
      <c r="C384" s="89"/>
      <c r="D384" s="89"/>
    </row>
    <row r="385" spans="1:4" ht="15" x14ac:dyDescent="0.2">
      <c r="A385" s="89"/>
      <c r="B385" s="89"/>
      <c r="C385" s="89"/>
      <c r="D385" s="89"/>
    </row>
    <row r="386" spans="1:4" ht="15" x14ac:dyDescent="0.2">
      <c r="A386" s="89"/>
      <c r="B386" s="89"/>
      <c r="C386" s="89"/>
      <c r="D386" s="89"/>
    </row>
    <row r="387" spans="1:4" ht="15" x14ac:dyDescent="0.2">
      <c r="A387" s="89"/>
      <c r="B387" s="89"/>
      <c r="C387" s="89"/>
      <c r="D387" s="89"/>
    </row>
    <row r="388" spans="1:4" ht="15" x14ac:dyDescent="0.2">
      <c r="A388" s="89"/>
      <c r="B388" s="89"/>
      <c r="C388" s="89"/>
      <c r="D388" s="89"/>
    </row>
    <row r="389" spans="1:4" ht="15" x14ac:dyDescent="0.2">
      <c r="A389" s="89"/>
      <c r="B389" s="89"/>
      <c r="C389" s="89"/>
      <c r="D389" s="89"/>
    </row>
    <row r="390" spans="1:4" ht="15" x14ac:dyDescent="0.2">
      <c r="A390" s="89"/>
      <c r="B390" s="89"/>
      <c r="C390" s="89"/>
      <c r="D390" s="89"/>
    </row>
    <row r="391" spans="1:4" ht="15" x14ac:dyDescent="0.2">
      <c r="A391" s="89"/>
      <c r="B391" s="89"/>
      <c r="C391" s="89"/>
      <c r="D391" s="89"/>
    </row>
    <row r="392" spans="1:4" ht="15" x14ac:dyDescent="0.2">
      <c r="A392" s="89"/>
      <c r="B392" s="89"/>
      <c r="C392" s="89"/>
      <c r="D392" s="89"/>
    </row>
    <row r="393" spans="1:4" ht="15" x14ac:dyDescent="0.2">
      <c r="A393" s="89"/>
      <c r="B393" s="89"/>
      <c r="C393" s="89"/>
      <c r="D393" s="89"/>
    </row>
    <row r="394" spans="1:4" ht="15" x14ac:dyDescent="0.2">
      <c r="A394" s="89"/>
      <c r="B394" s="89"/>
      <c r="C394" s="89"/>
      <c r="D394" s="89"/>
    </row>
    <row r="395" spans="1:4" ht="15" x14ac:dyDescent="0.2">
      <c r="A395" s="89"/>
      <c r="B395" s="89"/>
      <c r="C395" s="89"/>
      <c r="D395" s="89"/>
    </row>
    <row r="396" spans="1:4" ht="15" x14ac:dyDescent="0.2">
      <c r="A396" s="89"/>
      <c r="B396" s="89"/>
      <c r="C396" s="89"/>
      <c r="D396" s="89"/>
    </row>
    <row r="397" spans="1:4" ht="15" x14ac:dyDescent="0.2">
      <c r="A397" s="89"/>
      <c r="B397" s="89"/>
      <c r="C397" s="89"/>
      <c r="D397" s="89"/>
    </row>
    <row r="398" spans="1:4" ht="15" x14ac:dyDescent="0.2">
      <c r="A398" s="89"/>
      <c r="B398" s="89"/>
      <c r="C398" s="89"/>
      <c r="D398" s="89"/>
    </row>
    <row r="399" spans="1:4" ht="15" x14ac:dyDescent="0.2">
      <c r="A399" s="89"/>
      <c r="B399" s="89"/>
      <c r="C399" s="89"/>
      <c r="D399" s="89"/>
    </row>
    <row r="400" spans="1:4" ht="15" x14ac:dyDescent="0.2">
      <c r="A400" s="89"/>
      <c r="B400" s="89"/>
      <c r="C400" s="89"/>
      <c r="D400" s="89"/>
    </row>
    <row r="401" spans="1:4" ht="15" x14ac:dyDescent="0.2">
      <c r="A401" s="89"/>
      <c r="B401" s="89"/>
      <c r="C401" s="89"/>
      <c r="D401" s="89"/>
    </row>
    <row r="402" spans="1:4" ht="15" x14ac:dyDescent="0.2">
      <c r="A402" s="89"/>
      <c r="B402" s="89"/>
      <c r="C402" s="89"/>
      <c r="D402" s="89"/>
    </row>
    <row r="403" spans="1:4" ht="15" x14ac:dyDescent="0.2">
      <c r="A403" s="89"/>
      <c r="B403" s="89"/>
      <c r="C403" s="89"/>
      <c r="D403" s="89"/>
    </row>
    <row r="404" spans="1:4" ht="15" x14ac:dyDescent="0.2">
      <c r="A404" s="89"/>
      <c r="B404" s="89"/>
      <c r="C404" s="89"/>
      <c r="D404" s="89"/>
    </row>
    <row r="405" spans="1:4" ht="15" x14ac:dyDescent="0.2">
      <c r="A405" s="89"/>
      <c r="B405" s="89"/>
      <c r="C405" s="89"/>
      <c r="D405" s="89"/>
    </row>
    <row r="406" spans="1:4" ht="15" x14ac:dyDescent="0.2">
      <c r="A406" s="89"/>
      <c r="B406" s="89"/>
      <c r="C406" s="89"/>
      <c r="D406" s="89"/>
    </row>
    <row r="407" spans="1:4" ht="15" x14ac:dyDescent="0.2">
      <c r="A407" s="89"/>
      <c r="B407" s="89"/>
      <c r="C407" s="89"/>
      <c r="D407" s="89"/>
    </row>
    <row r="408" spans="1:4" ht="15" x14ac:dyDescent="0.2">
      <c r="A408" s="89"/>
      <c r="B408" s="89"/>
      <c r="C408" s="89"/>
      <c r="D408" s="89"/>
    </row>
    <row r="409" spans="1:4" ht="15" x14ac:dyDescent="0.2">
      <c r="A409" s="89"/>
      <c r="B409" s="89"/>
      <c r="C409" s="89"/>
      <c r="D409" s="89"/>
    </row>
    <row r="410" spans="1:4" ht="15" x14ac:dyDescent="0.2">
      <c r="A410" s="89"/>
      <c r="B410" s="89"/>
      <c r="C410" s="89"/>
      <c r="D410" s="89"/>
    </row>
    <row r="411" spans="1:4" ht="15" x14ac:dyDescent="0.2">
      <c r="A411" s="89"/>
      <c r="B411" s="89"/>
      <c r="C411" s="89"/>
      <c r="D411" s="89"/>
    </row>
    <row r="412" spans="1:4" ht="15" x14ac:dyDescent="0.2">
      <c r="A412" s="89"/>
      <c r="B412" s="89"/>
      <c r="C412" s="89"/>
      <c r="D412" s="89"/>
    </row>
    <row r="413" spans="1:4" ht="15" x14ac:dyDescent="0.2">
      <c r="A413" s="89"/>
      <c r="B413" s="89"/>
      <c r="C413" s="89"/>
      <c r="D413" s="89"/>
    </row>
    <row r="414" spans="1:4" ht="15" x14ac:dyDescent="0.2">
      <c r="A414" s="89"/>
      <c r="B414" s="89"/>
      <c r="C414" s="89"/>
      <c r="D414" s="89"/>
    </row>
    <row r="415" spans="1:4" ht="15" x14ac:dyDescent="0.2">
      <c r="A415" s="89"/>
      <c r="B415" s="89"/>
      <c r="C415" s="89"/>
      <c r="D415" s="89"/>
    </row>
    <row r="416" spans="1:4" ht="15" x14ac:dyDescent="0.2">
      <c r="A416" s="89"/>
      <c r="B416" s="89"/>
      <c r="C416" s="89"/>
      <c r="D416" s="89"/>
    </row>
    <row r="417" spans="1:4" ht="15" x14ac:dyDescent="0.2">
      <c r="A417" s="89"/>
      <c r="B417" s="89"/>
      <c r="C417" s="89"/>
      <c r="D417" s="89"/>
    </row>
    <row r="418" spans="1:4" ht="15" x14ac:dyDescent="0.2">
      <c r="A418" s="89"/>
      <c r="B418" s="89"/>
      <c r="C418" s="89"/>
      <c r="D418" s="89"/>
    </row>
    <row r="419" spans="1:4" ht="15" x14ac:dyDescent="0.2">
      <c r="A419" s="89"/>
      <c r="B419" s="89"/>
      <c r="C419" s="89"/>
      <c r="D419" s="89"/>
    </row>
    <row r="420" spans="1:4" ht="15" x14ac:dyDescent="0.2">
      <c r="A420" s="89"/>
      <c r="B420" s="89"/>
      <c r="C420" s="89"/>
      <c r="D420" s="89"/>
    </row>
    <row r="421" spans="1:4" ht="15" x14ac:dyDescent="0.2">
      <c r="A421" s="89"/>
      <c r="B421" s="89"/>
      <c r="C421" s="89"/>
      <c r="D421" s="89"/>
    </row>
    <row r="422" spans="1:4" ht="15" x14ac:dyDescent="0.2">
      <c r="A422" s="89"/>
      <c r="B422" s="89"/>
      <c r="C422" s="89"/>
      <c r="D422" s="89"/>
    </row>
    <row r="423" spans="1:4" ht="15" x14ac:dyDescent="0.2">
      <c r="A423" s="89"/>
      <c r="B423" s="89"/>
      <c r="C423" s="89"/>
      <c r="D423" s="89"/>
    </row>
    <row r="424" spans="1:4" ht="15" x14ac:dyDescent="0.2">
      <c r="A424" s="89"/>
      <c r="B424" s="89"/>
      <c r="C424" s="89"/>
      <c r="D424" s="89"/>
    </row>
    <row r="425" spans="1:4" ht="15" x14ac:dyDescent="0.2">
      <c r="A425" s="89"/>
      <c r="B425" s="89"/>
      <c r="C425" s="89"/>
      <c r="D425" s="89"/>
    </row>
    <row r="426" spans="1:4" ht="15" x14ac:dyDescent="0.2">
      <c r="A426" s="89"/>
      <c r="B426" s="89"/>
      <c r="C426" s="89"/>
      <c r="D426" s="89"/>
    </row>
    <row r="427" spans="1:4" ht="15" x14ac:dyDescent="0.2">
      <c r="A427" s="89"/>
      <c r="B427" s="89"/>
      <c r="C427" s="89"/>
      <c r="D427" s="89"/>
    </row>
    <row r="428" spans="1:4" ht="15" x14ac:dyDescent="0.2">
      <c r="A428" s="89"/>
      <c r="B428" s="89"/>
      <c r="C428" s="89"/>
      <c r="D428" s="89"/>
    </row>
    <row r="429" spans="1:4" ht="15" x14ac:dyDescent="0.2">
      <c r="A429" s="89"/>
      <c r="B429" s="89"/>
      <c r="C429" s="89"/>
      <c r="D429" s="89"/>
    </row>
    <row r="430" spans="1:4" ht="15" x14ac:dyDescent="0.2">
      <c r="A430" s="89"/>
      <c r="B430" s="89"/>
      <c r="C430" s="89"/>
      <c r="D430" s="89"/>
    </row>
    <row r="431" spans="1:4" ht="15" x14ac:dyDescent="0.2">
      <c r="A431" s="89"/>
      <c r="B431" s="89"/>
      <c r="C431" s="89"/>
      <c r="D431" s="89"/>
    </row>
    <row r="432" spans="1:4" ht="15" x14ac:dyDescent="0.2">
      <c r="A432" s="89"/>
      <c r="B432" s="89"/>
      <c r="C432" s="89"/>
      <c r="D432" s="89"/>
    </row>
    <row r="433" spans="1:4" ht="15" x14ac:dyDescent="0.2">
      <c r="A433" s="89"/>
      <c r="B433" s="89"/>
      <c r="C433" s="89"/>
      <c r="D433" s="89"/>
    </row>
    <row r="434" spans="1:4" ht="15" x14ac:dyDescent="0.2">
      <c r="A434" s="89"/>
      <c r="B434" s="89"/>
      <c r="C434" s="89"/>
      <c r="D434" s="89"/>
    </row>
    <row r="435" spans="1:4" ht="15" x14ac:dyDescent="0.2">
      <c r="A435" s="89"/>
      <c r="B435" s="89"/>
      <c r="C435" s="89"/>
      <c r="D435" s="89"/>
    </row>
    <row r="436" spans="1:4" ht="15" x14ac:dyDescent="0.2">
      <c r="A436" s="89"/>
      <c r="B436" s="89"/>
      <c r="C436" s="89"/>
      <c r="D436" s="89"/>
    </row>
    <row r="437" spans="1:4" ht="15" x14ac:dyDescent="0.2">
      <c r="A437" s="89"/>
      <c r="B437" s="89"/>
      <c r="C437" s="89"/>
      <c r="D437" s="89"/>
    </row>
    <row r="438" spans="1:4" ht="15" x14ac:dyDescent="0.2">
      <c r="A438" s="89"/>
      <c r="B438" s="89"/>
      <c r="C438" s="89"/>
      <c r="D438" s="89"/>
    </row>
    <row r="439" spans="1:4" ht="15" x14ac:dyDescent="0.2">
      <c r="A439" s="89"/>
      <c r="B439" s="89"/>
      <c r="C439" s="89"/>
      <c r="D439" s="89"/>
    </row>
    <row r="440" spans="1:4" ht="15" x14ac:dyDescent="0.2">
      <c r="A440" s="89"/>
      <c r="B440" s="89"/>
      <c r="C440" s="89"/>
      <c r="D440" s="89"/>
    </row>
    <row r="441" spans="1:4" ht="15" x14ac:dyDescent="0.2">
      <c r="A441" s="89"/>
      <c r="B441" s="89"/>
      <c r="C441" s="89"/>
      <c r="D441" s="89"/>
    </row>
    <row r="442" spans="1:4" ht="15" x14ac:dyDescent="0.2">
      <c r="A442" s="89"/>
      <c r="B442" s="89"/>
      <c r="C442" s="89"/>
      <c r="D442" s="89"/>
    </row>
    <row r="443" spans="1:4" ht="15" x14ac:dyDescent="0.2">
      <c r="A443" s="89"/>
      <c r="B443" s="89"/>
      <c r="C443" s="89"/>
      <c r="D443" s="89"/>
    </row>
    <row r="444" spans="1:4" ht="15" x14ac:dyDescent="0.2">
      <c r="A444" s="89"/>
      <c r="B444" s="89"/>
      <c r="C444" s="89"/>
      <c r="D444" s="89"/>
    </row>
    <row r="445" spans="1:4" ht="15" x14ac:dyDescent="0.2">
      <c r="A445" s="89"/>
      <c r="B445" s="89"/>
      <c r="C445" s="89"/>
      <c r="D445" s="89"/>
    </row>
    <row r="446" spans="1:4" ht="15" x14ac:dyDescent="0.2">
      <c r="A446" s="89"/>
      <c r="B446" s="89"/>
      <c r="C446" s="89"/>
      <c r="D446" s="89"/>
    </row>
    <row r="447" spans="1:4" ht="15" x14ac:dyDescent="0.2">
      <c r="A447" s="89"/>
      <c r="B447" s="89"/>
      <c r="C447" s="89"/>
      <c r="D447" s="89"/>
    </row>
    <row r="448" spans="1:4" ht="15" x14ac:dyDescent="0.2">
      <c r="A448" s="89"/>
      <c r="B448" s="89"/>
      <c r="C448" s="89"/>
      <c r="D448" s="89"/>
    </row>
    <row r="449" spans="1:4" ht="15" x14ac:dyDescent="0.2">
      <c r="A449" s="89"/>
      <c r="B449" s="89"/>
      <c r="C449" s="89"/>
      <c r="D449" s="89"/>
    </row>
    <row r="450" spans="1:4" ht="15" x14ac:dyDescent="0.2">
      <c r="A450" s="89"/>
      <c r="B450" s="89"/>
      <c r="C450" s="89"/>
      <c r="D450" s="89"/>
    </row>
    <row r="451" spans="1:4" ht="15" x14ac:dyDescent="0.2">
      <c r="A451" s="89"/>
      <c r="B451" s="89"/>
      <c r="C451" s="89"/>
      <c r="D451" s="89"/>
    </row>
    <row r="452" spans="1:4" ht="15" x14ac:dyDescent="0.2">
      <c r="A452" s="89"/>
      <c r="B452" s="89"/>
      <c r="C452" s="89"/>
      <c r="D452" s="89"/>
    </row>
    <row r="453" spans="1:4" ht="15" x14ac:dyDescent="0.2">
      <c r="A453" s="89"/>
      <c r="B453" s="89"/>
      <c r="C453" s="89"/>
      <c r="D453" s="89"/>
    </row>
    <row r="454" spans="1:4" ht="15" x14ac:dyDescent="0.2">
      <c r="A454" s="89"/>
      <c r="B454" s="89"/>
      <c r="C454" s="89"/>
      <c r="D454" s="89"/>
    </row>
    <row r="455" spans="1:4" ht="15" x14ac:dyDescent="0.2">
      <c r="A455" s="89"/>
      <c r="B455" s="89"/>
      <c r="C455" s="89"/>
      <c r="D455" s="89"/>
    </row>
    <row r="456" spans="1:4" ht="15" x14ac:dyDescent="0.2">
      <c r="A456" s="89"/>
      <c r="B456" s="89"/>
      <c r="C456" s="89"/>
      <c r="D456" s="89"/>
    </row>
    <row r="457" spans="1:4" ht="15" x14ac:dyDescent="0.2">
      <c r="A457" s="89"/>
      <c r="B457" s="89"/>
      <c r="C457" s="89"/>
      <c r="D457" s="89"/>
    </row>
    <row r="458" spans="1:4" ht="15" x14ac:dyDescent="0.2">
      <c r="A458" s="89"/>
      <c r="B458" s="89"/>
      <c r="C458" s="89"/>
      <c r="D458" s="89"/>
    </row>
    <row r="459" spans="1:4" ht="15" x14ac:dyDescent="0.2">
      <c r="A459" s="89"/>
      <c r="B459" s="89"/>
      <c r="C459" s="89"/>
      <c r="D459" s="89"/>
    </row>
    <row r="460" spans="1:4" ht="15" x14ac:dyDescent="0.2">
      <c r="A460" s="89"/>
      <c r="B460" s="89"/>
      <c r="C460" s="89"/>
      <c r="D460" s="89"/>
    </row>
    <row r="461" spans="1:4" ht="15" x14ac:dyDescent="0.2">
      <c r="A461" s="89"/>
      <c r="B461" s="89"/>
      <c r="C461" s="89"/>
      <c r="D461" s="89"/>
    </row>
    <row r="462" spans="1:4" ht="15" x14ac:dyDescent="0.2">
      <c r="A462" s="89"/>
      <c r="B462" s="89"/>
      <c r="C462" s="89"/>
      <c r="D462" s="89"/>
    </row>
    <row r="463" spans="1:4" ht="15" x14ac:dyDescent="0.2">
      <c r="A463" s="89"/>
      <c r="B463" s="89"/>
      <c r="C463" s="89"/>
      <c r="D463" s="89"/>
    </row>
    <row r="464" spans="1:4" ht="15" x14ac:dyDescent="0.2">
      <c r="A464" s="89"/>
      <c r="B464" s="89"/>
      <c r="C464" s="89"/>
      <c r="D464" s="89"/>
    </row>
    <row r="465" spans="1:4" ht="15" x14ac:dyDescent="0.2">
      <c r="A465" s="89"/>
      <c r="B465" s="89"/>
      <c r="C465" s="89"/>
      <c r="D465" s="89"/>
    </row>
    <row r="466" spans="1:4" ht="15" x14ac:dyDescent="0.2">
      <c r="A466" s="89"/>
      <c r="B466" s="89"/>
      <c r="C466" s="89"/>
      <c r="D466" s="89"/>
    </row>
    <row r="467" spans="1:4" ht="15" x14ac:dyDescent="0.2">
      <c r="A467" s="89"/>
      <c r="B467" s="89"/>
      <c r="C467" s="89"/>
      <c r="D467" s="89"/>
    </row>
    <row r="468" spans="1:4" ht="15" x14ac:dyDescent="0.2">
      <c r="A468" s="89"/>
      <c r="B468" s="89"/>
      <c r="C468" s="89"/>
      <c r="D468" s="89"/>
    </row>
    <row r="469" spans="1:4" ht="15" x14ac:dyDescent="0.2">
      <c r="A469" s="89"/>
      <c r="B469" s="89"/>
      <c r="C469" s="89"/>
      <c r="D469" s="89"/>
    </row>
    <row r="470" spans="1:4" ht="15" x14ac:dyDescent="0.2">
      <c r="A470" s="89"/>
      <c r="B470" s="89"/>
      <c r="C470" s="89"/>
      <c r="D470" s="89"/>
    </row>
    <row r="471" spans="1:4" ht="15" x14ac:dyDescent="0.2">
      <c r="A471" s="89"/>
      <c r="B471" s="89"/>
      <c r="C471" s="89"/>
      <c r="D471" s="89"/>
    </row>
    <row r="472" spans="1:4" ht="15" x14ac:dyDescent="0.2">
      <c r="A472" s="89"/>
      <c r="B472" s="89"/>
      <c r="C472" s="89"/>
      <c r="D472" s="89"/>
    </row>
    <row r="473" spans="1:4" ht="15" x14ac:dyDescent="0.2">
      <c r="A473" s="89"/>
      <c r="B473" s="89"/>
      <c r="C473" s="89"/>
      <c r="D473" s="89"/>
    </row>
    <row r="474" spans="1:4" ht="15" x14ac:dyDescent="0.2">
      <c r="A474" s="89"/>
      <c r="B474" s="89"/>
      <c r="C474" s="89"/>
      <c r="D474" s="89"/>
    </row>
    <row r="475" spans="1:4" ht="15" x14ac:dyDescent="0.2">
      <c r="A475" s="89"/>
      <c r="B475" s="89"/>
      <c r="C475" s="89"/>
      <c r="D475" s="89"/>
    </row>
    <row r="476" spans="1:4" ht="15" x14ac:dyDescent="0.2">
      <c r="A476" s="89"/>
      <c r="B476" s="89"/>
      <c r="C476" s="89"/>
      <c r="D476" s="89"/>
    </row>
    <row r="477" spans="1:4" ht="15" x14ac:dyDescent="0.2">
      <c r="A477" s="89"/>
      <c r="B477" s="89"/>
      <c r="C477" s="89"/>
      <c r="D477" s="89"/>
    </row>
    <row r="478" spans="1:4" ht="15" x14ac:dyDescent="0.2">
      <c r="A478" s="89"/>
      <c r="B478" s="89"/>
      <c r="C478" s="89"/>
      <c r="D478" s="89"/>
    </row>
    <row r="479" spans="1:4" ht="15" x14ac:dyDescent="0.2">
      <c r="A479" s="89"/>
      <c r="B479" s="89"/>
      <c r="C479" s="89"/>
      <c r="D479" s="89"/>
    </row>
    <row r="480" spans="1:4" ht="15" x14ac:dyDescent="0.2">
      <c r="A480" s="89"/>
      <c r="B480" s="89"/>
      <c r="C480" s="89"/>
      <c r="D480" s="89"/>
    </row>
    <row r="481" spans="1:4" ht="15" x14ac:dyDescent="0.2">
      <c r="A481" s="89"/>
      <c r="B481" s="89"/>
      <c r="C481" s="89"/>
      <c r="D481" s="89"/>
    </row>
    <row r="482" spans="1:4" ht="15" x14ac:dyDescent="0.2">
      <c r="A482" s="89"/>
      <c r="B482" s="89"/>
      <c r="C482" s="89"/>
      <c r="D482" s="89"/>
    </row>
    <row r="483" spans="1:4" ht="15" x14ac:dyDescent="0.2">
      <c r="A483" s="89"/>
      <c r="B483" s="89"/>
      <c r="C483" s="89"/>
      <c r="D483" s="89"/>
    </row>
    <row r="484" spans="1:4" ht="15" x14ac:dyDescent="0.2">
      <c r="A484" s="89"/>
      <c r="B484" s="89"/>
      <c r="C484" s="89"/>
      <c r="D484" s="89"/>
    </row>
    <row r="485" spans="1:4" ht="15" x14ac:dyDescent="0.2">
      <c r="A485" s="89"/>
      <c r="B485" s="89"/>
      <c r="C485" s="89"/>
      <c r="D485" s="89"/>
    </row>
    <row r="486" spans="1:4" ht="15" x14ac:dyDescent="0.2">
      <c r="A486" s="89"/>
      <c r="B486" s="89"/>
      <c r="C486" s="89"/>
      <c r="D486" s="89"/>
    </row>
    <row r="487" spans="1:4" ht="15" x14ac:dyDescent="0.2">
      <c r="A487" s="89"/>
      <c r="B487" s="89"/>
      <c r="C487" s="89"/>
      <c r="D487" s="89"/>
    </row>
    <row r="488" spans="1:4" ht="15" x14ac:dyDescent="0.2">
      <c r="A488" s="89"/>
      <c r="B488" s="89"/>
      <c r="C488" s="89"/>
      <c r="D488" s="89"/>
    </row>
    <row r="489" spans="1:4" ht="15" x14ac:dyDescent="0.2">
      <c r="A489" s="89"/>
      <c r="B489" s="89"/>
      <c r="C489" s="89"/>
      <c r="D489" s="89"/>
    </row>
    <row r="490" spans="1:4" ht="15" x14ac:dyDescent="0.2">
      <c r="A490" s="89"/>
      <c r="B490" s="89"/>
      <c r="C490" s="89"/>
      <c r="D490" s="89"/>
    </row>
    <row r="491" spans="1:4" ht="15" x14ac:dyDescent="0.2">
      <c r="A491" s="89"/>
      <c r="B491" s="89"/>
      <c r="C491" s="89"/>
      <c r="D491" s="89"/>
    </row>
    <row r="492" spans="1:4" ht="15" x14ac:dyDescent="0.2">
      <c r="A492" s="89"/>
      <c r="B492" s="89"/>
      <c r="C492" s="89"/>
      <c r="D492" s="89"/>
    </row>
    <row r="493" spans="1:4" ht="15" x14ac:dyDescent="0.2">
      <c r="A493" s="89"/>
      <c r="B493" s="89"/>
      <c r="C493" s="89"/>
      <c r="D493" s="89"/>
    </row>
    <row r="494" spans="1:4" ht="15" x14ac:dyDescent="0.2">
      <c r="A494" s="89"/>
      <c r="B494" s="89"/>
      <c r="C494" s="89"/>
      <c r="D494" s="89"/>
    </row>
    <row r="495" spans="1:4" ht="15" x14ac:dyDescent="0.2">
      <c r="A495" s="89"/>
      <c r="B495" s="89"/>
      <c r="C495" s="89"/>
      <c r="D495" s="89"/>
    </row>
    <row r="496" spans="1:4" ht="15" x14ac:dyDescent="0.2">
      <c r="A496" s="89"/>
      <c r="B496" s="89"/>
      <c r="C496" s="89"/>
      <c r="D496" s="89"/>
    </row>
    <row r="497" spans="1:4" ht="15" x14ac:dyDescent="0.2">
      <c r="A497" s="89"/>
      <c r="B497" s="89"/>
      <c r="C497" s="89"/>
      <c r="D497" s="89"/>
    </row>
    <row r="498" spans="1:4" ht="15" x14ac:dyDescent="0.2">
      <c r="A498" s="89"/>
      <c r="B498" s="89"/>
      <c r="C498" s="89"/>
      <c r="D498" s="89"/>
    </row>
    <row r="499" spans="1:4" ht="15" x14ac:dyDescent="0.2">
      <c r="A499" s="89"/>
      <c r="B499" s="89"/>
      <c r="C499" s="89"/>
      <c r="D499" s="89"/>
    </row>
    <row r="500" spans="1:4" ht="15" x14ac:dyDescent="0.2">
      <c r="A500" s="89"/>
      <c r="B500" s="89"/>
      <c r="C500" s="89"/>
      <c r="D500" s="89"/>
    </row>
    <row r="501" spans="1:4" ht="15" x14ac:dyDescent="0.2">
      <c r="A501" s="89"/>
      <c r="B501" s="89"/>
      <c r="C501" s="89"/>
      <c r="D501" s="89"/>
    </row>
    <row r="502" spans="1:4" ht="15" x14ac:dyDescent="0.2">
      <c r="A502" s="89"/>
      <c r="B502" s="89"/>
      <c r="C502" s="89"/>
      <c r="D502" s="89"/>
    </row>
    <row r="503" spans="1:4" ht="15" x14ac:dyDescent="0.2">
      <c r="A503" s="89"/>
      <c r="B503" s="89"/>
      <c r="C503" s="89"/>
      <c r="D503" s="89"/>
    </row>
    <row r="504" spans="1:4" ht="15" x14ac:dyDescent="0.2">
      <c r="A504" s="89"/>
      <c r="B504" s="89"/>
      <c r="C504" s="89"/>
      <c r="D504" s="89"/>
    </row>
    <row r="505" spans="1:4" ht="15" x14ac:dyDescent="0.2">
      <c r="A505" s="89"/>
      <c r="B505" s="89"/>
      <c r="C505" s="89"/>
      <c r="D505" s="89"/>
    </row>
    <row r="506" spans="1:4" ht="15" x14ac:dyDescent="0.2">
      <c r="A506" s="89"/>
      <c r="B506" s="89"/>
      <c r="C506" s="89"/>
      <c r="D506" s="89"/>
    </row>
    <row r="507" spans="1:4" ht="15" x14ac:dyDescent="0.2">
      <c r="A507" s="89"/>
      <c r="B507" s="89"/>
      <c r="C507" s="89"/>
      <c r="D507" s="89"/>
    </row>
    <row r="508" spans="1:4" ht="15" x14ac:dyDescent="0.2">
      <c r="A508" s="89"/>
      <c r="B508" s="89"/>
      <c r="C508" s="89"/>
      <c r="D508" s="89"/>
    </row>
    <row r="509" spans="1:4" ht="15" x14ac:dyDescent="0.2">
      <c r="A509" s="89"/>
      <c r="B509" s="89"/>
      <c r="C509" s="89"/>
      <c r="D509" s="89"/>
    </row>
    <row r="510" spans="1:4" ht="15" x14ac:dyDescent="0.2">
      <c r="A510" s="89"/>
      <c r="B510" s="89"/>
      <c r="C510" s="89"/>
      <c r="D510" s="89"/>
    </row>
    <row r="511" spans="1:4" ht="15" x14ac:dyDescent="0.2">
      <c r="A511" s="89"/>
      <c r="B511" s="89"/>
      <c r="C511" s="89"/>
      <c r="D511" s="89"/>
    </row>
    <row r="512" spans="1:4" ht="15" x14ac:dyDescent="0.2">
      <c r="A512" s="89"/>
      <c r="B512" s="89"/>
      <c r="C512" s="89"/>
      <c r="D512" s="89"/>
    </row>
    <row r="513" spans="1:4" ht="15" x14ac:dyDescent="0.2">
      <c r="A513" s="89"/>
      <c r="B513" s="89"/>
      <c r="C513" s="89"/>
      <c r="D513" s="89"/>
    </row>
    <row r="514" spans="1:4" ht="15" x14ac:dyDescent="0.2">
      <c r="A514" s="89"/>
      <c r="B514" s="89"/>
      <c r="C514" s="89"/>
      <c r="D514" s="89"/>
    </row>
    <row r="515" spans="1:4" ht="15" x14ac:dyDescent="0.2">
      <c r="A515" s="89"/>
      <c r="B515" s="89"/>
      <c r="C515" s="89"/>
      <c r="D515" s="89"/>
    </row>
    <row r="516" spans="1:4" ht="15" x14ac:dyDescent="0.2">
      <c r="A516" s="89"/>
      <c r="B516" s="89"/>
      <c r="C516" s="89"/>
      <c r="D516" s="89"/>
    </row>
    <row r="517" spans="1:4" ht="15" x14ac:dyDescent="0.2">
      <c r="A517" s="89"/>
      <c r="B517" s="89"/>
      <c r="C517" s="89"/>
      <c r="D517" s="89"/>
    </row>
    <row r="518" spans="1:4" ht="15" x14ac:dyDescent="0.2">
      <c r="A518" s="89"/>
      <c r="B518" s="89"/>
      <c r="C518" s="89"/>
      <c r="D518" s="89"/>
    </row>
    <row r="519" spans="1:4" ht="15" x14ac:dyDescent="0.2">
      <c r="A519" s="89"/>
      <c r="B519" s="89"/>
      <c r="C519" s="89"/>
      <c r="D519" s="89"/>
    </row>
    <row r="520" spans="1:4" ht="15" x14ac:dyDescent="0.2">
      <c r="A520" s="89"/>
      <c r="B520" s="89"/>
      <c r="C520" s="89"/>
      <c r="D520" s="89"/>
    </row>
    <row r="521" spans="1:4" ht="15" x14ac:dyDescent="0.2">
      <c r="A521" s="89"/>
      <c r="B521" s="89"/>
      <c r="C521" s="89"/>
      <c r="D521" s="89"/>
    </row>
    <row r="522" spans="1:4" ht="15" x14ac:dyDescent="0.2">
      <c r="A522" s="89"/>
      <c r="B522" s="89"/>
      <c r="C522" s="89"/>
      <c r="D522" s="89"/>
    </row>
    <row r="523" spans="1:4" ht="15" x14ac:dyDescent="0.2">
      <c r="A523" s="89"/>
      <c r="B523" s="89"/>
      <c r="C523" s="89"/>
      <c r="D523" s="89"/>
    </row>
    <row r="524" spans="1:4" ht="15" x14ac:dyDescent="0.2">
      <c r="A524" s="89"/>
      <c r="B524" s="89"/>
      <c r="C524" s="89"/>
      <c r="D524" s="89"/>
    </row>
    <row r="525" spans="1:4" ht="15" x14ac:dyDescent="0.2">
      <c r="A525" s="89"/>
      <c r="B525" s="89"/>
      <c r="C525" s="89"/>
      <c r="D525" s="89"/>
    </row>
    <row r="526" spans="1:4" ht="15" x14ac:dyDescent="0.2">
      <c r="A526" s="89"/>
      <c r="B526" s="89"/>
      <c r="C526" s="89"/>
      <c r="D526" s="89"/>
    </row>
    <row r="527" spans="1:4" ht="15" x14ac:dyDescent="0.2">
      <c r="A527" s="89"/>
      <c r="B527" s="89"/>
      <c r="C527" s="89"/>
      <c r="D527" s="89"/>
    </row>
    <row r="528" spans="1:4" ht="15" x14ac:dyDescent="0.2">
      <c r="A528" s="89"/>
      <c r="B528" s="89"/>
      <c r="C528" s="89"/>
      <c r="D528" s="89"/>
    </row>
    <row r="529" spans="1:4" ht="15" x14ac:dyDescent="0.2">
      <c r="A529" s="89"/>
      <c r="B529" s="89"/>
      <c r="C529" s="89"/>
      <c r="D529" s="89"/>
    </row>
    <row r="530" spans="1:4" ht="15" x14ac:dyDescent="0.2">
      <c r="A530" s="89"/>
      <c r="B530" s="89"/>
      <c r="C530" s="89"/>
      <c r="D530" s="89"/>
    </row>
    <row r="531" spans="1:4" ht="15" x14ac:dyDescent="0.2">
      <c r="A531" s="89"/>
      <c r="B531" s="89"/>
      <c r="C531" s="89"/>
      <c r="D531" s="89"/>
    </row>
    <row r="532" spans="1:4" ht="15" x14ac:dyDescent="0.2">
      <c r="A532" s="89"/>
      <c r="B532" s="89"/>
      <c r="C532" s="89"/>
      <c r="D532" s="89"/>
    </row>
    <row r="533" spans="1:4" ht="15" x14ac:dyDescent="0.2">
      <c r="A533" s="89"/>
      <c r="B533" s="89"/>
      <c r="C533" s="89"/>
      <c r="D533" s="89"/>
    </row>
    <row r="534" spans="1:4" ht="15" x14ac:dyDescent="0.2">
      <c r="A534" s="89"/>
      <c r="B534" s="89"/>
      <c r="C534" s="89"/>
      <c r="D534" s="89"/>
    </row>
    <row r="535" spans="1:4" ht="15" x14ac:dyDescent="0.2">
      <c r="A535" s="89"/>
      <c r="B535" s="89"/>
      <c r="C535" s="89"/>
      <c r="D535" s="89"/>
    </row>
    <row r="536" spans="1:4" ht="15" x14ac:dyDescent="0.2">
      <c r="A536" s="89"/>
      <c r="B536" s="89"/>
      <c r="C536" s="89"/>
      <c r="D536" s="89"/>
    </row>
    <row r="537" spans="1:4" ht="15" x14ac:dyDescent="0.2">
      <c r="A537" s="89"/>
      <c r="B537" s="89"/>
      <c r="C537" s="89"/>
      <c r="D537" s="89"/>
    </row>
    <row r="538" spans="1:4" ht="15" x14ac:dyDescent="0.2">
      <c r="A538" s="89"/>
      <c r="B538" s="89"/>
      <c r="C538" s="89"/>
      <c r="D538" s="89"/>
    </row>
    <row r="539" spans="1:4" ht="15" x14ac:dyDescent="0.2">
      <c r="A539" s="89"/>
      <c r="B539" s="89"/>
      <c r="C539" s="89"/>
      <c r="D539" s="89"/>
    </row>
    <row r="540" spans="1:4" ht="15" x14ac:dyDescent="0.2">
      <c r="A540" s="89"/>
      <c r="B540" s="89"/>
      <c r="C540" s="89"/>
      <c r="D540" s="89"/>
    </row>
    <row r="541" spans="1:4" ht="15" x14ac:dyDescent="0.2">
      <c r="A541" s="89"/>
      <c r="B541" s="89"/>
      <c r="C541" s="89"/>
      <c r="D541" s="89"/>
    </row>
    <row r="542" spans="1:4" ht="15" x14ac:dyDescent="0.2">
      <c r="A542" s="89"/>
      <c r="B542" s="89"/>
      <c r="C542" s="89"/>
      <c r="D542" s="89"/>
    </row>
    <row r="543" spans="1:4" ht="15" x14ac:dyDescent="0.2">
      <c r="A543" s="89"/>
      <c r="B543" s="89"/>
      <c r="C543" s="89"/>
      <c r="D543" s="89"/>
    </row>
    <row r="544" spans="1:4" ht="15" x14ac:dyDescent="0.2">
      <c r="A544" s="89"/>
      <c r="B544" s="89"/>
      <c r="C544" s="89"/>
      <c r="D544" s="89"/>
    </row>
    <row r="545" spans="1:4" ht="15" x14ac:dyDescent="0.2">
      <c r="A545" s="89"/>
      <c r="B545" s="89"/>
      <c r="C545" s="89"/>
      <c r="D545" s="89"/>
    </row>
    <row r="546" spans="1:4" ht="15" x14ac:dyDescent="0.2">
      <c r="A546" s="89"/>
      <c r="B546" s="89"/>
      <c r="C546" s="89"/>
      <c r="D546" s="89"/>
    </row>
    <row r="547" spans="1:4" ht="15" x14ac:dyDescent="0.2">
      <c r="A547" s="89"/>
      <c r="B547" s="89"/>
      <c r="C547" s="89"/>
      <c r="D547" s="89"/>
    </row>
    <row r="548" spans="1:4" ht="15" x14ac:dyDescent="0.2">
      <c r="A548" s="89"/>
      <c r="B548" s="89"/>
      <c r="C548" s="89"/>
      <c r="D548" s="89"/>
    </row>
    <row r="549" spans="1:4" ht="15" x14ac:dyDescent="0.2">
      <c r="A549" s="89"/>
      <c r="B549" s="89"/>
      <c r="C549" s="89"/>
      <c r="D549" s="89"/>
    </row>
    <row r="550" spans="1:4" ht="15" x14ac:dyDescent="0.2">
      <c r="A550" s="89"/>
      <c r="B550" s="89"/>
      <c r="C550" s="89"/>
      <c r="D550" s="89"/>
    </row>
    <row r="551" spans="1:4" ht="15" x14ac:dyDescent="0.2">
      <c r="A551" s="89"/>
      <c r="B551" s="89"/>
      <c r="C551" s="89"/>
      <c r="D551" s="89"/>
    </row>
    <row r="552" spans="1:4" ht="15" x14ac:dyDescent="0.2">
      <c r="A552" s="89"/>
      <c r="B552" s="89"/>
      <c r="C552" s="89"/>
      <c r="D552" s="89"/>
    </row>
    <row r="553" spans="1:4" ht="15" x14ac:dyDescent="0.2">
      <c r="A553" s="89"/>
      <c r="B553" s="89"/>
      <c r="C553" s="89"/>
      <c r="D553" s="89"/>
    </row>
    <row r="554" spans="1:4" ht="15" x14ac:dyDescent="0.2">
      <c r="A554" s="89"/>
      <c r="B554" s="89"/>
      <c r="C554" s="89"/>
      <c r="D554" s="89"/>
    </row>
    <row r="555" spans="1:4" ht="15" x14ac:dyDescent="0.2">
      <c r="A555" s="89"/>
      <c r="B555" s="89"/>
      <c r="C555" s="89"/>
      <c r="D555" s="89"/>
    </row>
    <row r="556" spans="1:4" ht="15" x14ac:dyDescent="0.2">
      <c r="A556" s="89"/>
      <c r="B556" s="89"/>
      <c r="C556" s="89"/>
      <c r="D556" s="89"/>
    </row>
    <row r="557" spans="1:4" ht="15" x14ac:dyDescent="0.2">
      <c r="A557" s="89"/>
      <c r="B557" s="89"/>
      <c r="C557" s="89"/>
      <c r="D557" s="89"/>
    </row>
    <row r="558" spans="1:4" ht="15" x14ac:dyDescent="0.2">
      <c r="A558" s="89"/>
      <c r="B558" s="89"/>
      <c r="C558" s="89"/>
      <c r="D558" s="89"/>
    </row>
    <row r="559" spans="1:4" ht="15" x14ac:dyDescent="0.2">
      <c r="A559" s="89"/>
      <c r="B559" s="89"/>
      <c r="C559" s="89"/>
      <c r="D559" s="89"/>
    </row>
    <row r="560" spans="1:4" ht="15" x14ac:dyDescent="0.2">
      <c r="A560" s="89"/>
      <c r="B560" s="89"/>
      <c r="C560" s="89"/>
      <c r="D560" s="89"/>
    </row>
    <row r="561" spans="1:4" ht="15" x14ac:dyDescent="0.2">
      <c r="A561" s="89"/>
      <c r="B561" s="89"/>
      <c r="C561" s="89"/>
      <c r="D561" s="89"/>
    </row>
    <row r="562" spans="1:4" ht="15" x14ac:dyDescent="0.2">
      <c r="A562" s="89"/>
      <c r="B562" s="89"/>
      <c r="C562" s="89"/>
      <c r="D562" s="89"/>
    </row>
    <row r="563" spans="1:4" ht="15" x14ac:dyDescent="0.2">
      <c r="A563" s="89"/>
      <c r="B563" s="89"/>
      <c r="C563" s="89"/>
      <c r="D563" s="89"/>
    </row>
    <row r="564" spans="1:4" ht="15" x14ac:dyDescent="0.2">
      <c r="A564" s="89"/>
      <c r="B564" s="89"/>
      <c r="C564" s="89"/>
      <c r="D564" s="89"/>
    </row>
    <row r="565" spans="1:4" ht="15" x14ac:dyDescent="0.2">
      <c r="A565" s="89"/>
      <c r="B565" s="89"/>
      <c r="C565" s="89"/>
      <c r="D565" s="89"/>
    </row>
    <row r="566" spans="1:4" ht="15" x14ac:dyDescent="0.2">
      <c r="A566" s="89"/>
      <c r="B566" s="89"/>
      <c r="C566" s="89"/>
      <c r="D566" s="89"/>
    </row>
    <row r="567" spans="1:4" ht="15" x14ac:dyDescent="0.2">
      <c r="A567" s="89"/>
      <c r="B567" s="89"/>
      <c r="C567" s="89"/>
      <c r="D567" s="89"/>
    </row>
    <row r="568" spans="1:4" ht="15" x14ac:dyDescent="0.2">
      <c r="A568" s="89"/>
      <c r="B568" s="89"/>
      <c r="C568" s="89"/>
      <c r="D568" s="89"/>
    </row>
    <row r="569" spans="1:4" ht="15" x14ac:dyDescent="0.2">
      <c r="A569" s="89"/>
      <c r="B569" s="89"/>
      <c r="C569" s="89"/>
      <c r="D569" s="89"/>
    </row>
    <row r="570" spans="1:4" ht="15" x14ac:dyDescent="0.2">
      <c r="A570" s="89"/>
      <c r="B570" s="89"/>
      <c r="C570" s="89"/>
      <c r="D570" s="89"/>
    </row>
    <row r="571" spans="1:4" ht="15" x14ac:dyDescent="0.2">
      <c r="A571" s="89"/>
      <c r="B571" s="89"/>
      <c r="C571" s="89"/>
      <c r="D571" s="89"/>
    </row>
    <row r="572" spans="1:4" ht="15" x14ac:dyDescent="0.2">
      <c r="A572" s="89"/>
      <c r="B572" s="89"/>
      <c r="C572" s="89"/>
      <c r="D572" s="89"/>
    </row>
    <row r="573" spans="1:4" ht="15" x14ac:dyDescent="0.2">
      <c r="A573" s="89"/>
      <c r="B573" s="89"/>
      <c r="C573" s="89"/>
      <c r="D573" s="89"/>
    </row>
    <row r="574" spans="1:4" ht="15" x14ac:dyDescent="0.2">
      <c r="A574" s="89"/>
      <c r="B574" s="89"/>
      <c r="C574" s="89"/>
      <c r="D574" s="89"/>
    </row>
    <row r="575" spans="1:4" ht="15" x14ac:dyDescent="0.2">
      <c r="A575" s="89"/>
      <c r="B575" s="89"/>
      <c r="C575" s="89"/>
      <c r="D575" s="89"/>
    </row>
    <row r="576" spans="1:4" ht="15" x14ac:dyDescent="0.2">
      <c r="A576" s="89"/>
      <c r="B576" s="89"/>
      <c r="C576" s="89"/>
      <c r="D576" s="89"/>
    </row>
    <row r="577" spans="1:4" ht="15" x14ac:dyDescent="0.2">
      <c r="A577" s="89"/>
      <c r="B577" s="89"/>
      <c r="C577" s="89"/>
      <c r="D577" s="89"/>
    </row>
    <row r="578" spans="1:4" ht="15" x14ac:dyDescent="0.2">
      <c r="A578" s="89"/>
      <c r="B578" s="89"/>
      <c r="C578" s="89"/>
      <c r="D578" s="89"/>
    </row>
    <row r="579" spans="1:4" ht="15" x14ac:dyDescent="0.2">
      <c r="A579" s="89"/>
      <c r="B579" s="89"/>
      <c r="C579" s="89"/>
      <c r="D579" s="89"/>
    </row>
    <row r="580" spans="1:4" ht="15" x14ac:dyDescent="0.2">
      <c r="A580" s="89"/>
      <c r="B580" s="89"/>
      <c r="C580" s="89"/>
      <c r="D580" s="89"/>
    </row>
    <row r="581" spans="1:4" ht="15" x14ac:dyDescent="0.2">
      <c r="A581" s="89"/>
      <c r="B581" s="89"/>
      <c r="C581" s="89"/>
      <c r="D581" s="89"/>
    </row>
    <row r="582" spans="1:4" ht="15" x14ac:dyDescent="0.2">
      <c r="A582" s="89"/>
      <c r="B582" s="89"/>
      <c r="C582" s="89"/>
      <c r="D582" s="89"/>
    </row>
    <row r="583" spans="1:4" ht="15" x14ac:dyDescent="0.2">
      <c r="A583" s="89"/>
      <c r="B583" s="89"/>
      <c r="C583" s="89"/>
      <c r="D583" s="89"/>
    </row>
    <row r="584" spans="1:4" ht="15" x14ac:dyDescent="0.2">
      <c r="A584" s="89"/>
      <c r="B584" s="89"/>
      <c r="C584" s="89"/>
      <c r="D584" s="89"/>
    </row>
    <row r="585" spans="1:4" ht="15" x14ac:dyDescent="0.2">
      <c r="A585" s="89"/>
      <c r="B585" s="89"/>
      <c r="C585" s="89"/>
      <c r="D585" s="89"/>
    </row>
    <row r="586" spans="1:4" ht="15" x14ac:dyDescent="0.2">
      <c r="A586" s="89"/>
      <c r="B586" s="89"/>
      <c r="C586" s="89"/>
      <c r="D586" s="89"/>
    </row>
    <row r="587" spans="1:4" ht="15" x14ac:dyDescent="0.2">
      <c r="A587" s="89"/>
      <c r="B587" s="89"/>
      <c r="C587" s="89"/>
      <c r="D587" s="89"/>
    </row>
    <row r="588" spans="1:4" ht="15" x14ac:dyDescent="0.2">
      <c r="A588" s="89"/>
      <c r="B588" s="89"/>
      <c r="C588" s="89"/>
      <c r="D588" s="89"/>
    </row>
    <row r="589" spans="1:4" ht="15" x14ac:dyDescent="0.2">
      <c r="A589" s="89"/>
      <c r="B589" s="89"/>
      <c r="C589" s="89"/>
      <c r="D589" s="89"/>
    </row>
    <row r="590" spans="1:4" ht="15" x14ac:dyDescent="0.2">
      <c r="A590" s="89"/>
      <c r="B590" s="89"/>
      <c r="C590" s="89"/>
      <c r="D590" s="89"/>
    </row>
    <row r="591" spans="1:4" ht="15" x14ac:dyDescent="0.2">
      <c r="A591" s="89"/>
      <c r="B591" s="89"/>
      <c r="C591" s="89"/>
      <c r="D591" s="89"/>
    </row>
    <row r="592" spans="1:4" ht="15" x14ac:dyDescent="0.2">
      <c r="A592" s="89"/>
      <c r="B592" s="89"/>
      <c r="C592" s="89"/>
      <c r="D592" s="89"/>
    </row>
    <row r="593" spans="1:4" ht="15" x14ac:dyDescent="0.2">
      <c r="A593" s="89"/>
      <c r="B593" s="89"/>
      <c r="C593" s="89"/>
      <c r="D593" s="89"/>
    </row>
    <row r="594" spans="1:4" ht="15" x14ac:dyDescent="0.2">
      <c r="A594" s="89"/>
      <c r="B594" s="89"/>
      <c r="C594" s="89"/>
      <c r="D594" s="89"/>
    </row>
    <row r="595" spans="1:4" ht="15" x14ac:dyDescent="0.2">
      <c r="A595" s="89"/>
      <c r="B595" s="89"/>
      <c r="C595" s="89"/>
      <c r="D595" s="89"/>
    </row>
    <row r="596" spans="1:4" ht="15" x14ac:dyDescent="0.2">
      <c r="A596" s="89"/>
      <c r="B596" s="89"/>
      <c r="C596" s="89"/>
      <c r="D596" s="89"/>
    </row>
    <row r="597" spans="1:4" ht="15" x14ac:dyDescent="0.2">
      <c r="A597" s="89"/>
      <c r="B597" s="89"/>
      <c r="C597" s="89"/>
      <c r="D597" s="89"/>
    </row>
    <row r="598" spans="1:4" ht="15" x14ac:dyDescent="0.2">
      <c r="A598" s="89"/>
      <c r="B598" s="89"/>
      <c r="C598" s="89"/>
      <c r="D598" s="89"/>
    </row>
    <row r="599" spans="1:4" ht="15" x14ac:dyDescent="0.2">
      <c r="A599" s="89"/>
      <c r="B599" s="89"/>
      <c r="C599" s="89"/>
      <c r="D599" s="89"/>
    </row>
    <row r="600" spans="1:4" ht="15" x14ac:dyDescent="0.2">
      <c r="A600" s="89"/>
      <c r="B600" s="89"/>
      <c r="C600" s="89"/>
      <c r="D600" s="89"/>
    </row>
    <row r="601" spans="1:4" ht="15" x14ac:dyDescent="0.2">
      <c r="A601" s="89"/>
      <c r="B601" s="89"/>
      <c r="C601" s="89"/>
      <c r="D601" s="89"/>
    </row>
    <row r="602" spans="1:4" ht="15" x14ac:dyDescent="0.2">
      <c r="A602" s="89"/>
      <c r="B602" s="89"/>
      <c r="C602" s="89"/>
      <c r="D602" s="89"/>
    </row>
    <row r="603" spans="1:4" ht="15" x14ac:dyDescent="0.2">
      <c r="A603" s="89"/>
      <c r="B603" s="89"/>
      <c r="C603" s="89"/>
      <c r="D603" s="89"/>
    </row>
    <row r="604" spans="1:4" ht="15" x14ac:dyDescent="0.2">
      <c r="A604" s="89"/>
      <c r="B604" s="89"/>
      <c r="C604" s="89"/>
      <c r="D604" s="89"/>
    </row>
    <row r="605" spans="1:4" ht="15" x14ac:dyDescent="0.2">
      <c r="A605" s="89"/>
      <c r="B605" s="89"/>
      <c r="C605" s="89"/>
      <c r="D605" s="89"/>
    </row>
    <row r="606" spans="1:4" ht="15" x14ac:dyDescent="0.2">
      <c r="A606" s="89"/>
      <c r="B606" s="89"/>
      <c r="C606" s="89"/>
      <c r="D606" s="89"/>
    </row>
    <row r="607" spans="1:4" ht="15" x14ac:dyDescent="0.2">
      <c r="A607" s="89"/>
      <c r="B607" s="89"/>
      <c r="C607" s="89"/>
      <c r="D607" s="89"/>
    </row>
    <row r="608" spans="1:4" ht="15" x14ac:dyDescent="0.2">
      <c r="A608" s="89"/>
      <c r="B608" s="89"/>
      <c r="C608" s="89"/>
      <c r="D608" s="89"/>
    </row>
    <row r="609" spans="1:4" ht="15" x14ac:dyDescent="0.2">
      <c r="A609" s="89"/>
      <c r="B609" s="89"/>
      <c r="C609" s="89"/>
      <c r="D609" s="89"/>
    </row>
    <row r="610" spans="1:4" ht="15" x14ac:dyDescent="0.2">
      <c r="A610" s="89"/>
      <c r="B610" s="89"/>
      <c r="C610" s="89"/>
      <c r="D610" s="89"/>
    </row>
    <row r="611" spans="1:4" ht="15" x14ac:dyDescent="0.2">
      <c r="A611" s="89"/>
      <c r="B611" s="89"/>
      <c r="C611" s="89"/>
      <c r="D611" s="89"/>
    </row>
    <row r="612" spans="1:4" ht="15" x14ac:dyDescent="0.2">
      <c r="A612" s="89"/>
      <c r="B612" s="89"/>
      <c r="C612" s="89"/>
      <c r="D612" s="89"/>
    </row>
    <row r="613" spans="1:4" ht="15" x14ac:dyDescent="0.2">
      <c r="A613" s="89"/>
      <c r="B613" s="89"/>
      <c r="C613" s="89"/>
      <c r="D613" s="89"/>
    </row>
    <row r="614" spans="1:4" ht="15" x14ac:dyDescent="0.2">
      <c r="A614" s="89"/>
      <c r="B614" s="89"/>
      <c r="C614" s="89"/>
      <c r="D614" s="89"/>
    </row>
    <row r="615" spans="1:4" ht="15" x14ac:dyDescent="0.2">
      <c r="A615" s="89"/>
      <c r="B615" s="89"/>
      <c r="C615" s="89"/>
      <c r="D615" s="89"/>
    </row>
    <row r="616" spans="1:4" ht="15" x14ac:dyDescent="0.2">
      <c r="A616" s="89"/>
      <c r="B616" s="89"/>
      <c r="C616" s="89"/>
      <c r="D616" s="89"/>
    </row>
    <row r="617" spans="1:4" ht="15" x14ac:dyDescent="0.2">
      <c r="A617" s="89"/>
      <c r="B617" s="89"/>
      <c r="C617" s="89"/>
      <c r="D617" s="89"/>
    </row>
    <row r="618" spans="1:4" ht="15" x14ac:dyDescent="0.2">
      <c r="A618" s="89"/>
      <c r="B618" s="89"/>
      <c r="C618" s="89"/>
      <c r="D618" s="89"/>
    </row>
    <row r="619" spans="1:4" ht="15" x14ac:dyDescent="0.2">
      <c r="A619" s="89"/>
      <c r="B619" s="89"/>
      <c r="C619" s="89"/>
      <c r="D619" s="89"/>
    </row>
    <row r="620" spans="1:4" ht="15" x14ac:dyDescent="0.2">
      <c r="A620" s="89"/>
      <c r="B620" s="89"/>
      <c r="C620" s="89"/>
      <c r="D620" s="89"/>
    </row>
    <row r="621" spans="1:4" ht="15" x14ac:dyDescent="0.2">
      <c r="A621" s="89"/>
      <c r="B621" s="89"/>
      <c r="C621" s="89"/>
      <c r="D621" s="89"/>
    </row>
    <row r="622" spans="1:4" ht="15" x14ac:dyDescent="0.2">
      <c r="A622" s="89"/>
      <c r="B622" s="89"/>
      <c r="C622" s="89"/>
      <c r="D622" s="89"/>
    </row>
    <row r="623" spans="1:4" ht="15" x14ac:dyDescent="0.2">
      <c r="A623" s="89"/>
      <c r="B623" s="89"/>
      <c r="C623" s="89"/>
      <c r="D623" s="89"/>
    </row>
    <row r="624" spans="1:4" ht="15" x14ac:dyDescent="0.2">
      <c r="A624" s="89"/>
      <c r="B624" s="89"/>
      <c r="C624" s="89"/>
      <c r="D624" s="89"/>
    </row>
    <row r="625" spans="1:4" ht="15" x14ac:dyDescent="0.2">
      <c r="A625" s="89"/>
      <c r="B625" s="89"/>
      <c r="C625" s="89"/>
      <c r="D625" s="89"/>
    </row>
    <row r="626" spans="1:4" ht="15" x14ac:dyDescent="0.2">
      <c r="A626" s="89"/>
      <c r="B626" s="89"/>
      <c r="C626" s="89"/>
      <c r="D626" s="89"/>
    </row>
    <row r="627" spans="1:4" ht="15" x14ac:dyDescent="0.2">
      <c r="A627" s="89"/>
      <c r="B627" s="89"/>
      <c r="C627" s="89"/>
      <c r="D627" s="89"/>
    </row>
    <row r="628" spans="1:4" ht="15" x14ac:dyDescent="0.2">
      <c r="A628" s="89"/>
      <c r="B628" s="89"/>
      <c r="C628" s="89"/>
      <c r="D628" s="89"/>
    </row>
    <row r="629" spans="1:4" ht="15" x14ac:dyDescent="0.2">
      <c r="A629" s="89"/>
      <c r="B629" s="89"/>
      <c r="C629" s="89"/>
      <c r="D629" s="89"/>
    </row>
    <row r="630" spans="1:4" ht="15" x14ac:dyDescent="0.2">
      <c r="A630" s="89"/>
      <c r="B630" s="89"/>
      <c r="C630" s="89"/>
      <c r="D630" s="89"/>
    </row>
    <row r="631" spans="1:4" ht="15" x14ac:dyDescent="0.2">
      <c r="A631" s="89"/>
      <c r="B631" s="89"/>
      <c r="C631" s="89"/>
      <c r="D631" s="89"/>
    </row>
    <row r="632" spans="1:4" ht="15" x14ac:dyDescent="0.2">
      <c r="A632" s="89"/>
      <c r="B632" s="89"/>
      <c r="C632" s="89"/>
      <c r="D632" s="89"/>
    </row>
    <row r="633" spans="1:4" ht="15" x14ac:dyDescent="0.2">
      <c r="A633" s="89"/>
      <c r="B633" s="89"/>
      <c r="C633" s="89"/>
      <c r="D633" s="89"/>
    </row>
    <row r="634" spans="1:4" ht="15" x14ac:dyDescent="0.2">
      <c r="A634" s="89"/>
      <c r="B634" s="89"/>
      <c r="C634" s="89"/>
      <c r="D634" s="89"/>
    </row>
    <row r="635" spans="1:4" ht="15" x14ac:dyDescent="0.2">
      <c r="A635" s="89"/>
      <c r="B635" s="89"/>
      <c r="C635" s="89"/>
      <c r="D635" s="89"/>
    </row>
    <row r="636" spans="1:4" ht="15" x14ac:dyDescent="0.2">
      <c r="A636" s="89"/>
      <c r="B636" s="89"/>
      <c r="C636" s="89"/>
      <c r="D636" s="89"/>
    </row>
    <row r="637" spans="1:4" ht="15" x14ac:dyDescent="0.2">
      <c r="A637" s="89"/>
      <c r="B637" s="89"/>
      <c r="C637" s="89"/>
      <c r="D637" s="89"/>
    </row>
    <row r="638" spans="1:4" ht="15" x14ac:dyDescent="0.2">
      <c r="A638" s="89"/>
      <c r="B638" s="89"/>
      <c r="C638" s="89"/>
      <c r="D638" s="89"/>
    </row>
    <row r="639" spans="1:4" ht="15" x14ac:dyDescent="0.2">
      <c r="A639" s="89"/>
      <c r="B639" s="89"/>
      <c r="C639" s="89"/>
      <c r="D639" s="89"/>
    </row>
    <row r="640" spans="1:4" ht="15" x14ac:dyDescent="0.2">
      <c r="A640" s="89"/>
      <c r="B640" s="89"/>
      <c r="C640" s="89"/>
      <c r="D640" s="89"/>
    </row>
    <row r="641" spans="1:4" ht="15" x14ac:dyDescent="0.2">
      <c r="A641" s="89"/>
      <c r="B641" s="89"/>
      <c r="C641" s="89"/>
      <c r="D641" s="89"/>
    </row>
    <row r="642" spans="1:4" ht="15" x14ac:dyDescent="0.2">
      <c r="A642" s="89"/>
      <c r="B642" s="89"/>
      <c r="C642" s="89"/>
      <c r="D642" s="89"/>
    </row>
    <row r="643" spans="1:4" ht="15" x14ac:dyDescent="0.2">
      <c r="A643" s="89"/>
      <c r="B643" s="89"/>
      <c r="C643" s="89"/>
      <c r="D643" s="89"/>
    </row>
    <row r="644" spans="1:4" ht="15" x14ac:dyDescent="0.2">
      <c r="A644" s="89"/>
      <c r="B644" s="89"/>
      <c r="C644" s="89"/>
      <c r="D644" s="89"/>
    </row>
    <row r="645" spans="1:4" ht="15" x14ac:dyDescent="0.2">
      <c r="A645" s="89"/>
      <c r="B645" s="89"/>
      <c r="C645" s="89"/>
      <c r="D645" s="89"/>
    </row>
    <row r="646" spans="1:4" ht="15" x14ac:dyDescent="0.2">
      <c r="A646" s="89"/>
      <c r="B646" s="89"/>
      <c r="C646" s="89"/>
      <c r="D646" s="89"/>
    </row>
    <row r="647" spans="1:4" ht="15" x14ac:dyDescent="0.2">
      <c r="A647" s="89"/>
      <c r="B647" s="89"/>
      <c r="C647" s="89"/>
      <c r="D647" s="89"/>
    </row>
    <row r="648" spans="1:4" ht="15" x14ac:dyDescent="0.2">
      <c r="A648" s="89"/>
      <c r="B648" s="89"/>
      <c r="C648" s="89"/>
      <c r="D648" s="89"/>
    </row>
    <row r="649" spans="1:4" ht="15" x14ac:dyDescent="0.2">
      <c r="A649" s="89"/>
      <c r="B649" s="89"/>
      <c r="C649" s="89"/>
      <c r="D649" s="89"/>
    </row>
    <row r="650" spans="1:4" ht="15" x14ac:dyDescent="0.2">
      <c r="A650" s="89"/>
      <c r="B650" s="89"/>
      <c r="C650" s="89"/>
      <c r="D650" s="89"/>
    </row>
    <row r="651" spans="1:4" ht="15" x14ac:dyDescent="0.2">
      <c r="A651" s="89"/>
      <c r="B651" s="89"/>
      <c r="C651" s="89"/>
      <c r="D651" s="89"/>
    </row>
    <row r="652" spans="1:4" ht="15" x14ac:dyDescent="0.2">
      <c r="A652" s="89"/>
      <c r="B652" s="89"/>
      <c r="C652" s="89"/>
      <c r="D652" s="89"/>
    </row>
  </sheetData>
  <sheetProtection password="C3F2" sheet="1" objects="1" scenarios="1" selectLockedCells="1"/>
  <mergeCells count="42">
    <mergeCell ref="O8:P8"/>
    <mergeCell ref="D32:D33"/>
    <mergeCell ref="D24:D25"/>
    <mergeCell ref="D26:D27"/>
    <mergeCell ref="D28:D29"/>
    <mergeCell ref="D30:D31"/>
    <mergeCell ref="D16:D17"/>
    <mergeCell ref="D18:D19"/>
    <mergeCell ref="D20:D21"/>
    <mergeCell ref="D22:D23"/>
    <mergeCell ref="D38:D39"/>
    <mergeCell ref="A5:H5"/>
    <mergeCell ref="M5:N5"/>
    <mergeCell ref="C8:C9"/>
    <mergeCell ref="I8:L8"/>
    <mergeCell ref="M8:N8"/>
    <mergeCell ref="D10:D11"/>
    <mergeCell ref="D12:D13"/>
    <mergeCell ref="D14:D15"/>
    <mergeCell ref="D34:D35"/>
    <mergeCell ref="D36:D37"/>
    <mergeCell ref="D62:D63"/>
    <mergeCell ref="D40:D41"/>
    <mergeCell ref="D42:D43"/>
    <mergeCell ref="D46:D47"/>
    <mergeCell ref="D48:D49"/>
    <mergeCell ref="D50:D51"/>
    <mergeCell ref="D44:D45"/>
    <mergeCell ref="D52:D53"/>
    <mergeCell ref="D54:D55"/>
    <mergeCell ref="D56:D57"/>
    <mergeCell ref="D58:D59"/>
    <mergeCell ref="D60:D61"/>
    <mergeCell ref="D64:D65"/>
    <mergeCell ref="F64:F65"/>
    <mergeCell ref="D74:D75"/>
    <mergeCell ref="D76:D77"/>
    <mergeCell ref="D96:F96"/>
    <mergeCell ref="D66:D67"/>
    <mergeCell ref="D68:D69"/>
    <mergeCell ref="D70:D71"/>
    <mergeCell ref="D72:D73"/>
  </mergeCells>
  <phoneticPr fontId="24" type="noConversion"/>
  <conditionalFormatting sqref="R36 R10 R12 R14 R16 R20 R22 R24 R26 R28 R34 R38 R40 R42 R44 R46 R48 R50">
    <cfRule type="cellIs" dxfId="74" priority="1" stopIfTrue="1" operator="notEqual">
      <formula>O10+P10</formula>
    </cfRule>
  </conditionalFormatting>
  <conditionalFormatting sqref="O82:R88 L44 P52:Q52 P62:Q62 O66:Q66 O68:Q68 O64:Q64 O70:Q70 O74:Q74 O72:Q72 L62 L64 L66:L68 L70 L72 L74 L76 O76:R79 P58:Q58 P60:Q60 L58:L60 O50:Q50 L50 O48:Q48 L48 O46:Q46 L46 O42:Q42 L42 O40:Q40 L40 O38:Q38 L38 O36:Q36 L36 P56:Q56 P54:Q54 L54 L56 L52 O34:Q34 L34 O28:Q28 L28 O26:Q26 L26 O24:Q24 L24 O22:Q22 L22 O20:Q20 L20 L18 O16:Q16 L16 O14:Q14 L14 O12:Q12 L12 O10:Q10 L10 P30:Q30 P32:Q32 O18:Q18 L32 L30 O44:Q44">
    <cfRule type="cellIs" dxfId="73" priority="2" stopIfTrue="1" operator="lessThan">
      <formula>0</formula>
    </cfRule>
    <cfRule type="cellIs" dxfId="72" priority="3" stopIfTrue="1" operator="equal">
      <formula>0</formula>
    </cfRule>
  </conditionalFormatting>
  <conditionalFormatting sqref="R30">
    <cfRule type="cellIs" dxfId="71" priority="4" stopIfTrue="1" operator="notEqual">
      <formula>$O$30+$P$30</formula>
    </cfRule>
  </conditionalFormatting>
  <conditionalFormatting sqref="R32">
    <cfRule type="cellIs" dxfId="70" priority="5" stopIfTrue="1" operator="notEqual">
      <formula>$O$32+$P$32</formula>
    </cfRule>
  </conditionalFormatting>
  <conditionalFormatting sqref="R54">
    <cfRule type="cellIs" dxfId="69" priority="6" stopIfTrue="1" operator="notEqual">
      <formula>$O$54+$P$54</formula>
    </cfRule>
  </conditionalFormatting>
  <conditionalFormatting sqref="R56">
    <cfRule type="cellIs" dxfId="68" priority="7" stopIfTrue="1" operator="notEqual">
      <formula>$O$56+$P$56</formula>
    </cfRule>
  </conditionalFormatting>
  <conditionalFormatting sqref="R58">
    <cfRule type="cellIs" dxfId="67" priority="8" stopIfTrue="1" operator="notEqual">
      <formula>$O$58+$P$58</formula>
    </cfRule>
  </conditionalFormatting>
  <conditionalFormatting sqref="R60">
    <cfRule type="cellIs" dxfId="66" priority="9" stopIfTrue="1" operator="notEqual">
      <formula>$O$60+$P$60</formula>
    </cfRule>
  </conditionalFormatting>
  <conditionalFormatting sqref="R62">
    <cfRule type="cellIs" dxfId="65" priority="10" stopIfTrue="1" operator="notEqual">
      <formula>$O$62+$P$62</formula>
    </cfRule>
  </conditionalFormatting>
  <conditionalFormatting sqref="R64">
    <cfRule type="cellIs" dxfId="64" priority="11" stopIfTrue="1" operator="notEqual">
      <formula>$O$64+$P$64</formula>
    </cfRule>
  </conditionalFormatting>
  <conditionalFormatting sqref="R66">
    <cfRule type="cellIs" dxfId="63" priority="12" stopIfTrue="1" operator="notEqual">
      <formula>$O$66+$P$66</formula>
    </cfRule>
  </conditionalFormatting>
  <conditionalFormatting sqref="R68">
    <cfRule type="cellIs" dxfId="62" priority="13" stopIfTrue="1" operator="notEqual">
      <formula>$O$68+$P$68</formula>
    </cfRule>
  </conditionalFormatting>
  <conditionalFormatting sqref="R70">
    <cfRule type="cellIs" dxfId="61" priority="14" stopIfTrue="1" operator="notEqual">
      <formula>$O$70+$P$70</formula>
    </cfRule>
  </conditionalFormatting>
  <conditionalFormatting sqref="R72">
    <cfRule type="cellIs" dxfId="60" priority="15" stopIfTrue="1" operator="notEqual">
      <formula>$O$72+$P$72</formula>
    </cfRule>
  </conditionalFormatting>
  <conditionalFormatting sqref="R74">
    <cfRule type="cellIs" dxfId="59" priority="16" stopIfTrue="1" operator="notEqual">
      <formula>$O$74+$P$74</formula>
    </cfRule>
  </conditionalFormatting>
  <conditionalFormatting sqref="R18">
    <cfRule type="cellIs" dxfId="58" priority="17" stopIfTrue="1" operator="notEqual">
      <formula>$O$18+$P$18</formula>
    </cfRule>
  </conditionalFormatting>
  <conditionalFormatting sqref="R52">
    <cfRule type="cellIs" dxfId="57" priority="18" stopIfTrue="1" operator="notEqual">
      <formula>$O$52+$P$52</formula>
    </cfRule>
  </conditionalFormatting>
  <conditionalFormatting sqref="R80">
    <cfRule type="cellIs" dxfId="56" priority="19" stopIfTrue="1" operator="notEqual">
      <formula>4857981.03+27659.93+102828.41</formula>
    </cfRule>
    <cfRule type="cellIs" dxfId="55" priority="20" stopIfTrue="1" operator="notEqual">
      <formula>$O$80+$P$80</formula>
    </cfRule>
  </conditionalFormatting>
  <conditionalFormatting sqref="G80">
    <cfRule type="cellIs" dxfId="54" priority="21" stopIfTrue="1" operator="notEqual">
      <formula>1064608.98</formula>
    </cfRule>
  </conditionalFormatting>
  <conditionalFormatting sqref="H80">
    <cfRule type="cellIs" dxfId="53" priority="22" stopIfTrue="1" operator="notEqual">
      <formula>1065847.34</formula>
    </cfRule>
  </conditionalFormatting>
  <conditionalFormatting sqref="M80">
    <cfRule type="cellIs" dxfId="52" priority="23" stopIfTrue="1" operator="notEqual">
      <formula>$N$81-$N$80</formula>
    </cfRule>
  </conditionalFormatting>
  <conditionalFormatting sqref="N81">
    <cfRule type="cellIs" dxfId="51" priority="24" stopIfTrue="1" operator="notEqual">
      <formula>1238.36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6"/>
  </sheetPr>
  <dimension ref="A1:R721"/>
  <sheetViews>
    <sheetView topLeftCell="A17" workbookViewId="0">
      <selection activeCell="A17" sqref="A1:P65536"/>
    </sheetView>
  </sheetViews>
  <sheetFormatPr defaultRowHeight="12.75" x14ac:dyDescent="0.2"/>
  <cols>
    <col min="1" max="2" width="5.85546875" customWidth="1"/>
    <col min="3" max="3" width="36.140625" style="8" customWidth="1"/>
    <col min="4" max="4" width="16.85546875" style="3" customWidth="1"/>
    <col min="5" max="5" width="16.140625" style="3" customWidth="1"/>
    <col min="6" max="6" width="11" customWidth="1"/>
    <col min="7" max="7" width="11.28515625" customWidth="1"/>
    <col min="8" max="8" width="8" customWidth="1"/>
    <col min="9" max="9" width="13.85546875" customWidth="1"/>
    <col min="10" max="10" width="9.85546875" style="2" customWidth="1"/>
    <col min="11" max="11" width="8.5703125" style="2" customWidth="1"/>
    <col min="12" max="13" width="0" hidden="1" customWidth="1"/>
    <col min="14" max="14" width="9.140625" hidden="1" customWidth="1"/>
    <col min="15" max="15" width="0" style="180" hidden="1" customWidth="1"/>
  </cols>
  <sheetData>
    <row r="1" spans="1:15" ht="20.25" x14ac:dyDescent="0.3">
      <c r="A1" s="177" t="s">
        <v>245</v>
      </c>
      <c r="B1" s="177"/>
      <c r="C1" s="2"/>
      <c r="I1" s="4"/>
      <c r="J1" s="485"/>
      <c r="K1" s="4" t="s">
        <v>210</v>
      </c>
    </row>
    <row r="2" spans="1:15" ht="14.25" x14ac:dyDescent="0.2">
      <c r="A2" s="5"/>
      <c r="B2" s="5"/>
      <c r="C2" s="2"/>
      <c r="E2" s="6"/>
    </row>
    <row r="3" spans="1:15" x14ac:dyDescent="0.2">
      <c r="C3"/>
    </row>
    <row r="4" spans="1:15" x14ac:dyDescent="0.2">
      <c r="A4" s="948" t="s">
        <v>247</v>
      </c>
      <c r="B4" s="948"/>
      <c r="C4" s="967"/>
      <c r="D4" s="967"/>
      <c r="E4" s="967"/>
      <c r="F4" s="968"/>
      <c r="G4" s="968"/>
      <c r="H4" s="968"/>
      <c r="I4" s="968"/>
      <c r="J4" s="968"/>
      <c r="K4" s="968"/>
    </row>
    <row r="5" spans="1:15" x14ac:dyDescent="0.2">
      <c r="A5" s="967"/>
      <c r="B5" s="967"/>
      <c r="C5" s="967"/>
      <c r="D5" s="967"/>
      <c r="E5" s="967"/>
      <c r="F5" s="968"/>
      <c r="G5" s="968"/>
      <c r="H5" s="968"/>
      <c r="I5" s="968"/>
      <c r="J5" s="968"/>
      <c r="K5" s="968"/>
    </row>
    <row r="6" spans="1:15" ht="15" x14ac:dyDescent="0.2">
      <c r="A6" s="182"/>
      <c r="B6" s="182"/>
      <c r="C6" s="182"/>
      <c r="D6" s="182"/>
      <c r="E6" s="182"/>
      <c r="F6" s="181"/>
      <c r="G6" s="181"/>
      <c r="H6" s="181"/>
      <c r="I6" s="181"/>
      <c r="J6" s="181"/>
      <c r="K6" s="181"/>
    </row>
    <row r="7" spans="1:15" ht="16.5" thickBot="1" x14ac:dyDescent="0.3">
      <c r="A7" s="969"/>
      <c r="B7" s="969"/>
      <c r="C7" s="970"/>
      <c r="D7" s="970"/>
      <c r="E7" s="970"/>
      <c r="F7" s="970"/>
      <c r="G7" s="970"/>
      <c r="H7" s="970"/>
      <c r="I7" s="970"/>
      <c r="J7"/>
      <c r="K7" s="9" t="s">
        <v>0</v>
      </c>
    </row>
    <row r="8" spans="1:15" ht="16.5" thickTop="1" x14ac:dyDescent="0.25">
      <c r="A8" s="486" t="s">
        <v>38</v>
      </c>
      <c r="B8" s="487" t="s">
        <v>39</v>
      </c>
      <c r="C8" s="176" t="s">
        <v>41</v>
      </c>
      <c r="D8" s="488" t="s">
        <v>42</v>
      </c>
      <c r="E8" s="489"/>
      <c r="F8" s="490" t="s">
        <v>2</v>
      </c>
      <c r="G8" s="190" t="s">
        <v>3</v>
      </c>
      <c r="H8" s="491" t="s">
        <v>211</v>
      </c>
      <c r="I8" s="623"/>
      <c r="J8" s="914" t="s">
        <v>212</v>
      </c>
      <c r="K8" s="971"/>
      <c r="L8" s="960" t="s">
        <v>44</v>
      </c>
      <c r="M8" s="961"/>
      <c r="N8" s="972" t="s">
        <v>213</v>
      </c>
      <c r="O8" s="192"/>
    </row>
    <row r="9" spans="1:15" ht="16.5" thickBot="1" x14ac:dyDescent="0.3">
      <c r="A9" s="492"/>
      <c r="B9" s="493"/>
      <c r="C9" s="494"/>
      <c r="D9" s="495"/>
      <c r="E9" s="496"/>
      <c r="F9" s="497"/>
      <c r="G9" s="498"/>
      <c r="H9" s="616"/>
      <c r="I9" s="624" t="s">
        <v>48</v>
      </c>
      <c r="J9" s="499" t="s">
        <v>49</v>
      </c>
      <c r="K9" s="21" t="s">
        <v>7</v>
      </c>
      <c r="L9" s="500" t="s">
        <v>50</v>
      </c>
      <c r="M9" s="501" t="s">
        <v>214</v>
      </c>
      <c r="N9" s="973"/>
      <c r="O9" s="206" t="s">
        <v>35</v>
      </c>
    </row>
    <row r="10" spans="1:15" ht="13.5" thickTop="1" x14ac:dyDescent="0.2">
      <c r="A10" s="502">
        <v>2001</v>
      </c>
      <c r="B10" s="503" t="s">
        <v>215</v>
      </c>
      <c r="C10" s="974" t="s">
        <v>216</v>
      </c>
      <c r="D10" s="504" t="s">
        <v>217</v>
      </c>
      <c r="E10" s="104" t="s">
        <v>218</v>
      </c>
      <c r="F10" s="505"/>
      <c r="H10" s="617"/>
      <c r="I10" s="106"/>
      <c r="J10" s="243"/>
      <c r="K10" s="29"/>
      <c r="L10" s="326"/>
      <c r="M10" s="219"/>
      <c r="N10" s="375"/>
      <c r="O10" s="220">
        <f>L10+M10+N10</f>
        <v>0</v>
      </c>
    </row>
    <row r="11" spans="1:15" x14ac:dyDescent="0.2">
      <c r="A11" s="506"/>
      <c r="B11" s="507"/>
      <c r="C11" s="975"/>
      <c r="D11" s="508"/>
      <c r="E11" s="509"/>
      <c r="F11" s="510">
        <v>41295.730000000003</v>
      </c>
      <c r="G11" s="424">
        <v>41655.199999999997</v>
      </c>
      <c r="H11" s="618">
        <v>0</v>
      </c>
      <c r="I11" s="625">
        <f>-F11+G11-H11</f>
        <v>359.46999999999389</v>
      </c>
      <c r="J11" s="216">
        <f>IF((I11&lt;0),0,I11)</f>
        <v>359.46999999999389</v>
      </c>
      <c r="K11" s="217">
        <f>IF((I11&lt;0),I11,0)</f>
        <v>0</v>
      </c>
      <c r="L11" s="511" t="e">
        <f>L10/$O10</f>
        <v>#DIV/0!</v>
      </c>
      <c r="M11" s="512" t="e">
        <f>M10/$O10</f>
        <v>#DIV/0!</v>
      </c>
      <c r="N11" s="512"/>
      <c r="O11" s="513" t="e">
        <f>N11+M11+L11</f>
        <v>#DIV/0!</v>
      </c>
    </row>
    <row r="12" spans="1:15" x14ac:dyDescent="0.2">
      <c r="A12" s="514">
        <v>2002</v>
      </c>
      <c r="B12" s="515" t="s">
        <v>219</v>
      </c>
      <c r="C12" s="976" t="s">
        <v>220</v>
      </c>
      <c r="D12" s="516" t="s">
        <v>221</v>
      </c>
      <c r="E12" s="517" t="s">
        <v>222</v>
      </c>
      <c r="F12" s="518"/>
      <c r="G12" s="519"/>
      <c r="H12" s="619"/>
      <c r="I12" s="626"/>
      <c r="J12" s="521"/>
      <c r="K12" s="522"/>
      <c r="L12" s="326"/>
      <c r="M12" s="219"/>
      <c r="N12" s="219"/>
      <c r="O12" s="220">
        <f>L12+M12+N12</f>
        <v>0</v>
      </c>
    </row>
    <row r="13" spans="1:15" x14ac:dyDescent="0.2">
      <c r="A13" s="506"/>
      <c r="B13" s="507"/>
      <c r="C13" s="977"/>
      <c r="D13" s="523"/>
      <c r="E13" s="524"/>
      <c r="F13" s="525">
        <v>32582.6</v>
      </c>
      <c r="G13" s="526">
        <v>32682.61</v>
      </c>
      <c r="H13" s="620">
        <v>0</v>
      </c>
      <c r="I13" s="625">
        <f>-F13+G13-H13</f>
        <v>100.01000000000204</v>
      </c>
      <c r="J13" s="216">
        <f>IF((I13&lt;0),0,I13)</f>
        <v>100.01000000000204</v>
      </c>
      <c r="K13" s="217">
        <f>IF((I13&lt;0),I13,0)</f>
        <v>0</v>
      </c>
      <c r="L13" s="511" t="e">
        <f>L12/$O12</f>
        <v>#DIV/0!</v>
      </c>
      <c r="M13" s="512" t="e">
        <f>M12/$O12</f>
        <v>#DIV/0!</v>
      </c>
      <c r="N13" s="512"/>
      <c r="O13" s="513" t="e">
        <f>N13+M13+L13</f>
        <v>#DIV/0!</v>
      </c>
    </row>
    <row r="14" spans="1:15" ht="15" x14ac:dyDescent="0.2">
      <c r="A14" s="527">
        <v>2004</v>
      </c>
      <c r="B14" s="528" t="s">
        <v>219</v>
      </c>
      <c r="C14" s="529" t="s">
        <v>223</v>
      </c>
      <c r="D14" s="184" t="s">
        <v>224</v>
      </c>
      <c r="E14" s="530" t="s">
        <v>59</v>
      </c>
      <c r="F14" s="510"/>
      <c r="G14" s="424"/>
      <c r="H14" s="618"/>
      <c r="I14" s="625"/>
      <c r="J14" s="216"/>
      <c r="K14" s="217"/>
      <c r="L14" s="326"/>
      <c r="M14" s="219"/>
      <c r="N14" s="374"/>
      <c r="O14" s="531">
        <f>L14+M14+N14</f>
        <v>0</v>
      </c>
    </row>
    <row r="15" spans="1:15" ht="15" x14ac:dyDescent="0.2">
      <c r="A15" s="506"/>
      <c r="B15" s="507"/>
      <c r="C15" s="532" t="s">
        <v>225</v>
      </c>
      <c r="D15" s="533"/>
      <c r="E15" s="534"/>
      <c r="F15" s="535">
        <v>6295.88</v>
      </c>
      <c r="G15" s="536">
        <v>6298.45</v>
      </c>
      <c r="H15" s="557">
        <v>0</v>
      </c>
      <c r="I15" s="625">
        <f>-F15+G15-H15</f>
        <v>2.569999999999709</v>
      </c>
      <c r="J15" s="382">
        <f>IF((I15&lt;0),0,I15)</f>
        <v>2.569999999999709</v>
      </c>
      <c r="K15" s="383">
        <f>IF((I15&lt;0),I15,0)</f>
        <v>0</v>
      </c>
      <c r="L15" s="511" t="e">
        <f>L14/$O14</f>
        <v>#DIV/0!</v>
      </c>
      <c r="M15" s="512" t="e">
        <f>M14/$O14</f>
        <v>#DIV/0!</v>
      </c>
      <c r="N15" s="512"/>
      <c r="O15" s="513" t="e">
        <f>N15+M15+L15</f>
        <v>#DIV/0!</v>
      </c>
    </row>
    <row r="16" spans="1:15" ht="15" x14ac:dyDescent="0.2">
      <c r="A16" s="527">
        <v>2005</v>
      </c>
      <c r="B16" s="528" t="s">
        <v>219</v>
      </c>
      <c r="C16" s="537" t="s">
        <v>226</v>
      </c>
      <c r="D16" s="184" t="s">
        <v>227</v>
      </c>
      <c r="E16" s="530" t="s">
        <v>228</v>
      </c>
      <c r="F16" s="510"/>
      <c r="G16" s="424"/>
      <c r="H16" s="621"/>
      <c r="I16" s="627"/>
      <c r="J16" s="244"/>
      <c r="K16" s="245"/>
      <c r="L16" s="219"/>
      <c r="M16" s="219"/>
      <c r="N16" s="374"/>
      <c r="O16" s="220">
        <f>L16+M16+N16</f>
        <v>0</v>
      </c>
    </row>
    <row r="17" spans="1:16" ht="15" x14ac:dyDescent="0.2">
      <c r="A17" s="527"/>
      <c r="B17" s="528"/>
      <c r="C17" s="532" t="s">
        <v>225</v>
      </c>
      <c r="D17" s="184"/>
      <c r="E17" s="530"/>
      <c r="F17" s="510">
        <v>11671.69</v>
      </c>
      <c r="G17" s="424">
        <v>11671.69</v>
      </c>
      <c r="H17" s="557">
        <v>0</v>
      </c>
      <c r="I17" s="625">
        <f>-F17+G17-H17</f>
        <v>0</v>
      </c>
      <c r="J17" s="629">
        <f>IF((I17&lt;0),0,I17)</f>
        <v>0</v>
      </c>
      <c r="K17" s="630">
        <f>IF((I17&lt;0),I17,0)</f>
        <v>0</v>
      </c>
      <c r="L17" s="538"/>
      <c r="M17" s="539"/>
      <c r="N17" s="539"/>
      <c r="O17" s="540"/>
      <c r="P17" s="460" t="s">
        <v>159</v>
      </c>
    </row>
    <row r="18" spans="1:16" ht="15" x14ac:dyDescent="0.2">
      <c r="A18" s="514">
        <v>2006</v>
      </c>
      <c r="B18" s="515" t="s">
        <v>229</v>
      </c>
      <c r="C18" s="541" t="s">
        <v>230</v>
      </c>
      <c r="D18" s="542" t="s">
        <v>231</v>
      </c>
      <c r="E18" s="520" t="s">
        <v>98</v>
      </c>
      <c r="F18" s="543"/>
      <c r="G18" s="544"/>
      <c r="H18" s="621"/>
      <c r="I18" s="627"/>
      <c r="J18" s="244"/>
      <c r="K18" s="245"/>
      <c r="L18" s="219"/>
      <c r="M18" s="219"/>
      <c r="N18" s="374"/>
      <c r="O18" s="220">
        <f>L18+M18+N18</f>
        <v>0</v>
      </c>
    </row>
    <row r="19" spans="1:16" ht="15" x14ac:dyDescent="0.2">
      <c r="A19" s="506"/>
      <c r="B19" s="507"/>
      <c r="C19" s="532" t="s">
        <v>225</v>
      </c>
      <c r="D19" s="533"/>
      <c r="E19" s="534"/>
      <c r="F19" s="535">
        <v>2438.2600000000002</v>
      </c>
      <c r="G19" s="536">
        <v>2503.2800000000002</v>
      </c>
      <c r="H19" s="557">
        <v>0</v>
      </c>
      <c r="I19" s="625">
        <f>-F19+G19-H19</f>
        <v>65.019999999999982</v>
      </c>
      <c r="J19" s="382">
        <f>IF((I19&lt;0),0,I19)</f>
        <v>65.019999999999982</v>
      </c>
      <c r="K19" s="383">
        <f>IF((I19&lt;0),I19,0)</f>
        <v>0</v>
      </c>
      <c r="L19" s="511" t="e">
        <f>L18/$O18</f>
        <v>#DIV/0!</v>
      </c>
      <c r="M19" s="512" t="e">
        <f>M18/$O18</f>
        <v>#DIV/0!</v>
      </c>
      <c r="N19" s="512"/>
      <c r="O19" s="513" t="e">
        <f>N19+M19+L19</f>
        <v>#DIV/0!</v>
      </c>
    </row>
    <row r="20" spans="1:16" ht="15" x14ac:dyDescent="0.2">
      <c r="A20" s="514">
        <v>2007</v>
      </c>
      <c r="B20" s="515" t="s">
        <v>219</v>
      </c>
      <c r="C20" s="545" t="s">
        <v>232</v>
      </c>
      <c r="D20" s="542" t="s">
        <v>233</v>
      </c>
      <c r="E20" s="520" t="s">
        <v>234</v>
      </c>
      <c r="F20" s="543"/>
      <c r="G20" s="544"/>
      <c r="H20" s="621"/>
      <c r="I20" s="627"/>
      <c r="J20" s="244"/>
      <c r="K20" s="245"/>
      <c r="L20" s="219"/>
      <c r="M20" s="219"/>
      <c r="N20" s="374"/>
      <c r="O20" s="546">
        <f>L20+M20+N20</f>
        <v>0</v>
      </c>
    </row>
    <row r="21" spans="1:16" ht="15" x14ac:dyDescent="0.2">
      <c r="A21" s="506"/>
      <c r="B21" s="507"/>
      <c r="C21" s="532" t="s">
        <v>225</v>
      </c>
      <c r="D21" s="533"/>
      <c r="E21" s="534"/>
      <c r="F21" s="535">
        <v>22737.91</v>
      </c>
      <c r="G21" s="536">
        <v>22738.3</v>
      </c>
      <c r="H21" s="557">
        <v>0.21</v>
      </c>
      <c r="I21" s="625">
        <f>-F21+G21-H21</f>
        <v>0.17999999999941793</v>
      </c>
      <c r="J21" s="382">
        <f>IF((I21&lt;0),0,I21)</f>
        <v>0.17999999999941793</v>
      </c>
      <c r="K21" s="383">
        <f>IF((I21&lt;0),I21,0)</f>
        <v>0</v>
      </c>
      <c r="L21" s="511" t="e">
        <f>L20/$O20</f>
        <v>#DIV/0!</v>
      </c>
      <c r="M21" s="512" t="e">
        <f>M20/$O20</f>
        <v>#DIV/0!</v>
      </c>
      <c r="N21" s="512"/>
      <c r="O21" s="513" t="e">
        <f>N21+M21+L21</f>
        <v>#DIV/0!</v>
      </c>
    </row>
    <row r="22" spans="1:16" ht="15" x14ac:dyDescent="0.2">
      <c r="A22" s="547">
        <v>2008</v>
      </c>
      <c r="B22" s="548" t="s">
        <v>219</v>
      </c>
      <c r="C22" s="549" t="s">
        <v>235</v>
      </c>
      <c r="D22" s="519" t="s">
        <v>236</v>
      </c>
      <c r="E22" s="550" t="s">
        <v>237</v>
      </c>
      <c r="F22" s="551"/>
      <c r="G22" s="552"/>
      <c r="H22" s="621"/>
      <c r="I22" s="627"/>
      <c r="J22" s="244"/>
      <c r="K22" s="245"/>
      <c r="L22" s="219"/>
      <c r="M22" s="219"/>
      <c r="N22" s="374"/>
      <c r="O22" s="546">
        <f>L22+M22+N22</f>
        <v>0</v>
      </c>
    </row>
    <row r="23" spans="1:16" ht="15" x14ac:dyDescent="0.2">
      <c r="A23" s="553"/>
      <c r="B23" s="554"/>
      <c r="C23" s="532" t="s">
        <v>225</v>
      </c>
      <c r="D23" s="555"/>
      <c r="E23" s="556"/>
      <c r="F23" s="525">
        <f>23732.15+230.8</f>
        <v>23962.95</v>
      </c>
      <c r="G23" s="526">
        <f>23733.99+431.66</f>
        <v>24165.65</v>
      </c>
      <c r="H23" s="557">
        <v>0</v>
      </c>
      <c r="I23" s="625">
        <f>-F23+G23-H23</f>
        <v>202.70000000000073</v>
      </c>
      <c r="J23" s="382">
        <f>IF((I23&lt;0),0,I23)</f>
        <v>202.70000000000073</v>
      </c>
      <c r="K23" s="383">
        <f>IF((I23&lt;0),I23,0)</f>
        <v>0</v>
      </c>
      <c r="L23" s="511" t="e">
        <f>L22/$O22</f>
        <v>#DIV/0!</v>
      </c>
      <c r="M23" s="512" t="e">
        <f>M22/$O22</f>
        <v>#DIV/0!</v>
      </c>
      <c r="N23" s="512"/>
      <c r="O23" s="513" t="e">
        <f>N23+M23+L23</f>
        <v>#DIV/0!</v>
      </c>
    </row>
    <row r="24" spans="1:16" ht="15" x14ac:dyDescent="0.2">
      <c r="A24" s="514">
        <v>2010</v>
      </c>
      <c r="B24" s="548" t="s">
        <v>219</v>
      </c>
      <c r="C24" s="541" t="s">
        <v>238</v>
      </c>
      <c r="D24" s="558" t="s">
        <v>239</v>
      </c>
      <c r="E24" s="559" t="s">
        <v>240</v>
      </c>
      <c r="F24" s="560"/>
      <c r="G24" s="542"/>
      <c r="H24" s="622"/>
      <c r="I24" s="626"/>
      <c r="J24" s="521"/>
      <c r="K24" s="522"/>
      <c r="L24" s="218"/>
      <c r="M24" s="219"/>
      <c r="N24" s="219"/>
      <c r="O24" s="220">
        <f>L24+M24+N24</f>
        <v>0</v>
      </c>
    </row>
    <row r="25" spans="1:16" ht="15.75" thickBot="1" x14ac:dyDescent="0.25">
      <c r="A25" s="506"/>
      <c r="B25" s="561"/>
      <c r="C25" s="532" t="s">
        <v>225</v>
      </c>
      <c r="D25" s="508"/>
      <c r="E25" s="509"/>
      <c r="F25" s="535">
        <v>18775.09</v>
      </c>
      <c r="G25" s="536">
        <v>18761.419999999998</v>
      </c>
      <c r="H25" s="557">
        <v>0</v>
      </c>
      <c r="I25" s="625">
        <f>-F25+G25-H25</f>
        <v>-13.670000000001892</v>
      </c>
      <c r="J25" s="382">
        <f>IF((I25&lt;0),0,I25)</f>
        <v>0</v>
      </c>
      <c r="K25" s="631">
        <f>IF((I25&lt;0),I25,0)</f>
        <v>-13.670000000001892</v>
      </c>
      <c r="L25" s="632" t="e">
        <f>L24/$O24</f>
        <v>#DIV/0!</v>
      </c>
      <c r="M25" s="633" t="e">
        <f>M24/$O24</f>
        <v>#DIV/0!</v>
      </c>
      <c r="N25" s="633"/>
      <c r="O25" s="634" t="e">
        <f>N25+M25+L25</f>
        <v>#DIV/0!</v>
      </c>
      <c r="P25" s="461" t="s">
        <v>158</v>
      </c>
    </row>
    <row r="26" spans="1:16" ht="15.75" thickTop="1" x14ac:dyDescent="0.25">
      <c r="A26" s="562" t="s">
        <v>18</v>
      </c>
      <c r="B26" s="563"/>
      <c r="C26" s="563"/>
      <c r="D26" s="563"/>
      <c r="E26" s="563"/>
      <c r="F26" s="564">
        <f>SUM(F10:F25)</f>
        <v>159760.11000000002</v>
      </c>
      <c r="G26" s="564">
        <f>SUM(G10:G25)</f>
        <v>160476.59999999998</v>
      </c>
      <c r="H26" s="564">
        <f>SUM(H10:H25)</f>
        <v>0.21</v>
      </c>
      <c r="I26" s="628">
        <f>SUM(I10:I25)</f>
        <v>716.27999999999383</v>
      </c>
      <c r="J26" s="565">
        <f>ROUND(SUM(J10:J25),2)</f>
        <v>729.95</v>
      </c>
      <c r="K26" s="566">
        <f>SUM(K10:K25)</f>
        <v>-13.670000000001892</v>
      </c>
      <c r="L26" s="567">
        <f>L22+L20+L18+L16+L14+L24+L12+L10</f>
        <v>0</v>
      </c>
      <c r="M26" s="568">
        <f>M22+M20+M18+M16+M14+M24+M12+M10</f>
        <v>0</v>
      </c>
      <c r="N26" s="568" t="e">
        <f>N22+N20+N18+N16+N14+#REF!+N24+N12+N10</f>
        <v>#REF!</v>
      </c>
      <c r="O26" s="569">
        <f>O22+O20+O18+O16+O14+O24+O12+O10</f>
        <v>0</v>
      </c>
    </row>
    <row r="27" spans="1:16" ht="18" x14ac:dyDescent="0.25">
      <c r="A27" s="978"/>
      <c r="B27" s="979"/>
      <c r="C27" s="979"/>
      <c r="D27" s="979"/>
      <c r="E27" s="979"/>
      <c r="F27" s="979"/>
      <c r="G27" s="979"/>
      <c r="H27" s="570"/>
      <c r="I27" s="571"/>
      <c r="J27" s="572"/>
      <c r="K27" s="573"/>
      <c r="L27" s="213"/>
      <c r="M27" s="44"/>
      <c r="N27" s="212"/>
      <c r="O27" s="530"/>
    </row>
    <row r="28" spans="1:16" ht="13.5" thickBot="1" x14ac:dyDescent="0.25">
      <c r="A28" s="980"/>
      <c r="B28" s="981"/>
      <c r="C28" s="981"/>
      <c r="D28" s="981"/>
      <c r="E28" s="981"/>
      <c r="F28" s="981"/>
      <c r="G28" s="981"/>
      <c r="H28" s="87"/>
      <c r="I28" s="87"/>
      <c r="J28" s="164" t="s">
        <v>9</v>
      </c>
      <c r="K28" s="574">
        <f>J26+K26</f>
        <v>716.27999999999815</v>
      </c>
      <c r="L28" s="331"/>
      <c r="M28" s="87"/>
      <c r="N28" s="575"/>
      <c r="O28" s="576"/>
      <c r="P28">
        <f>515.42+200.86</f>
        <v>716.28</v>
      </c>
    </row>
    <row r="29" spans="1:16" ht="16.5" thickTop="1" x14ac:dyDescent="0.25">
      <c r="A29" s="91" t="s">
        <v>13</v>
      </c>
      <c r="B29" s="91"/>
      <c r="C29" s="419"/>
      <c r="D29" s="420"/>
      <c r="E29" s="420"/>
      <c r="F29" s="422">
        <f>F30+F31</f>
        <v>159760.10999999999</v>
      </c>
      <c r="G29" s="422">
        <f>G30+G31</f>
        <v>160476.6</v>
      </c>
      <c r="H29" s="422">
        <f>H30+H31</f>
        <v>0.21</v>
      </c>
      <c r="I29" s="422">
        <f>I30+I31</f>
        <v>716.28</v>
      </c>
      <c r="J29" s="577">
        <f>G29-F29-H29</f>
        <v>716.28000000001975</v>
      </c>
      <c r="K29" s="577"/>
      <c r="L29" s="422"/>
      <c r="M29" s="422"/>
      <c r="N29" s="165"/>
      <c r="O29" s="165"/>
      <c r="P29">
        <f>515.42+200.86</f>
        <v>716.28</v>
      </c>
    </row>
    <row r="30" spans="1:16" ht="15" x14ac:dyDescent="0.2">
      <c r="C30" s="42" t="s">
        <v>14</v>
      </c>
      <c r="D30" s="374"/>
      <c r="E30" s="374"/>
      <c r="F30" s="95">
        <v>159529.31</v>
      </c>
      <c r="G30" s="95">
        <v>160044.94</v>
      </c>
      <c r="H30">
        <v>0.21</v>
      </c>
      <c r="I30" s="95">
        <v>515.41999999999996</v>
      </c>
      <c r="J30" s="578"/>
      <c r="K30" s="578"/>
    </row>
    <row r="31" spans="1:16" ht="15" x14ac:dyDescent="0.2">
      <c r="C31" s="89" t="s">
        <v>15</v>
      </c>
      <c r="D31" s="374"/>
      <c r="E31" s="579"/>
      <c r="F31" s="95">
        <v>230.8</v>
      </c>
      <c r="G31" s="95">
        <v>431.66</v>
      </c>
      <c r="H31">
        <v>0</v>
      </c>
      <c r="I31" s="95">
        <v>200.86</v>
      </c>
      <c r="J31" s="578"/>
      <c r="K31" s="578"/>
    </row>
    <row r="32" spans="1:16" ht="15.75" thickBot="1" x14ac:dyDescent="0.25">
      <c r="A32" s="427" t="s">
        <v>16</v>
      </c>
      <c r="B32" s="427"/>
      <c r="C32" s="428"/>
      <c r="D32" s="429"/>
      <c r="E32" s="429"/>
      <c r="F32" s="431">
        <f>F26-F29</f>
        <v>0</v>
      </c>
      <c r="G32" s="431">
        <f>G26-G29</f>
        <v>0</v>
      </c>
      <c r="H32" s="431">
        <f>H26-H29</f>
        <v>0</v>
      </c>
      <c r="I32" s="431">
        <f>I26-I29</f>
        <v>-6.1390892369672656E-12</v>
      </c>
      <c r="J32" s="580"/>
      <c r="K32" s="580"/>
      <c r="L32" s="427"/>
      <c r="M32" s="427"/>
      <c r="N32" s="427"/>
    </row>
    <row r="33" spans="1:18" ht="15.75" thickTop="1" x14ac:dyDescent="0.2">
      <c r="A33" s="581"/>
      <c r="B33" s="581"/>
      <c r="C33" s="582" t="s">
        <v>215</v>
      </c>
      <c r="D33" s="583" t="s">
        <v>123</v>
      </c>
      <c r="E33" s="584">
        <f>1</f>
        <v>1</v>
      </c>
      <c r="F33" s="585">
        <f t="shared" ref="F33:K33" si="0">F11</f>
        <v>41295.730000000003</v>
      </c>
      <c r="G33" s="585">
        <f t="shared" si="0"/>
        <v>41655.199999999997</v>
      </c>
      <c r="H33" s="585">
        <f t="shared" si="0"/>
        <v>0</v>
      </c>
      <c r="I33" s="585">
        <f t="shared" si="0"/>
        <v>359.46999999999389</v>
      </c>
      <c r="J33" s="585">
        <f t="shared" si="0"/>
        <v>359.46999999999389</v>
      </c>
      <c r="K33" s="586">
        <f t="shared" si="0"/>
        <v>0</v>
      </c>
      <c r="L33" s="585"/>
      <c r="M33" s="585"/>
      <c r="N33" s="585"/>
      <c r="O33" s="586"/>
    </row>
    <row r="34" spans="1:18" ht="15" x14ac:dyDescent="0.2">
      <c r="A34" s="587"/>
      <c r="B34" s="587"/>
      <c r="C34" s="588" t="s">
        <v>219</v>
      </c>
      <c r="D34" s="589" t="s">
        <v>123</v>
      </c>
      <c r="E34" s="590">
        <f>6</f>
        <v>6</v>
      </c>
      <c r="F34" s="212">
        <f t="shared" ref="F34:K34" si="1">F13+F15+F17+F21+F23+F25</f>
        <v>116026.12</v>
      </c>
      <c r="G34" s="212">
        <f t="shared" si="1"/>
        <v>116318.12000000001</v>
      </c>
      <c r="H34" s="212">
        <f t="shared" si="1"/>
        <v>0.21</v>
      </c>
      <c r="I34" s="212">
        <f t="shared" si="1"/>
        <v>291.79000000000002</v>
      </c>
      <c r="J34" s="212">
        <f t="shared" si="1"/>
        <v>305.46000000000191</v>
      </c>
      <c r="K34" s="591">
        <f t="shared" si="1"/>
        <v>-13.670000000001892</v>
      </c>
      <c r="L34" s="212"/>
      <c r="M34" s="212"/>
      <c r="N34" s="212"/>
      <c r="O34" s="591"/>
    </row>
    <row r="35" spans="1:18" ht="15.75" thickBot="1" x14ac:dyDescent="0.25">
      <c r="A35" s="592"/>
      <c r="B35" s="592"/>
      <c r="C35" s="593" t="s">
        <v>229</v>
      </c>
      <c r="D35" s="589" t="s">
        <v>123</v>
      </c>
      <c r="E35" s="594">
        <v>1</v>
      </c>
      <c r="F35" s="595">
        <f t="shared" ref="F35:K35" si="2">F19</f>
        <v>2438.2600000000002</v>
      </c>
      <c r="G35" s="595">
        <f t="shared" si="2"/>
        <v>2503.2800000000002</v>
      </c>
      <c r="H35" s="595">
        <f t="shared" si="2"/>
        <v>0</v>
      </c>
      <c r="I35" s="595">
        <f t="shared" si="2"/>
        <v>65.019999999999982</v>
      </c>
      <c r="J35" s="595">
        <f t="shared" si="2"/>
        <v>65.019999999999982</v>
      </c>
      <c r="K35" s="596">
        <f t="shared" si="2"/>
        <v>0</v>
      </c>
      <c r="L35" s="595"/>
      <c r="M35" s="595"/>
      <c r="N35" s="595"/>
      <c r="O35" s="596"/>
    </row>
    <row r="36" spans="1:18" ht="16.5" thickTop="1" thickBot="1" x14ac:dyDescent="0.25">
      <c r="A36" s="597"/>
      <c r="B36" s="597"/>
      <c r="C36" s="598" t="s">
        <v>124</v>
      </c>
      <c r="D36" s="599" t="s">
        <v>124</v>
      </c>
      <c r="E36" s="600">
        <f t="shared" ref="E36:K36" si="3">SUM(E33:E35)</f>
        <v>8</v>
      </c>
      <c r="F36" s="601">
        <f t="shared" si="3"/>
        <v>159760.11000000002</v>
      </c>
      <c r="G36" s="601">
        <f t="shared" si="3"/>
        <v>160476.6</v>
      </c>
      <c r="H36" s="601">
        <f t="shared" si="3"/>
        <v>0.21</v>
      </c>
      <c r="I36" s="601">
        <f t="shared" si="3"/>
        <v>716.27999999999383</v>
      </c>
      <c r="J36" s="601">
        <f t="shared" si="3"/>
        <v>729.94999999999573</v>
      </c>
      <c r="K36" s="602">
        <f t="shared" si="3"/>
        <v>-13.670000000001892</v>
      </c>
      <c r="L36" s="601"/>
      <c r="M36" s="601"/>
      <c r="N36" s="601"/>
      <c r="O36" s="602"/>
    </row>
    <row r="37" spans="1:18" ht="15.75" thickTop="1" x14ac:dyDescent="0.2">
      <c r="A37" s="89"/>
      <c r="B37" s="89"/>
      <c r="C37" s="89"/>
      <c r="N37" s="427"/>
    </row>
    <row r="38" spans="1:18" ht="15.75" x14ac:dyDescent="0.25">
      <c r="A38" s="463" t="s">
        <v>241</v>
      </c>
      <c r="B38" s="463"/>
      <c r="C38" s="91"/>
      <c r="D38" s="603"/>
      <c r="E38" s="603"/>
      <c r="F38" s="165"/>
      <c r="G38" s="165"/>
      <c r="H38" s="165"/>
      <c r="I38" s="165"/>
      <c r="J38" s="604"/>
      <c r="K38" s="604"/>
      <c r="L38" s="422"/>
      <c r="N38" s="605"/>
      <c r="O38" s="165"/>
    </row>
    <row r="39" spans="1:18" ht="15" x14ac:dyDescent="0.2">
      <c r="A39" s="89"/>
      <c r="B39" s="89"/>
      <c r="C39" s="435" t="s">
        <v>248</v>
      </c>
      <c r="G39" s="95"/>
      <c r="H39" s="95">
        <f>J26</f>
        <v>729.95</v>
      </c>
      <c r="I39" s="89" t="s">
        <v>120</v>
      </c>
    </row>
    <row r="40" spans="1:18" ht="15" x14ac:dyDescent="0.2">
      <c r="A40" s="89"/>
      <c r="B40" s="89"/>
      <c r="C40" s="435" t="s">
        <v>160</v>
      </c>
      <c r="H40">
        <v>0</v>
      </c>
      <c r="I40" s="89" t="s">
        <v>120</v>
      </c>
      <c r="J40"/>
      <c r="K40"/>
    </row>
    <row r="41" spans="1:18" ht="15" x14ac:dyDescent="0.2">
      <c r="A41" s="89"/>
      <c r="B41" s="89"/>
      <c r="C41" s="435" t="s">
        <v>249</v>
      </c>
      <c r="H41" s="95">
        <f>K26</f>
        <v>-13.670000000001892</v>
      </c>
      <c r="I41" s="89" t="s">
        <v>120</v>
      </c>
      <c r="J41"/>
      <c r="K41"/>
    </row>
    <row r="42" spans="1:18" ht="15" x14ac:dyDescent="0.2">
      <c r="A42" s="606"/>
      <c r="B42" s="606"/>
      <c r="C42" s="606"/>
      <c r="D42" s="606"/>
      <c r="E42" s="606"/>
      <c r="F42" s="606"/>
      <c r="G42" s="606"/>
      <c r="H42" s="635">
        <f>H41+H40+H39</f>
        <v>716.27999999999815</v>
      </c>
      <c r="I42" s="89" t="s">
        <v>120</v>
      </c>
      <c r="J42" s="606"/>
      <c r="K42" s="606"/>
      <c r="L42" s="607"/>
      <c r="M42" s="607"/>
      <c r="N42" s="607"/>
      <c r="O42" s="607"/>
      <c r="P42" t="s">
        <v>205</v>
      </c>
    </row>
    <row r="43" spans="1:18" ht="15" x14ac:dyDescent="0.2">
      <c r="A43" s="89" t="s">
        <v>122</v>
      </c>
      <c r="B43" s="89"/>
      <c r="C43" s="89"/>
      <c r="D43" s="435"/>
      <c r="F43" s="178"/>
      <c r="J43"/>
      <c r="K43"/>
      <c r="O43"/>
      <c r="P43" t="s">
        <v>206</v>
      </c>
      <c r="Q43" t="s">
        <v>207</v>
      </c>
      <c r="R43" t="s">
        <v>7</v>
      </c>
    </row>
    <row r="44" spans="1:18" ht="15" x14ac:dyDescent="0.2">
      <c r="A44" s="89" t="s">
        <v>121</v>
      </c>
      <c r="B44" s="89">
        <v>1</v>
      </c>
      <c r="C44" s="437" t="s">
        <v>242</v>
      </c>
      <c r="D44" s="44"/>
      <c r="E44" s="43"/>
      <c r="F44" s="608">
        <f>F11</f>
        <v>41295.730000000003</v>
      </c>
      <c r="G44" s="608">
        <f t="shared" ref="G44:O44" si="4">G11</f>
        <v>41655.199999999997</v>
      </c>
      <c r="H44" s="608">
        <f t="shared" si="4"/>
        <v>0</v>
      </c>
      <c r="I44" s="608">
        <f t="shared" si="4"/>
        <v>359.46999999999389</v>
      </c>
      <c r="J44" s="608">
        <f t="shared" si="4"/>
        <v>359.46999999999389</v>
      </c>
      <c r="K44" s="608">
        <f t="shared" si="4"/>
        <v>0</v>
      </c>
      <c r="L44" s="608" t="e">
        <f t="shared" si="4"/>
        <v>#DIV/0!</v>
      </c>
      <c r="M44" s="608" t="e">
        <f t="shared" si="4"/>
        <v>#DIV/0!</v>
      </c>
      <c r="N44" s="608">
        <f t="shared" si="4"/>
        <v>0</v>
      </c>
      <c r="O44" s="608" t="e">
        <f t="shared" si="4"/>
        <v>#DIV/0!</v>
      </c>
      <c r="P44" s="482">
        <f>B44-Q44-R44</f>
        <v>1</v>
      </c>
    </row>
    <row r="45" spans="1:18" ht="15" x14ac:dyDescent="0.2">
      <c r="A45" s="89"/>
      <c r="B45" s="89">
        <v>6</v>
      </c>
      <c r="C45" s="437" t="s">
        <v>243</v>
      </c>
      <c r="D45" s="44"/>
      <c r="E45" s="43"/>
      <c r="F45" s="608">
        <f t="shared" ref="F45:O45" si="5">F25+F23+F21+F17+F15+F13</f>
        <v>116026.12</v>
      </c>
      <c r="G45" s="608">
        <f t="shared" si="5"/>
        <v>116318.12</v>
      </c>
      <c r="H45" s="608">
        <f t="shared" si="5"/>
        <v>0.21</v>
      </c>
      <c r="I45" s="608">
        <f t="shared" si="5"/>
        <v>291.78999999999996</v>
      </c>
      <c r="J45" s="608">
        <f t="shared" si="5"/>
        <v>305.46000000000186</v>
      </c>
      <c r="K45" s="608">
        <f t="shared" si="5"/>
        <v>-13.670000000001892</v>
      </c>
      <c r="L45" s="608" t="e">
        <f t="shared" si="5"/>
        <v>#DIV/0!</v>
      </c>
      <c r="M45" s="608" t="e">
        <f t="shared" si="5"/>
        <v>#DIV/0!</v>
      </c>
      <c r="N45" s="608">
        <f t="shared" si="5"/>
        <v>0</v>
      </c>
      <c r="O45" s="608" t="e">
        <f t="shared" si="5"/>
        <v>#DIV/0!</v>
      </c>
      <c r="P45" s="482">
        <f>B45-Q45-R45</f>
        <v>4</v>
      </c>
      <c r="Q45">
        <v>1</v>
      </c>
      <c r="R45">
        <v>1</v>
      </c>
    </row>
    <row r="46" spans="1:18" ht="15" x14ac:dyDescent="0.2">
      <c r="A46" s="89"/>
      <c r="B46" s="89">
        <v>1</v>
      </c>
      <c r="C46" s="437" t="s">
        <v>244</v>
      </c>
      <c r="D46" s="44"/>
      <c r="E46" s="43"/>
      <c r="F46" s="608">
        <f>F19</f>
        <v>2438.2600000000002</v>
      </c>
      <c r="G46" s="608">
        <f t="shared" ref="G46:O46" si="6">G19</f>
        <v>2503.2800000000002</v>
      </c>
      <c r="H46" s="608">
        <f t="shared" si="6"/>
        <v>0</v>
      </c>
      <c r="I46" s="608">
        <f t="shared" si="6"/>
        <v>65.019999999999982</v>
      </c>
      <c r="J46" s="608">
        <f t="shared" si="6"/>
        <v>65.019999999999982</v>
      </c>
      <c r="K46" s="608">
        <f t="shared" si="6"/>
        <v>0</v>
      </c>
      <c r="L46" s="608" t="e">
        <f t="shared" si="6"/>
        <v>#DIV/0!</v>
      </c>
      <c r="M46" s="608" t="e">
        <f t="shared" si="6"/>
        <v>#DIV/0!</v>
      </c>
      <c r="N46" s="608">
        <f t="shared" si="6"/>
        <v>0</v>
      </c>
      <c r="O46" s="608" t="e">
        <f t="shared" si="6"/>
        <v>#DIV/0!</v>
      </c>
      <c r="P46" s="482">
        <f>B46-Q46-R46</f>
        <v>1</v>
      </c>
    </row>
    <row r="47" spans="1:18" ht="15" x14ac:dyDescent="0.2">
      <c r="A47" s="609" t="s">
        <v>18</v>
      </c>
      <c r="B47" s="609"/>
      <c r="C47" s="610">
        <f>B46+B45+B44</f>
        <v>8</v>
      </c>
      <c r="D47" s="44"/>
      <c r="E47" s="43"/>
      <c r="F47" s="611">
        <f>SUM(F44:F46)</f>
        <v>159760.11000000002</v>
      </c>
      <c r="G47" s="611">
        <f t="shared" ref="G47:O47" si="7">SUM(G44:G46)</f>
        <v>160476.6</v>
      </c>
      <c r="H47" s="611">
        <f t="shared" si="7"/>
        <v>0.21</v>
      </c>
      <c r="I47" s="611">
        <f t="shared" si="7"/>
        <v>716.27999999999383</v>
      </c>
      <c r="J47" s="611">
        <f t="shared" si="7"/>
        <v>729.94999999999573</v>
      </c>
      <c r="K47" s="611">
        <f t="shared" si="7"/>
        <v>-13.670000000001892</v>
      </c>
      <c r="L47" s="611" t="e">
        <f t="shared" si="7"/>
        <v>#DIV/0!</v>
      </c>
      <c r="M47" s="611" t="e">
        <f t="shared" si="7"/>
        <v>#DIV/0!</v>
      </c>
      <c r="N47" s="611">
        <f t="shared" si="7"/>
        <v>0</v>
      </c>
      <c r="O47" s="611" t="e">
        <f t="shared" si="7"/>
        <v>#DIV/0!</v>
      </c>
      <c r="P47" s="636">
        <f>SUM(P44:P46)</f>
        <v>6</v>
      </c>
      <c r="Q47" s="636">
        <f>SUM(Q44:Q46)</f>
        <v>1</v>
      </c>
      <c r="R47" s="636">
        <f>SUM(R44:R46)</f>
        <v>1</v>
      </c>
    </row>
    <row r="48" spans="1:18" ht="15" x14ac:dyDescent="0.2">
      <c r="A48" s="89"/>
      <c r="B48" s="89"/>
      <c r="C48" s="437"/>
      <c r="D48" s="44"/>
      <c r="E48" s="43"/>
      <c r="F48" s="178"/>
      <c r="G48" s="439"/>
      <c r="H48" s="439"/>
      <c r="I48" s="439"/>
      <c r="J48" s="439"/>
      <c r="K48" s="439"/>
      <c r="L48" s="439"/>
      <c r="M48" s="439"/>
      <c r="N48" s="439"/>
      <c r="O48" s="439"/>
    </row>
    <row r="49" spans="1:15" ht="15" x14ac:dyDescent="0.2">
      <c r="A49" s="89"/>
      <c r="B49" s="89"/>
      <c r="C49" s="437"/>
      <c r="D49" s="44"/>
      <c r="E49" s="43"/>
      <c r="F49" s="178"/>
      <c r="G49" s="439"/>
      <c r="H49" s="439"/>
      <c r="I49" s="439"/>
      <c r="J49" s="439"/>
      <c r="K49" s="439"/>
      <c r="L49" s="439"/>
      <c r="M49" s="439"/>
      <c r="N49" s="439"/>
      <c r="O49" s="439"/>
    </row>
    <row r="50" spans="1:15" ht="15" x14ac:dyDescent="0.2">
      <c r="A50" s="89"/>
      <c r="B50" s="89"/>
      <c r="C50" s="612"/>
      <c r="D50" s="44"/>
      <c r="E50" s="43"/>
      <c r="F50" s="178"/>
      <c r="G50" s="439"/>
      <c r="H50" s="439"/>
      <c r="I50" s="439"/>
      <c r="J50" s="439"/>
      <c r="K50" s="439"/>
      <c r="L50" s="439"/>
      <c r="M50" s="439"/>
      <c r="N50" s="439"/>
      <c r="O50" s="439"/>
    </row>
    <row r="51" spans="1:15" ht="15" x14ac:dyDescent="0.2">
      <c r="A51" s="89"/>
      <c r="B51" s="89"/>
      <c r="C51" s="89"/>
      <c r="D51" s="44"/>
      <c r="F51" s="178"/>
      <c r="G51" s="439"/>
      <c r="H51" s="439"/>
      <c r="I51" s="439"/>
      <c r="J51" s="439"/>
      <c r="K51" s="439"/>
      <c r="L51" s="439"/>
      <c r="M51" s="439"/>
      <c r="N51" s="439"/>
      <c r="O51" s="439"/>
    </row>
    <row r="52" spans="1:15" ht="15" x14ac:dyDescent="0.2">
      <c r="A52" s="89"/>
      <c r="B52" s="89"/>
      <c r="C52" s="89"/>
      <c r="D52" s="44"/>
      <c r="F52" s="178"/>
      <c r="G52" s="439"/>
      <c r="H52" s="439"/>
      <c r="I52" s="439"/>
      <c r="J52" s="439"/>
      <c r="K52" s="439"/>
      <c r="L52" s="439"/>
      <c r="M52" s="439"/>
      <c r="N52" s="439"/>
      <c r="O52" s="439"/>
    </row>
    <row r="53" spans="1:15" ht="15" x14ac:dyDescent="0.2">
      <c r="A53" s="609"/>
      <c r="B53" s="609"/>
      <c r="C53" s="610"/>
      <c r="D53" s="609"/>
      <c r="E53" s="613"/>
      <c r="F53" s="614"/>
      <c r="G53" s="615"/>
      <c r="H53" s="615"/>
      <c r="I53" s="615"/>
      <c r="J53" s="615"/>
      <c r="K53" s="615"/>
      <c r="L53" s="615"/>
      <c r="M53" s="615"/>
      <c r="N53" s="615"/>
      <c r="O53" s="615"/>
    </row>
    <row r="54" spans="1:15" ht="15" x14ac:dyDescent="0.2">
      <c r="A54" s="89"/>
      <c r="B54" s="89"/>
      <c r="C54" s="89"/>
    </row>
    <row r="55" spans="1:15" ht="15" x14ac:dyDescent="0.2">
      <c r="A55" s="89"/>
      <c r="B55" s="89"/>
      <c r="C55" s="89"/>
    </row>
    <row r="56" spans="1:15" ht="15" x14ac:dyDescent="0.2">
      <c r="A56" s="89"/>
      <c r="B56" s="89"/>
      <c r="C56" s="89"/>
    </row>
    <row r="57" spans="1:15" ht="15" x14ac:dyDescent="0.2">
      <c r="A57" s="89"/>
      <c r="B57" s="89"/>
      <c r="C57" s="89"/>
    </row>
    <row r="58" spans="1:15" ht="15" x14ac:dyDescent="0.2">
      <c r="A58" s="89"/>
      <c r="B58" s="89"/>
      <c r="C58" s="89"/>
    </row>
    <row r="59" spans="1:15" ht="15" x14ac:dyDescent="0.2">
      <c r="A59" s="89"/>
      <c r="B59" s="89"/>
      <c r="C59" s="89"/>
    </row>
    <row r="60" spans="1:15" ht="15" x14ac:dyDescent="0.2">
      <c r="A60" s="89"/>
      <c r="B60" s="89"/>
      <c r="C60" s="89"/>
    </row>
    <row r="61" spans="1:15" ht="15" x14ac:dyDescent="0.2">
      <c r="A61" s="89"/>
      <c r="B61" s="89"/>
      <c r="C61" s="89"/>
    </row>
    <row r="62" spans="1:15" ht="15" x14ac:dyDescent="0.2">
      <c r="A62" s="89"/>
      <c r="B62" s="89"/>
      <c r="C62" s="89"/>
    </row>
    <row r="63" spans="1:15" ht="15" x14ac:dyDescent="0.2">
      <c r="A63" s="89"/>
      <c r="B63" s="89"/>
      <c r="C63" s="89"/>
    </row>
    <row r="64" spans="1:15" ht="15" x14ac:dyDescent="0.2">
      <c r="A64" s="89"/>
      <c r="B64" s="89"/>
      <c r="C64" s="89"/>
    </row>
    <row r="65" spans="1:3" ht="15" x14ac:dyDescent="0.2">
      <c r="A65" s="89"/>
      <c r="B65" s="89"/>
      <c r="C65" s="89"/>
    </row>
    <row r="66" spans="1:3" ht="15" x14ac:dyDescent="0.2">
      <c r="A66" s="89"/>
      <c r="B66" s="89"/>
      <c r="C66" s="89"/>
    </row>
    <row r="67" spans="1:3" ht="15" x14ac:dyDescent="0.2">
      <c r="A67" s="89"/>
      <c r="B67" s="89"/>
      <c r="C67" s="89"/>
    </row>
    <row r="68" spans="1:3" ht="15" x14ac:dyDescent="0.2">
      <c r="A68" s="89"/>
      <c r="B68" s="89"/>
      <c r="C68" s="89"/>
    </row>
    <row r="69" spans="1:3" ht="15" x14ac:dyDescent="0.2">
      <c r="A69" s="89"/>
      <c r="B69" s="89"/>
      <c r="C69" s="89"/>
    </row>
    <row r="70" spans="1:3" ht="15" x14ac:dyDescent="0.2">
      <c r="A70" s="89"/>
      <c r="B70" s="89"/>
      <c r="C70" s="89"/>
    </row>
    <row r="71" spans="1:3" ht="15" x14ac:dyDescent="0.2">
      <c r="A71" s="89"/>
      <c r="B71" s="89"/>
      <c r="C71" s="89"/>
    </row>
    <row r="72" spans="1:3" ht="15" x14ac:dyDescent="0.2">
      <c r="A72" s="89"/>
      <c r="B72" s="89"/>
      <c r="C72" s="89"/>
    </row>
    <row r="73" spans="1:3" ht="15" x14ac:dyDescent="0.2">
      <c r="A73" s="89"/>
      <c r="B73" s="89"/>
      <c r="C73" s="89"/>
    </row>
    <row r="74" spans="1:3" ht="15" x14ac:dyDescent="0.2">
      <c r="A74" s="89"/>
      <c r="B74" s="89"/>
      <c r="C74" s="89"/>
    </row>
    <row r="75" spans="1:3" ht="15" x14ac:dyDescent="0.2">
      <c r="A75" s="89"/>
      <c r="B75" s="89"/>
      <c r="C75" s="89"/>
    </row>
    <row r="76" spans="1:3" ht="15" x14ac:dyDescent="0.2">
      <c r="A76" s="89"/>
      <c r="B76" s="89"/>
      <c r="C76" s="89"/>
    </row>
    <row r="77" spans="1:3" ht="15" x14ac:dyDescent="0.2">
      <c r="A77" s="89"/>
      <c r="B77" s="89"/>
      <c r="C77" s="89"/>
    </row>
    <row r="78" spans="1:3" ht="15" x14ac:dyDescent="0.2">
      <c r="A78" s="89"/>
      <c r="B78" s="89"/>
      <c r="C78" s="89"/>
    </row>
    <row r="79" spans="1:3" ht="15" x14ac:dyDescent="0.2">
      <c r="A79" s="89"/>
      <c r="B79" s="89"/>
      <c r="C79" s="89"/>
    </row>
    <row r="80" spans="1:3" ht="15" x14ac:dyDescent="0.2">
      <c r="A80" s="89"/>
      <c r="B80" s="89"/>
      <c r="C80" s="89"/>
    </row>
    <row r="81" spans="1:3" ht="15" x14ac:dyDescent="0.2">
      <c r="A81" s="89"/>
      <c r="B81" s="89"/>
      <c r="C81" s="89"/>
    </row>
    <row r="82" spans="1:3" ht="15" x14ac:dyDescent="0.2">
      <c r="A82" s="89"/>
      <c r="B82" s="89"/>
      <c r="C82" s="89"/>
    </row>
    <row r="83" spans="1:3" ht="15" x14ac:dyDescent="0.2">
      <c r="A83" s="89"/>
      <c r="B83" s="89"/>
      <c r="C83" s="89"/>
    </row>
    <row r="84" spans="1:3" ht="15" x14ac:dyDescent="0.2">
      <c r="A84" s="89"/>
      <c r="B84" s="89"/>
      <c r="C84" s="89"/>
    </row>
    <row r="85" spans="1:3" ht="15" x14ac:dyDescent="0.2">
      <c r="A85" s="89"/>
      <c r="B85" s="89"/>
      <c r="C85" s="89"/>
    </row>
    <row r="86" spans="1:3" ht="15" x14ac:dyDescent="0.2">
      <c r="A86" s="89"/>
      <c r="B86" s="89"/>
      <c r="C86" s="89"/>
    </row>
    <row r="87" spans="1:3" ht="15" x14ac:dyDescent="0.2">
      <c r="A87" s="89"/>
      <c r="B87" s="89"/>
      <c r="C87" s="89"/>
    </row>
    <row r="88" spans="1:3" ht="15" x14ac:dyDescent="0.2">
      <c r="A88" s="89"/>
      <c r="B88" s="89"/>
      <c r="C88" s="89"/>
    </row>
    <row r="89" spans="1:3" ht="15" x14ac:dyDescent="0.2">
      <c r="A89" s="89"/>
      <c r="B89" s="89"/>
      <c r="C89" s="89"/>
    </row>
    <row r="90" spans="1:3" ht="15" x14ac:dyDescent="0.2">
      <c r="A90" s="89"/>
      <c r="B90" s="89"/>
      <c r="C90" s="89"/>
    </row>
    <row r="91" spans="1:3" ht="15" x14ac:dyDescent="0.2">
      <c r="A91" s="89"/>
      <c r="B91" s="89"/>
      <c r="C91" s="89"/>
    </row>
    <row r="92" spans="1:3" ht="15" x14ac:dyDescent="0.2">
      <c r="A92" s="89"/>
      <c r="B92" s="89"/>
      <c r="C92" s="89"/>
    </row>
    <row r="93" spans="1:3" ht="15" x14ac:dyDescent="0.2">
      <c r="A93" s="89"/>
      <c r="B93" s="89"/>
      <c r="C93" s="89"/>
    </row>
    <row r="94" spans="1:3" ht="15" x14ac:dyDescent="0.2">
      <c r="A94" s="89"/>
      <c r="B94" s="89"/>
      <c r="C94" s="89"/>
    </row>
    <row r="95" spans="1:3" ht="15" x14ac:dyDescent="0.2">
      <c r="A95" s="89"/>
      <c r="B95" s="89"/>
      <c r="C95" s="89"/>
    </row>
    <row r="96" spans="1:3" ht="15" x14ac:dyDescent="0.2">
      <c r="A96" s="89"/>
      <c r="B96" s="89"/>
      <c r="C96" s="89"/>
    </row>
    <row r="97" spans="1:3" ht="15" x14ac:dyDescent="0.2">
      <c r="A97" s="89"/>
      <c r="B97" s="89"/>
      <c r="C97" s="89"/>
    </row>
    <row r="98" spans="1:3" ht="15" x14ac:dyDescent="0.2">
      <c r="A98" s="89"/>
      <c r="B98" s="89"/>
      <c r="C98" s="89"/>
    </row>
    <row r="99" spans="1:3" ht="15" x14ac:dyDescent="0.2">
      <c r="A99" s="89"/>
      <c r="B99" s="89"/>
      <c r="C99" s="89"/>
    </row>
    <row r="100" spans="1:3" ht="15" x14ac:dyDescent="0.2">
      <c r="A100" s="89"/>
      <c r="B100" s="89"/>
      <c r="C100" s="89"/>
    </row>
    <row r="101" spans="1:3" ht="15" x14ac:dyDescent="0.2">
      <c r="A101" s="89"/>
      <c r="B101" s="89"/>
      <c r="C101" s="89"/>
    </row>
    <row r="102" spans="1:3" ht="15" x14ac:dyDescent="0.2">
      <c r="A102" s="89"/>
      <c r="B102" s="89"/>
      <c r="C102" s="89"/>
    </row>
    <row r="103" spans="1:3" ht="15" x14ac:dyDescent="0.2">
      <c r="A103" s="89"/>
      <c r="B103" s="89"/>
      <c r="C103" s="89"/>
    </row>
    <row r="104" spans="1:3" ht="15" x14ac:dyDescent="0.2">
      <c r="A104" s="89"/>
      <c r="B104" s="89"/>
      <c r="C104" s="89"/>
    </row>
    <row r="105" spans="1:3" ht="15" x14ac:dyDescent="0.2">
      <c r="A105" s="89"/>
      <c r="B105" s="89"/>
      <c r="C105" s="89"/>
    </row>
    <row r="106" spans="1:3" ht="15" x14ac:dyDescent="0.2">
      <c r="A106" s="89"/>
      <c r="B106" s="89"/>
      <c r="C106" s="89"/>
    </row>
    <row r="107" spans="1:3" ht="15" x14ac:dyDescent="0.2">
      <c r="A107" s="89"/>
      <c r="B107" s="89"/>
      <c r="C107" s="89"/>
    </row>
    <row r="108" spans="1:3" ht="15" x14ac:dyDescent="0.2">
      <c r="A108" s="89"/>
      <c r="B108" s="89"/>
      <c r="C108" s="89"/>
    </row>
    <row r="109" spans="1:3" ht="15" x14ac:dyDescent="0.2">
      <c r="A109" s="89"/>
      <c r="B109" s="89"/>
      <c r="C109" s="89"/>
    </row>
    <row r="110" spans="1:3" ht="15" x14ac:dyDescent="0.2">
      <c r="A110" s="89"/>
      <c r="B110" s="89"/>
      <c r="C110" s="89"/>
    </row>
    <row r="111" spans="1:3" ht="15" x14ac:dyDescent="0.2">
      <c r="A111" s="89"/>
      <c r="B111" s="89"/>
      <c r="C111" s="89"/>
    </row>
    <row r="112" spans="1:3" ht="15" x14ac:dyDescent="0.2">
      <c r="A112" s="89"/>
      <c r="B112" s="89"/>
      <c r="C112" s="89"/>
    </row>
    <row r="113" spans="1:3" ht="15" x14ac:dyDescent="0.2">
      <c r="A113" s="89"/>
      <c r="B113" s="89"/>
      <c r="C113" s="89"/>
    </row>
    <row r="114" spans="1:3" ht="15" x14ac:dyDescent="0.2">
      <c r="A114" s="89"/>
      <c r="B114" s="89"/>
      <c r="C114" s="89"/>
    </row>
    <row r="115" spans="1:3" ht="15" x14ac:dyDescent="0.2">
      <c r="A115" s="89"/>
      <c r="B115" s="89"/>
      <c r="C115" s="89"/>
    </row>
    <row r="116" spans="1:3" ht="15" x14ac:dyDescent="0.2">
      <c r="A116" s="89"/>
      <c r="B116" s="89"/>
      <c r="C116" s="89"/>
    </row>
    <row r="117" spans="1:3" ht="15" x14ac:dyDescent="0.2">
      <c r="A117" s="89"/>
      <c r="B117" s="89"/>
      <c r="C117" s="89"/>
    </row>
    <row r="118" spans="1:3" ht="15" x14ac:dyDescent="0.2">
      <c r="A118" s="89"/>
      <c r="B118" s="89"/>
      <c r="C118" s="89"/>
    </row>
    <row r="119" spans="1:3" ht="15" x14ac:dyDescent="0.2">
      <c r="A119" s="89"/>
      <c r="B119" s="89"/>
      <c r="C119" s="89"/>
    </row>
    <row r="120" spans="1:3" ht="15" x14ac:dyDescent="0.2">
      <c r="A120" s="89"/>
      <c r="B120" s="89"/>
      <c r="C120" s="89"/>
    </row>
    <row r="121" spans="1:3" ht="15" x14ac:dyDescent="0.2">
      <c r="A121" s="89"/>
      <c r="B121" s="89"/>
      <c r="C121" s="89"/>
    </row>
    <row r="122" spans="1:3" ht="15" x14ac:dyDescent="0.2">
      <c r="A122" s="89"/>
      <c r="B122" s="89"/>
      <c r="C122" s="89"/>
    </row>
    <row r="123" spans="1:3" ht="15" x14ac:dyDescent="0.2">
      <c r="A123" s="89"/>
      <c r="B123" s="89"/>
      <c r="C123" s="89"/>
    </row>
    <row r="124" spans="1:3" ht="15" x14ac:dyDescent="0.2">
      <c r="A124" s="89"/>
      <c r="B124" s="89"/>
      <c r="C124" s="89"/>
    </row>
    <row r="125" spans="1:3" ht="15" x14ac:dyDescent="0.2">
      <c r="A125" s="89"/>
      <c r="B125" s="89"/>
      <c r="C125" s="89"/>
    </row>
    <row r="126" spans="1:3" ht="15" x14ac:dyDescent="0.2">
      <c r="A126" s="89"/>
      <c r="B126" s="89"/>
      <c r="C126" s="89"/>
    </row>
    <row r="127" spans="1:3" ht="15" x14ac:dyDescent="0.2">
      <c r="A127" s="89"/>
      <c r="B127" s="89"/>
      <c r="C127" s="89"/>
    </row>
    <row r="128" spans="1:3" ht="15" x14ac:dyDescent="0.2">
      <c r="A128" s="89"/>
      <c r="B128" s="89"/>
      <c r="C128" s="89"/>
    </row>
    <row r="129" spans="1:3" ht="15" x14ac:dyDescent="0.2">
      <c r="A129" s="89"/>
      <c r="B129" s="89"/>
      <c r="C129" s="89"/>
    </row>
    <row r="130" spans="1:3" ht="15" x14ac:dyDescent="0.2">
      <c r="A130" s="89"/>
      <c r="B130" s="89"/>
      <c r="C130" s="89"/>
    </row>
    <row r="131" spans="1:3" ht="15" x14ac:dyDescent="0.2">
      <c r="A131" s="89"/>
      <c r="B131" s="89"/>
      <c r="C131" s="89"/>
    </row>
    <row r="132" spans="1:3" ht="15" x14ac:dyDescent="0.2">
      <c r="A132" s="89"/>
      <c r="B132" s="89"/>
      <c r="C132" s="89"/>
    </row>
    <row r="133" spans="1:3" ht="15" x14ac:dyDescent="0.2">
      <c r="A133" s="89"/>
      <c r="B133" s="89"/>
      <c r="C133" s="89"/>
    </row>
    <row r="134" spans="1:3" ht="15" x14ac:dyDescent="0.2">
      <c r="A134" s="89"/>
      <c r="B134" s="89"/>
      <c r="C134" s="89"/>
    </row>
    <row r="135" spans="1:3" ht="15" x14ac:dyDescent="0.2">
      <c r="A135" s="89"/>
      <c r="B135" s="89"/>
      <c r="C135" s="89"/>
    </row>
    <row r="136" spans="1:3" ht="15" x14ac:dyDescent="0.2">
      <c r="A136" s="89"/>
      <c r="B136" s="89"/>
      <c r="C136" s="89"/>
    </row>
    <row r="137" spans="1:3" ht="15" x14ac:dyDescent="0.2">
      <c r="A137" s="89"/>
      <c r="B137" s="89"/>
      <c r="C137" s="89"/>
    </row>
    <row r="138" spans="1:3" ht="15" x14ac:dyDescent="0.2">
      <c r="A138" s="89"/>
      <c r="B138" s="89"/>
      <c r="C138" s="89"/>
    </row>
    <row r="139" spans="1:3" ht="15" x14ac:dyDescent="0.2">
      <c r="A139" s="89"/>
      <c r="B139" s="89"/>
      <c r="C139" s="89"/>
    </row>
    <row r="140" spans="1:3" ht="15" x14ac:dyDescent="0.2">
      <c r="A140" s="89"/>
      <c r="B140" s="89"/>
      <c r="C140" s="89"/>
    </row>
    <row r="141" spans="1:3" ht="15" x14ac:dyDescent="0.2">
      <c r="A141" s="89"/>
      <c r="B141" s="89"/>
      <c r="C141" s="89"/>
    </row>
    <row r="142" spans="1:3" ht="15" x14ac:dyDescent="0.2">
      <c r="A142" s="89"/>
      <c r="B142" s="89"/>
      <c r="C142" s="89"/>
    </row>
    <row r="143" spans="1:3" ht="15" x14ac:dyDescent="0.2">
      <c r="A143" s="89"/>
      <c r="B143" s="89"/>
      <c r="C143" s="89"/>
    </row>
    <row r="144" spans="1:3" ht="15" x14ac:dyDescent="0.2">
      <c r="A144" s="89"/>
      <c r="B144" s="89"/>
      <c r="C144" s="89"/>
    </row>
    <row r="145" spans="1:3" ht="15" x14ac:dyDescent="0.2">
      <c r="A145" s="89"/>
      <c r="B145" s="89"/>
      <c r="C145" s="89"/>
    </row>
    <row r="146" spans="1:3" ht="15" x14ac:dyDescent="0.2">
      <c r="A146" s="89"/>
      <c r="B146" s="89"/>
      <c r="C146" s="89"/>
    </row>
    <row r="147" spans="1:3" ht="15" x14ac:dyDescent="0.2">
      <c r="A147" s="89"/>
      <c r="B147" s="89"/>
      <c r="C147" s="89"/>
    </row>
    <row r="148" spans="1:3" ht="15" x14ac:dyDescent="0.2">
      <c r="A148" s="89"/>
      <c r="B148" s="89"/>
      <c r="C148" s="89"/>
    </row>
    <row r="149" spans="1:3" ht="15" x14ac:dyDescent="0.2">
      <c r="A149" s="89"/>
      <c r="B149" s="89"/>
      <c r="C149" s="89"/>
    </row>
    <row r="150" spans="1:3" ht="15" x14ac:dyDescent="0.2">
      <c r="A150" s="89"/>
      <c r="B150" s="89"/>
      <c r="C150" s="89"/>
    </row>
    <row r="151" spans="1:3" ht="15" x14ac:dyDescent="0.2">
      <c r="A151" s="89"/>
      <c r="B151" s="89"/>
      <c r="C151" s="89"/>
    </row>
    <row r="152" spans="1:3" ht="15" x14ac:dyDescent="0.2">
      <c r="A152" s="89"/>
      <c r="B152" s="89"/>
      <c r="C152" s="89"/>
    </row>
    <row r="153" spans="1:3" ht="15" x14ac:dyDescent="0.2">
      <c r="A153" s="89"/>
      <c r="B153" s="89"/>
      <c r="C153" s="89"/>
    </row>
    <row r="154" spans="1:3" ht="15" x14ac:dyDescent="0.2">
      <c r="A154" s="89"/>
      <c r="B154" s="89"/>
      <c r="C154" s="89"/>
    </row>
    <row r="155" spans="1:3" ht="15" x14ac:dyDescent="0.2">
      <c r="A155" s="89"/>
      <c r="B155" s="89"/>
      <c r="C155" s="89"/>
    </row>
    <row r="156" spans="1:3" ht="15" x14ac:dyDescent="0.2">
      <c r="A156" s="89"/>
      <c r="B156" s="89"/>
      <c r="C156" s="89"/>
    </row>
    <row r="157" spans="1:3" ht="15" x14ac:dyDescent="0.2">
      <c r="A157" s="89"/>
      <c r="B157" s="89"/>
      <c r="C157" s="89"/>
    </row>
    <row r="158" spans="1:3" ht="15" x14ac:dyDescent="0.2">
      <c r="A158" s="89"/>
      <c r="B158" s="89"/>
      <c r="C158" s="89"/>
    </row>
    <row r="159" spans="1:3" ht="15" x14ac:dyDescent="0.2">
      <c r="A159" s="89"/>
      <c r="B159" s="89"/>
      <c r="C159" s="89"/>
    </row>
    <row r="160" spans="1:3" ht="15" x14ac:dyDescent="0.2">
      <c r="A160" s="89"/>
      <c r="B160" s="89"/>
      <c r="C160" s="89"/>
    </row>
    <row r="161" spans="1:3" ht="15" x14ac:dyDescent="0.2">
      <c r="A161" s="89"/>
      <c r="B161" s="89"/>
      <c r="C161" s="89"/>
    </row>
    <row r="162" spans="1:3" ht="15" x14ac:dyDescent="0.2">
      <c r="A162" s="89"/>
      <c r="B162" s="89"/>
      <c r="C162" s="89"/>
    </row>
    <row r="163" spans="1:3" ht="15" x14ac:dyDescent="0.2">
      <c r="A163" s="89"/>
      <c r="B163" s="89"/>
      <c r="C163" s="89"/>
    </row>
    <row r="164" spans="1:3" ht="15" x14ac:dyDescent="0.2">
      <c r="A164" s="89"/>
      <c r="B164" s="89"/>
      <c r="C164" s="89"/>
    </row>
    <row r="165" spans="1:3" ht="15" x14ac:dyDescent="0.2">
      <c r="A165" s="89"/>
      <c r="B165" s="89"/>
      <c r="C165" s="89"/>
    </row>
    <row r="166" spans="1:3" ht="15" x14ac:dyDescent="0.2">
      <c r="A166" s="89"/>
      <c r="B166" s="89"/>
      <c r="C166" s="89"/>
    </row>
    <row r="167" spans="1:3" ht="15" x14ac:dyDescent="0.2">
      <c r="A167" s="89"/>
      <c r="B167" s="89"/>
      <c r="C167" s="89"/>
    </row>
    <row r="168" spans="1:3" ht="15" x14ac:dyDescent="0.2">
      <c r="A168" s="89"/>
      <c r="B168" s="89"/>
      <c r="C168" s="89"/>
    </row>
    <row r="169" spans="1:3" ht="15" x14ac:dyDescent="0.2">
      <c r="A169" s="89"/>
      <c r="B169" s="89"/>
      <c r="C169" s="89"/>
    </row>
    <row r="170" spans="1:3" ht="15" x14ac:dyDescent="0.2">
      <c r="A170" s="89"/>
      <c r="B170" s="89"/>
      <c r="C170" s="89"/>
    </row>
    <row r="171" spans="1:3" ht="15" x14ac:dyDescent="0.2">
      <c r="A171" s="89"/>
      <c r="B171" s="89"/>
      <c r="C171" s="89"/>
    </row>
    <row r="172" spans="1:3" ht="15" x14ac:dyDescent="0.2">
      <c r="A172" s="89"/>
      <c r="B172" s="89"/>
      <c r="C172" s="89"/>
    </row>
    <row r="173" spans="1:3" ht="15" x14ac:dyDescent="0.2">
      <c r="A173" s="89"/>
      <c r="B173" s="89"/>
      <c r="C173" s="89"/>
    </row>
    <row r="174" spans="1:3" ht="15" x14ac:dyDescent="0.2">
      <c r="A174" s="89"/>
      <c r="B174" s="89"/>
      <c r="C174" s="89"/>
    </row>
    <row r="175" spans="1:3" ht="15" x14ac:dyDescent="0.2">
      <c r="A175" s="89"/>
      <c r="B175" s="89"/>
      <c r="C175" s="89"/>
    </row>
    <row r="176" spans="1:3" ht="15" x14ac:dyDescent="0.2">
      <c r="A176" s="89"/>
      <c r="B176" s="89"/>
      <c r="C176" s="89"/>
    </row>
    <row r="177" spans="1:3" ht="15" x14ac:dyDescent="0.2">
      <c r="A177" s="89"/>
      <c r="B177" s="89"/>
      <c r="C177" s="89"/>
    </row>
    <row r="178" spans="1:3" ht="15" x14ac:dyDescent="0.2">
      <c r="A178" s="89"/>
      <c r="B178" s="89"/>
      <c r="C178" s="89"/>
    </row>
    <row r="179" spans="1:3" ht="15" x14ac:dyDescent="0.2">
      <c r="A179" s="89"/>
      <c r="B179" s="89"/>
      <c r="C179" s="89"/>
    </row>
    <row r="180" spans="1:3" ht="15" x14ac:dyDescent="0.2">
      <c r="A180" s="89"/>
      <c r="B180" s="89"/>
      <c r="C180" s="89"/>
    </row>
    <row r="181" spans="1:3" ht="15" x14ac:dyDescent="0.2">
      <c r="A181" s="89"/>
      <c r="B181" s="89"/>
      <c r="C181" s="89"/>
    </row>
    <row r="182" spans="1:3" ht="15" x14ac:dyDescent="0.2">
      <c r="A182" s="89"/>
      <c r="B182" s="89"/>
      <c r="C182" s="89"/>
    </row>
    <row r="183" spans="1:3" ht="15" x14ac:dyDescent="0.2">
      <c r="A183" s="89"/>
      <c r="B183" s="89"/>
      <c r="C183" s="89"/>
    </row>
    <row r="184" spans="1:3" ht="15" x14ac:dyDescent="0.2">
      <c r="A184" s="89"/>
      <c r="B184" s="89"/>
      <c r="C184" s="89"/>
    </row>
    <row r="185" spans="1:3" ht="15" x14ac:dyDescent="0.2">
      <c r="A185" s="89"/>
      <c r="B185" s="89"/>
      <c r="C185" s="89"/>
    </row>
    <row r="186" spans="1:3" ht="15" x14ac:dyDescent="0.2">
      <c r="A186" s="89"/>
      <c r="B186" s="89"/>
      <c r="C186" s="89"/>
    </row>
    <row r="187" spans="1:3" ht="15" x14ac:dyDescent="0.2">
      <c r="A187" s="89"/>
      <c r="B187" s="89"/>
      <c r="C187" s="89"/>
    </row>
    <row r="188" spans="1:3" ht="15" x14ac:dyDescent="0.2">
      <c r="A188" s="89"/>
      <c r="B188" s="89"/>
      <c r="C188" s="89"/>
    </row>
    <row r="189" spans="1:3" ht="15" x14ac:dyDescent="0.2">
      <c r="A189" s="89"/>
      <c r="B189" s="89"/>
      <c r="C189" s="89"/>
    </row>
    <row r="190" spans="1:3" ht="15" x14ac:dyDescent="0.2">
      <c r="A190" s="89"/>
      <c r="B190" s="89"/>
      <c r="C190" s="89"/>
    </row>
    <row r="191" spans="1:3" ht="15" x14ac:dyDescent="0.2">
      <c r="A191" s="89"/>
      <c r="B191" s="89"/>
      <c r="C191" s="89"/>
    </row>
    <row r="192" spans="1:3" ht="15" x14ac:dyDescent="0.2">
      <c r="A192" s="89"/>
      <c r="B192" s="89"/>
      <c r="C192" s="89"/>
    </row>
    <row r="193" spans="1:3" ht="15" x14ac:dyDescent="0.2">
      <c r="A193" s="89"/>
      <c r="B193" s="89"/>
      <c r="C193" s="89"/>
    </row>
    <row r="194" spans="1:3" ht="15" x14ac:dyDescent="0.2">
      <c r="A194" s="89"/>
      <c r="B194" s="89"/>
      <c r="C194" s="89"/>
    </row>
    <row r="195" spans="1:3" ht="15" x14ac:dyDescent="0.2">
      <c r="A195" s="89"/>
      <c r="B195" s="89"/>
      <c r="C195" s="89"/>
    </row>
    <row r="196" spans="1:3" ht="15" x14ac:dyDescent="0.2">
      <c r="A196" s="89"/>
      <c r="B196" s="89"/>
      <c r="C196" s="89"/>
    </row>
    <row r="197" spans="1:3" ht="15" x14ac:dyDescent="0.2">
      <c r="A197" s="89"/>
      <c r="B197" s="89"/>
      <c r="C197" s="89"/>
    </row>
    <row r="198" spans="1:3" ht="15" x14ac:dyDescent="0.2">
      <c r="A198" s="89"/>
      <c r="B198" s="89"/>
      <c r="C198" s="89"/>
    </row>
    <row r="199" spans="1:3" ht="15" x14ac:dyDescent="0.2">
      <c r="A199" s="89"/>
      <c r="B199" s="89"/>
      <c r="C199" s="89"/>
    </row>
    <row r="200" spans="1:3" ht="15" x14ac:dyDescent="0.2">
      <c r="A200" s="89"/>
      <c r="B200" s="89"/>
      <c r="C200" s="89"/>
    </row>
    <row r="201" spans="1:3" ht="15" x14ac:dyDescent="0.2">
      <c r="A201" s="89"/>
      <c r="B201" s="89"/>
      <c r="C201" s="89"/>
    </row>
    <row r="202" spans="1:3" ht="15" x14ac:dyDescent="0.2">
      <c r="A202" s="89"/>
      <c r="B202" s="89"/>
      <c r="C202" s="89"/>
    </row>
    <row r="203" spans="1:3" ht="15" x14ac:dyDescent="0.2">
      <c r="A203" s="89"/>
      <c r="B203" s="89"/>
      <c r="C203" s="89"/>
    </row>
    <row r="204" spans="1:3" ht="15" x14ac:dyDescent="0.2">
      <c r="A204" s="89"/>
      <c r="B204" s="89"/>
      <c r="C204" s="89"/>
    </row>
    <row r="205" spans="1:3" ht="15" x14ac:dyDescent="0.2">
      <c r="A205" s="89"/>
      <c r="B205" s="89"/>
      <c r="C205" s="89"/>
    </row>
    <row r="206" spans="1:3" ht="15" x14ac:dyDescent="0.2">
      <c r="A206" s="89"/>
      <c r="B206" s="89"/>
      <c r="C206" s="89"/>
    </row>
    <row r="207" spans="1:3" ht="15" x14ac:dyDescent="0.2">
      <c r="A207" s="89"/>
      <c r="B207" s="89"/>
      <c r="C207" s="89"/>
    </row>
    <row r="208" spans="1:3" ht="15" x14ac:dyDescent="0.2">
      <c r="A208" s="89"/>
      <c r="B208" s="89"/>
      <c r="C208" s="89"/>
    </row>
    <row r="209" spans="1:3" ht="15" x14ac:dyDescent="0.2">
      <c r="A209" s="89"/>
      <c r="B209" s="89"/>
      <c r="C209" s="89"/>
    </row>
    <row r="210" spans="1:3" ht="15" x14ac:dyDescent="0.2">
      <c r="A210" s="89"/>
      <c r="B210" s="89"/>
      <c r="C210" s="89"/>
    </row>
    <row r="211" spans="1:3" ht="15" x14ac:dyDescent="0.2">
      <c r="A211" s="89"/>
      <c r="B211" s="89"/>
      <c r="C211" s="89"/>
    </row>
    <row r="212" spans="1:3" ht="15" x14ac:dyDescent="0.2">
      <c r="A212" s="89"/>
      <c r="B212" s="89"/>
      <c r="C212" s="89"/>
    </row>
    <row r="213" spans="1:3" ht="15" x14ac:dyDescent="0.2">
      <c r="A213" s="89"/>
      <c r="B213" s="89"/>
      <c r="C213" s="89"/>
    </row>
    <row r="214" spans="1:3" ht="15" x14ac:dyDescent="0.2">
      <c r="A214" s="89"/>
      <c r="B214" s="89"/>
      <c r="C214" s="89"/>
    </row>
    <row r="215" spans="1:3" ht="15" x14ac:dyDescent="0.2">
      <c r="A215" s="89"/>
      <c r="B215" s="89"/>
      <c r="C215" s="89"/>
    </row>
    <row r="216" spans="1:3" ht="15" x14ac:dyDescent="0.2">
      <c r="A216" s="89"/>
      <c r="B216" s="89"/>
      <c r="C216" s="89"/>
    </row>
    <row r="217" spans="1:3" ht="15" x14ac:dyDescent="0.2">
      <c r="A217" s="89"/>
      <c r="B217" s="89"/>
      <c r="C217" s="89"/>
    </row>
    <row r="218" spans="1:3" ht="15" x14ac:dyDescent="0.2">
      <c r="A218" s="89"/>
      <c r="B218" s="89"/>
      <c r="C218" s="89"/>
    </row>
    <row r="219" spans="1:3" ht="15" x14ac:dyDescent="0.2">
      <c r="A219" s="89"/>
      <c r="B219" s="89"/>
      <c r="C219" s="89"/>
    </row>
    <row r="220" spans="1:3" ht="15" x14ac:dyDescent="0.2">
      <c r="A220" s="89"/>
      <c r="B220" s="89"/>
      <c r="C220" s="89"/>
    </row>
    <row r="221" spans="1:3" ht="15" x14ac:dyDescent="0.2">
      <c r="A221" s="89"/>
      <c r="B221" s="89"/>
      <c r="C221" s="89"/>
    </row>
    <row r="222" spans="1:3" ht="15" x14ac:dyDescent="0.2">
      <c r="A222" s="89"/>
      <c r="B222" s="89"/>
      <c r="C222" s="89"/>
    </row>
    <row r="223" spans="1:3" ht="15" x14ac:dyDescent="0.2">
      <c r="A223" s="89"/>
      <c r="B223" s="89"/>
      <c r="C223" s="89"/>
    </row>
    <row r="224" spans="1:3" ht="15" x14ac:dyDescent="0.2">
      <c r="A224" s="89"/>
      <c r="B224" s="89"/>
      <c r="C224" s="89"/>
    </row>
    <row r="225" spans="1:3" ht="15" x14ac:dyDescent="0.2">
      <c r="A225" s="89"/>
      <c r="B225" s="89"/>
      <c r="C225" s="89"/>
    </row>
    <row r="226" spans="1:3" ht="15" x14ac:dyDescent="0.2">
      <c r="A226" s="89"/>
      <c r="B226" s="89"/>
      <c r="C226" s="89"/>
    </row>
    <row r="227" spans="1:3" ht="15" x14ac:dyDescent="0.2">
      <c r="A227" s="89"/>
      <c r="B227" s="89"/>
      <c r="C227" s="89"/>
    </row>
    <row r="228" spans="1:3" ht="15" x14ac:dyDescent="0.2">
      <c r="A228" s="89"/>
      <c r="B228" s="89"/>
      <c r="C228" s="89"/>
    </row>
    <row r="229" spans="1:3" ht="15" x14ac:dyDescent="0.2">
      <c r="A229" s="89"/>
      <c r="B229" s="89"/>
      <c r="C229" s="89"/>
    </row>
    <row r="230" spans="1:3" ht="15" x14ac:dyDescent="0.2">
      <c r="A230" s="89"/>
      <c r="B230" s="89"/>
      <c r="C230" s="89"/>
    </row>
    <row r="231" spans="1:3" ht="15" x14ac:dyDescent="0.2">
      <c r="A231" s="89"/>
      <c r="B231" s="89"/>
      <c r="C231" s="89"/>
    </row>
    <row r="232" spans="1:3" ht="15" x14ac:dyDescent="0.2">
      <c r="A232" s="89"/>
      <c r="B232" s="89"/>
      <c r="C232" s="89"/>
    </row>
    <row r="233" spans="1:3" ht="15" x14ac:dyDescent="0.2">
      <c r="A233" s="89"/>
      <c r="B233" s="89"/>
      <c r="C233" s="89"/>
    </row>
    <row r="234" spans="1:3" ht="15" x14ac:dyDescent="0.2">
      <c r="A234" s="89"/>
      <c r="B234" s="89"/>
      <c r="C234" s="89"/>
    </row>
    <row r="235" spans="1:3" ht="15" x14ac:dyDescent="0.2">
      <c r="A235" s="89"/>
      <c r="B235" s="89"/>
      <c r="C235" s="89"/>
    </row>
    <row r="236" spans="1:3" ht="15" x14ac:dyDescent="0.2">
      <c r="A236" s="89"/>
      <c r="B236" s="89"/>
      <c r="C236" s="89"/>
    </row>
    <row r="237" spans="1:3" ht="15" x14ac:dyDescent="0.2">
      <c r="A237" s="89"/>
      <c r="B237" s="89"/>
      <c r="C237" s="89"/>
    </row>
    <row r="238" spans="1:3" ht="15" x14ac:dyDescent="0.2">
      <c r="A238" s="89"/>
      <c r="B238" s="89"/>
      <c r="C238" s="89"/>
    </row>
    <row r="239" spans="1:3" ht="15" x14ac:dyDescent="0.2">
      <c r="A239" s="89"/>
      <c r="B239" s="89"/>
      <c r="C239" s="89"/>
    </row>
    <row r="240" spans="1:3" ht="15" x14ac:dyDescent="0.2">
      <c r="A240" s="89"/>
      <c r="B240" s="89"/>
      <c r="C240" s="89"/>
    </row>
    <row r="241" spans="1:3" ht="15" x14ac:dyDescent="0.2">
      <c r="A241" s="89"/>
      <c r="B241" s="89"/>
      <c r="C241" s="89"/>
    </row>
    <row r="242" spans="1:3" ht="15" x14ac:dyDescent="0.2">
      <c r="A242" s="89"/>
      <c r="B242" s="89"/>
      <c r="C242" s="89"/>
    </row>
    <row r="243" spans="1:3" ht="15" x14ac:dyDescent="0.2">
      <c r="A243" s="89"/>
      <c r="B243" s="89"/>
      <c r="C243" s="89"/>
    </row>
    <row r="244" spans="1:3" ht="15" x14ac:dyDescent="0.2">
      <c r="A244" s="89"/>
      <c r="B244" s="89"/>
      <c r="C244" s="89"/>
    </row>
    <row r="245" spans="1:3" ht="15" x14ac:dyDescent="0.2">
      <c r="A245" s="89"/>
      <c r="B245" s="89"/>
      <c r="C245" s="89"/>
    </row>
    <row r="246" spans="1:3" ht="15" x14ac:dyDescent="0.2">
      <c r="A246" s="89"/>
      <c r="B246" s="89"/>
      <c r="C246" s="89"/>
    </row>
    <row r="247" spans="1:3" ht="15" x14ac:dyDescent="0.2">
      <c r="A247" s="89"/>
      <c r="B247" s="89"/>
      <c r="C247" s="89"/>
    </row>
    <row r="248" spans="1:3" ht="15" x14ac:dyDescent="0.2">
      <c r="A248" s="89"/>
      <c r="B248" s="89"/>
      <c r="C248" s="89"/>
    </row>
    <row r="249" spans="1:3" ht="15" x14ac:dyDescent="0.2">
      <c r="A249" s="89"/>
      <c r="B249" s="89"/>
      <c r="C249" s="89"/>
    </row>
    <row r="250" spans="1:3" ht="15" x14ac:dyDescent="0.2">
      <c r="A250" s="89"/>
      <c r="B250" s="89"/>
      <c r="C250" s="89"/>
    </row>
    <row r="251" spans="1:3" ht="15" x14ac:dyDescent="0.2">
      <c r="A251" s="89"/>
      <c r="B251" s="89"/>
      <c r="C251" s="89"/>
    </row>
    <row r="252" spans="1:3" ht="15" x14ac:dyDescent="0.2">
      <c r="A252" s="89"/>
      <c r="B252" s="89"/>
      <c r="C252" s="89"/>
    </row>
    <row r="253" spans="1:3" ht="15" x14ac:dyDescent="0.2">
      <c r="A253" s="89"/>
      <c r="B253" s="89"/>
      <c r="C253" s="89"/>
    </row>
    <row r="254" spans="1:3" ht="15" x14ac:dyDescent="0.2">
      <c r="A254" s="89"/>
      <c r="B254" s="89"/>
      <c r="C254" s="89"/>
    </row>
    <row r="255" spans="1:3" ht="15" x14ac:dyDescent="0.2">
      <c r="A255" s="89"/>
      <c r="B255" s="89"/>
      <c r="C255" s="89"/>
    </row>
    <row r="256" spans="1:3" ht="15" x14ac:dyDescent="0.2">
      <c r="A256" s="89"/>
      <c r="B256" s="89"/>
      <c r="C256" s="89"/>
    </row>
    <row r="257" spans="1:3" ht="15" x14ac:dyDescent="0.2">
      <c r="A257" s="89"/>
      <c r="B257" s="89"/>
      <c r="C257" s="89"/>
    </row>
    <row r="258" spans="1:3" ht="15" x14ac:dyDescent="0.2">
      <c r="A258" s="89"/>
      <c r="B258" s="89"/>
      <c r="C258" s="89"/>
    </row>
    <row r="259" spans="1:3" ht="15" x14ac:dyDescent="0.2">
      <c r="A259" s="89"/>
      <c r="B259" s="89"/>
      <c r="C259" s="89"/>
    </row>
    <row r="260" spans="1:3" ht="15" x14ac:dyDescent="0.2">
      <c r="A260" s="89"/>
      <c r="B260" s="89"/>
      <c r="C260" s="89"/>
    </row>
    <row r="261" spans="1:3" ht="15" x14ac:dyDescent="0.2">
      <c r="A261" s="89"/>
      <c r="B261" s="89"/>
      <c r="C261" s="89"/>
    </row>
    <row r="262" spans="1:3" ht="15" x14ac:dyDescent="0.2">
      <c r="A262" s="89"/>
      <c r="B262" s="89"/>
      <c r="C262" s="89"/>
    </row>
    <row r="263" spans="1:3" ht="15" x14ac:dyDescent="0.2">
      <c r="A263" s="89"/>
      <c r="B263" s="89"/>
      <c r="C263" s="89"/>
    </row>
    <row r="264" spans="1:3" ht="15" x14ac:dyDescent="0.2">
      <c r="A264" s="89"/>
      <c r="B264" s="89"/>
      <c r="C264" s="89"/>
    </row>
    <row r="265" spans="1:3" ht="15" x14ac:dyDescent="0.2">
      <c r="A265" s="89"/>
      <c r="B265" s="89"/>
      <c r="C265" s="89"/>
    </row>
    <row r="266" spans="1:3" ht="15" x14ac:dyDescent="0.2">
      <c r="A266" s="89"/>
      <c r="B266" s="89"/>
      <c r="C266" s="89"/>
    </row>
    <row r="267" spans="1:3" ht="15" x14ac:dyDescent="0.2">
      <c r="A267" s="89"/>
      <c r="B267" s="89"/>
      <c r="C267" s="89"/>
    </row>
    <row r="268" spans="1:3" ht="15" x14ac:dyDescent="0.2">
      <c r="A268" s="89"/>
      <c r="B268" s="89"/>
      <c r="C268" s="89"/>
    </row>
    <row r="269" spans="1:3" ht="15" x14ac:dyDescent="0.2">
      <c r="A269" s="89"/>
      <c r="B269" s="89"/>
      <c r="C269" s="89"/>
    </row>
    <row r="270" spans="1:3" ht="15" x14ac:dyDescent="0.2">
      <c r="A270" s="89"/>
      <c r="B270" s="89"/>
      <c r="C270" s="89"/>
    </row>
    <row r="271" spans="1:3" ht="15" x14ac:dyDescent="0.2">
      <c r="A271" s="89"/>
      <c r="B271" s="89"/>
      <c r="C271" s="89"/>
    </row>
    <row r="272" spans="1:3" ht="15" x14ac:dyDescent="0.2">
      <c r="A272" s="89"/>
      <c r="B272" s="89"/>
      <c r="C272" s="89"/>
    </row>
    <row r="273" spans="1:3" ht="15" x14ac:dyDescent="0.2">
      <c r="A273" s="89"/>
      <c r="B273" s="89"/>
      <c r="C273" s="89"/>
    </row>
    <row r="274" spans="1:3" ht="15" x14ac:dyDescent="0.2">
      <c r="A274" s="89"/>
      <c r="B274" s="89"/>
      <c r="C274" s="89"/>
    </row>
    <row r="275" spans="1:3" ht="15" x14ac:dyDescent="0.2">
      <c r="A275" s="89"/>
      <c r="B275" s="89"/>
      <c r="C275" s="89"/>
    </row>
    <row r="276" spans="1:3" ht="15" x14ac:dyDescent="0.2">
      <c r="A276" s="89"/>
      <c r="B276" s="89"/>
      <c r="C276" s="89"/>
    </row>
    <row r="277" spans="1:3" ht="15" x14ac:dyDescent="0.2">
      <c r="A277" s="89"/>
      <c r="B277" s="89"/>
      <c r="C277" s="89"/>
    </row>
    <row r="278" spans="1:3" ht="15" x14ac:dyDescent="0.2">
      <c r="A278" s="89"/>
      <c r="B278" s="89"/>
      <c r="C278" s="89"/>
    </row>
    <row r="279" spans="1:3" ht="15" x14ac:dyDescent="0.2">
      <c r="A279" s="89"/>
      <c r="B279" s="89"/>
      <c r="C279" s="89"/>
    </row>
    <row r="280" spans="1:3" ht="15" x14ac:dyDescent="0.2">
      <c r="A280" s="89"/>
      <c r="B280" s="89"/>
      <c r="C280" s="89"/>
    </row>
    <row r="281" spans="1:3" ht="15" x14ac:dyDescent="0.2">
      <c r="A281" s="89"/>
      <c r="B281" s="89"/>
      <c r="C281" s="89"/>
    </row>
    <row r="282" spans="1:3" ht="15" x14ac:dyDescent="0.2">
      <c r="A282" s="89"/>
      <c r="B282" s="89"/>
      <c r="C282" s="89"/>
    </row>
    <row r="283" spans="1:3" ht="15" x14ac:dyDescent="0.2">
      <c r="A283" s="89"/>
      <c r="B283" s="89"/>
      <c r="C283" s="89"/>
    </row>
    <row r="284" spans="1:3" ht="15" x14ac:dyDescent="0.2">
      <c r="A284" s="89"/>
      <c r="B284" s="89"/>
      <c r="C284" s="89"/>
    </row>
    <row r="285" spans="1:3" ht="15" x14ac:dyDescent="0.2">
      <c r="A285" s="89"/>
      <c r="B285" s="89"/>
      <c r="C285" s="89"/>
    </row>
    <row r="286" spans="1:3" ht="15" x14ac:dyDescent="0.2">
      <c r="A286" s="89"/>
      <c r="B286" s="89"/>
      <c r="C286" s="89"/>
    </row>
    <row r="287" spans="1:3" ht="15" x14ac:dyDescent="0.2">
      <c r="A287" s="89"/>
      <c r="B287" s="89"/>
      <c r="C287" s="89"/>
    </row>
    <row r="288" spans="1:3" ht="15" x14ac:dyDescent="0.2">
      <c r="A288" s="89"/>
      <c r="B288" s="89"/>
      <c r="C288" s="89"/>
    </row>
    <row r="289" spans="1:3" ht="15" x14ac:dyDescent="0.2">
      <c r="A289" s="89"/>
      <c r="B289" s="89"/>
      <c r="C289" s="89"/>
    </row>
    <row r="290" spans="1:3" ht="15" x14ac:dyDescent="0.2">
      <c r="A290" s="89"/>
      <c r="B290" s="89"/>
      <c r="C290" s="89"/>
    </row>
    <row r="291" spans="1:3" ht="15" x14ac:dyDescent="0.2">
      <c r="A291" s="89"/>
      <c r="B291" s="89"/>
      <c r="C291" s="89"/>
    </row>
    <row r="292" spans="1:3" ht="15" x14ac:dyDescent="0.2">
      <c r="A292" s="89"/>
      <c r="B292" s="89"/>
      <c r="C292" s="89"/>
    </row>
    <row r="293" spans="1:3" ht="15" x14ac:dyDescent="0.2">
      <c r="A293" s="89"/>
      <c r="B293" s="89"/>
      <c r="C293" s="89"/>
    </row>
    <row r="294" spans="1:3" ht="15" x14ac:dyDescent="0.2">
      <c r="A294" s="89"/>
      <c r="B294" s="89"/>
      <c r="C294" s="89"/>
    </row>
    <row r="295" spans="1:3" ht="15" x14ac:dyDescent="0.2">
      <c r="A295" s="89"/>
      <c r="B295" s="89"/>
      <c r="C295" s="89"/>
    </row>
    <row r="296" spans="1:3" ht="15" x14ac:dyDescent="0.2">
      <c r="A296" s="89"/>
      <c r="B296" s="89"/>
      <c r="C296" s="89"/>
    </row>
    <row r="297" spans="1:3" ht="15" x14ac:dyDescent="0.2">
      <c r="A297" s="89"/>
      <c r="B297" s="89"/>
      <c r="C297" s="89"/>
    </row>
    <row r="298" spans="1:3" ht="15" x14ac:dyDescent="0.2">
      <c r="A298" s="89"/>
      <c r="B298" s="89"/>
      <c r="C298" s="89"/>
    </row>
    <row r="299" spans="1:3" ht="15" x14ac:dyDescent="0.2">
      <c r="A299" s="89"/>
      <c r="B299" s="89"/>
      <c r="C299" s="89"/>
    </row>
    <row r="300" spans="1:3" ht="15" x14ac:dyDescent="0.2">
      <c r="A300" s="89"/>
      <c r="B300" s="89"/>
      <c r="C300" s="89"/>
    </row>
    <row r="301" spans="1:3" ht="15" x14ac:dyDescent="0.2">
      <c r="A301" s="89"/>
      <c r="B301" s="89"/>
      <c r="C301" s="89"/>
    </row>
    <row r="302" spans="1:3" ht="15" x14ac:dyDescent="0.2">
      <c r="A302" s="89"/>
      <c r="B302" s="89"/>
      <c r="C302" s="89"/>
    </row>
    <row r="303" spans="1:3" ht="15" x14ac:dyDescent="0.2">
      <c r="A303" s="89"/>
      <c r="B303" s="89"/>
      <c r="C303" s="89"/>
    </row>
    <row r="304" spans="1:3" ht="15" x14ac:dyDescent="0.2">
      <c r="A304" s="89"/>
      <c r="B304" s="89"/>
      <c r="C304" s="89"/>
    </row>
    <row r="305" spans="1:3" ht="15" x14ac:dyDescent="0.2">
      <c r="A305" s="89"/>
      <c r="B305" s="89"/>
      <c r="C305" s="89"/>
    </row>
    <row r="306" spans="1:3" ht="15" x14ac:dyDescent="0.2">
      <c r="A306" s="89"/>
      <c r="B306" s="89"/>
      <c r="C306" s="89"/>
    </row>
    <row r="307" spans="1:3" ht="15" x14ac:dyDescent="0.2">
      <c r="A307" s="89"/>
      <c r="B307" s="89"/>
      <c r="C307" s="89"/>
    </row>
    <row r="308" spans="1:3" ht="15" x14ac:dyDescent="0.2">
      <c r="A308" s="89"/>
      <c r="B308" s="89"/>
      <c r="C308" s="89"/>
    </row>
    <row r="309" spans="1:3" ht="15" x14ac:dyDescent="0.2">
      <c r="A309" s="89"/>
      <c r="B309" s="89"/>
      <c r="C309" s="89"/>
    </row>
    <row r="310" spans="1:3" ht="15" x14ac:dyDescent="0.2">
      <c r="A310" s="89"/>
      <c r="B310" s="89"/>
      <c r="C310" s="89"/>
    </row>
    <row r="311" spans="1:3" ht="15" x14ac:dyDescent="0.2">
      <c r="A311" s="89"/>
      <c r="B311" s="89"/>
      <c r="C311" s="89"/>
    </row>
    <row r="312" spans="1:3" ht="15" x14ac:dyDescent="0.2">
      <c r="A312" s="89"/>
      <c r="B312" s="89"/>
      <c r="C312" s="89"/>
    </row>
    <row r="313" spans="1:3" ht="15" x14ac:dyDescent="0.2">
      <c r="A313" s="89"/>
      <c r="B313" s="89"/>
      <c r="C313" s="89"/>
    </row>
    <row r="314" spans="1:3" ht="15" x14ac:dyDescent="0.2">
      <c r="A314" s="89"/>
      <c r="B314" s="89"/>
      <c r="C314" s="89"/>
    </row>
    <row r="315" spans="1:3" ht="15" x14ac:dyDescent="0.2">
      <c r="A315" s="89"/>
      <c r="B315" s="89"/>
      <c r="C315" s="89"/>
    </row>
    <row r="316" spans="1:3" ht="15" x14ac:dyDescent="0.2">
      <c r="A316" s="89"/>
      <c r="B316" s="89"/>
      <c r="C316" s="89"/>
    </row>
    <row r="317" spans="1:3" ht="15" x14ac:dyDescent="0.2">
      <c r="A317" s="89"/>
      <c r="B317" s="89"/>
      <c r="C317" s="89"/>
    </row>
    <row r="318" spans="1:3" ht="15" x14ac:dyDescent="0.2">
      <c r="A318" s="89"/>
      <c r="B318" s="89"/>
      <c r="C318" s="89"/>
    </row>
    <row r="319" spans="1:3" ht="15" x14ac:dyDescent="0.2">
      <c r="A319" s="89"/>
      <c r="B319" s="89"/>
      <c r="C319" s="89"/>
    </row>
    <row r="320" spans="1:3" ht="15" x14ac:dyDescent="0.2">
      <c r="A320" s="89"/>
      <c r="B320" s="89"/>
      <c r="C320" s="89"/>
    </row>
    <row r="321" spans="1:3" ht="15" x14ac:dyDescent="0.2">
      <c r="A321" s="89"/>
      <c r="B321" s="89"/>
      <c r="C321" s="89"/>
    </row>
    <row r="322" spans="1:3" ht="15" x14ac:dyDescent="0.2">
      <c r="A322" s="89"/>
      <c r="B322" s="89"/>
      <c r="C322" s="89"/>
    </row>
    <row r="323" spans="1:3" ht="15" x14ac:dyDescent="0.2">
      <c r="A323" s="89"/>
      <c r="B323" s="89"/>
      <c r="C323" s="89"/>
    </row>
    <row r="324" spans="1:3" ht="15" x14ac:dyDescent="0.2">
      <c r="A324" s="89"/>
      <c r="B324" s="89"/>
      <c r="C324" s="89"/>
    </row>
    <row r="325" spans="1:3" ht="15" x14ac:dyDescent="0.2">
      <c r="A325" s="89"/>
      <c r="B325" s="89"/>
      <c r="C325" s="89"/>
    </row>
    <row r="326" spans="1:3" ht="15" x14ac:dyDescent="0.2">
      <c r="A326" s="89"/>
      <c r="B326" s="89"/>
      <c r="C326" s="89"/>
    </row>
    <row r="327" spans="1:3" ht="15" x14ac:dyDescent="0.2">
      <c r="A327" s="89"/>
      <c r="B327" s="89"/>
      <c r="C327" s="89"/>
    </row>
    <row r="328" spans="1:3" ht="15" x14ac:dyDescent="0.2">
      <c r="A328" s="89"/>
      <c r="B328" s="89"/>
      <c r="C328" s="89"/>
    </row>
    <row r="329" spans="1:3" ht="15" x14ac:dyDescent="0.2">
      <c r="A329" s="89"/>
      <c r="B329" s="89"/>
      <c r="C329" s="89"/>
    </row>
    <row r="330" spans="1:3" ht="15" x14ac:dyDescent="0.2">
      <c r="A330" s="89"/>
      <c r="B330" s="89"/>
      <c r="C330" s="89"/>
    </row>
    <row r="331" spans="1:3" ht="15" x14ac:dyDescent="0.2">
      <c r="A331" s="89"/>
      <c r="B331" s="89"/>
      <c r="C331" s="89"/>
    </row>
    <row r="332" spans="1:3" ht="15" x14ac:dyDescent="0.2">
      <c r="A332" s="89"/>
      <c r="B332" s="89"/>
      <c r="C332" s="89"/>
    </row>
    <row r="333" spans="1:3" ht="15" x14ac:dyDescent="0.2">
      <c r="A333" s="89"/>
      <c r="B333" s="89"/>
      <c r="C333" s="89"/>
    </row>
    <row r="334" spans="1:3" ht="15" x14ac:dyDescent="0.2">
      <c r="A334" s="89"/>
      <c r="B334" s="89"/>
      <c r="C334" s="89"/>
    </row>
    <row r="335" spans="1:3" ht="15" x14ac:dyDescent="0.2">
      <c r="A335" s="89"/>
      <c r="B335" s="89"/>
      <c r="C335" s="89"/>
    </row>
    <row r="336" spans="1:3" ht="15" x14ac:dyDescent="0.2">
      <c r="A336" s="89"/>
      <c r="B336" s="89"/>
      <c r="C336" s="89"/>
    </row>
    <row r="337" spans="1:3" ht="15" x14ac:dyDescent="0.2">
      <c r="A337" s="89"/>
      <c r="B337" s="89"/>
      <c r="C337" s="89"/>
    </row>
    <row r="338" spans="1:3" ht="15" x14ac:dyDescent="0.2">
      <c r="A338" s="89"/>
      <c r="B338" s="89"/>
      <c r="C338" s="89"/>
    </row>
    <row r="339" spans="1:3" ht="15" x14ac:dyDescent="0.2">
      <c r="A339" s="89"/>
      <c r="B339" s="89"/>
      <c r="C339" s="89"/>
    </row>
    <row r="340" spans="1:3" ht="15" x14ac:dyDescent="0.2">
      <c r="A340" s="89"/>
      <c r="B340" s="89"/>
      <c r="C340" s="89"/>
    </row>
    <row r="341" spans="1:3" ht="15" x14ac:dyDescent="0.2">
      <c r="A341" s="89"/>
      <c r="B341" s="89"/>
      <c r="C341" s="89"/>
    </row>
    <row r="342" spans="1:3" ht="15" x14ac:dyDescent="0.2">
      <c r="A342" s="89"/>
      <c r="B342" s="89"/>
      <c r="C342" s="89"/>
    </row>
    <row r="343" spans="1:3" ht="15" x14ac:dyDescent="0.2">
      <c r="A343" s="89"/>
      <c r="B343" s="89"/>
      <c r="C343" s="89"/>
    </row>
    <row r="344" spans="1:3" ht="15" x14ac:dyDescent="0.2">
      <c r="A344" s="89"/>
      <c r="B344" s="89"/>
      <c r="C344" s="89"/>
    </row>
    <row r="345" spans="1:3" ht="15" x14ac:dyDescent="0.2">
      <c r="A345" s="89"/>
      <c r="B345" s="89"/>
      <c r="C345" s="89"/>
    </row>
    <row r="346" spans="1:3" ht="15" x14ac:dyDescent="0.2">
      <c r="A346" s="89"/>
      <c r="B346" s="89"/>
      <c r="C346" s="89"/>
    </row>
    <row r="347" spans="1:3" ht="15" x14ac:dyDescent="0.2">
      <c r="A347" s="89"/>
      <c r="B347" s="89"/>
      <c r="C347" s="89"/>
    </row>
    <row r="348" spans="1:3" ht="15" x14ac:dyDescent="0.2">
      <c r="A348" s="89"/>
      <c r="B348" s="89"/>
      <c r="C348" s="89"/>
    </row>
    <row r="349" spans="1:3" ht="15" x14ac:dyDescent="0.2">
      <c r="A349" s="89"/>
      <c r="B349" s="89"/>
      <c r="C349" s="89"/>
    </row>
    <row r="350" spans="1:3" ht="15" x14ac:dyDescent="0.2">
      <c r="A350" s="89"/>
      <c r="B350" s="89"/>
      <c r="C350" s="89"/>
    </row>
    <row r="351" spans="1:3" ht="15" x14ac:dyDescent="0.2">
      <c r="A351" s="89"/>
      <c r="B351" s="89"/>
      <c r="C351" s="89"/>
    </row>
    <row r="352" spans="1:3" ht="15" x14ac:dyDescent="0.2">
      <c r="A352" s="89"/>
      <c r="B352" s="89"/>
      <c r="C352" s="89"/>
    </row>
    <row r="353" spans="1:3" ht="15" x14ac:dyDescent="0.2">
      <c r="A353" s="89"/>
      <c r="B353" s="89"/>
      <c r="C353" s="89"/>
    </row>
    <row r="354" spans="1:3" ht="15" x14ac:dyDescent="0.2">
      <c r="A354" s="89"/>
      <c r="B354" s="89"/>
      <c r="C354" s="89"/>
    </row>
    <row r="355" spans="1:3" ht="15" x14ac:dyDescent="0.2">
      <c r="A355" s="89"/>
      <c r="B355" s="89"/>
      <c r="C355" s="89"/>
    </row>
    <row r="356" spans="1:3" ht="15" x14ac:dyDescent="0.2">
      <c r="A356" s="89"/>
      <c r="B356" s="89"/>
      <c r="C356" s="89"/>
    </row>
    <row r="357" spans="1:3" ht="15" x14ac:dyDescent="0.2">
      <c r="A357" s="89"/>
      <c r="B357" s="89"/>
      <c r="C357" s="89"/>
    </row>
    <row r="358" spans="1:3" ht="15" x14ac:dyDescent="0.2">
      <c r="A358" s="89"/>
      <c r="B358" s="89"/>
      <c r="C358" s="89"/>
    </row>
    <row r="359" spans="1:3" ht="15" x14ac:dyDescent="0.2">
      <c r="A359" s="89"/>
      <c r="B359" s="89"/>
      <c r="C359" s="89"/>
    </row>
    <row r="360" spans="1:3" ht="15" x14ac:dyDescent="0.2">
      <c r="A360" s="89"/>
      <c r="B360" s="89"/>
      <c r="C360" s="89"/>
    </row>
    <row r="361" spans="1:3" ht="15" x14ac:dyDescent="0.2">
      <c r="A361" s="89"/>
      <c r="B361" s="89"/>
      <c r="C361" s="89"/>
    </row>
    <row r="362" spans="1:3" ht="15" x14ac:dyDescent="0.2">
      <c r="A362" s="89"/>
      <c r="B362" s="89"/>
      <c r="C362" s="89"/>
    </row>
    <row r="363" spans="1:3" ht="15" x14ac:dyDescent="0.2">
      <c r="A363" s="89"/>
      <c r="B363" s="89"/>
      <c r="C363" s="89"/>
    </row>
    <row r="364" spans="1:3" ht="15" x14ac:dyDescent="0.2">
      <c r="A364" s="89"/>
      <c r="B364" s="89"/>
      <c r="C364" s="89"/>
    </row>
    <row r="365" spans="1:3" ht="15" x14ac:dyDescent="0.2">
      <c r="A365" s="89"/>
      <c r="B365" s="89"/>
      <c r="C365" s="89"/>
    </row>
    <row r="366" spans="1:3" ht="15" x14ac:dyDescent="0.2">
      <c r="A366" s="89"/>
      <c r="B366" s="89"/>
      <c r="C366" s="89"/>
    </row>
    <row r="367" spans="1:3" ht="15" x14ac:dyDescent="0.2">
      <c r="A367" s="89"/>
      <c r="B367" s="89"/>
      <c r="C367" s="89"/>
    </row>
    <row r="368" spans="1:3" ht="15" x14ac:dyDescent="0.2">
      <c r="A368" s="89"/>
      <c r="B368" s="89"/>
      <c r="C368" s="89"/>
    </row>
    <row r="369" spans="1:3" ht="15" x14ac:dyDescent="0.2">
      <c r="A369" s="89"/>
      <c r="B369" s="89"/>
      <c r="C369" s="89"/>
    </row>
    <row r="370" spans="1:3" ht="15" x14ac:dyDescent="0.2">
      <c r="A370" s="89"/>
      <c r="B370" s="89"/>
      <c r="C370" s="89"/>
    </row>
    <row r="371" spans="1:3" ht="15" x14ac:dyDescent="0.2">
      <c r="A371" s="89"/>
      <c r="B371" s="89"/>
      <c r="C371" s="89"/>
    </row>
    <row r="372" spans="1:3" ht="15" x14ac:dyDescent="0.2">
      <c r="A372" s="89"/>
      <c r="B372" s="89"/>
      <c r="C372" s="89"/>
    </row>
    <row r="373" spans="1:3" ht="15" x14ac:dyDescent="0.2">
      <c r="A373" s="89"/>
      <c r="B373" s="89"/>
      <c r="C373" s="89"/>
    </row>
    <row r="374" spans="1:3" ht="15" x14ac:dyDescent="0.2">
      <c r="A374" s="89"/>
      <c r="B374" s="89"/>
      <c r="C374" s="89"/>
    </row>
    <row r="375" spans="1:3" ht="15" x14ac:dyDescent="0.2">
      <c r="A375" s="89"/>
      <c r="B375" s="89"/>
      <c r="C375" s="89"/>
    </row>
    <row r="376" spans="1:3" ht="15" x14ac:dyDescent="0.2">
      <c r="A376" s="89"/>
      <c r="B376" s="89"/>
      <c r="C376" s="89"/>
    </row>
    <row r="377" spans="1:3" ht="15" x14ac:dyDescent="0.2">
      <c r="A377" s="89"/>
      <c r="B377" s="89"/>
      <c r="C377" s="89"/>
    </row>
    <row r="378" spans="1:3" ht="15" x14ac:dyDescent="0.2">
      <c r="A378" s="89"/>
      <c r="B378" s="89"/>
      <c r="C378" s="89"/>
    </row>
    <row r="379" spans="1:3" ht="15" x14ac:dyDescent="0.2">
      <c r="A379" s="89"/>
      <c r="B379" s="89"/>
      <c r="C379" s="89"/>
    </row>
    <row r="380" spans="1:3" ht="15" x14ac:dyDescent="0.2">
      <c r="A380" s="89"/>
      <c r="B380" s="89"/>
      <c r="C380" s="89"/>
    </row>
    <row r="381" spans="1:3" ht="15" x14ac:dyDescent="0.2">
      <c r="A381" s="89"/>
      <c r="B381" s="89"/>
      <c r="C381" s="89"/>
    </row>
    <row r="382" spans="1:3" ht="15" x14ac:dyDescent="0.2">
      <c r="A382" s="89"/>
      <c r="B382" s="89"/>
      <c r="C382" s="89"/>
    </row>
    <row r="383" spans="1:3" ht="15" x14ac:dyDescent="0.2">
      <c r="A383" s="89"/>
      <c r="B383" s="89"/>
      <c r="C383" s="89"/>
    </row>
    <row r="384" spans="1:3" ht="15" x14ac:dyDescent="0.2">
      <c r="A384" s="89"/>
      <c r="B384" s="89"/>
      <c r="C384" s="89"/>
    </row>
    <row r="385" spans="1:3" ht="15" x14ac:dyDescent="0.2">
      <c r="A385" s="89"/>
      <c r="B385" s="89"/>
      <c r="C385" s="89"/>
    </row>
    <row r="386" spans="1:3" ht="15" x14ac:dyDescent="0.2">
      <c r="A386" s="89"/>
      <c r="B386" s="89"/>
      <c r="C386" s="89"/>
    </row>
    <row r="387" spans="1:3" ht="15" x14ac:dyDescent="0.2">
      <c r="A387" s="89"/>
      <c r="B387" s="89"/>
      <c r="C387" s="89"/>
    </row>
    <row r="388" spans="1:3" ht="15" x14ac:dyDescent="0.2">
      <c r="A388" s="89"/>
      <c r="B388" s="89"/>
      <c r="C388" s="89"/>
    </row>
    <row r="389" spans="1:3" ht="15" x14ac:dyDescent="0.2">
      <c r="A389" s="89"/>
      <c r="B389" s="89"/>
      <c r="C389" s="89"/>
    </row>
    <row r="390" spans="1:3" ht="15" x14ac:dyDescent="0.2">
      <c r="A390" s="89"/>
      <c r="B390" s="89"/>
      <c r="C390" s="89"/>
    </row>
    <row r="391" spans="1:3" ht="15" x14ac:dyDescent="0.2">
      <c r="A391" s="89"/>
      <c r="B391" s="89"/>
      <c r="C391" s="89"/>
    </row>
    <row r="392" spans="1:3" ht="15" x14ac:dyDescent="0.2">
      <c r="A392" s="89"/>
      <c r="B392" s="89"/>
      <c r="C392" s="89"/>
    </row>
    <row r="393" spans="1:3" ht="15" x14ac:dyDescent="0.2">
      <c r="A393" s="89"/>
      <c r="B393" s="89"/>
      <c r="C393" s="89"/>
    </row>
    <row r="394" spans="1:3" ht="15" x14ac:dyDescent="0.2">
      <c r="A394" s="89"/>
      <c r="B394" s="89"/>
      <c r="C394" s="89"/>
    </row>
    <row r="395" spans="1:3" ht="15" x14ac:dyDescent="0.2">
      <c r="A395" s="89"/>
      <c r="B395" s="89"/>
      <c r="C395" s="89"/>
    </row>
    <row r="396" spans="1:3" ht="15" x14ac:dyDescent="0.2">
      <c r="A396" s="89"/>
      <c r="B396" s="89"/>
      <c r="C396" s="89"/>
    </row>
    <row r="397" spans="1:3" ht="15" x14ac:dyDescent="0.2">
      <c r="A397" s="89"/>
      <c r="B397" s="89"/>
      <c r="C397" s="89"/>
    </row>
    <row r="398" spans="1:3" ht="15" x14ac:dyDescent="0.2">
      <c r="A398" s="89"/>
      <c r="B398" s="89"/>
      <c r="C398" s="89"/>
    </row>
    <row r="399" spans="1:3" ht="15" x14ac:dyDescent="0.2">
      <c r="A399" s="89"/>
      <c r="B399" s="89"/>
      <c r="C399" s="89"/>
    </row>
    <row r="400" spans="1:3" ht="15" x14ac:dyDescent="0.2">
      <c r="A400" s="89"/>
      <c r="B400" s="89"/>
      <c r="C400" s="89"/>
    </row>
    <row r="401" spans="1:3" ht="15" x14ac:dyDescent="0.2">
      <c r="A401" s="89"/>
      <c r="B401" s="89"/>
      <c r="C401" s="89"/>
    </row>
    <row r="402" spans="1:3" ht="15" x14ac:dyDescent="0.2">
      <c r="A402" s="89"/>
      <c r="B402" s="89"/>
      <c r="C402" s="89"/>
    </row>
    <row r="403" spans="1:3" ht="15" x14ac:dyDescent="0.2">
      <c r="A403" s="89"/>
      <c r="B403" s="89"/>
      <c r="C403" s="89"/>
    </row>
    <row r="404" spans="1:3" ht="15" x14ac:dyDescent="0.2">
      <c r="A404" s="89"/>
      <c r="B404" s="89"/>
      <c r="C404" s="89"/>
    </row>
    <row r="405" spans="1:3" ht="15" x14ac:dyDescent="0.2">
      <c r="A405" s="89"/>
      <c r="B405" s="89"/>
      <c r="C405" s="89"/>
    </row>
    <row r="406" spans="1:3" ht="15" x14ac:dyDescent="0.2">
      <c r="A406" s="89"/>
      <c r="B406" s="89"/>
      <c r="C406" s="89"/>
    </row>
    <row r="407" spans="1:3" ht="15" x14ac:dyDescent="0.2">
      <c r="A407" s="89"/>
      <c r="B407" s="89"/>
      <c r="C407" s="89"/>
    </row>
    <row r="408" spans="1:3" ht="15" x14ac:dyDescent="0.2">
      <c r="A408" s="89"/>
      <c r="B408" s="89"/>
      <c r="C408" s="89"/>
    </row>
    <row r="409" spans="1:3" ht="15" x14ac:dyDescent="0.2">
      <c r="A409" s="89"/>
      <c r="B409" s="89"/>
      <c r="C409" s="89"/>
    </row>
    <row r="410" spans="1:3" ht="15" x14ac:dyDescent="0.2">
      <c r="A410" s="89"/>
      <c r="B410" s="89"/>
      <c r="C410" s="89"/>
    </row>
    <row r="411" spans="1:3" ht="15" x14ac:dyDescent="0.2">
      <c r="A411" s="89"/>
      <c r="B411" s="89"/>
      <c r="C411" s="89"/>
    </row>
    <row r="412" spans="1:3" ht="15" x14ac:dyDescent="0.2">
      <c r="A412" s="89"/>
      <c r="B412" s="89"/>
      <c r="C412" s="89"/>
    </row>
    <row r="413" spans="1:3" ht="15" x14ac:dyDescent="0.2">
      <c r="A413" s="89"/>
      <c r="B413" s="89"/>
      <c r="C413" s="89"/>
    </row>
    <row r="414" spans="1:3" ht="15" x14ac:dyDescent="0.2">
      <c r="A414" s="89"/>
      <c r="B414" s="89"/>
      <c r="C414" s="89"/>
    </row>
    <row r="415" spans="1:3" ht="15" x14ac:dyDescent="0.2">
      <c r="A415" s="89"/>
      <c r="B415" s="89"/>
      <c r="C415" s="89"/>
    </row>
    <row r="416" spans="1:3" ht="15" x14ac:dyDescent="0.2">
      <c r="A416" s="89"/>
      <c r="B416" s="89"/>
      <c r="C416" s="89"/>
    </row>
    <row r="417" spans="1:3" ht="15" x14ac:dyDescent="0.2">
      <c r="A417" s="89"/>
      <c r="B417" s="89"/>
      <c r="C417" s="89"/>
    </row>
    <row r="418" spans="1:3" ht="15" x14ac:dyDescent="0.2">
      <c r="A418" s="89"/>
      <c r="B418" s="89"/>
      <c r="C418" s="89"/>
    </row>
    <row r="419" spans="1:3" ht="15" x14ac:dyDescent="0.2">
      <c r="A419" s="89"/>
      <c r="B419" s="89"/>
      <c r="C419" s="89"/>
    </row>
    <row r="420" spans="1:3" ht="15" x14ac:dyDescent="0.2">
      <c r="A420" s="89"/>
      <c r="B420" s="89"/>
      <c r="C420" s="89"/>
    </row>
    <row r="421" spans="1:3" ht="15" x14ac:dyDescent="0.2">
      <c r="A421" s="89"/>
      <c r="B421" s="89"/>
      <c r="C421" s="89"/>
    </row>
    <row r="422" spans="1:3" ht="15" x14ac:dyDescent="0.2">
      <c r="A422" s="89"/>
      <c r="B422" s="89"/>
      <c r="C422" s="89"/>
    </row>
    <row r="423" spans="1:3" ht="15" x14ac:dyDescent="0.2">
      <c r="A423" s="89"/>
      <c r="B423" s="89"/>
      <c r="C423" s="89"/>
    </row>
    <row r="424" spans="1:3" ht="15" x14ac:dyDescent="0.2">
      <c r="A424" s="89"/>
      <c r="B424" s="89"/>
      <c r="C424" s="89"/>
    </row>
    <row r="425" spans="1:3" ht="15" x14ac:dyDescent="0.2">
      <c r="A425" s="89"/>
      <c r="B425" s="89"/>
      <c r="C425" s="89"/>
    </row>
    <row r="426" spans="1:3" ht="15" x14ac:dyDescent="0.2">
      <c r="A426" s="89"/>
      <c r="B426" s="89"/>
      <c r="C426" s="89"/>
    </row>
    <row r="427" spans="1:3" ht="15" x14ac:dyDescent="0.2">
      <c r="A427" s="89"/>
      <c r="B427" s="89"/>
      <c r="C427" s="89"/>
    </row>
    <row r="428" spans="1:3" ht="15" x14ac:dyDescent="0.2">
      <c r="A428" s="89"/>
      <c r="B428" s="89"/>
      <c r="C428" s="89"/>
    </row>
    <row r="429" spans="1:3" ht="15" x14ac:dyDescent="0.2">
      <c r="A429" s="89"/>
      <c r="B429" s="89"/>
      <c r="C429" s="89"/>
    </row>
    <row r="430" spans="1:3" ht="15" x14ac:dyDescent="0.2">
      <c r="A430" s="89"/>
      <c r="B430" s="89"/>
      <c r="C430" s="89"/>
    </row>
    <row r="431" spans="1:3" ht="15" x14ac:dyDescent="0.2">
      <c r="A431" s="89"/>
      <c r="B431" s="89"/>
      <c r="C431" s="89"/>
    </row>
    <row r="432" spans="1:3" ht="15" x14ac:dyDescent="0.2">
      <c r="A432" s="89"/>
      <c r="B432" s="89"/>
      <c r="C432" s="89"/>
    </row>
    <row r="433" spans="1:3" ht="15" x14ac:dyDescent="0.2">
      <c r="A433" s="89"/>
      <c r="B433" s="89"/>
      <c r="C433" s="89"/>
    </row>
    <row r="434" spans="1:3" ht="15" x14ac:dyDescent="0.2">
      <c r="A434" s="89"/>
      <c r="B434" s="89"/>
      <c r="C434" s="89"/>
    </row>
    <row r="435" spans="1:3" ht="15" x14ac:dyDescent="0.2">
      <c r="A435" s="89"/>
      <c r="B435" s="89"/>
      <c r="C435" s="89"/>
    </row>
    <row r="436" spans="1:3" ht="15" x14ac:dyDescent="0.2">
      <c r="A436" s="89"/>
      <c r="B436" s="89"/>
      <c r="C436" s="89"/>
    </row>
    <row r="437" spans="1:3" ht="15" x14ac:dyDescent="0.2">
      <c r="A437" s="89"/>
      <c r="B437" s="89"/>
      <c r="C437" s="89"/>
    </row>
    <row r="438" spans="1:3" ht="15" x14ac:dyDescent="0.2">
      <c r="A438" s="89"/>
      <c r="B438" s="89"/>
      <c r="C438" s="89"/>
    </row>
    <row r="439" spans="1:3" ht="15" x14ac:dyDescent="0.2">
      <c r="A439" s="89"/>
      <c r="B439" s="89"/>
      <c r="C439" s="89"/>
    </row>
    <row r="440" spans="1:3" ht="15" x14ac:dyDescent="0.2">
      <c r="A440" s="89"/>
      <c r="B440" s="89"/>
      <c r="C440" s="89"/>
    </row>
    <row r="441" spans="1:3" ht="15" x14ac:dyDescent="0.2">
      <c r="A441" s="89"/>
      <c r="B441" s="89"/>
      <c r="C441" s="89"/>
    </row>
    <row r="442" spans="1:3" ht="15" x14ac:dyDescent="0.2">
      <c r="A442" s="89"/>
      <c r="B442" s="89"/>
      <c r="C442" s="89"/>
    </row>
    <row r="443" spans="1:3" ht="15" x14ac:dyDescent="0.2">
      <c r="A443" s="89"/>
      <c r="B443" s="89"/>
      <c r="C443" s="89"/>
    </row>
    <row r="444" spans="1:3" ht="15" x14ac:dyDescent="0.2">
      <c r="A444" s="89"/>
      <c r="B444" s="89"/>
      <c r="C444" s="89"/>
    </row>
    <row r="445" spans="1:3" ht="15" x14ac:dyDescent="0.2">
      <c r="A445" s="89"/>
      <c r="B445" s="89"/>
      <c r="C445" s="89"/>
    </row>
    <row r="446" spans="1:3" ht="15" x14ac:dyDescent="0.2">
      <c r="A446" s="89"/>
      <c r="B446" s="89"/>
      <c r="C446" s="89"/>
    </row>
    <row r="447" spans="1:3" ht="15" x14ac:dyDescent="0.2">
      <c r="A447" s="89"/>
      <c r="B447" s="89"/>
      <c r="C447" s="89"/>
    </row>
    <row r="448" spans="1:3" ht="15" x14ac:dyDescent="0.2">
      <c r="A448" s="89"/>
      <c r="B448" s="89"/>
      <c r="C448" s="89"/>
    </row>
    <row r="449" spans="1:3" ht="15" x14ac:dyDescent="0.2">
      <c r="A449" s="89"/>
      <c r="B449" s="89"/>
      <c r="C449" s="89"/>
    </row>
    <row r="450" spans="1:3" ht="15" x14ac:dyDescent="0.2">
      <c r="A450" s="89"/>
      <c r="B450" s="89"/>
      <c r="C450" s="89"/>
    </row>
    <row r="451" spans="1:3" ht="15" x14ac:dyDescent="0.2">
      <c r="A451" s="89"/>
      <c r="B451" s="89"/>
      <c r="C451" s="89"/>
    </row>
    <row r="452" spans="1:3" ht="15" x14ac:dyDescent="0.2">
      <c r="A452" s="89"/>
      <c r="B452" s="89"/>
      <c r="C452" s="89"/>
    </row>
    <row r="453" spans="1:3" ht="15" x14ac:dyDescent="0.2">
      <c r="A453" s="89"/>
      <c r="B453" s="89"/>
      <c r="C453" s="89"/>
    </row>
    <row r="454" spans="1:3" ht="15" x14ac:dyDescent="0.2">
      <c r="A454" s="89"/>
      <c r="B454" s="89"/>
      <c r="C454" s="89"/>
    </row>
    <row r="455" spans="1:3" ht="15" x14ac:dyDescent="0.2">
      <c r="A455" s="89"/>
      <c r="B455" s="89"/>
      <c r="C455" s="89"/>
    </row>
    <row r="456" spans="1:3" ht="15" x14ac:dyDescent="0.2">
      <c r="A456" s="89"/>
      <c r="B456" s="89"/>
      <c r="C456" s="89"/>
    </row>
    <row r="457" spans="1:3" ht="15" x14ac:dyDescent="0.2">
      <c r="A457" s="89"/>
      <c r="B457" s="89"/>
      <c r="C457" s="89"/>
    </row>
    <row r="458" spans="1:3" ht="15" x14ac:dyDescent="0.2">
      <c r="A458" s="89"/>
      <c r="B458" s="89"/>
      <c r="C458" s="89"/>
    </row>
    <row r="459" spans="1:3" ht="15" x14ac:dyDescent="0.2">
      <c r="A459" s="89"/>
      <c r="B459" s="89"/>
      <c r="C459" s="89"/>
    </row>
    <row r="460" spans="1:3" ht="15" x14ac:dyDescent="0.2">
      <c r="A460" s="89"/>
      <c r="B460" s="89"/>
      <c r="C460" s="89"/>
    </row>
    <row r="461" spans="1:3" ht="15" x14ac:dyDescent="0.2">
      <c r="A461" s="89"/>
      <c r="B461" s="89"/>
      <c r="C461" s="89"/>
    </row>
    <row r="462" spans="1:3" ht="15" x14ac:dyDescent="0.2">
      <c r="A462" s="89"/>
      <c r="B462" s="89"/>
      <c r="C462" s="89"/>
    </row>
    <row r="463" spans="1:3" ht="15" x14ac:dyDescent="0.2">
      <c r="A463" s="89"/>
      <c r="B463" s="89"/>
      <c r="C463" s="89"/>
    </row>
    <row r="464" spans="1:3" ht="15" x14ac:dyDescent="0.2">
      <c r="A464" s="89"/>
      <c r="B464" s="89"/>
      <c r="C464" s="89"/>
    </row>
    <row r="465" spans="1:3" ht="15" x14ac:dyDescent="0.2">
      <c r="A465" s="89"/>
      <c r="B465" s="89"/>
      <c r="C465" s="89"/>
    </row>
    <row r="466" spans="1:3" ht="15" x14ac:dyDescent="0.2">
      <c r="A466" s="89"/>
      <c r="B466" s="89"/>
      <c r="C466" s="89"/>
    </row>
    <row r="467" spans="1:3" ht="15" x14ac:dyDescent="0.2">
      <c r="A467" s="89"/>
      <c r="B467" s="89"/>
      <c r="C467" s="89"/>
    </row>
    <row r="468" spans="1:3" ht="15" x14ac:dyDescent="0.2">
      <c r="A468" s="89"/>
      <c r="B468" s="89"/>
      <c r="C468" s="89"/>
    </row>
    <row r="469" spans="1:3" ht="15" x14ac:dyDescent="0.2">
      <c r="A469" s="89"/>
      <c r="B469" s="89"/>
      <c r="C469" s="89"/>
    </row>
    <row r="470" spans="1:3" ht="15" x14ac:dyDescent="0.2">
      <c r="A470" s="89"/>
      <c r="B470" s="89"/>
      <c r="C470" s="89"/>
    </row>
    <row r="471" spans="1:3" ht="15" x14ac:dyDescent="0.2">
      <c r="A471" s="89"/>
      <c r="B471" s="89"/>
      <c r="C471" s="89"/>
    </row>
    <row r="472" spans="1:3" ht="15" x14ac:dyDescent="0.2">
      <c r="A472" s="89"/>
      <c r="B472" s="89"/>
      <c r="C472" s="89"/>
    </row>
    <row r="473" spans="1:3" ht="15" x14ac:dyDescent="0.2">
      <c r="A473" s="89"/>
      <c r="B473" s="89"/>
      <c r="C473" s="89"/>
    </row>
    <row r="474" spans="1:3" ht="15" x14ac:dyDescent="0.2">
      <c r="A474" s="89"/>
      <c r="B474" s="89"/>
      <c r="C474" s="89"/>
    </row>
    <row r="475" spans="1:3" ht="15" x14ac:dyDescent="0.2">
      <c r="A475" s="89"/>
      <c r="B475" s="89"/>
      <c r="C475" s="89"/>
    </row>
    <row r="476" spans="1:3" ht="15" x14ac:dyDescent="0.2">
      <c r="A476" s="89"/>
      <c r="B476" s="89"/>
      <c r="C476" s="89"/>
    </row>
    <row r="477" spans="1:3" ht="15" x14ac:dyDescent="0.2">
      <c r="A477" s="89"/>
      <c r="B477" s="89"/>
      <c r="C477" s="89"/>
    </row>
    <row r="478" spans="1:3" ht="15" x14ac:dyDescent="0.2">
      <c r="A478" s="89"/>
      <c r="B478" s="89"/>
      <c r="C478" s="89"/>
    </row>
    <row r="479" spans="1:3" ht="15" x14ac:dyDescent="0.2">
      <c r="A479" s="89"/>
      <c r="B479" s="89"/>
      <c r="C479" s="89"/>
    </row>
    <row r="480" spans="1:3" ht="15" x14ac:dyDescent="0.2">
      <c r="A480" s="89"/>
      <c r="B480" s="89"/>
      <c r="C480" s="89"/>
    </row>
    <row r="481" spans="1:3" ht="15" x14ac:dyDescent="0.2">
      <c r="A481" s="89"/>
      <c r="B481" s="89"/>
      <c r="C481" s="89"/>
    </row>
    <row r="482" spans="1:3" ht="15" x14ac:dyDescent="0.2">
      <c r="A482" s="89"/>
      <c r="B482" s="89"/>
      <c r="C482" s="89"/>
    </row>
    <row r="483" spans="1:3" ht="15" x14ac:dyDescent="0.2">
      <c r="A483" s="89"/>
      <c r="B483" s="89"/>
      <c r="C483" s="89"/>
    </row>
    <row r="484" spans="1:3" ht="15" x14ac:dyDescent="0.2">
      <c r="A484" s="89"/>
      <c r="B484" s="89"/>
      <c r="C484" s="89"/>
    </row>
    <row r="485" spans="1:3" ht="15" x14ac:dyDescent="0.2">
      <c r="A485" s="89"/>
      <c r="B485" s="89"/>
      <c r="C485" s="89"/>
    </row>
    <row r="486" spans="1:3" ht="15" x14ac:dyDescent="0.2">
      <c r="A486" s="89"/>
      <c r="B486" s="89"/>
      <c r="C486" s="89"/>
    </row>
    <row r="487" spans="1:3" ht="15" x14ac:dyDescent="0.2">
      <c r="A487" s="89"/>
      <c r="B487" s="89"/>
      <c r="C487" s="89"/>
    </row>
    <row r="488" spans="1:3" ht="15" x14ac:dyDescent="0.2">
      <c r="A488" s="89"/>
      <c r="B488" s="89"/>
      <c r="C488" s="89"/>
    </row>
    <row r="489" spans="1:3" ht="15" x14ac:dyDescent="0.2">
      <c r="A489" s="89"/>
      <c r="B489" s="89"/>
      <c r="C489" s="89"/>
    </row>
    <row r="490" spans="1:3" ht="15" x14ac:dyDescent="0.2">
      <c r="A490" s="89"/>
      <c r="B490" s="89"/>
      <c r="C490" s="89"/>
    </row>
    <row r="491" spans="1:3" ht="15" x14ac:dyDescent="0.2">
      <c r="A491" s="89"/>
      <c r="B491" s="89"/>
      <c r="C491" s="89"/>
    </row>
    <row r="492" spans="1:3" ht="15" x14ac:dyDescent="0.2">
      <c r="A492" s="89"/>
      <c r="B492" s="89"/>
      <c r="C492" s="89"/>
    </row>
    <row r="493" spans="1:3" ht="15" x14ac:dyDescent="0.2">
      <c r="A493" s="89"/>
      <c r="B493" s="89"/>
      <c r="C493" s="89"/>
    </row>
    <row r="494" spans="1:3" ht="15" x14ac:dyDescent="0.2">
      <c r="A494" s="89"/>
      <c r="B494" s="89"/>
      <c r="C494" s="89"/>
    </row>
    <row r="495" spans="1:3" ht="15" x14ac:dyDescent="0.2">
      <c r="A495" s="89"/>
      <c r="B495" s="89"/>
      <c r="C495" s="89"/>
    </row>
    <row r="496" spans="1:3" ht="15" x14ac:dyDescent="0.2">
      <c r="A496" s="89"/>
      <c r="B496" s="89"/>
      <c r="C496" s="89"/>
    </row>
    <row r="497" spans="1:3" ht="15" x14ac:dyDescent="0.2">
      <c r="A497" s="89"/>
      <c r="B497" s="89"/>
      <c r="C497" s="89"/>
    </row>
    <row r="498" spans="1:3" ht="15" x14ac:dyDescent="0.2">
      <c r="A498" s="89"/>
      <c r="B498" s="89"/>
      <c r="C498" s="89"/>
    </row>
    <row r="499" spans="1:3" ht="15" x14ac:dyDescent="0.2">
      <c r="A499" s="89"/>
      <c r="B499" s="89"/>
      <c r="C499" s="89"/>
    </row>
    <row r="500" spans="1:3" ht="15" x14ac:dyDescent="0.2">
      <c r="A500" s="89"/>
      <c r="B500" s="89"/>
      <c r="C500" s="89"/>
    </row>
    <row r="501" spans="1:3" ht="15" x14ac:dyDescent="0.2">
      <c r="A501" s="89"/>
      <c r="B501" s="89"/>
      <c r="C501" s="89"/>
    </row>
    <row r="502" spans="1:3" ht="15" x14ac:dyDescent="0.2">
      <c r="A502" s="89"/>
      <c r="B502" s="89"/>
      <c r="C502" s="89"/>
    </row>
    <row r="503" spans="1:3" ht="15" x14ac:dyDescent="0.2">
      <c r="A503" s="89"/>
      <c r="B503" s="89"/>
      <c r="C503" s="89"/>
    </row>
    <row r="504" spans="1:3" ht="15" x14ac:dyDescent="0.2">
      <c r="A504" s="89"/>
      <c r="B504" s="89"/>
      <c r="C504" s="89"/>
    </row>
    <row r="505" spans="1:3" ht="15" x14ac:dyDescent="0.2">
      <c r="A505" s="89"/>
      <c r="B505" s="89"/>
      <c r="C505" s="89"/>
    </row>
    <row r="506" spans="1:3" ht="15" x14ac:dyDescent="0.2">
      <c r="A506" s="89"/>
      <c r="B506" s="89"/>
      <c r="C506" s="89"/>
    </row>
    <row r="507" spans="1:3" ht="15" x14ac:dyDescent="0.2">
      <c r="A507" s="89"/>
      <c r="B507" s="89"/>
      <c r="C507" s="89"/>
    </row>
    <row r="508" spans="1:3" ht="15" x14ac:dyDescent="0.2">
      <c r="A508" s="89"/>
      <c r="B508" s="89"/>
      <c r="C508" s="89"/>
    </row>
    <row r="509" spans="1:3" ht="15" x14ac:dyDescent="0.2">
      <c r="A509" s="89"/>
      <c r="B509" s="89"/>
      <c r="C509" s="89"/>
    </row>
    <row r="510" spans="1:3" ht="15" x14ac:dyDescent="0.2">
      <c r="A510" s="89"/>
      <c r="B510" s="89"/>
      <c r="C510" s="89"/>
    </row>
    <row r="511" spans="1:3" ht="15" x14ac:dyDescent="0.2">
      <c r="A511" s="89"/>
      <c r="B511" s="89"/>
      <c r="C511" s="89"/>
    </row>
    <row r="512" spans="1:3" ht="15" x14ac:dyDescent="0.2">
      <c r="A512" s="89"/>
      <c r="B512" s="89"/>
      <c r="C512" s="89"/>
    </row>
    <row r="513" spans="1:3" ht="15" x14ac:dyDescent="0.2">
      <c r="A513" s="89"/>
      <c r="B513" s="89"/>
      <c r="C513" s="89"/>
    </row>
    <row r="514" spans="1:3" ht="15" x14ac:dyDescent="0.2">
      <c r="A514" s="89"/>
      <c r="B514" s="89"/>
      <c r="C514" s="89"/>
    </row>
    <row r="515" spans="1:3" ht="15" x14ac:dyDescent="0.2">
      <c r="A515" s="89"/>
      <c r="B515" s="89"/>
      <c r="C515" s="89"/>
    </row>
    <row r="516" spans="1:3" ht="15" x14ac:dyDescent="0.2">
      <c r="A516" s="89"/>
      <c r="B516" s="89"/>
      <c r="C516" s="89"/>
    </row>
    <row r="517" spans="1:3" ht="15" x14ac:dyDescent="0.2">
      <c r="A517" s="89"/>
      <c r="B517" s="89"/>
      <c r="C517" s="89"/>
    </row>
    <row r="518" spans="1:3" ht="15" x14ac:dyDescent="0.2">
      <c r="A518" s="89"/>
      <c r="B518" s="89"/>
      <c r="C518" s="89"/>
    </row>
    <row r="519" spans="1:3" ht="15" x14ac:dyDescent="0.2">
      <c r="A519" s="89"/>
      <c r="B519" s="89"/>
      <c r="C519" s="89"/>
    </row>
    <row r="520" spans="1:3" ht="15" x14ac:dyDescent="0.2">
      <c r="A520" s="89"/>
      <c r="B520" s="89"/>
      <c r="C520" s="89"/>
    </row>
    <row r="521" spans="1:3" ht="15" x14ac:dyDescent="0.2">
      <c r="A521" s="89"/>
      <c r="B521" s="89"/>
      <c r="C521" s="89"/>
    </row>
    <row r="522" spans="1:3" ht="15" x14ac:dyDescent="0.2">
      <c r="A522" s="89"/>
      <c r="B522" s="89"/>
      <c r="C522" s="89"/>
    </row>
    <row r="523" spans="1:3" ht="15" x14ac:dyDescent="0.2">
      <c r="A523" s="89"/>
      <c r="B523" s="89"/>
      <c r="C523" s="89"/>
    </row>
    <row r="524" spans="1:3" ht="15" x14ac:dyDescent="0.2">
      <c r="A524" s="89"/>
      <c r="B524" s="89"/>
      <c r="C524" s="89"/>
    </row>
    <row r="525" spans="1:3" ht="15" x14ac:dyDescent="0.2">
      <c r="A525" s="89"/>
      <c r="B525" s="89"/>
      <c r="C525" s="89"/>
    </row>
    <row r="526" spans="1:3" ht="15" x14ac:dyDescent="0.2">
      <c r="A526" s="89"/>
      <c r="B526" s="89"/>
      <c r="C526" s="89"/>
    </row>
    <row r="527" spans="1:3" ht="15" x14ac:dyDescent="0.2">
      <c r="A527" s="89"/>
      <c r="B527" s="89"/>
      <c r="C527" s="89"/>
    </row>
    <row r="528" spans="1:3" ht="15" x14ac:dyDescent="0.2">
      <c r="A528" s="89"/>
      <c r="B528" s="89"/>
      <c r="C528" s="89"/>
    </row>
    <row r="529" spans="1:3" ht="15" x14ac:dyDescent="0.2">
      <c r="A529" s="89"/>
      <c r="B529" s="89"/>
      <c r="C529" s="89"/>
    </row>
    <row r="530" spans="1:3" ht="15" x14ac:dyDescent="0.2">
      <c r="A530" s="89"/>
      <c r="B530" s="89"/>
      <c r="C530" s="89"/>
    </row>
    <row r="531" spans="1:3" ht="15" x14ac:dyDescent="0.2">
      <c r="A531" s="89"/>
      <c r="B531" s="89"/>
      <c r="C531" s="89"/>
    </row>
    <row r="532" spans="1:3" ht="15" x14ac:dyDescent="0.2">
      <c r="A532" s="89"/>
      <c r="B532" s="89"/>
      <c r="C532" s="89"/>
    </row>
    <row r="533" spans="1:3" ht="15" x14ac:dyDescent="0.2">
      <c r="A533" s="89"/>
      <c r="B533" s="89"/>
      <c r="C533" s="89"/>
    </row>
    <row r="534" spans="1:3" ht="15" x14ac:dyDescent="0.2">
      <c r="A534" s="89"/>
      <c r="B534" s="89"/>
      <c r="C534" s="89"/>
    </row>
    <row r="535" spans="1:3" ht="15" x14ac:dyDescent="0.2">
      <c r="A535" s="89"/>
      <c r="B535" s="89"/>
      <c r="C535" s="89"/>
    </row>
    <row r="536" spans="1:3" ht="15" x14ac:dyDescent="0.2">
      <c r="A536" s="89"/>
      <c r="B536" s="89"/>
      <c r="C536" s="89"/>
    </row>
    <row r="537" spans="1:3" ht="15" x14ac:dyDescent="0.2">
      <c r="A537" s="89"/>
      <c r="B537" s="89"/>
      <c r="C537" s="89"/>
    </row>
    <row r="538" spans="1:3" ht="15" x14ac:dyDescent="0.2">
      <c r="A538" s="89"/>
      <c r="B538" s="89"/>
      <c r="C538" s="89"/>
    </row>
    <row r="539" spans="1:3" ht="15" x14ac:dyDescent="0.2">
      <c r="A539" s="89"/>
      <c r="B539" s="89"/>
      <c r="C539" s="89"/>
    </row>
    <row r="540" spans="1:3" ht="15" x14ac:dyDescent="0.2">
      <c r="A540" s="89"/>
      <c r="B540" s="89"/>
      <c r="C540" s="89"/>
    </row>
    <row r="541" spans="1:3" ht="15" x14ac:dyDescent="0.2">
      <c r="A541" s="89"/>
      <c r="B541" s="89"/>
      <c r="C541" s="89"/>
    </row>
    <row r="542" spans="1:3" ht="15" x14ac:dyDescent="0.2">
      <c r="A542" s="89"/>
      <c r="B542" s="89"/>
      <c r="C542" s="89"/>
    </row>
    <row r="543" spans="1:3" ht="15" x14ac:dyDescent="0.2">
      <c r="A543" s="89"/>
      <c r="B543" s="89"/>
      <c r="C543" s="89"/>
    </row>
    <row r="544" spans="1:3" ht="15" x14ac:dyDescent="0.2">
      <c r="A544" s="89"/>
      <c r="B544" s="89"/>
      <c r="C544" s="89"/>
    </row>
    <row r="545" spans="1:3" ht="15" x14ac:dyDescent="0.2">
      <c r="A545" s="89"/>
      <c r="B545" s="89"/>
      <c r="C545" s="89"/>
    </row>
    <row r="546" spans="1:3" ht="15" x14ac:dyDescent="0.2">
      <c r="A546" s="89"/>
      <c r="B546" s="89"/>
      <c r="C546" s="89"/>
    </row>
    <row r="547" spans="1:3" ht="15" x14ac:dyDescent="0.2">
      <c r="A547" s="89"/>
      <c r="B547" s="89"/>
      <c r="C547" s="89"/>
    </row>
    <row r="548" spans="1:3" ht="15" x14ac:dyDescent="0.2">
      <c r="A548" s="89"/>
      <c r="B548" s="89"/>
      <c r="C548" s="89"/>
    </row>
    <row r="549" spans="1:3" ht="15" x14ac:dyDescent="0.2">
      <c r="A549" s="89"/>
      <c r="B549" s="89"/>
      <c r="C549" s="89"/>
    </row>
    <row r="550" spans="1:3" ht="15" x14ac:dyDescent="0.2">
      <c r="A550" s="89"/>
      <c r="B550" s="89"/>
      <c r="C550" s="89"/>
    </row>
    <row r="551" spans="1:3" ht="15" x14ac:dyDescent="0.2">
      <c r="A551" s="89"/>
      <c r="B551" s="89"/>
      <c r="C551" s="89"/>
    </row>
    <row r="552" spans="1:3" ht="15" x14ac:dyDescent="0.2">
      <c r="A552" s="89"/>
      <c r="B552" s="89"/>
      <c r="C552" s="89"/>
    </row>
    <row r="553" spans="1:3" ht="15" x14ac:dyDescent="0.2">
      <c r="A553" s="89"/>
      <c r="B553" s="89"/>
      <c r="C553" s="89"/>
    </row>
    <row r="554" spans="1:3" ht="15" x14ac:dyDescent="0.2">
      <c r="A554" s="89"/>
      <c r="B554" s="89"/>
      <c r="C554" s="89"/>
    </row>
    <row r="555" spans="1:3" ht="15" x14ac:dyDescent="0.2">
      <c r="A555" s="89"/>
      <c r="B555" s="89"/>
      <c r="C555" s="89"/>
    </row>
    <row r="556" spans="1:3" ht="15" x14ac:dyDescent="0.2">
      <c r="A556" s="89"/>
      <c r="B556" s="89"/>
      <c r="C556" s="89"/>
    </row>
    <row r="557" spans="1:3" ht="15" x14ac:dyDescent="0.2">
      <c r="A557" s="89"/>
      <c r="B557" s="89"/>
      <c r="C557" s="89"/>
    </row>
    <row r="558" spans="1:3" ht="15" x14ac:dyDescent="0.2">
      <c r="A558" s="89"/>
      <c r="B558" s="89"/>
      <c r="C558" s="89"/>
    </row>
    <row r="559" spans="1:3" ht="15" x14ac:dyDescent="0.2">
      <c r="A559" s="89"/>
      <c r="B559" s="89"/>
      <c r="C559" s="89"/>
    </row>
    <row r="560" spans="1:3" ht="15" x14ac:dyDescent="0.2">
      <c r="A560" s="89"/>
      <c r="B560" s="89"/>
      <c r="C560" s="89"/>
    </row>
    <row r="561" spans="1:3" ht="15" x14ac:dyDescent="0.2">
      <c r="A561" s="89"/>
      <c r="B561" s="89"/>
      <c r="C561" s="89"/>
    </row>
    <row r="562" spans="1:3" ht="15" x14ac:dyDescent="0.2">
      <c r="A562" s="89"/>
      <c r="B562" s="89"/>
      <c r="C562" s="89"/>
    </row>
    <row r="563" spans="1:3" ht="15" x14ac:dyDescent="0.2">
      <c r="A563" s="89"/>
      <c r="B563" s="89"/>
      <c r="C563" s="89"/>
    </row>
    <row r="564" spans="1:3" ht="15" x14ac:dyDescent="0.2">
      <c r="A564" s="89"/>
      <c r="B564" s="89"/>
      <c r="C564" s="89"/>
    </row>
    <row r="565" spans="1:3" ht="15" x14ac:dyDescent="0.2">
      <c r="A565" s="89"/>
      <c r="B565" s="89"/>
      <c r="C565" s="89"/>
    </row>
    <row r="566" spans="1:3" ht="15" x14ac:dyDescent="0.2">
      <c r="A566" s="89"/>
      <c r="B566" s="89"/>
      <c r="C566" s="89"/>
    </row>
    <row r="567" spans="1:3" ht="15" x14ac:dyDescent="0.2">
      <c r="A567" s="89"/>
      <c r="B567" s="89"/>
      <c r="C567" s="89"/>
    </row>
    <row r="568" spans="1:3" ht="15" x14ac:dyDescent="0.2">
      <c r="A568" s="89"/>
      <c r="B568" s="89"/>
      <c r="C568" s="89"/>
    </row>
    <row r="569" spans="1:3" ht="15" x14ac:dyDescent="0.2">
      <c r="A569" s="89"/>
      <c r="B569" s="89"/>
      <c r="C569" s="89"/>
    </row>
    <row r="570" spans="1:3" ht="15" x14ac:dyDescent="0.2">
      <c r="A570" s="89"/>
      <c r="B570" s="89"/>
      <c r="C570" s="89"/>
    </row>
    <row r="571" spans="1:3" ht="15" x14ac:dyDescent="0.2">
      <c r="A571" s="89"/>
      <c r="B571" s="89"/>
      <c r="C571" s="89"/>
    </row>
    <row r="572" spans="1:3" ht="15" x14ac:dyDescent="0.2">
      <c r="A572" s="89"/>
      <c r="B572" s="89"/>
      <c r="C572" s="89"/>
    </row>
    <row r="573" spans="1:3" ht="15" x14ac:dyDescent="0.2">
      <c r="A573" s="89"/>
      <c r="B573" s="89"/>
      <c r="C573" s="89"/>
    </row>
    <row r="574" spans="1:3" ht="15" x14ac:dyDescent="0.2">
      <c r="A574" s="89"/>
      <c r="B574" s="89"/>
      <c r="C574" s="89"/>
    </row>
    <row r="575" spans="1:3" ht="15" x14ac:dyDescent="0.2">
      <c r="A575" s="89"/>
      <c r="B575" s="89"/>
      <c r="C575" s="89"/>
    </row>
    <row r="576" spans="1:3" ht="15" x14ac:dyDescent="0.2">
      <c r="A576" s="89"/>
      <c r="B576" s="89"/>
      <c r="C576" s="89"/>
    </row>
    <row r="577" spans="1:3" ht="15" x14ac:dyDescent="0.2">
      <c r="A577" s="89"/>
      <c r="B577" s="89"/>
      <c r="C577" s="89"/>
    </row>
    <row r="578" spans="1:3" ht="15" x14ac:dyDescent="0.2">
      <c r="A578" s="89"/>
      <c r="B578" s="89"/>
      <c r="C578" s="89"/>
    </row>
    <row r="579" spans="1:3" ht="15" x14ac:dyDescent="0.2">
      <c r="A579" s="89"/>
      <c r="B579" s="89"/>
      <c r="C579" s="89"/>
    </row>
    <row r="580" spans="1:3" ht="15" x14ac:dyDescent="0.2">
      <c r="A580" s="89"/>
      <c r="B580" s="89"/>
      <c r="C580" s="89"/>
    </row>
    <row r="581" spans="1:3" ht="15" x14ac:dyDescent="0.2">
      <c r="A581" s="89"/>
      <c r="B581" s="89"/>
      <c r="C581" s="89"/>
    </row>
    <row r="582" spans="1:3" ht="15" x14ac:dyDescent="0.2">
      <c r="A582" s="89"/>
      <c r="B582" s="89"/>
      <c r="C582" s="89"/>
    </row>
    <row r="583" spans="1:3" ht="15" x14ac:dyDescent="0.2">
      <c r="A583" s="89"/>
      <c r="B583" s="89"/>
      <c r="C583" s="89"/>
    </row>
    <row r="584" spans="1:3" ht="15" x14ac:dyDescent="0.2">
      <c r="A584" s="89"/>
      <c r="B584" s="89"/>
      <c r="C584" s="89"/>
    </row>
    <row r="585" spans="1:3" ht="15" x14ac:dyDescent="0.2">
      <c r="A585" s="89"/>
      <c r="B585" s="89"/>
      <c r="C585" s="89"/>
    </row>
    <row r="586" spans="1:3" ht="15" x14ac:dyDescent="0.2">
      <c r="A586" s="89"/>
      <c r="B586" s="89"/>
      <c r="C586" s="89"/>
    </row>
    <row r="587" spans="1:3" ht="15" x14ac:dyDescent="0.2">
      <c r="A587" s="89"/>
      <c r="B587" s="89"/>
      <c r="C587" s="89"/>
    </row>
    <row r="588" spans="1:3" ht="15" x14ac:dyDescent="0.2">
      <c r="A588" s="89"/>
      <c r="B588" s="89"/>
      <c r="C588" s="89"/>
    </row>
    <row r="589" spans="1:3" ht="15" x14ac:dyDescent="0.2">
      <c r="A589" s="89"/>
      <c r="B589" s="89"/>
      <c r="C589" s="89"/>
    </row>
    <row r="590" spans="1:3" ht="15" x14ac:dyDescent="0.2">
      <c r="A590" s="89"/>
      <c r="B590" s="89"/>
      <c r="C590" s="89"/>
    </row>
    <row r="591" spans="1:3" ht="15" x14ac:dyDescent="0.2">
      <c r="A591" s="89"/>
      <c r="B591" s="89"/>
      <c r="C591" s="89"/>
    </row>
    <row r="592" spans="1:3" ht="15" x14ac:dyDescent="0.2">
      <c r="A592" s="89"/>
      <c r="B592" s="89"/>
      <c r="C592" s="89"/>
    </row>
    <row r="593" spans="1:3" ht="15" x14ac:dyDescent="0.2">
      <c r="A593" s="89"/>
      <c r="B593" s="89"/>
      <c r="C593" s="89"/>
    </row>
    <row r="594" spans="1:3" ht="15" x14ac:dyDescent="0.2">
      <c r="A594" s="89"/>
      <c r="B594" s="89"/>
      <c r="C594" s="89"/>
    </row>
    <row r="595" spans="1:3" ht="15" x14ac:dyDescent="0.2">
      <c r="A595" s="89"/>
      <c r="B595" s="89"/>
      <c r="C595" s="89"/>
    </row>
    <row r="596" spans="1:3" ht="15" x14ac:dyDescent="0.2">
      <c r="A596" s="89"/>
      <c r="B596" s="89"/>
      <c r="C596" s="89"/>
    </row>
    <row r="597" spans="1:3" ht="15" x14ac:dyDescent="0.2">
      <c r="A597" s="89"/>
      <c r="B597" s="89"/>
      <c r="C597" s="89"/>
    </row>
    <row r="598" spans="1:3" ht="15" x14ac:dyDescent="0.2">
      <c r="A598" s="89"/>
      <c r="B598" s="89"/>
      <c r="C598" s="89"/>
    </row>
    <row r="599" spans="1:3" ht="15" x14ac:dyDescent="0.2">
      <c r="A599" s="89"/>
      <c r="B599" s="89"/>
      <c r="C599" s="89"/>
    </row>
    <row r="600" spans="1:3" ht="15" x14ac:dyDescent="0.2">
      <c r="A600" s="89"/>
      <c r="B600" s="89"/>
      <c r="C600" s="89"/>
    </row>
    <row r="601" spans="1:3" ht="15" x14ac:dyDescent="0.2">
      <c r="A601" s="89"/>
      <c r="B601" s="89"/>
      <c r="C601" s="89"/>
    </row>
    <row r="602" spans="1:3" ht="15" x14ac:dyDescent="0.2">
      <c r="A602" s="89"/>
      <c r="B602" s="89"/>
      <c r="C602" s="89"/>
    </row>
    <row r="603" spans="1:3" ht="15" x14ac:dyDescent="0.2">
      <c r="A603" s="89"/>
      <c r="B603" s="89"/>
      <c r="C603" s="89"/>
    </row>
    <row r="604" spans="1:3" ht="15" x14ac:dyDescent="0.2">
      <c r="A604" s="89"/>
      <c r="B604" s="89"/>
      <c r="C604" s="89"/>
    </row>
    <row r="605" spans="1:3" ht="15" x14ac:dyDescent="0.2">
      <c r="A605" s="89"/>
      <c r="B605" s="89"/>
      <c r="C605" s="89"/>
    </row>
    <row r="606" spans="1:3" ht="15" x14ac:dyDescent="0.2">
      <c r="A606" s="89"/>
      <c r="B606" s="89"/>
      <c r="C606" s="89"/>
    </row>
    <row r="607" spans="1:3" ht="15" x14ac:dyDescent="0.2">
      <c r="A607" s="89"/>
      <c r="B607" s="89"/>
      <c r="C607" s="89"/>
    </row>
    <row r="608" spans="1:3" ht="15" x14ac:dyDescent="0.2">
      <c r="A608" s="89"/>
      <c r="B608" s="89"/>
      <c r="C608" s="89"/>
    </row>
    <row r="609" spans="1:3" ht="15" x14ac:dyDescent="0.2">
      <c r="A609" s="89"/>
      <c r="B609" s="89"/>
      <c r="C609" s="89"/>
    </row>
    <row r="610" spans="1:3" ht="15" x14ac:dyDescent="0.2">
      <c r="A610" s="89"/>
      <c r="B610" s="89"/>
      <c r="C610" s="89"/>
    </row>
    <row r="611" spans="1:3" ht="15" x14ac:dyDescent="0.2">
      <c r="A611" s="89"/>
      <c r="B611" s="89"/>
      <c r="C611" s="89"/>
    </row>
    <row r="612" spans="1:3" ht="15" x14ac:dyDescent="0.2">
      <c r="A612" s="89"/>
      <c r="B612" s="89"/>
      <c r="C612" s="89"/>
    </row>
    <row r="613" spans="1:3" ht="15" x14ac:dyDescent="0.2">
      <c r="A613" s="89"/>
      <c r="B613" s="89"/>
      <c r="C613" s="89"/>
    </row>
    <row r="614" spans="1:3" ht="15" x14ac:dyDescent="0.2">
      <c r="A614" s="89"/>
      <c r="B614" s="89"/>
      <c r="C614" s="89"/>
    </row>
    <row r="615" spans="1:3" ht="15" x14ac:dyDescent="0.2">
      <c r="A615" s="89"/>
      <c r="B615" s="89"/>
      <c r="C615" s="89"/>
    </row>
    <row r="616" spans="1:3" ht="15" x14ac:dyDescent="0.2">
      <c r="A616" s="89"/>
      <c r="B616" s="89"/>
      <c r="C616" s="89"/>
    </row>
    <row r="617" spans="1:3" ht="15" x14ac:dyDescent="0.2">
      <c r="A617" s="89"/>
      <c r="B617" s="89"/>
      <c r="C617" s="89"/>
    </row>
    <row r="618" spans="1:3" ht="15" x14ac:dyDescent="0.2">
      <c r="A618" s="89"/>
      <c r="B618" s="89"/>
      <c r="C618" s="89"/>
    </row>
    <row r="619" spans="1:3" ht="15" x14ac:dyDescent="0.2">
      <c r="A619" s="89"/>
      <c r="B619" s="89"/>
      <c r="C619" s="89"/>
    </row>
    <row r="620" spans="1:3" ht="15" x14ac:dyDescent="0.2">
      <c r="A620" s="89"/>
      <c r="B620" s="89"/>
      <c r="C620" s="89"/>
    </row>
    <row r="621" spans="1:3" ht="15" x14ac:dyDescent="0.2">
      <c r="A621" s="89"/>
      <c r="B621" s="89"/>
      <c r="C621" s="89"/>
    </row>
    <row r="622" spans="1:3" ht="15" x14ac:dyDescent="0.2">
      <c r="A622" s="89"/>
      <c r="B622" s="89"/>
      <c r="C622" s="89"/>
    </row>
    <row r="623" spans="1:3" ht="15" x14ac:dyDescent="0.2">
      <c r="A623" s="89"/>
      <c r="B623" s="89"/>
      <c r="C623" s="89"/>
    </row>
    <row r="624" spans="1:3" ht="15" x14ac:dyDescent="0.2">
      <c r="A624" s="89"/>
      <c r="B624" s="89"/>
      <c r="C624" s="89"/>
    </row>
    <row r="625" spans="1:3" ht="15" x14ac:dyDescent="0.2">
      <c r="A625" s="89"/>
      <c r="B625" s="89"/>
      <c r="C625" s="89"/>
    </row>
    <row r="626" spans="1:3" ht="15" x14ac:dyDescent="0.2">
      <c r="A626" s="89"/>
      <c r="B626" s="89"/>
      <c r="C626" s="89"/>
    </row>
    <row r="627" spans="1:3" ht="15" x14ac:dyDescent="0.2">
      <c r="A627" s="89"/>
      <c r="B627" s="89"/>
      <c r="C627" s="89"/>
    </row>
    <row r="628" spans="1:3" ht="15" x14ac:dyDescent="0.2">
      <c r="A628" s="89"/>
      <c r="B628" s="89"/>
      <c r="C628" s="89"/>
    </row>
    <row r="629" spans="1:3" ht="15" x14ac:dyDescent="0.2">
      <c r="A629" s="89"/>
      <c r="B629" s="89"/>
      <c r="C629" s="89"/>
    </row>
    <row r="630" spans="1:3" ht="15" x14ac:dyDescent="0.2">
      <c r="A630" s="89"/>
      <c r="B630" s="89"/>
      <c r="C630" s="89"/>
    </row>
    <row r="631" spans="1:3" ht="15" x14ac:dyDescent="0.2">
      <c r="A631" s="89"/>
      <c r="B631" s="89"/>
      <c r="C631" s="89"/>
    </row>
    <row r="632" spans="1:3" ht="15" x14ac:dyDescent="0.2">
      <c r="A632" s="89"/>
      <c r="B632" s="89"/>
      <c r="C632" s="89"/>
    </row>
    <row r="633" spans="1:3" ht="15" x14ac:dyDescent="0.2">
      <c r="A633" s="89"/>
      <c r="B633" s="89"/>
      <c r="C633" s="89"/>
    </row>
    <row r="634" spans="1:3" ht="15" x14ac:dyDescent="0.2">
      <c r="A634" s="89"/>
      <c r="B634" s="89"/>
      <c r="C634" s="89"/>
    </row>
    <row r="635" spans="1:3" ht="15" x14ac:dyDescent="0.2">
      <c r="A635" s="89"/>
      <c r="B635" s="89"/>
      <c r="C635" s="89"/>
    </row>
    <row r="636" spans="1:3" ht="15" x14ac:dyDescent="0.2">
      <c r="A636" s="89"/>
      <c r="B636" s="89"/>
      <c r="C636" s="89"/>
    </row>
    <row r="637" spans="1:3" ht="15" x14ac:dyDescent="0.2">
      <c r="A637" s="89"/>
      <c r="B637" s="89"/>
      <c r="C637" s="89"/>
    </row>
    <row r="638" spans="1:3" ht="15" x14ac:dyDescent="0.2">
      <c r="A638" s="89"/>
      <c r="B638" s="89"/>
      <c r="C638" s="89"/>
    </row>
    <row r="639" spans="1:3" ht="15" x14ac:dyDescent="0.2">
      <c r="A639" s="89"/>
      <c r="B639" s="89"/>
      <c r="C639" s="89"/>
    </row>
    <row r="640" spans="1:3" ht="15" x14ac:dyDescent="0.2">
      <c r="A640" s="89"/>
      <c r="B640" s="89"/>
      <c r="C640" s="89"/>
    </row>
    <row r="641" spans="1:3" ht="15" x14ac:dyDescent="0.2">
      <c r="A641" s="89"/>
      <c r="B641" s="89"/>
      <c r="C641" s="89"/>
    </row>
    <row r="642" spans="1:3" ht="15" x14ac:dyDescent="0.2">
      <c r="A642" s="89"/>
      <c r="B642" s="89"/>
      <c r="C642" s="89"/>
    </row>
    <row r="643" spans="1:3" ht="15" x14ac:dyDescent="0.2">
      <c r="A643" s="89"/>
      <c r="B643" s="89"/>
      <c r="C643" s="89"/>
    </row>
    <row r="644" spans="1:3" ht="15" x14ac:dyDescent="0.2">
      <c r="A644" s="89"/>
      <c r="B644" s="89"/>
      <c r="C644" s="89"/>
    </row>
    <row r="645" spans="1:3" ht="15" x14ac:dyDescent="0.2">
      <c r="A645" s="89"/>
      <c r="B645" s="89"/>
      <c r="C645" s="89"/>
    </row>
    <row r="646" spans="1:3" ht="15" x14ac:dyDescent="0.2">
      <c r="A646" s="89"/>
      <c r="B646" s="89"/>
      <c r="C646" s="89"/>
    </row>
    <row r="647" spans="1:3" ht="15" x14ac:dyDescent="0.2">
      <c r="A647" s="89"/>
      <c r="B647" s="89"/>
      <c r="C647" s="89"/>
    </row>
    <row r="648" spans="1:3" ht="15" x14ac:dyDescent="0.2">
      <c r="A648" s="89"/>
      <c r="B648" s="89"/>
      <c r="C648" s="89"/>
    </row>
    <row r="649" spans="1:3" ht="15" x14ac:dyDescent="0.2">
      <c r="A649" s="89"/>
      <c r="B649" s="89"/>
      <c r="C649" s="89"/>
    </row>
    <row r="650" spans="1:3" ht="15" x14ac:dyDescent="0.2">
      <c r="A650" s="89"/>
      <c r="B650" s="89"/>
      <c r="C650" s="89"/>
    </row>
    <row r="651" spans="1:3" ht="15" x14ac:dyDescent="0.2">
      <c r="A651" s="89"/>
      <c r="B651" s="89"/>
      <c r="C651" s="89"/>
    </row>
    <row r="652" spans="1:3" ht="15" x14ac:dyDescent="0.2">
      <c r="A652" s="89"/>
      <c r="B652" s="89"/>
      <c r="C652" s="89"/>
    </row>
    <row r="653" spans="1:3" ht="15" x14ac:dyDescent="0.2">
      <c r="A653" s="89"/>
      <c r="B653" s="89"/>
      <c r="C653" s="89"/>
    </row>
    <row r="654" spans="1:3" ht="15" x14ac:dyDescent="0.2">
      <c r="A654" s="89"/>
      <c r="B654" s="89"/>
      <c r="C654" s="89"/>
    </row>
    <row r="655" spans="1:3" ht="15" x14ac:dyDescent="0.2">
      <c r="A655" s="89"/>
      <c r="B655" s="89"/>
      <c r="C655" s="89"/>
    </row>
    <row r="656" spans="1:3" ht="15" x14ac:dyDescent="0.2">
      <c r="A656" s="89"/>
      <c r="B656" s="89"/>
      <c r="C656" s="89"/>
    </row>
    <row r="657" spans="1:3" ht="15" x14ac:dyDescent="0.2">
      <c r="A657" s="89"/>
      <c r="B657" s="89"/>
      <c r="C657" s="89"/>
    </row>
    <row r="658" spans="1:3" ht="15" x14ac:dyDescent="0.2">
      <c r="A658" s="89"/>
      <c r="B658" s="89"/>
      <c r="C658" s="89"/>
    </row>
    <row r="659" spans="1:3" ht="15" x14ac:dyDescent="0.2">
      <c r="A659" s="89"/>
      <c r="B659" s="89"/>
      <c r="C659" s="89"/>
    </row>
    <row r="660" spans="1:3" ht="15" x14ac:dyDescent="0.2">
      <c r="A660" s="89"/>
      <c r="B660" s="89"/>
      <c r="C660" s="89"/>
    </row>
    <row r="661" spans="1:3" ht="15" x14ac:dyDescent="0.2">
      <c r="A661" s="89"/>
      <c r="B661" s="89"/>
      <c r="C661" s="89"/>
    </row>
    <row r="662" spans="1:3" ht="15" x14ac:dyDescent="0.2">
      <c r="A662" s="89"/>
      <c r="B662" s="89"/>
      <c r="C662" s="89"/>
    </row>
    <row r="663" spans="1:3" ht="15" x14ac:dyDescent="0.2">
      <c r="A663" s="89"/>
      <c r="B663" s="89"/>
      <c r="C663" s="89"/>
    </row>
    <row r="664" spans="1:3" ht="15" x14ac:dyDescent="0.2">
      <c r="A664" s="89"/>
      <c r="B664" s="89"/>
      <c r="C664" s="89"/>
    </row>
    <row r="665" spans="1:3" ht="15" x14ac:dyDescent="0.2">
      <c r="A665" s="89"/>
      <c r="B665" s="89"/>
      <c r="C665" s="89"/>
    </row>
    <row r="666" spans="1:3" ht="15" x14ac:dyDescent="0.2">
      <c r="A666" s="89"/>
      <c r="B666" s="89"/>
      <c r="C666" s="89"/>
    </row>
    <row r="667" spans="1:3" ht="15" x14ac:dyDescent="0.2">
      <c r="A667" s="89"/>
      <c r="B667" s="89"/>
      <c r="C667" s="89"/>
    </row>
    <row r="668" spans="1:3" ht="15" x14ac:dyDescent="0.2">
      <c r="A668" s="89"/>
      <c r="B668" s="89"/>
      <c r="C668" s="89"/>
    </row>
    <row r="669" spans="1:3" ht="15" x14ac:dyDescent="0.2">
      <c r="A669" s="89"/>
      <c r="B669" s="89"/>
      <c r="C669" s="89"/>
    </row>
    <row r="670" spans="1:3" ht="15" x14ac:dyDescent="0.2">
      <c r="A670" s="89"/>
      <c r="B670" s="89"/>
      <c r="C670" s="89"/>
    </row>
    <row r="671" spans="1:3" ht="15" x14ac:dyDescent="0.2">
      <c r="A671" s="89"/>
      <c r="B671" s="89"/>
      <c r="C671" s="89"/>
    </row>
    <row r="672" spans="1:3" ht="15" x14ac:dyDescent="0.2">
      <c r="A672" s="89"/>
      <c r="B672" s="89"/>
      <c r="C672" s="89"/>
    </row>
    <row r="673" spans="1:3" ht="15" x14ac:dyDescent="0.2">
      <c r="A673" s="89"/>
      <c r="B673" s="89"/>
      <c r="C673" s="89"/>
    </row>
    <row r="674" spans="1:3" ht="15" x14ac:dyDescent="0.2">
      <c r="A674" s="89"/>
      <c r="B674" s="89"/>
      <c r="C674" s="89"/>
    </row>
    <row r="675" spans="1:3" ht="15" x14ac:dyDescent="0.2">
      <c r="A675" s="89"/>
      <c r="B675" s="89"/>
      <c r="C675" s="89"/>
    </row>
    <row r="676" spans="1:3" ht="15" x14ac:dyDescent="0.2">
      <c r="A676" s="89"/>
      <c r="B676" s="89"/>
      <c r="C676" s="89"/>
    </row>
    <row r="677" spans="1:3" ht="15" x14ac:dyDescent="0.2">
      <c r="A677" s="89"/>
      <c r="B677" s="89"/>
      <c r="C677" s="89"/>
    </row>
    <row r="678" spans="1:3" ht="15" x14ac:dyDescent="0.2">
      <c r="A678" s="89"/>
      <c r="B678" s="89"/>
      <c r="C678" s="89"/>
    </row>
    <row r="679" spans="1:3" ht="15" x14ac:dyDescent="0.2">
      <c r="A679" s="89"/>
      <c r="B679" s="89"/>
      <c r="C679" s="89"/>
    </row>
    <row r="680" spans="1:3" ht="15" x14ac:dyDescent="0.2">
      <c r="A680" s="89"/>
      <c r="B680" s="89"/>
      <c r="C680" s="89"/>
    </row>
    <row r="681" spans="1:3" ht="15" x14ac:dyDescent="0.2">
      <c r="A681" s="89"/>
      <c r="B681" s="89"/>
      <c r="C681" s="89"/>
    </row>
    <row r="682" spans="1:3" ht="15" x14ac:dyDescent="0.2">
      <c r="A682" s="89"/>
      <c r="B682" s="89"/>
      <c r="C682" s="89"/>
    </row>
    <row r="683" spans="1:3" ht="15" x14ac:dyDescent="0.2">
      <c r="A683" s="89"/>
      <c r="B683" s="89"/>
      <c r="C683" s="89"/>
    </row>
    <row r="684" spans="1:3" ht="15" x14ac:dyDescent="0.2">
      <c r="A684" s="89"/>
      <c r="B684" s="89"/>
      <c r="C684" s="89"/>
    </row>
    <row r="685" spans="1:3" ht="15" x14ac:dyDescent="0.2">
      <c r="A685" s="89"/>
      <c r="B685" s="89"/>
      <c r="C685" s="89"/>
    </row>
    <row r="686" spans="1:3" ht="15" x14ac:dyDescent="0.2">
      <c r="A686" s="89"/>
      <c r="B686" s="89"/>
      <c r="C686" s="89"/>
    </row>
    <row r="687" spans="1:3" ht="15" x14ac:dyDescent="0.2">
      <c r="A687" s="89"/>
      <c r="B687" s="89"/>
      <c r="C687" s="89"/>
    </row>
    <row r="688" spans="1:3" ht="15" x14ac:dyDescent="0.2">
      <c r="A688" s="89"/>
      <c r="B688" s="89"/>
      <c r="C688" s="89"/>
    </row>
    <row r="689" spans="1:3" ht="15" x14ac:dyDescent="0.2">
      <c r="A689" s="89"/>
      <c r="B689" s="89"/>
      <c r="C689" s="89"/>
    </row>
    <row r="690" spans="1:3" ht="15" x14ac:dyDescent="0.2">
      <c r="A690" s="89"/>
      <c r="B690" s="89"/>
      <c r="C690" s="89"/>
    </row>
    <row r="691" spans="1:3" ht="15" x14ac:dyDescent="0.2">
      <c r="A691" s="89"/>
      <c r="B691" s="89"/>
      <c r="C691" s="89"/>
    </row>
    <row r="692" spans="1:3" ht="15" x14ac:dyDescent="0.2">
      <c r="A692" s="89"/>
      <c r="B692" s="89"/>
      <c r="C692" s="89"/>
    </row>
    <row r="693" spans="1:3" ht="15" x14ac:dyDescent="0.2">
      <c r="A693" s="89"/>
      <c r="B693" s="89"/>
      <c r="C693" s="89"/>
    </row>
    <row r="694" spans="1:3" ht="15" x14ac:dyDescent="0.2">
      <c r="A694" s="89"/>
      <c r="B694" s="89"/>
      <c r="C694" s="89"/>
    </row>
    <row r="695" spans="1:3" ht="15" x14ac:dyDescent="0.2">
      <c r="A695" s="89"/>
      <c r="B695" s="89"/>
      <c r="C695" s="89"/>
    </row>
    <row r="696" spans="1:3" ht="15" x14ac:dyDescent="0.2">
      <c r="A696" s="89"/>
      <c r="B696" s="89"/>
      <c r="C696" s="89"/>
    </row>
    <row r="697" spans="1:3" ht="15" x14ac:dyDescent="0.2">
      <c r="A697" s="89"/>
      <c r="B697" s="89"/>
      <c r="C697" s="89"/>
    </row>
    <row r="698" spans="1:3" ht="15" x14ac:dyDescent="0.2">
      <c r="A698" s="89"/>
      <c r="B698" s="89"/>
      <c r="C698" s="89"/>
    </row>
    <row r="699" spans="1:3" ht="15" x14ac:dyDescent="0.2">
      <c r="A699" s="89"/>
      <c r="B699" s="89"/>
      <c r="C699" s="89"/>
    </row>
    <row r="700" spans="1:3" ht="15" x14ac:dyDescent="0.2">
      <c r="A700" s="89"/>
      <c r="B700" s="89"/>
      <c r="C700" s="89"/>
    </row>
    <row r="701" spans="1:3" ht="15" x14ac:dyDescent="0.2">
      <c r="A701" s="89"/>
      <c r="B701" s="89"/>
      <c r="C701" s="89"/>
    </row>
    <row r="702" spans="1:3" ht="15" x14ac:dyDescent="0.2">
      <c r="A702" s="89"/>
      <c r="B702" s="89"/>
      <c r="C702" s="89"/>
    </row>
    <row r="703" spans="1:3" ht="15" x14ac:dyDescent="0.2">
      <c r="A703" s="89"/>
      <c r="B703" s="89"/>
      <c r="C703" s="89"/>
    </row>
    <row r="704" spans="1:3" ht="15" x14ac:dyDescent="0.2">
      <c r="A704" s="89"/>
      <c r="B704" s="89"/>
      <c r="C704" s="89"/>
    </row>
    <row r="705" spans="1:3" ht="15" x14ac:dyDescent="0.2">
      <c r="A705" s="89"/>
      <c r="B705" s="89"/>
      <c r="C705" s="89"/>
    </row>
    <row r="706" spans="1:3" ht="15" x14ac:dyDescent="0.2">
      <c r="A706" s="89"/>
      <c r="B706" s="89"/>
      <c r="C706" s="89"/>
    </row>
    <row r="707" spans="1:3" ht="15" x14ac:dyDescent="0.2">
      <c r="A707" s="89"/>
      <c r="B707" s="89"/>
      <c r="C707" s="89"/>
    </row>
    <row r="708" spans="1:3" ht="15" x14ac:dyDescent="0.2">
      <c r="A708" s="89"/>
      <c r="B708" s="89"/>
      <c r="C708" s="89"/>
    </row>
    <row r="709" spans="1:3" ht="15" x14ac:dyDescent="0.2">
      <c r="A709" s="89"/>
      <c r="B709" s="89"/>
      <c r="C709" s="89"/>
    </row>
    <row r="710" spans="1:3" ht="15" x14ac:dyDescent="0.2">
      <c r="A710" s="89"/>
      <c r="B710" s="89"/>
      <c r="C710" s="89"/>
    </row>
    <row r="711" spans="1:3" ht="15" x14ac:dyDescent="0.2">
      <c r="A711" s="89"/>
      <c r="B711" s="89"/>
      <c r="C711" s="89"/>
    </row>
    <row r="712" spans="1:3" ht="15" x14ac:dyDescent="0.2">
      <c r="A712" s="89"/>
      <c r="B712" s="89"/>
      <c r="C712" s="89"/>
    </row>
    <row r="713" spans="1:3" ht="15" x14ac:dyDescent="0.2">
      <c r="A713" s="89"/>
      <c r="B713" s="89"/>
      <c r="C713" s="89"/>
    </row>
    <row r="714" spans="1:3" ht="15" x14ac:dyDescent="0.2">
      <c r="A714" s="89"/>
      <c r="B714" s="89"/>
      <c r="C714" s="89"/>
    </row>
    <row r="715" spans="1:3" ht="15" x14ac:dyDescent="0.2">
      <c r="A715" s="89"/>
      <c r="B715" s="89"/>
      <c r="C715" s="89"/>
    </row>
    <row r="716" spans="1:3" ht="15" x14ac:dyDescent="0.2">
      <c r="A716" s="89"/>
      <c r="B716" s="89"/>
      <c r="C716" s="89"/>
    </row>
    <row r="717" spans="1:3" ht="15" x14ac:dyDescent="0.2">
      <c r="A717" s="89"/>
      <c r="B717" s="89"/>
      <c r="C717" s="89"/>
    </row>
    <row r="718" spans="1:3" ht="15" x14ac:dyDescent="0.2">
      <c r="A718" s="89"/>
      <c r="B718" s="89"/>
      <c r="C718" s="89"/>
    </row>
    <row r="719" spans="1:3" ht="15" x14ac:dyDescent="0.2">
      <c r="A719" s="89"/>
      <c r="B719" s="89"/>
      <c r="C719" s="89"/>
    </row>
    <row r="720" spans="1:3" ht="15" x14ac:dyDescent="0.2">
      <c r="A720" s="89"/>
      <c r="B720" s="89"/>
      <c r="C720" s="89"/>
    </row>
    <row r="721" spans="1:3" ht="15" x14ac:dyDescent="0.2">
      <c r="A721" s="89"/>
      <c r="B721" s="89"/>
      <c r="C721" s="89"/>
    </row>
  </sheetData>
  <sheetProtection password="C3F2" sheet="1" objects="1" scenarios="1" selectLockedCells="1"/>
  <mergeCells count="8">
    <mergeCell ref="C10:C11"/>
    <mergeCell ref="C12:C13"/>
    <mergeCell ref="A27:G28"/>
    <mergeCell ref="A4:K5"/>
    <mergeCell ref="A7:I7"/>
    <mergeCell ref="J8:K8"/>
    <mergeCell ref="L8:M8"/>
    <mergeCell ref="N8:N9"/>
  </mergeCells>
  <phoneticPr fontId="24" type="noConversion"/>
  <conditionalFormatting sqref="F47:R47">
    <cfRule type="cellIs" dxfId="50" priority="1" stopIfTrue="1" operator="notEqual">
      <formula>zaokrouhleno(F26,2)</formula>
    </cfRule>
  </conditionalFormatting>
  <conditionalFormatting sqref="M14 I13:I23 M10 M12 I11 I25">
    <cfRule type="cellIs" dxfId="49" priority="2" stopIfTrue="1" operator="lessThan">
      <formula>0</formula>
    </cfRule>
    <cfRule type="cellIs" dxfId="48" priority="3" stopIfTrue="1" operator="equal">
      <formula>0</formula>
    </cfRule>
  </conditionalFormatting>
  <conditionalFormatting sqref="O16">
    <cfRule type="cellIs" dxfId="47" priority="4" stopIfTrue="1" operator="notEqual">
      <formula>$L$16+$M$16</formula>
    </cfRule>
    <cfRule type="cellIs" dxfId="46" priority="5" stopIfTrue="1" operator="notEqual">
      <formula>0</formula>
    </cfRule>
  </conditionalFormatting>
  <conditionalFormatting sqref="O14">
    <cfRule type="cellIs" dxfId="45" priority="6" stopIfTrue="1" operator="notEqual">
      <formula>$L$14+$M$14</formula>
    </cfRule>
    <cfRule type="cellIs" dxfId="44" priority="7" stopIfTrue="1" operator="notEqual">
      <formula>1854.26</formula>
    </cfRule>
  </conditionalFormatting>
  <conditionalFormatting sqref="O18">
    <cfRule type="cellIs" dxfId="43" priority="8" stopIfTrue="1" operator="notEqual">
      <formula>$L$18+$M$18</formula>
    </cfRule>
    <cfRule type="cellIs" dxfId="42" priority="9" stopIfTrue="1" operator="notEqual">
      <formula>282427.07</formula>
    </cfRule>
  </conditionalFormatting>
  <conditionalFormatting sqref="O20">
    <cfRule type="cellIs" dxfId="41" priority="10" stopIfTrue="1" operator="notEqual">
      <formula>$L$20+$M$20</formula>
    </cfRule>
    <cfRule type="cellIs" dxfId="40" priority="11" stopIfTrue="1" operator="notEqual">
      <formula>63883.73</formula>
    </cfRule>
  </conditionalFormatting>
  <conditionalFormatting sqref="O22">
    <cfRule type="cellIs" dxfId="39" priority="12" stopIfTrue="1" operator="notEqual">
      <formula>$L$22+$M$22</formula>
    </cfRule>
    <cfRule type="cellIs" dxfId="38" priority="13" stopIfTrue="1" operator="notEqual">
      <formula>690741.01</formula>
    </cfRule>
  </conditionalFormatting>
  <conditionalFormatting sqref="O24">
    <cfRule type="cellIs" dxfId="37" priority="14" stopIfTrue="1" operator="notEqual">
      <formula>$L$24+$M$24</formula>
    </cfRule>
    <cfRule type="cellIs" dxfId="36" priority="15" stopIfTrue="1" operator="notEqual">
      <formula>341833.12</formula>
    </cfRule>
  </conditionalFormatting>
  <conditionalFormatting sqref="O26">
    <cfRule type="cellIs" dxfId="35" priority="16" stopIfTrue="1" operator="notEqual">
      <formula>1386602.54</formula>
    </cfRule>
  </conditionalFormatting>
  <conditionalFormatting sqref="O10">
    <cfRule type="cellIs" dxfId="34" priority="17" stopIfTrue="1" operator="notEqual">
      <formula>$L$10+$M$10</formula>
    </cfRule>
    <cfRule type="cellIs" dxfId="33" priority="18" stopIfTrue="1" operator="notEqual">
      <formula>5862.64</formula>
    </cfRule>
  </conditionalFormatting>
  <conditionalFormatting sqref="O12">
    <cfRule type="cellIs" dxfId="32" priority="19" stopIfTrue="1" operator="notEqual">
      <formula>$L$12+$M$12</formula>
    </cfRule>
    <cfRule type="cellIs" dxfId="31" priority="20" stopIfTrue="1" operator="notEqual">
      <formula>0.71</formula>
    </cfRule>
  </conditionalFormatting>
  <conditionalFormatting sqref="F26">
    <cfRule type="cellIs" dxfId="30" priority="21" stopIfTrue="1" operator="notEqual">
      <formula>159529.31+230.8</formula>
    </cfRule>
  </conditionalFormatting>
  <conditionalFormatting sqref="G26">
    <cfRule type="cellIs" dxfId="29" priority="22" stopIfTrue="1" operator="notEqual">
      <formula>160044.94+431.66</formula>
    </cfRule>
  </conditionalFormatting>
  <conditionalFormatting sqref="H26">
    <cfRule type="cellIs" dxfId="28" priority="23" stopIfTrue="1" operator="notEqual">
      <formula>0.21</formula>
    </cfRule>
  </conditionalFormatting>
  <conditionalFormatting sqref="J26">
    <cfRule type="cellIs" dxfId="27" priority="24" stopIfTrue="1" operator="notEqual">
      <formula>-$K$26+$K$28</formula>
    </cfRule>
  </conditionalFormatting>
  <conditionalFormatting sqref="K28">
    <cfRule type="cellIs" dxfId="26" priority="25" stopIfTrue="1" operator="notEqual">
      <formula>716.28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6"/>
  </sheetPr>
  <dimension ref="A1:T696"/>
  <sheetViews>
    <sheetView workbookViewId="0">
      <selection activeCell="A2" sqref="A1:S65536"/>
    </sheetView>
  </sheetViews>
  <sheetFormatPr defaultRowHeight="12.75" x14ac:dyDescent="0.2"/>
  <cols>
    <col min="1" max="2" width="5.85546875" customWidth="1"/>
    <col min="3" max="3" width="50.7109375" style="8" customWidth="1"/>
    <col min="4" max="4" width="14.85546875" style="3" customWidth="1"/>
    <col min="5" max="5" width="19.7109375" style="3" customWidth="1"/>
    <col min="6" max="7" width="12.7109375" customWidth="1"/>
    <col min="8" max="8" width="7.42578125" customWidth="1"/>
    <col min="9" max="9" width="11.7109375" customWidth="1"/>
    <col min="10" max="10" width="9.85546875" customWidth="1"/>
    <col min="11" max="13" width="13.7109375" hidden="1" customWidth="1"/>
    <col min="14" max="14" width="11.7109375" hidden="1" customWidth="1"/>
    <col min="15" max="15" width="12.140625" hidden="1" customWidth="1"/>
    <col min="16" max="16" width="11.85546875" hidden="1" customWidth="1"/>
    <col min="17" max="17" width="11.140625" hidden="1" customWidth="1"/>
  </cols>
  <sheetData>
    <row r="1" spans="1:20" ht="20.25" x14ac:dyDescent="0.3">
      <c r="A1" s="986" t="s">
        <v>271</v>
      </c>
      <c r="B1" s="986"/>
      <c r="C1" s="949"/>
      <c r="D1" s="949"/>
      <c r="E1" s="949"/>
      <c r="M1" s="4" t="s">
        <v>250</v>
      </c>
      <c r="Q1" s="4" t="s">
        <v>250</v>
      </c>
    </row>
    <row r="2" spans="1:20" ht="14.25" x14ac:dyDescent="0.2">
      <c r="A2" s="5"/>
      <c r="B2" s="5"/>
      <c r="C2" s="2"/>
      <c r="E2" s="6"/>
    </row>
    <row r="3" spans="1:20" ht="14.25" x14ac:dyDescent="0.2">
      <c r="A3" s="5"/>
      <c r="B3" s="5"/>
      <c r="C3" s="2"/>
      <c r="E3" s="6"/>
    </row>
    <row r="4" spans="1:20" x14ac:dyDescent="0.2">
      <c r="C4"/>
      <c r="N4" s="95"/>
    </row>
    <row r="5" spans="1:20" ht="20.25" x14ac:dyDescent="0.3">
      <c r="A5" s="639" t="s">
        <v>272</v>
      </c>
      <c r="B5" s="639"/>
      <c r="C5" s="89"/>
      <c r="K5" s="90"/>
      <c r="L5" s="90"/>
      <c r="M5" s="90"/>
      <c r="N5" s="90"/>
      <c r="O5" s="90"/>
      <c r="P5" s="90"/>
      <c r="Q5" s="90"/>
      <c r="R5" s="90"/>
      <c r="S5" s="90"/>
      <c r="T5" s="90"/>
    </row>
    <row r="6" spans="1:20" ht="13.5" thickBot="1" x14ac:dyDescent="0.25">
      <c r="J6" s="9" t="s">
        <v>0</v>
      </c>
      <c r="M6" s="9" t="s">
        <v>0</v>
      </c>
    </row>
    <row r="7" spans="1:20" ht="16.5" thickTop="1" x14ac:dyDescent="0.25">
      <c r="A7" s="186" t="s">
        <v>38</v>
      </c>
      <c r="B7" s="640" t="s">
        <v>39</v>
      </c>
      <c r="C7" s="641" t="s">
        <v>251</v>
      </c>
      <c r="D7" s="488" t="s">
        <v>42</v>
      </c>
      <c r="E7" s="489"/>
      <c r="F7" s="189" t="s">
        <v>2</v>
      </c>
      <c r="G7" s="642" t="s">
        <v>3</v>
      </c>
      <c r="H7" s="643" t="s">
        <v>211</v>
      </c>
      <c r="I7" s="987" t="s">
        <v>5</v>
      </c>
      <c r="J7" s="988"/>
      <c r="K7" s="989" t="s">
        <v>44</v>
      </c>
      <c r="L7" s="990"/>
      <c r="M7" s="955"/>
      <c r="N7" s="644" t="s">
        <v>44</v>
      </c>
      <c r="O7" s="645"/>
      <c r="P7" s="982" t="s">
        <v>252</v>
      </c>
      <c r="Q7" s="646"/>
    </row>
    <row r="8" spans="1:20" ht="16.5" thickBot="1" x14ac:dyDescent="0.3">
      <c r="A8" s="193"/>
      <c r="B8" s="647"/>
      <c r="C8" s="648"/>
      <c r="D8" s="649"/>
      <c r="E8" s="650"/>
      <c r="F8" s="651"/>
      <c r="G8" s="652"/>
      <c r="H8" s="653"/>
      <c r="I8" s="654" t="s">
        <v>49</v>
      </c>
      <c r="J8" s="655" t="s">
        <v>7</v>
      </c>
      <c r="K8" s="656" t="s">
        <v>214</v>
      </c>
      <c r="L8" s="657" t="s">
        <v>50</v>
      </c>
      <c r="M8" s="658" t="s">
        <v>35</v>
      </c>
      <c r="N8" s="203" t="s">
        <v>50</v>
      </c>
      <c r="O8" s="204" t="s">
        <v>51</v>
      </c>
      <c r="P8" s="983"/>
      <c r="Q8" s="658" t="s">
        <v>253</v>
      </c>
    </row>
    <row r="9" spans="1:20" ht="15.75" thickTop="1" x14ac:dyDescent="0.2">
      <c r="A9" s="235">
        <v>5005</v>
      </c>
      <c r="B9" s="659">
        <v>3523</v>
      </c>
      <c r="C9" s="660" t="s">
        <v>254</v>
      </c>
      <c r="D9" s="661" t="s">
        <v>255</v>
      </c>
      <c r="E9" s="662" t="s">
        <v>256</v>
      </c>
      <c r="F9" s="663">
        <f>157685.38+3623.31</f>
        <v>161308.69</v>
      </c>
      <c r="G9" s="664">
        <f>157760.72+4543.33</f>
        <v>162304.04999999999</v>
      </c>
      <c r="H9" s="665">
        <v>0</v>
      </c>
      <c r="I9" s="666">
        <f>G9-F9-H9</f>
        <v>995.35999999998603</v>
      </c>
      <c r="J9" s="667">
        <v>0</v>
      </c>
      <c r="K9" s="668">
        <v>36.25</v>
      </c>
      <c r="L9" s="669">
        <v>145</v>
      </c>
      <c r="M9" s="670">
        <v>0</v>
      </c>
      <c r="N9" s="671"/>
      <c r="O9" s="672"/>
      <c r="P9" s="672"/>
      <c r="Q9" s="673">
        <f>P9+O9+N9</f>
        <v>0</v>
      </c>
      <c r="R9" s="51">
        <f>75.34+920.02</f>
        <v>995.36</v>
      </c>
      <c r="S9" s="51"/>
      <c r="T9" s="51"/>
    </row>
    <row r="10" spans="1:20" ht="15" x14ac:dyDescent="0.2">
      <c r="A10" s="221"/>
      <c r="B10" s="674"/>
      <c r="C10" s="675"/>
      <c r="D10" s="676"/>
      <c r="E10" s="677"/>
      <c r="F10" s="678"/>
      <c r="G10" s="679"/>
      <c r="H10" s="680"/>
      <c r="I10" s="681"/>
      <c r="J10" s="682"/>
      <c r="K10" s="683"/>
      <c r="L10" s="684"/>
      <c r="M10" s="685"/>
      <c r="N10" s="686" t="e">
        <f>N9/Q9</f>
        <v>#DIV/0!</v>
      </c>
      <c r="O10" s="687" t="e">
        <f>O9/Q9</f>
        <v>#DIV/0!</v>
      </c>
      <c r="P10" s="687">
        <v>0</v>
      </c>
      <c r="Q10" s="688">
        <v>1</v>
      </c>
      <c r="R10" s="51"/>
      <c r="S10" s="51"/>
      <c r="T10" s="51"/>
    </row>
    <row r="11" spans="1:20" ht="15" x14ac:dyDescent="0.2">
      <c r="A11" s="235">
        <v>5006</v>
      </c>
      <c r="B11" s="659">
        <v>3523</v>
      </c>
      <c r="C11" s="660" t="s">
        <v>257</v>
      </c>
      <c r="D11" s="661" t="s">
        <v>258</v>
      </c>
      <c r="E11" s="662" t="s">
        <v>259</v>
      </c>
      <c r="F11" s="663">
        <f>63828+389.34</f>
        <v>64217.34</v>
      </c>
      <c r="G11" s="664">
        <f>63919.95+393.17</f>
        <v>64313.119999999995</v>
      </c>
      <c r="H11" s="665">
        <v>0</v>
      </c>
      <c r="I11" s="666">
        <f>G11-F11-H11</f>
        <v>95.779999999998836</v>
      </c>
      <c r="J11" s="667">
        <v>0</v>
      </c>
      <c r="K11" s="668">
        <v>0</v>
      </c>
      <c r="L11" s="669">
        <v>0</v>
      </c>
      <c r="M11" s="670">
        <v>0</v>
      </c>
      <c r="N11" s="671"/>
      <c r="O11" s="672"/>
      <c r="P11" s="672"/>
      <c r="Q11" s="673">
        <f>P11+O11+N11</f>
        <v>0</v>
      </c>
      <c r="R11" s="51">
        <f>91.95+3.83</f>
        <v>95.78</v>
      </c>
      <c r="S11" s="51"/>
      <c r="T11" s="51"/>
    </row>
    <row r="12" spans="1:20" ht="15" x14ac:dyDescent="0.2">
      <c r="A12" s="221"/>
      <c r="B12" s="674"/>
      <c r="C12" s="675" t="s">
        <v>260</v>
      </c>
      <c r="D12" s="676"/>
      <c r="E12" s="677"/>
      <c r="F12" s="678"/>
      <c r="G12" s="679"/>
      <c r="H12" s="680"/>
      <c r="I12" s="681"/>
      <c r="J12" s="682"/>
      <c r="K12" s="683"/>
      <c r="L12" s="684"/>
      <c r="M12" s="685"/>
      <c r="N12" s="686" t="e">
        <f>N11/Q11</f>
        <v>#DIV/0!</v>
      </c>
      <c r="O12" s="687" t="e">
        <f>O11/Q11</f>
        <v>#DIV/0!</v>
      </c>
      <c r="P12" s="687">
        <v>0</v>
      </c>
      <c r="Q12" s="688">
        <v>1</v>
      </c>
      <c r="R12" s="51"/>
      <c r="S12" s="51"/>
      <c r="T12" s="51"/>
    </row>
    <row r="13" spans="1:20" ht="15" x14ac:dyDescent="0.2">
      <c r="A13" s="235">
        <v>5007</v>
      </c>
      <c r="B13" s="659">
        <v>3529</v>
      </c>
      <c r="C13" s="545" t="s">
        <v>261</v>
      </c>
      <c r="D13" s="558" t="s">
        <v>262</v>
      </c>
      <c r="E13" s="559" t="s">
        <v>263</v>
      </c>
      <c r="F13" s="240">
        <f>36887.21+41.95</f>
        <v>36929.159999999996</v>
      </c>
      <c r="G13" s="689">
        <f>37657.01+48.61</f>
        <v>37705.620000000003</v>
      </c>
      <c r="H13" s="690">
        <v>0</v>
      </c>
      <c r="I13" s="691">
        <f>G13-F13-H13</f>
        <v>776.4600000000064</v>
      </c>
      <c r="J13" s="242">
        <v>0</v>
      </c>
      <c r="K13" s="692">
        <v>30.94</v>
      </c>
      <c r="L13" s="239">
        <v>32</v>
      </c>
      <c r="M13" s="693">
        <v>0</v>
      </c>
      <c r="N13" s="694"/>
      <c r="O13" s="695"/>
      <c r="P13" s="695"/>
      <c r="Q13" s="673">
        <f>P13+O13+N13</f>
        <v>0</v>
      </c>
      <c r="R13">
        <f>769.8+6.66</f>
        <v>776.45999999999992</v>
      </c>
    </row>
    <row r="14" spans="1:20" ht="15" x14ac:dyDescent="0.2">
      <c r="A14" s="221"/>
      <c r="B14" s="674"/>
      <c r="C14" s="532"/>
      <c r="D14" s="508"/>
      <c r="E14" s="509"/>
      <c r="F14" s="379"/>
      <c r="G14" s="696"/>
      <c r="H14" s="697"/>
      <c r="I14" s="698"/>
      <c r="J14" s="230"/>
      <c r="K14" s="699"/>
      <c r="L14" s="378"/>
      <c r="M14" s="700"/>
      <c r="N14" s="686" t="e">
        <f>N13/Q13</f>
        <v>#DIV/0!</v>
      </c>
      <c r="O14" s="687" t="e">
        <f>O13/Q13</f>
        <v>#DIV/0!</v>
      </c>
      <c r="P14" s="687">
        <v>0</v>
      </c>
      <c r="Q14" s="688">
        <v>1</v>
      </c>
    </row>
    <row r="15" spans="1:20" ht="15" x14ac:dyDescent="0.2">
      <c r="A15" s="235">
        <v>5008</v>
      </c>
      <c r="B15" s="659">
        <v>3529</v>
      </c>
      <c r="C15" s="545" t="s">
        <v>264</v>
      </c>
      <c r="D15" s="558" t="s">
        <v>265</v>
      </c>
      <c r="E15" s="559" t="s">
        <v>266</v>
      </c>
      <c r="F15" s="240">
        <v>22824.18</v>
      </c>
      <c r="G15" s="689">
        <v>23099.919999999998</v>
      </c>
      <c r="H15" s="690">
        <v>0</v>
      </c>
      <c r="I15" s="691">
        <f>G15-F15-H15</f>
        <v>275.73999999999796</v>
      </c>
      <c r="J15" s="242">
        <v>0</v>
      </c>
      <c r="K15" s="692">
        <v>127.46</v>
      </c>
      <c r="L15" s="239">
        <v>0</v>
      </c>
      <c r="M15" s="693">
        <v>14.15</v>
      </c>
      <c r="N15" s="694"/>
      <c r="O15" s="695"/>
      <c r="P15" s="695"/>
      <c r="Q15" s="673">
        <f>P15+O15+N15</f>
        <v>0</v>
      </c>
    </row>
    <row r="16" spans="1:20" ht="15" x14ac:dyDescent="0.2">
      <c r="A16" s="221"/>
      <c r="B16" s="674"/>
      <c r="C16" s="532"/>
      <c r="D16" s="508"/>
      <c r="E16" s="509"/>
      <c r="F16" s="379"/>
      <c r="G16" s="696"/>
      <c r="H16" s="701"/>
      <c r="I16" s="702"/>
      <c r="J16" s="381"/>
      <c r="K16" s="699"/>
      <c r="L16" s="378"/>
      <c r="M16" s="700"/>
      <c r="N16" s="686" t="e">
        <f>N15/Q15</f>
        <v>#DIV/0!</v>
      </c>
      <c r="O16" s="687" t="e">
        <f>O15/Q15</f>
        <v>#DIV/0!</v>
      </c>
      <c r="P16" s="687">
        <f>P15/141611.58</f>
        <v>0</v>
      </c>
      <c r="Q16" s="688">
        <v>1</v>
      </c>
    </row>
    <row r="17" spans="1:20" ht="15" x14ac:dyDescent="0.2">
      <c r="A17" s="235">
        <v>5009</v>
      </c>
      <c r="B17" s="659">
        <v>3533</v>
      </c>
      <c r="C17" s="545" t="s">
        <v>267</v>
      </c>
      <c r="D17" s="558" t="s">
        <v>268</v>
      </c>
      <c r="E17" s="559" t="s">
        <v>80</v>
      </c>
      <c r="F17" s="240">
        <f>240852.75+449.42</f>
        <v>241302.17</v>
      </c>
      <c r="G17" s="689">
        <f>240927.87+1347.62</f>
        <v>242275.49</v>
      </c>
      <c r="H17" s="690">
        <v>125.8</v>
      </c>
      <c r="I17" s="691">
        <f>G17-F17-H17</f>
        <v>847.51999999997793</v>
      </c>
      <c r="J17" s="242">
        <v>0</v>
      </c>
      <c r="K17" s="692">
        <v>0</v>
      </c>
      <c r="L17" s="239">
        <v>0</v>
      </c>
      <c r="M17" s="693">
        <v>336.34</v>
      </c>
      <c r="N17" s="703"/>
      <c r="O17" s="704"/>
      <c r="P17" s="704"/>
      <c r="Q17" s="673">
        <f>P17+O17+N17</f>
        <v>0</v>
      </c>
      <c r="R17">
        <f>898.2-50.68</f>
        <v>847.5200000000001</v>
      </c>
    </row>
    <row r="18" spans="1:20" ht="15.75" thickBot="1" x14ac:dyDescent="0.25">
      <c r="A18" s="207"/>
      <c r="B18" s="705"/>
      <c r="C18" s="529"/>
      <c r="D18" s="43"/>
      <c r="E18" s="43"/>
      <c r="F18" s="706"/>
      <c r="G18" s="707"/>
      <c r="H18" s="708"/>
      <c r="I18" s="709"/>
      <c r="J18" s="215"/>
      <c r="K18" s="212"/>
      <c r="L18" s="212"/>
      <c r="M18" s="215"/>
      <c r="N18" s="710">
        <v>0</v>
      </c>
      <c r="O18" s="711" t="e">
        <f>O17/Q17</f>
        <v>#DIV/0!</v>
      </c>
      <c r="P18" s="687">
        <f>P17/141611.58</f>
        <v>0</v>
      </c>
      <c r="Q18" s="712">
        <v>1</v>
      </c>
    </row>
    <row r="19" spans="1:20" ht="15.75" thickTop="1" x14ac:dyDescent="0.25">
      <c r="A19" s="562" t="s">
        <v>18</v>
      </c>
      <c r="B19" s="563"/>
      <c r="C19" s="563"/>
      <c r="D19" s="12"/>
      <c r="E19" s="12"/>
      <c r="F19" s="564">
        <f>SUM(F9:F17)</f>
        <v>526581.54</v>
      </c>
      <c r="G19" s="564">
        <f>SUM(G9:G17)</f>
        <v>529698.19999999995</v>
      </c>
      <c r="H19" s="564">
        <f>SUM(H9:H17)</f>
        <v>125.8</v>
      </c>
      <c r="I19" s="565">
        <f>ROUND(I9+I11+I13+I15+I17,2)</f>
        <v>2990.86</v>
      </c>
      <c r="J19" s="566">
        <f>SUM(J9:J17)</f>
        <v>0</v>
      </c>
      <c r="K19" s="564">
        <f>SUM(K9:K17)</f>
        <v>194.64999999999998</v>
      </c>
      <c r="L19" s="564">
        <f>SUM(L9:L17)</f>
        <v>177</v>
      </c>
      <c r="M19" s="566">
        <f>SUM(M9:M17)</f>
        <v>350.48999999999995</v>
      </c>
      <c r="N19" s="713">
        <f>+N9+N11+N13+N15+N17</f>
        <v>0</v>
      </c>
      <c r="O19" s="714">
        <f>+O9+O11+O13+O15+O17</f>
        <v>0</v>
      </c>
      <c r="P19" s="714">
        <f>+P9+P11+P13+P15+P17</f>
        <v>0</v>
      </c>
      <c r="Q19" s="715">
        <f>+Q9+Q11+Q13+Q15+Q17</f>
        <v>0</v>
      </c>
    </row>
    <row r="20" spans="1:20" ht="18.75" thickBot="1" x14ac:dyDescent="0.3">
      <c r="A20" s="82"/>
      <c r="B20" s="83"/>
      <c r="C20" s="83"/>
      <c r="D20" s="84"/>
      <c r="E20" s="84"/>
      <c r="F20" s="716"/>
      <c r="G20" s="717"/>
      <c r="H20" s="717"/>
      <c r="I20" s="718" t="s">
        <v>9</v>
      </c>
      <c r="J20" s="724">
        <f>(J19+I19)</f>
        <v>2990.86</v>
      </c>
      <c r="K20" s="87"/>
      <c r="L20" s="87"/>
      <c r="M20" s="719">
        <f>K19+L19+M19</f>
        <v>722.13999999999987</v>
      </c>
      <c r="N20" s="331"/>
      <c r="O20" s="87"/>
      <c r="P20" s="87"/>
      <c r="Q20" s="100"/>
    </row>
    <row r="21" spans="1:20" ht="18.75" thickTop="1" x14ac:dyDescent="0.25">
      <c r="A21" s="184"/>
      <c r="B21" s="184"/>
      <c r="C21" s="184"/>
      <c r="D21" s="184"/>
      <c r="E21" s="184"/>
      <c r="F21" s="720"/>
      <c r="G21" s="570"/>
      <c r="H21" s="570"/>
      <c r="I21" s="570"/>
      <c r="J21" s="721"/>
    </row>
    <row r="22" spans="1:20" ht="18" x14ac:dyDescent="0.25">
      <c r="A22" s="419" t="s">
        <v>269</v>
      </c>
      <c r="B22" s="419"/>
      <c r="C22" s="184"/>
      <c r="D22" s="184"/>
      <c r="E22" s="184"/>
      <c r="F22" s="720"/>
      <c r="G22" s="570"/>
      <c r="H22" s="570"/>
      <c r="I22" s="570"/>
      <c r="J22" s="721"/>
      <c r="Q22" s="95"/>
    </row>
    <row r="23" spans="1:20" x14ac:dyDescent="0.2">
      <c r="A23" s="184"/>
      <c r="B23" s="184"/>
      <c r="C23" s="184"/>
      <c r="D23" s="184"/>
      <c r="E23" s="184"/>
      <c r="F23" s="722"/>
      <c r="G23" s="184"/>
      <c r="H23" s="184"/>
      <c r="I23" s="184"/>
      <c r="J23" s="723"/>
      <c r="K23" s="180"/>
      <c r="L23" s="180"/>
      <c r="M23" s="180"/>
      <c r="N23" s="180"/>
      <c r="O23" s="180"/>
      <c r="P23" s="180"/>
      <c r="Q23" s="180"/>
      <c r="R23" s="180"/>
      <c r="S23" s="180"/>
      <c r="T23" s="180"/>
    </row>
    <row r="24" spans="1:20" ht="18" x14ac:dyDescent="0.25">
      <c r="A24" s="42"/>
      <c r="B24" s="42"/>
      <c r="C24" s="42"/>
      <c r="D24" s="43"/>
      <c r="E24" s="43"/>
      <c r="F24" s="720"/>
      <c r="G24" s="570"/>
      <c r="H24" s="570"/>
      <c r="I24" s="570"/>
      <c r="J24" s="721"/>
      <c r="K24" s="95"/>
    </row>
    <row r="25" spans="1:20" ht="15" x14ac:dyDescent="0.2">
      <c r="A25" s="984" t="s">
        <v>270</v>
      </c>
      <c r="B25" s="984"/>
      <c r="C25" s="985"/>
      <c r="D25" s="985"/>
      <c r="E25" s="43"/>
    </row>
    <row r="26" spans="1:20" ht="15" x14ac:dyDescent="0.2">
      <c r="A26" s="42"/>
      <c r="B26" s="42"/>
      <c r="C26" s="42"/>
      <c r="D26" s="42" t="s">
        <v>273</v>
      </c>
      <c r="E26" s="43"/>
    </row>
    <row r="27" spans="1:20" ht="15" x14ac:dyDescent="0.2">
      <c r="A27" s="42"/>
      <c r="B27" s="42"/>
      <c r="C27" s="42"/>
      <c r="D27" s="43"/>
      <c r="E27" s="43"/>
      <c r="F27" s="95"/>
    </row>
    <row r="28" spans="1:20" ht="15" x14ac:dyDescent="0.2">
      <c r="A28" s="89"/>
      <c r="B28" s="89"/>
      <c r="C28" s="89"/>
    </row>
    <row r="29" spans="1:20" ht="15" x14ac:dyDescent="0.2">
      <c r="A29" s="89"/>
      <c r="B29" s="89"/>
      <c r="C29" s="89"/>
    </row>
    <row r="30" spans="1:20" ht="15" x14ac:dyDescent="0.2">
      <c r="A30" s="89"/>
      <c r="B30" s="89"/>
      <c r="C30" s="89"/>
    </row>
    <row r="31" spans="1:20" ht="15" x14ac:dyDescent="0.2">
      <c r="A31" s="89"/>
      <c r="B31" s="89"/>
      <c r="C31" s="89"/>
    </row>
    <row r="32" spans="1:20" ht="15" x14ac:dyDescent="0.2">
      <c r="A32" s="89"/>
      <c r="B32" s="89"/>
      <c r="C32" s="89"/>
    </row>
    <row r="33" spans="1:3" ht="15" x14ac:dyDescent="0.2">
      <c r="A33" s="89"/>
      <c r="B33" s="89"/>
      <c r="C33" s="89"/>
    </row>
    <row r="34" spans="1:3" ht="15" x14ac:dyDescent="0.2">
      <c r="A34" s="89"/>
      <c r="B34" s="89"/>
      <c r="C34" s="89"/>
    </row>
    <row r="35" spans="1:3" ht="15" x14ac:dyDescent="0.2">
      <c r="A35" s="89"/>
      <c r="B35" s="89"/>
      <c r="C35" s="89"/>
    </row>
    <row r="36" spans="1:3" ht="15" x14ac:dyDescent="0.2">
      <c r="A36" s="89"/>
      <c r="B36" s="89"/>
      <c r="C36" s="89"/>
    </row>
    <row r="37" spans="1:3" ht="15" x14ac:dyDescent="0.2">
      <c r="A37" s="89"/>
      <c r="B37" s="89"/>
      <c r="C37" s="89"/>
    </row>
    <row r="38" spans="1:3" ht="15" x14ac:dyDescent="0.2">
      <c r="A38" s="89"/>
      <c r="B38" s="89"/>
      <c r="C38" s="89"/>
    </row>
    <row r="39" spans="1:3" ht="15" x14ac:dyDescent="0.2">
      <c r="A39" s="89"/>
      <c r="B39" s="89"/>
      <c r="C39" s="89"/>
    </row>
    <row r="40" spans="1:3" ht="15" x14ac:dyDescent="0.2">
      <c r="A40" s="89"/>
      <c r="B40" s="89"/>
      <c r="C40" s="89"/>
    </row>
    <row r="41" spans="1:3" ht="15" x14ac:dyDescent="0.2">
      <c r="A41" s="89"/>
      <c r="B41" s="89"/>
      <c r="C41" s="89"/>
    </row>
    <row r="42" spans="1:3" ht="15" x14ac:dyDescent="0.2">
      <c r="A42" s="89"/>
      <c r="B42" s="89"/>
      <c r="C42" s="89"/>
    </row>
    <row r="43" spans="1:3" ht="15" x14ac:dyDescent="0.2">
      <c r="A43" s="89"/>
      <c r="B43" s="89"/>
      <c r="C43" s="89"/>
    </row>
    <row r="44" spans="1:3" ht="15" x14ac:dyDescent="0.2">
      <c r="A44" s="89"/>
      <c r="B44" s="89"/>
      <c r="C44" s="89"/>
    </row>
    <row r="45" spans="1:3" ht="15" x14ac:dyDescent="0.2">
      <c r="A45" s="89"/>
      <c r="B45" s="89"/>
      <c r="C45" s="89"/>
    </row>
    <row r="46" spans="1:3" ht="15" x14ac:dyDescent="0.2">
      <c r="A46" s="89"/>
      <c r="B46" s="89"/>
      <c r="C46" s="89"/>
    </row>
    <row r="47" spans="1:3" ht="15" x14ac:dyDescent="0.2">
      <c r="A47" s="89"/>
      <c r="B47" s="89"/>
      <c r="C47" s="89"/>
    </row>
    <row r="48" spans="1:3" ht="15" x14ac:dyDescent="0.2">
      <c r="A48" s="89"/>
      <c r="B48" s="89"/>
      <c r="C48" s="89"/>
    </row>
    <row r="49" spans="1:3" ht="15" x14ac:dyDescent="0.2">
      <c r="A49" s="89"/>
      <c r="B49" s="89"/>
      <c r="C49" s="89"/>
    </row>
    <row r="50" spans="1:3" ht="15" x14ac:dyDescent="0.2">
      <c r="A50" s="89"/>
      <c r="B50" s="89"/>
      <c r="C50" s="89"/>
    </row>
    <row r="51" spans="1:3" ht="15" x14ac:dyDescent="0.2">
      <c r="A51" s="89"/>
      <c r="B51" s="89"/>
      <c r="C51" s="89"/>
    </row>
    <row r="52" spans="1:3" ht="15" x14ac:dyDescent="0.2">
      <c r="A52" s="89"/>
      <c r="B52" s="89"/>
      <c r="C52" s="89"/>
    </row>
    <row r="53" spans="1:3" ht="15" x14ac:dyDescent="0.2">
      <c r="A53" s="89"/>
      <c r="B53" s="89"/>
      <c r="C53" s="89"/>
    </row>
    <row r="54" spans="1:3" ht="15" x14ac:dyDescent="0.2">
      <c r="A54" s="89"/>
      <c r="B54" s="89"/>
      <c r="C54" s="89"/>
    </row>
    <row r="55" spans="1:3" ht="15" x14ac:dyDescent="0.2">
      <c r="A55" s="89"/>
      <c r="B55" s="89"/>
      <c r="C55" s="89"/>
    </row>
    <row r="56" spans="1:3" ht="15" x14ac:dyDescent="0.2">
      <c r="A56" s="89"/>
      <c r="B56" s="89"/>
      <c r="C56" s="89"/>
    </row>
    <row r="57" spans="1:3" ht="15" x14ac:dyDescent="0.2">
      <c r="A57" s="89"/>
      <c r="B57" s="89"/>
      <c r="C57" s="89"/>
    </row>
    <row r="58" spans="1:3" ht="15" x14ac:dyDescent="0.2">
      <c r="A58" s="89"/>
      <c r="B58" s="89"/>
      <c r="C58" s="89"/>
    </row>
    <row r="59" spans="1:3" ht="15" x14ac:dyDescent="0.2">
      <c r="A59" s="89"/>
      <c r="B59" s="89"/>
      <c r="C59" s="89"/>
    </row>
    <row r="60" spans="1:3" ht="15" x14ac:dyDescent="0.2">
      <c r="A60" s="89"/>
      <c r="B60" s="89"/>
      <c r="C60" s="89"/>
    </row>
    <row r="61" spans="1:3" ht="15" x14ac:dyDescent="0.2">
      <c r="A61" s="89"/>
      <c r="B61" s="89"/>
      <c r="C61" s="89"/>
    </row>
    <row r="62" spans="1:3" ht="15" x14ac:dyDescent="0.2">
      <c r="A62" s="89"/>
      <c r="B62" s="89"/>
      <c r="C62" s="89"/>
    </row>
    <row r="63" spans="1:3" ht="15" x14ac:dyDescent="0.2">
      <c r="A63" s="89"/>
      <c r="B63" s="89"/>
      <c r="C63" s="89"/>
    </row>
    <row r="64" spans="1:3" ht="15" x14ac:dyDescent="0.2">
      <c r="A64" s="89"/>
      <c r="B64" s="89"/>
      <c r="C64" s="89"/>
    </row>
    <row r="65" spans="1:3" ht="15" x14ac:dyDescent="0.2">
      <c r="A65" s="89"/>
      <c r="B65" s="89"/>
      <c r="C65" s="89"/>
    </row>
    <row r="66" spans="1:3" ht="15" x14ac:dyDescent="0.2">
      <c r="A66" s="89"/>
      <c r="B66" s="89"/>
      <c r="C66" s="89"/>
    </row>
    <row r="67" spans="1:3" ht="15" x14ac:dyDescent="0.2">
      <c r="A67" s="89"/>
      <c r="B67" s="89"/>
      <c r="C67" s="89"/>
    </row>
    <row r="68" spans="1:3" ht="15" x14ac:dyDescent="0.2">
      <c r="A68" s="89"/>
      <c r="B68" s="89"/>
      <c r="C68" s="89"/>
    </row>
    <row r="69" spans="1:3" ht="15" x14ac:dyDescent="0.2">
      <c r="A69" s="89"/>
      <c r="B69" s="89"/>
      <c r="C69" s="89"/>
    </row>
    <row r="70" spans="1:3" ht="15" x14ac:dyDescent="0.2">
      <c r="A70" s="89"/>
      <c r="B70" s="89"/>
      <c r="C70" s="89"/>
    </row>
    <row r="71" spans="1:3" ht="15" x14ac:dyDescent="0.2">
      <c r="A71" s="89"/>
      <c r="B71" s="89"/>
      <c r="C71" s="89"/>
    </row>
    <row r="72" spans="1:3" ht="15" x14ac:dyDescent="0.2">
      <c r="A72" s="89"/>
      <c r="B72" s="89"/>
      <c r="C72" s="89"/>
    </row>
    <row r="73" spans="1:3" ht="15" x14ac:dyDescent="0.2">
      <c r="A73" s="89"/>
      <c r="B73" s="89"/>
      <c r="C73" s="89"/>
    </row>
    <row r="74" spans="1:3" ht="15" x14ac:dyDescent="0.2">
      <c r="A74" s="89"/>
      <c r="B74" s="89"/>
      <c r="C74" s="89"/>
    </row>
    <row r="75" spans="1:3" ht="15" x14ac:dyDescent="0.2">
      <c r="A75" s="89"/>
      <c r="B75" s="89"/>
      <c r="C75" s="89"/>
    </row>
    <row r="76" spans="1:3" ht="15" x14ac:dyDescent="0.2">
      <c r="A76" s="89"/>
      <c r="B76" s="89"/>
      <c r="C76" s="89"/>
    </row>
    <row r="77" spans="1:3" ht="15" x14ac:dyDescent="0.2">
      <c r="A77" s="89"/>
      <c r="B77" s="89"/>
      <c r="C77" s="89"/>
    </row>
    <row r="78" spans="1:3" ht="15" x14ac:dyDescent="0.2">
      <c r="A78" s="89"/>
      <c r="B78" s="89"/>
      <c r="C78" s="89"/>
    </row>
    <row r="79" spans="1:3" ht="15" x14ac:dyDescent="0.2">
      <c r="A79" s="89"/>
      <c r="B79" s="89"/>
      <c r="C79" s="89"/>
    </row>
    <row r="80" spans="1:3" ht="15" x14ac:dyDescent="0.2">
      <c r="A80" s="89"/>
      <c r="B80" s="89"/>
      <c r="C80" s="89"/>
    </row>
    <row r="81" spans="1:3" ht="15" x14ac:dyDescent="0.2">
      <c r="A81" s="89"/>
      <c r="B81" s="89"/>
      <c r="C81" s="89"/>
    </row>
    <row r="82" spans="1:3" ht="15" x14ac:dyDescent="0.2">
      <c r="A82" s="89"/>
      <c r="B82" s="89"/>
      <c r="C82" s="89"/>
    </row>
    <row r="83" spans="1:3" ht="15" x14ac:dyDescent="0.2">
      <c r="A83" s="89"/>
      <c r="B83" s="89"/>
      <c r="C83" s="89"/>
    </row>
    <row r="84" spans="1:3" ht="15" x14ac:dyDescent="0.2">
      <c r="A84" s="89"/>
      <c r="B84" s="89"/>
      <c r="C84" s="89"/>
    </row>
    <row r="85" spans="1:3" ht="15" x14ac:dyDescent="0.2">
      <c r="A85" s="89"/>
      <c r="B85" s="89"/>
      <c r="C85" s="89"/>
    </row>
    <row r="86" spans="1:3" ht="15" x14ac:dyDescent="0.2">
      <c r="A86" s="89"/>
      <c r="B86" s="89"/>
      <c r="C86" s="89"/>
    </row>
    <row r="87" spans="1:3" ht="15" x14ac:dyDescent="0.2">
      <c r="A87" s="89"/>
      <c r="B87" s="89"/>
      <c r="C87" s="89"/>
    </row>
    <row r="88" spans="1:3" ht="15" x14ac:dyDescent="0.2">
      <c r="A88" s="89"/>
      <c r="B88" s="89"/>
      <c r="C88" s="89"/>
    </row>
    <row r="89" spans="1:3" ht="15" x14ac:dyDescent="0.2">
      <c r="A89" s="89"/>
      <c r="B89" s="89"/>
      <c r="C89" s="89"/>
    </row>
    <row r="90" spans="1:3" ht="15" x14ac:dyDescent="0.2">
      <c r="A90" s="89"/>
      <c r="B90" s="89"/>
      <c r="C90" s="89"/>
    </row>
    <row r="91" spans="1:3" ht="15" x14ac:dyDescent="0.2">
      <c r="A91" s="89"/>
      <c r="B91" s="89"/>
      <c r="C91" s="89"/>
    </row>
    <row r="92" spans="1:3" ht="15" x14ac:dyDescent="0.2">
      <c r="A92" s="89"/>
      <c r="B92" s="89"/>
      <c r="C92" s="89"/>
    </row>
    <row r="93" spans="1:3" ht="15" x14ac:dyDescent="0.2">
      <c r="A93" s="89"/>
      <c r="B93" s="89"/>
      <c r="C93" s="89"/>
    </row>
    <row r="94" spans="1:3" ht="15" x14ac:dyDescent="0.2">
      <c r="A94" s="89"/>
      <c r="B94" s="89"/>
      <c r="C94" s="89"/>
    </row>
    <row r="95" spans="1:3" ht="15" x14ac:dyDescent="0.2">
      <c r="A95" s="89"/>
      <c r="B95" s="89"/>
      <c r="C95" s="89"/>
    </row>
    <row r="96" spans="1:3" ht="15" x14ac:dyDescent="0.2">
      <c r="A96" s="89"/>
      <c r="B96" s="89"/>
      <c r="C96" s="89"/>
    </row>
    <row r="97" spans="1:3" ht="15" x14ac:dyDescent="0.2">
      <c r="A97" s="89"/>
      <c r="B97" s="89"/>
      <c r="C97" s="89"/>
    </row>
    <row r="98" spans="1:3" ht="15" x14ac:dyDescent="0.2">
      <c r="A98" s="89"/>
      <c r="B98" s="89"/>
      <c r="C98" s="89"/>
    </row>
    <row r="99" spans="1:3" ht="15" x14ac:dyDescent="0.2">
      <c r="A99" s="89"/>
      <c r="B99" s="89"/>
      <c r="C99" s="89"/>
    </row>
    <row r="100" spans="1:3" ht="15" x14ac:dyDescent="0.2">
      <c r="A100" s="89"/>
      <c r="B100" s="89"/>
      <c r="C100" s="89"/>
    </row>
    <row r="101" spans="1:3" ht="15" x14ac:dyDescent="0.2">
      <c r="A101" s="89"/>
      <c r="B101" s="89"/>
      <c r="C101" s="89"/>
    </row>
    <row r="102" spans="1:3" ht="15" x14ac:dyDescent="0.2">
      <c r="A102" s="89"/>
      <c r="B102" s="89"/>
      <c r="C102" s="89"/>
    </row>
    <row r="103" spans="1:3" ht="15" x14ac:dyDescent="0.2">
      <c r="A103" s="89"/>
      <c r="B103" s="89"/>
      <c r="C103" s="89"/>
    </row>
    <row r="104" spans="1:3" ht="15" x14ac:dyDescent="0.2">
      <c r="A104" s="89"/>
      <c r="B104" s="89"/>
      <c r="C104" s="89"/>
    </row>
    <row r="105" spans="1:3" ht="15" x14ac:dyDescent="0.2">
      <c r="A105" s="89"/>
      <c r="B105" s="89"/>
      <c r="C105" s="89"/>
    </row>
    <row r="106" spans="1:3" ht="15" x14ac:dyDescent="0.2">
      <c r="A106" s="89"/>
      <c r="B106" s="89"/>
      <c r="C106" s="89"/>
    </row>
    <row r="107" spans="1:3" ht="15" x14ac:dyDescent="0.2">
      <c r="A107" s="89"/>
      <c r="B107" s="89"/>
      <c r="C107" s="89"/>
    </row>
    <row r="108" spans="1:3" ht="15" x14ac:dyDescent="0.2">
      <c r="A108" s="89"/>
      <c r="B108" s="89"/>
      <c r="C108" s="89"/>
    </row>
    <row r="109" spans="1:3" ht="15" x14ac:dyDescent="0.2">
      <c r="A109" s="89"/>
      <c r="B109" s="89"/>
      <c r="C109" s="89"/>
    </row>
    <row r="110" spans="1:3" ht="15" x14ac:dyDescent="0.2">
      <c r="A110" s="89"/>
      <c r="B110" s="89"/>
      <c r="C110" s="89"/>
    </row>
    <row r="111" spans="1:3" ht="15" x14ac:dyDescent="0.2">
      <c r="A111" s="89"/>
      <c r="B111" s="89"/>
      <c r="C111" s="89"/>
    </row>
    <row r="112" spans="1:3" ht="15" x14ac:dyDescent="0.2">
      <c r="A112" s="89"/>
      <c r="B112" s="89"/>
      <c r="C112" s="89"/>
    </row>
    <row r="113" spans="1:3" ht="15" x14ac:dyDescent="0.2">
      <c r="A113" s="89"/>
      <c r="B113" s="89"/>
      <c r="C113" s="89"/>
    </row>
    <row r="114" spans="1:3" ht="15" x14ac:dyDescent="0.2">
      <c r="A114" s="89"/>
      <c r="B114" s="89"/>
      <c r="C114" s="89"/>
    </row>
    <row r="115" spans="1:3" ht="15" x14ac:dyDescent="0.2">
      <c r="A115" s="89"/>
      <c r="B115" s="89"/>
      <c r="C115" s="89"/>
    </row>
    <row r="116" spans="1:3" ht="15" x14ac:dyDescent="0.2">
      <c r="A116" s="89"/>
      <c r="B116" s="89"/>
      <c r="C116" s="89"/>
    </row>
    <row r="117" spans="1:3" ht="15" x14ac:dyDescent="0.2">
      <c r="A117" s="89"/>
      <c r="B117" s="89"/>
      <c r="C117" s="89"/>
    </row>
    <row r="118" spans="1:3" ht="15" x14ac:dyDescent="0.2">
      <c r="A118" s="89"/>
      <c r="B118" s="89"/>
      <c r="C118" s="89"/>
    </row>
    <row r="119" spans="1:3" ht="15" x14ac:dyDescent="0.2">
      <c r="A119" s="89"/>
      <c r="B119" s="89"/>
      <c r="C119" s="89"/>
    </row>
    <row r="120" spans="1:3" ht="15" x14ac:dyDescent="0.2">
      <c r="A120" s="89"/>
      <c r="B120" s="89"/>
      <c r="C120" s="89"/>
    </row>
    <row r="121" spans="1:3" ht="15" x14ac:dyDescent="0.2">
      <c r="A121" s="89"/>
      <c r="B121" s="89"/>
      <c r="C121" s="89"/>
    </row>
    <row r="122" spans="1:3" ht="15" x14ac:dyDescent="0.2">
      <c r="A122" s="89"/>
      <c r="B122" s="89"/>
      <c r="C122" s="89"/>
    </row>
    <row r="123" spans="1:3" ht="15" x14ac:dyDescent="0.2">
      <c r="A123" s="89"/>
      <c r="B123" s="89"/>
      <c r="C123" s="89"/>
    </row>
    <row r="124" spans="1:3" ht="15" x14ac:dyDescent="0.2">
      <c r="A124" s="89"/>
      <c r="B124" s="89"/>
      <c r="C124" s="89"/>
    </row>
    <row r="125" spans="1:3" ht="15" x14ac:dyDescent="0.2">
      <c r="A125" s="89"/>
      <c r="B125" s="89"/>
      <c r="C125" s="89"/>
    </row>
    <row r="126" spans="1:3" ht="15" x14ac:dyDescent="0.2">
      <c r="A126" s="89"/>
      <c r="B126" s="89"/>
      <c r="C126" s="89"/>
    </row>
    <row r="127" spans="1:3" ht="15" x14ac:dyDescent="0.2">
      <c r="A127" s="89"/>
      <c r="B127" s="89"/>
      <c r="C127" s="89"/>
    </row>
    <row r="128" spans="1:3" ht="15" x14ac:dyDescent="0.2">
      <c r="A128" s="89"/>
      <c r="B128" s="89"/>
      <c r="C128" s="89"/>
    </row>
    <row r="129" spans="1:3" ht="15" x14ac:dyDescent="0.2">
      <c r="A129" s="89"/>
      <c r="B129" s="89"/>
      <c r="C129" s="89"/>
    </row>
    <row r="130" spans="1:3" ht="15" x14ac:dyDescent="0.2">
      <c r="A130" s="89"/>
      <c r="B130" s="89"/>
      <c r="C130" s="89"/>
    </row>
    <row r="131" spans="1:3" ht="15" x14ac:dyDescent="0.2">
      <c r="A131" s="89"/>
      <c r="B131" s="89"/>
      <c r="C131" s="89"/>
    </row>
    <row r="132" spans="1:3" ht="15" x14ac:dyDescent="0.2">
      <c r="A132" s="89"/>
      <c r="B132" s="89"/>
      <c r="C132" s="89"/>
    </row>
    <row r="133" spans="1:3" ht="15" x14ac:dyDescent="0.2">
      <c r="A133" s="89"/>
      <c r="B133" s="89"/>
      <c r="C133" s="89"/>
    </row>
    <row r="134" spans="1:3" ht="15" x14ac:dyDescent="0.2">
      <c r="A134" s="89"/>
      <c r="B134" s="89"/>
      <c r="C134" s="89"/>
    </row>
    <row r="135" spans="1:3" ht="15" x14ac:dyDescent="0.2">
      <c r="A135" s="89"/>
      <c r="B135" s="89"/>
      <c r="C135" s="89"/>
    </row>
    <row r="136" spans="1:3" ht="15" x14ac:dyDescent="0.2">
      <c r="A136" s="89"/>
      <c r="B136" s="89"/>
      <c r="C136" s="89"/>
    </row>
    <row r="137" spans="1:3" ht="15" x14ac:dyDescent="0.2">
      <c r="A137" s="89"/>
      <c r="B137" s="89"/>
      <c r="C137" s="89"/>
    </row>
    <row r="138" spans="1:3" ht="15" x14ac:dyDescent="0.2">
      <c r="A138" s="89"/>
      <c r="B138" s="89"/>
      <c r="C138" s="89"/>
    </row>
    <row r="139" spans="1:3" ht="15" x14ac:dyDescent="0.2">
      <c r="A139" s="89"/>
      <c r="B139" s="89"/>
      <c r="C139" s="89"/>
    </row>
    <row r="140" spans="1:3" ht="15" x14ac:dyDescent="0.2">
      <c r="A140" s="89"/>
      <c r="B140" s="89"/>
      <c r="C140" s="89"/>
    </row>
    <row r="141" spans="1:3" ht="15" x14ac:dyDescent="0.2">
      <c r="A141" s="89"/>
      <c r="B141" s="89"/>
      <c r="C141" s="89"/>
    </row>
    <row r="142" spans="1:3" ht="15" x14ac:dyDescent="0.2">
      <c r="A142" s="89"/>
      <c r="B142" s="89"/>
      <c r="C142" s="89"/>
    </row>
    <row r="143" spans="1:3" ht="15" x14ac:dyDescent="0.2">
      <c r="A143" s="89"/>
      <c r="B143" s="89"/>
      <c r="C143" s="89"/>
    </row>
    <row r="144" spans="1:3" ht="15" x14ac:dyDescent="0.2">
      <c r="A144" s="89"/>
      <c r="B144" s="89"/>
      <c r="C144" s="89"/>
    </row>
    <row r="145" spans="1:3" ht="15" x14ac:dyDescent="0.2">
      <c r="A145" s="89"/>
      <c r="B145" s="89"/>
      <c r="C145" s="89"/>
    </row>
    <row r="146" spans="1:3" ht="15" x14ac:dyDescent="0.2">
      <c r="A146" s="89"/>
      <c r="B146" s="89"/>
      <c r="C146" s="89"/>
    </row>
    <row r="147" spans="1:3" ht="15" x14ac:dyDescent="0.2">
      <c r="A147" s="89"/>
      <c r="B147" s="89"/>
      <c r="C147" s="89"/>
    </row>
    <row r="148" spans="1:3" ht="15" x14ac:dyDescent="0.2">
      <c r="A148" s="89"/>
      <c r="B148" s="89"/>
      <c r="C148" s="89"/>
    </row>
    <row r="149" spans="1:3" ht="15" x14ac:dyDescent="0.2">
      <c r="A149" s="89"/>
      <c r="B149" s="89"/>
      <c r="C149" s="89"/>
    </row>
    <row r="150" spans="1:3" ht="15" x14ac:dyDescent="0.2">
      <c r="A150" s="89"/>
      <c r="B150" s="89"/>
      <c r="C150" s="89"/>
    </row>
    <row r="151" spans="1:3" ht="15" x14ac:dyDescent="0.2">
      <c r="A151" s="89"/>
      <c r="B151" s="89"/>
      <c r="C151" s="89"/>
    </row>
    <row r="152" spans="1:3" ht="15" x14ac:dyDescent="0.2">
      <c r="A152" s="89"/>
      <c r="B152" s="89"/>
      <c r="C152" s="89"/>
    </row>
    <row r="153" spans="1:3" ht="15" x14ac:dyDescent="0.2">
      <c r="A153" s="89"/>
      <c r="B153" s="89"/>
      <c r="C153" s="89"/>
    </row>
    <row r="154" spans="1:3" ht="15" x14ac:dyDescent="0.2">
      <c r="A154" s="89"/>
      <c r="B154" s="89"/>
      <c r="C154" s="89"/>
    </row>
    <row r="155" spans="1:3" ht="15" x14ac:dyDescent="0.2">
      <c r="A155" s="89"/>
      <c r="B155" s="89"/>
      <c r="C155" s="89"/>
    </row>
    <row r="156" spans="1:3" ht="15" x14ac:dyDescent="0.2">
      <c r="A156" s="89"/>
      <c r="B156" s="89"/>
      <c r="C156" s="89"/>
    </row>
    <row r="157" spans="1:3" ht="15" x14ac:dyDescent="0.2">
      <c r="A157" s="89"/>
      <c r="B157" s="89"/>
      <c r="C157" s="89"/>
    </row>
    <row r="158" spans="1:3" ht="15" x14ac:dyDescent="0.2">
      <c r="A158" s="89"/>
      <c r="B158" s="89"/>
      <c r="C158" s="89"/>
    </row>
    <row r="159" spans="1:3" ht="15" x14ac:dyDescent="0.2">
      <c r="A159" s="89"/>
      <c r="B159" s="89"/>
      <c r="C159" s="89"/>
    </row>
    <row r="160" spans="1:3" ht="15" x14ac:dyDescent="0.2">
      <c r="A160" s="89"/>
      <c r="B160" s="89"/>
      <c r="C160" s="89"/>
    </row>
    <row r="161" spans="1:3" ht="15" x14ac:dyDescent="0.2">
      <c r="A161" s="89"/>
      <c r="B161" s="89"/>
      <c r="C161" s="89"/>
    </row>
    <row r="162" spans="1:3" ht="15" x14ac:dyDescent="0.2">
      <c r="A162" s="89"/>
      <c r="B162" s="89"/>
      <c r="C162" s="89"/>
    </row>
    <row r="163" spans="1:3" ht="15" x14ac:dyDescent="0.2">
      <c r="A163" s="89"/>
      <c r="B163" s="89"/>
      <c r="C163" s="89"/>
    </row>
    <row r="164" spans="1:3" ht="15" x14ac:dyDescent="0.2">
      <c r="A164" s="89"/>
      <c r="B164" s="89"/>
      <c r="C164" s="89"/>
    </row>
    <row r="165" spans="1:3" ht="15" x14ac:dyDescent="0.2">
      <c r="A165" s="89"/>
      <c r="B165" s="89"/>
      <c r="C165" s="89"/>
    </row>
    <row r="166" spans="1:3" ht="15" x14ac:dyDescent="0.2">
      <c r="A166" s="89"/>
      <c r="B166" s="89"/>
      <c r="C166" s="89"/>
    </row>
    <row r="167" spans="1:3" ht="15" x14ac:dyDescent="0.2">
      <c r="A167" s="89"/>
      <c r="B167" s="89"/>
      <c r="C167" s="89"/>
    </row>
    <row r="168" spans="1:3" ht="15" x14ac:dyDescent="0.2">
      <c r="A168" s="89"/>
      <c r="B168" s="89"/>
      <c r="C168" s="89"/>
    </row>
    <row r="169" spans="1:3" ht="15" x14ac:dyDescent="0.2">
      <c r="A169" s="89"/>
      <c r="B169" s="89"/>
      <c r="C169" s="89"/>
    </row>
    <row r="170" spans="1:3" ht="15" x14ac:dyDescent="0.2">
      <c r="A170" s="89"/>
      <c r="B170" s="89"/>
      <c r="C170" s="89"/>
    </row>
    <row r="171" spans="1:3" ht="15" x14ac:dyDescent="0.2">
      <c r="A171" s="89"/>
      <c r="B171" s="89"/>
      <c r="C171" s="89"/>
    </row>
    <row r="172" spans="1:3" ht="15" x14ac:dyDescent="0.2">
      <c r="A172" s="89"/>
      <c r="B172" s="89"/>
      <c r="C172" s="89"/>
    </row>
    <row r="173" spans="1:3" ht="15" x14ac:dyDescent="0.2">
      <c r="A173" s="89"/>
      <c r="B173" s="89"/>
      <c r="C173" s="89"/>
    </row>
    <row r="174" spans="1:3" ht="15" x14ac:dyDescent="0.2">
      <c r="A174" s="89"/>
      <c r="B174" s="89"/>
      <c r="C174" s="89"/>
    </row>
    <row r="175" spans="1:3" ht="15" x14ac:dyDescent="0.2">
      <c r="A175" s="89"/>
      <c r="B175" s="89"/>
      <c r="C175" s="89"/>
    </row>
    <row r="176" spans="1:3" ht="15" x14ac:dyDescent="0.2">
      <c r="A176" s="89"/>
      <c r="B176" s="89"/>
      <c r="C176" s="89"/>
    </row>
    <row r="177" spans="1:3" ht="15" x14ac:dyDescent="0.2">
      <c r="A177" s="89"/>
      <c r="B177" s="89"/>
      <c r="C177" s="89"/>
    </row>
    <row r="178" spans="1:3" ht="15" x14ac:dyDescent="0.2">
      <c r="A178" s="89"/>
      <c r="B178" s="89"/>
      <c r="C178" s="89"/>
    </row>
    <row r="179" spans="1:3" ht="15" x14ac:dyDescent="0.2">
      <c r="A179" s="89"/>
      <c r="B179" s="89"/>
      <c r="C179" s="89"/>
    </row>
    <row r="180" spans="1:3" ht="15" x14ac:dyDescent="0.2">
      <c r="A180" s="89"/>
      <c r="B180" s="89"/>
      <c r="C180" s="89"/>
    </row>
    <row r="181" spans="1:3" ht="15" x14ac:dyDescent="0.2">
      <c r="A181" s="89"/>
      <c r="B181" s="89"/>
      <c r="C181" s="89"/>
    </row>
    <row r="182" spans="1:3" ht="15" x14ac:dyDescent="0.2">
      <c r="A182" s="89"/>
      <c r="B182" s="89"/>
      <c r="C182" s="89"/>
    </row>
    <row r="183" spans="1:3" ht="15" x14ac:dyDescent="0.2">
      <c r="A183" s="89"/>
      <c r="B183" s="89"/>
      <c r="C183" s="89"/>
    </row>
    <row r="184" spans="1:3" ht="15" x14ac:dyDescent="0.2">
      <c r="A184" s="89"/>
      <c r="B184" s="89"/>
      <c r="C184" s="89"/>
    </row>
    <row r="185" spans="1:3" ht="15" x14ac:dyDescent="0.2">
      <c r="A185" s="89"/>
      <c r="B185" s="89"/>
      <c r="C185" s="89"/>
    </row>
    <row r="186" spans="1:3" ht="15" x14ac:dyDescent="0.2">
      <c r="A186" s="89"/>
      <c r="B186" s="89"/>
      <c r="C186" s="89"/>
    </row>
    <row r="187" spans="1:3" ht="15" x14ac:dyDescent="0.2">
      <c r="A187" s="89"/>
      <c r="B187" s="89"/>
      <c r="C187" s="89"/>
    </row>
    <row r="188" spans="1:3" ht="15" x14ac:dyDescent="0.2">
      <c r="A188" s="89"/>
      <c r="B188" s="89"/>
      <c r="C188" s="89"/>
    </row>
    <row r="189" spans="1:3" ht="15" x14ac:dyDescent="0.2">
      <c r="A189" s="89"/>
      <c r="B189" s="89"/>
      <c r="C189" s="89"/>
    </row>
    <row r="190" spans="1:3" ht="15" x14ac:dyDescent="0.2">
      <c r="A190" s="89"/>
      <c r="B190" s="89"/>
      <c r="C190" s="89"/>
    </row>
    <row r="191" spans="1:3" ht="15" x14ac:dyDescent="0.2">
      <c r="A191" s="89"/>
      <c r="B191" s="89"/>
      <c r="C191" s="89"/>
    </row>
    <row r="192" spans="1:3" ht="15" x14ac:dyDescent="0.2">
      <c r="A192" s="89"/>
      <c r="B192" s="89"/>
      <c r="C192" s="89"/>
    </row>
    <row r="193" spans="1:3" ht="15" x14ac:dyDescent="0.2">
      <c r="A193" s="89"/>
      <c r="B193" s="89"/>
      <c r="C193" s="89"/>
    </row>
    <row r="194" spans="1:3" ht="15" x14ac:dyDescent="0.2">
      <c r="A194" s="89"/>
      <c r="B194" s="89"/>
      <c r="C194" s="89"/>
    </row>
    <row r="195" spans="1:3" ht="15" x14ac:dyDescent="0.2">
      <c r="A195" s="89"/>
      <c r="B195" s="89"/>
      <c r="C195" s="89"/>
    </row>
    <row r="196" spans="1:3" ht="15" x14ac:dyDescent="0.2">
      <c r="A196" s="89"/>
      <c r="B196" s="89"/>
      <c r="C196" s="89"/>
    </row>
    <row r="197" spans="1:3" ht="15" x14ac:dyDescent="0.2">
      <c r="A197" s="89"/>
      <c r="B197" s="89"/>
      <c r="C197" s="89"/>
    </row>
    <row r="198" spans="1:3" ht="15" x14ac:dyDescent="0.2">
      <c r="A198" s="89"/>
      <c r="B198" s="89"/>
      <c r="C198" s="89"/>
    </row>
    <row r="199" spans="1:3" ht="15" x14ac:dyDescent="0.2">
      <c r="A199" s="89"/>
      <c r="B199" s="89"/>
      <c r="C199" s="89"/>
    </row>
    <row r="200" spans="1:3" ht="15" x14ac:dyDescent="0.2">
      <c r="A200" s="89"/>
      <c r="B200" s="89"/>
      <c r="C200" s="89"/>
    </row>
    <row r="201" spans="1:3" ht="15" x14ac:dyDescent="0.2">
      <c r="A201" s="89"/>
      <c r="B201" s="89"/>
      <c r="C201" s="89"/>
    </row>
    <row r="202" spans="1:3" ht="15" x14ac:dyDescent="0.2">
      <c r="A202" s="89"/>
      <c r="B202" s="89"/>
      <c r="C202" s="89"/>
    </row>
    <row r="203" spans="1:3" ht="15" x14ac:dyDescent="0.2">
      <c r="A203" s="89"/>
      <c r="B203" s="89"/>
      <c r="C203" s="89"/>
    </row>
    <row r="204" spans="1:3" ht="15" x14ac:dyDescent="0.2">
      <c r="A204" s="89"/>
      <c r="B204" s="89"/>
      <c r="C204" s="89"/>
    </row>
    <row r="205" spans="1:3" ht="15" x14ac:dyDescent="0.2">
      <c r="A205" s="89"/>
      <c r="B205" s="89"/>
      <c r="C205" s="89"/>
    </row>
    <row r="206" spans="1:3" ht="15" x14ac:dyDescent="0.2">
      <c r="A206" s="89"/>
      <c r="B206" s="89"/>
      <c r="C206" s="89"/>
    </row>
    <row r="207" spans="1:3" ht="15" x14ac:dyDescent="0.2">
      <c r="A207" s="89"/>
      <c r="B207" s="89"/>
      <c r="C207" s="89"/>
    </row>
    <row r="208" spans="1:3" ht="15" x14ac:dyDescent="0.2">
      <c r="A208" s="89"/>
      <c r="B208" s="89"/>
      <c r="C208" s="89"/>
    </row>
    <row r="209" spans="1:3" ht="15" x14ac:dyDescent="0.2">
      <c r="A209" s="89"/>
      <c r="B209" s="89"/>
      <c r="C209" s="89"/>
    </row>
    <row r="210" spans="1:3" ht="15" x14ac:dyDescent="0.2">
      <c r="A210" s="89"/>
      <c r="B210" s="89"/>
      <c r="C210" s="89"/>
    </row>
    <row r="211" spans="1:3" ht="15" x14ac:dyDescent="0.2">
      <c r="A211" s="89"/>
      <c r="B211" s="89"/>
      <c r="C211" s="89"/>
    </row>
    <row r="212" spans="1:3" ht="15" x14ac:dyDescent="0.2">
      <c r="A212" s="89"/>
      <c r="B212" s="89"/>
      <c r="C212" s="89"/>
    </row>
    <row r="213" spans="1:3" ht="15" x14ac:dyDescent="0.2">
      <c r="A213" s="89"/>
      <c r="B213" s="89"/>
      <c r="C213" s="89"/>
    </row>
    <row r="214" spans="1:3" ht="15" x14ac:dyDescent="0.2">
      <c r="A214" s="89"/>
      <c r="B214" s="89"/>
      <c r="C214" s="89"/>
    </row>
    <row r="215" spans="1:3" ht="15" x14ac:dyDescent="0.2">
      <c r="A215" s="89"/>
      <c r="B215" s="89"/>
      <c r="C215" s="89"/>
    </row>
    <row r="216" spans="1:3" ht="15" x14ac:dyDescent="0.2">
      <c r="A216" s="89"/>
      <c r="B216" s="89"/>
      <c r="C216" s="89"/>
    </row>
    <row r="217" spans="1:3" ht="15" x14ac:dyDescent="0.2">
      <c r="A217" s="89"/>
      <c r="B217" s="89"/>
      <c r="C217" s="89"/>
    </row>
    <row r="218" spans="1:3" ht="15" x14ac:dyDescent="0.2">
      <c r="A218" s="89"/>
      <c r="B218" s="89"/>
      <c r="C218" s="89"/>
    </row>
    <row r="219" spans="1:3" ht="15" x14ac:dyDescent="0.2">
      <c r="A219" s="89"/>
      <c r="B219" s="89"/>
      <c r="C219" s="89"/>
    </row>
    <row r="220" spans="1:3" ht="15" x14ac:dyDescent="0.2">
      <c r="A220" s="89"/>
      <c r="B220" s="89"/>
      <c r="C220" s="89"/>
    </row>
    <row r="221" spans="1:3" ht="15" x14ac:dyDescent="0.2">
      <c r="A221" s="89"/>
      <c r="B221" s="89"/>
      <c r="C221" s="89"/>
    </row>
    <row r="222" spans="1:3" ht="15" x14ac:dyDescent="0.2">
      <c r="A222" s="89"/>
      <c r="B222" s="89"/>
      <c r="C222" s="89"/>
    </row>
    <row r="223" spans="1:3" ht="15" x14ac:dyDescent="0.2">
      <c r="A223" s="89"/>
      <c r="B223" s="89"/>
      <c r="C223" s="89"/>
    </row>
    <row r="224" spans="1:3" ht="15" x14ac:dyDescent="0.2">
      <c r="A224" s="89"/>
      <c r="B224" s="89"/>
      <c r="C224" s="89"/>
    </row>
    <row r="225" spans="1:3" ht="15" x14ac:dyDescent="0.2">
      <c r="A225" s="89"/>
      <c r="B225" s="89"/>
      <c r="C225" s="89"/>
    </row>
    <row r="226" spans="1:3" ht="15" x14ac:dyDescent="0.2">
      <c r="A226" s="89"/>
      <c r="B226" s="89"/>
      <c r="C226" s="89"/>
    </row>
    <row r="227" spans="1:3" ht="15" x14ac:dyDescent="0.2">
      <c r="A227" s="89"/>
      <c r="B227" s="89"/>
      <c r="C227" s="89"/>
    </row>
    <row r="228" spans="1:3" ht="15" x14ac:dyDescent="0.2">
      <c r="A228" s="89"/>
      <c r="B228" s="89"/>
      <c r="C228" s="89"/>
    </row>
    <row r="229" spans="1:3" ht="15" x14ac:dyDescent="0.2">
      <c r="A229" s="89"/>
      <c r="B229" s="89"/>
      <c r="C229" s="89"/>
    </row>
    <row r="230" spans="1:3" ht="15" x14ac:dyDescent="0.2">
      <c r="A230" s="89"/>
      <c r="B230" s="89"/>
      <c r="C230" s="89"/>
    </row>
    <row r="231" spans="1:3" ht="15" x14ac:dyDescent="0.2">
      <c r="A231" s="89"/>
      <c r="B231" s="89"/>
      <c r="C231" s="89"/>
    </row>
    <row r="232" spans="1:3" ht="15" x14ac:dyDescent="0.2">
      <c r="A232" s="89"/>
      <c r="B232" s="89"/>
      <c r="C232" s="89"/>
    </row>
    <row r="233" spans="1:3" ht="15" x14ac:dyDescent="0.2">
      <c r="A233" s="89"/>
      <c r="B233" s="89"/>
      <c r="C233" s="89"/>
    </row>
    <row r="234" spans="1:3" ht="15" x14ac:dyDescent="0.2">
      <c r="A234" s="89"/>
      <c r="B234" s="89"/>
      <c r="C234" s="89"/>
    </row>
    <row r="235" spans="1:3" ht="15" x14ac:dyDescent="0.2">
      <c r="A235" s="89"/>
      <c r="B235" s="89"/>
      <c r="C235" s="89"/>
    </row>
    <row r="236" spans="1:3" ht="15" x14ac:dyDescent="0.2">
      <c r="A236" s="89"/>
      <c r="B236" s="89"/>
      <c r="C236" s="89"/>
    </row>
    <row r="237" spans="1:3" ht="15" x14ac:dyDescent="0.2">
      <c r="A237" s="89"/>
      <c r="B237" s="89"/>
      <c r="C237" s="89"/>
    </row>
    <row r="238" spans="1:3" ht="15" x14ac:dyDescent="0.2">
      <c r="A238" s="89"/>
      <c r="B238" s="89"/>
      <c r="C238" s="89"/>
    </row>
    <row r="239" spans="1:3" ht="15" x14ac:dyDescent="0.2">
      <c r="A239" s="89"/>
      <c r="B239" s="89"/>
      <c r="C239" s="89"/>
    </row>
    <row r="240" spans="1:3" ht="15" x14ac:dyDescent="0.2">
      <c r="A240" s="89"/>
      <c r="B240" s="89"/>
      <c r="C240" s="89"/>
    </row>
    <row r="241" spans="1:3" ht="15" x14ac:dyDescent="0.2">
      <c r="A241" s="89"/>
      <c r="B241" s="89"/>
      <c r="C241" s="89"/>
    </row>
    <row r="242" spans="1:3" ht="15" x14ac:dyDescent="0.2">
      <c r="A242" s="89"/>
      <c r="B242" s="89"/>
      <c r="C242" s="89"/>
    </row>
    <row r="243" spans="1:3" ht="15" x14ac:dyDescent="0.2">
      <c r="A243" s="89"/>
      <c r="B243" s="89"/>
      <c r="C243" s="89"/>
    </row>
    <row r="244" spans="1:3" ht="15" x14ac:dyDescent="0.2">
      <c r="A244" s="89"/>
      <c r="B244" s="89"/>
      <c r="C244" s="89"/>
    </row>
    <row r="245" spans="1:3" ht="15" x14ac:dyDescent="0.2">
      <c r="A245" s="89"/>
      <c r="B245" s="89"/>
      <c r="C245" s="89"/>
    </row>
    <row r="246" spans="1:3" ht="15" x14ac:dyDescent="0.2">
      <c r="A246" s="89"/>
      <c r="B246" s="89"/>
      <c r="C246" s="89"/>
    </row>
    <row r="247" spans="1:3" ht="15" x14ac:dyDescent="0.2">
      <c r="A247" s="89"/>
      <c r="B247" s="89"/>
      <c r="C247" s="89"/>
    </row>
    <row r="248" spans="1:3" ht="15" x14ac:dyDescent="0.2">
      <c r="A248" s="89"/>
      <c r="B248" s="89"/>
      <c r="C248" s="89"/>
    </row>
    <row r="249" spans="1:3" ht="15" x14ac:dyDescent="0.2">
      <c r="A249" s="89"/>
      <c r="B249" s="89"/>
      <c r="C249" s="89"/>
    </row>
    <row r="250" spans="1:3" ht="15" x14ac:dyDescent="0.2">
      <c r="A250" s="89"/>
      <c r="B250" s="89"/>
      <c r="C250" s="89"/>
    </row>
    <row r="251" spans="1:3" ht="15" x14ac:dyDescent="0.2">
      <c r="A251" s="89"/>
      <c r="B251" s="89"/>
      <c r="C251" s="89"/>
    </row>
    <row r="252" spans="1:3" ht="15" x14ac:dyDescent="0.2">
      <c r="A252" s="89"/>
      <c r="B252" s="89"/>
      <c r="C252" s="89"/>
    </row>
    <row r="253" spans="1:3" ht="15" x14ac:dyDescent="0.2">
      <c r="A253" s="89"/>
      <c r="B253" s="89"/>
      <c r="C253" s="89"/>
    </row>
    <row r="254" spans="1:3" ht="15" x14ac:dyDescent="0.2">
      <c r="A254" s="89"/>
      <c r="B254" s="89"/>
      <c r="C254" s="89"/>
    </row>
    <row r="255" spans="1:3" ht="15" x14ac:dyDescent="0.2">
      <c r="A255" s="89"/>
      <c r="B255" s="89"/>
      <c r="C255" s="89"/>
    </row>
    <row r="256" spans="1:3" ht="15" x14ac:dyDescent="0.2">
      <c r="A256" s="89"/>
      <c r="B256" s="89"/>
      <c r="C256" s="89"/>
    </row>
    <row r="257" spans="1:3" ht="15" x14ac:dyDescent="0.2">
      <c r="A257" s="89"/>
      <c r="B257" s="89"/>
      <c r="C257" s="89"/>
    </row>
    <row r="258" spans="1:3" ht="15" x14ac:dyDescent="0.2">
      <c r="A258" s="89"/>
      <c r="B258" s="89"/>
      <c r="C258" s="89"/>
    </row>
    <row r="259" spans="1:3" ht="15" x14ac:dyDescent="0.2">
      <c r="A259" s="89"/>
      <c r="B259" s="89"/>
      <c r="C259" s="89"/>
    </row>
    <row r="260" spans="1:3" ht="15" x14ac:dyDescent="0.2">
      <c r="A260" s="89"/>
      <c r="B260" s="89"/>
      <c r="C260" s="89"/>
    </row>
    <row r="261" spans="1:3" ht="15" x14ac:dyDescent="0.2">
      <c r="A261" s="89"/>
      <c r="B261" s="89"/>
      <c r="C261" s="89"/>
    </row>
    <row r="262" spans="1:3" ht="15" x14ac:dyDescent="0.2">
      <c r="A262" s="89"/>
      <c r="B262" s="89"/>
      <c r="C262" s="89"/>
    </row>
    <row r="263" spans="1:3" ht="15" x14ac:dyDescent="0.2">
      <c r="A263" s="89"/>
      <c r="B263" s="89"/>
      <c r="C263" s="89"/>
    </row>
    <row r="264" spans="1:3" ht="15" x14ac:dyDescent="0.2">
      <c r="A264" s="89"/>
      <c r="B264" s="89"/>
      <c r="C264" s="89"/>
    </row>
    <row r="265" spans="1:3" ht="15" x14ac:dyDescent="0.2">
      <c r="A265" s="89"/>
      <c r="B265" s="89"/>
      <c r="C265" s="89"/>
    </row>
    <row r="266" spans="1:3" ht="15" x14ac:dyDescent="0.2">
      <c r="A266" s="89"/>
      <c r="B266" s="89"/>
      <c r="C266" s="89"/>
    </row>
    <row r="267" spans="1:3" ht="15" x14ac:dyDescent="0.2">
      <c r="A267" s="89"/>
      <c r="B267" s="89"/>
      <c r="C267" s="89"/>
    </row>
    <row r="268" spans="1:3" ht="15" x14ac:dyDescent="0.2">
      <c r="A268" s="89"/>
      <c r="B268" s="89"/>
      <c r="C268" s="89"/>
    </row>
    <row r="269" spans="1:3" ht="15" x14ac:dyDescent="0.2">
      <c r="A269" s="89"/>
      <c r="B269" s="89"/>
      <c r="C269" s="89"/>
    </row>
    <row r="270" spans="1:3" ht="15" x14ac:dyDescent="0.2">
      <c r="A270" s="89"/>
      <c r="B270" s="89"/>
      <c r="C270" s="89"/>
    </row>
    <row r="271" spans="1:3" ht="15" x14ac:dyDescent="0.2">
      <c r="A271" s="89"/>
      <c r="B271" s="89"/>
      <c r="C271" s="89"/>
    </row>
    <row r="272" spans="1:3" ht="15" x14ac:dyDescent="0.2">
      <c r="A272" s="89"/>
      <c r="B272" s="89"/>
      <c r="C272" s="89"/>
    </row>
    <row r="273" spans="1:3" ht="15" x14ac:dyDescent="0.2">
      <c r="A273" s="89"/>
      <c r="B273" s="89"/>
      <c r="C273" s="89"/>
    </row>
    <row r="274" spans="1:3" ht="15" x14ac:dyDescent="0.2">
      <c r="A274" s="89"/>
      <c r="B274" s="89"/>
      <c r="C274" s="89"/>
    </row>
    <row r="275" spans="1:3" ht="15" x14ac:dyDescent="0.2">
      <c r="A275" s="89"/>
      <c r="B275" s="89"/>
      <c r="C275" s="89"/>
    </row>
    <row r="276" spans="1:3" ht="15" x14ac:dyDescent="0.2">
      <c r="A276" s="89"/>
      <c r="B276" s="89"/>
      <c r="C276" s="89"/>
    </row>
    <row r="277" spans="1:3" ht="15" x14ac:dyDescent="0.2">
      <c r="A277" s="89"/>
      <c r="B277" s="89"/>
      <c r="C277" s="89"/>
    </row>
    <row r="278" spans="1:3" ht="15" x14ac:dyDescent="0.2">
      <c r="A278" s="89"/>
      <c r="B278" s="89"/>
      <c r="C278" s="89"/>
    </row>
    <row r="279" spans="1:3" ht="15" x14ac:dyDescent="0.2">
      <c r="A279" s="89"/>
      <c r="B279" s="89"/>
      <c r="C279" s="89"/>
    </row>
    <row r="280" spans="1:3" ht="15" x14ac:dyDescent="0.2">
      <c r="A280" s="89"/>
      <c r="B280" s="89"/>
      <c r="C280" s="89"/>
    </row>
    <row r="281" spans="1:3" ht="15" x14ac:dyDescent="0.2">
      <c r="A281" s="89"/>
      <c r="B281" s="89"/>
      <c r="C281" s="89"/>
    </row>
    <row r="282" spans="1:3" ht="15" x14ac:dyDescent="0.2">
      <c r="A282" s="89"/>
      <c r="B282" s="89"/>
      <c r="C282" s="89"/>
    </row>
    <row r="283" spans="1:3" ht="15" x14ac:dyDescent="0.2">
      <c r="A283" s="89"/>
      <c r="B283" s="89"/>
      <c r="C283" s="89"/>
    </row>
    <row r="284" spans="1:3" ht="15" x14ac:dyDescent="0.2">
      <c r="A284" s="89"/>
      <c r="B284" s="89"/>
      <c r="C284" s="89"/>
    </row>
    <row r="285" spans="1:3" ht="15" x14ac:dyDescent="0.2">
      <c r="A285" s="89"/>
      <c r="B285" s="89"/>
      <c r="C285" s="89"/>
    </row>
    <row r="286" spans="1:3" ht="15" x14ac:dyDescent="0.2">
      <c r="A286" s="89"/>
      <c r="B286" s="89"/>
      <c r="C286" s="89"/>
    </row>
    <row r="287" spans="1:3" ht="15" x14ac:dyDescent="0.2">
      <c r="A287" s="89"/>
      <c r="B287" s="89"/>
      <c r="C287" s="89"/>
    </row>
    <row r="288" spans="1:3" ht="15" x14ac:dyDescent="0.2">
      <c r="A288" s="89"/>
      <c r="B288" s="89"/>
      <c r="C288" s="89"/>
    </row>
    <row r="289" spans="1:3" ht="15" x14ac:dyDescent="0.2">
      <c r="A289" s="89"/>
      <c r="B289" s="89"/>
      <c r="C289" s="89"/>
    </row>
    <row r="290" spans="1:3" ht="15" x14ac:dyDescent="0.2">
      <c r="A290" s="89"/>
      <c r="B290" s="89"/>
      <c r="C290" s="89"/>
    </row>
    <row r="291" spans="1:3" ht="15" x14ac:dyDescent="0.2">
      <c r="A291" s="89"/>
      <c r="B291" s="89"/>
      <c r="C291" s="89"/>
    </row>
    <row r="292" spans="1:3" ht="15" x14ac:dyDescent="0.2">
      <c r="A292" s="89"/>
      <c r="B292" s="89"/>
      <c r="C292" s="89"/>
    </row>
    <row r="293" spans="1:3" ht="15" x14ac:dyDescent="0.2">
      <c r="A293" s="89"/>
      <c r="B293" s="89"/>
      <c r="C293" s="89"/>
    </row>
    <row r="294" spans="1:3" ht="15" x14ac:dyDescent="0.2">
      <c r="A294" s="89"/>
      <c r="B294" s="89"/>
      <c r="C294" s="89"/>
    </row>
    <row r="295" spans="1:3" ht="15" x14ac:dyDescent="0.2">
      <c r="A295" s="89"/>
      <c r="B295" s="89"/>
      <c r="C295" s="89"/>
    </row>
    <row r="296" spans="1:3" ht="15" x14ac:dyDescent="0.2">
      <c r="A296" s="89"/>
      <c r="B296" s="89"/>
      <c r="C296" s="89"/>
    </row>
    <row r="297" spans="1:3" ht="15" x14ac:dyDescent="0.2">
      <c r="A297" s="89"/>
      <c r="B297" s="89"/>
      <c r="C297" s="89"/>
    </row>
    <row r="298" spans="1:3" ht="15" x14ac:dyDescent="0.2">
      <c r="A298" s="89"/>
      <c r="B298" s="89"/>
      <c r="C298" s="89"/>
    </row>
    <row r="299" spans="1:3" ht="15" x14ac:dyDescent="0.2">
      <c r="A299" s="89"/>
      <c r="B299" s="89"/>
      <c r="C299" s="89"/>
    </row>
    <row r="300" spans="1:3" ht="15" x14ac:dyDescent="0.2">
      <c r="A300" s="89"/>
      <c r="B300" s="89"/>
      <c r="C300" s="89"/>
    </row>
    <row r="301" spans="1:3" ht="15" x14ac:dyDescent="0.2">
      <c r="A301" s="89"/>
      <c r="B301" s="89"/>
      <c r="C301" s="89"/>
    </row>
    <row r="302" spans="1:3" ht="15" x14ac:dyDescent="0.2">
      <c r="A302" s="89"/>
      <c r="B302" s="89"/>
      <c r="C302" s="89"/>
    </row>
    <row r="303" spans="1:3" ht="15" x14ac:dyDescent="0.2">
      <c r="A303" s="89"/>
      <c r="B303" s="89"/>
      <c r="C303" s="89"/>
    </row>
    <row r="304" spans="1:3" ht="15" x14ac:dyDescent="0.2">
      <c r="A304" s="89"/>
      <c r="B304" s="89"/>
      <c r="C304" s="89"/>
    </row>
    <row r="305" spans="1:3" ht="15" x14ac:dyDescent="0.2">
      <c r="A305" s="89"/>
      <c r="B305" s="89"/>
      <c r="C305" s="89"/>
    </row>
    <row r="306" spans="1:3" ht="15" x14ac:dyDescent="0.2">
      <c r="A306" s="89"/>
      <c r="B306" s="89"/>
      <c r="C306" s="89"/>
    </row>
    <row r="307" spans="1:3" ht="15" x14ac:dyDescent="0.2">
      <c r="A307" s="89"/>
      <c r="B307" s="89"/>
      <c r="C307" s="89"/>
    </row>
    <row r="308" spans="1:3" ht="15" x14ac:dyDescent="0.2">
      <c r="A308" s="89"/>
      <c r="B308" s="89"/>
      <c r="C308" s="89"/>
    </row>
    <row r="309" spans="1:3" ht="15" x14ac:dyDescent="0.2">
      <c r="A309" s="89"/>
      <c r="B309" s="89"/>
      <c r="C309" s="89"/>
    </row>
    <row r="310" spans="1:3" ht="15" x14ac:dyDescent="0.2">
      <c r="A310" s="89"/>
      <c r="B310" s="89"/>
      <c r="C310" s="89"/>
    </row>
    <row r="311" spans="1:3" ht="15" x14ac:dyDescent="0.2">
      <c r="A311" s="89"/>
      <c r="B311" s="89"/>
      <c r="C311" s="89"/>
    </row>
    <row r="312" spans="1:3" ht="15" x14ac:dyDescent="0.2">
      <c r="A312" s="89"/>
      <c r="B312" s="89"/>
      <c r="C312" s="89"/>
    </row>
    <row r="313" spans="1:3" ht="15" x14ac:dyDescent="0.2">
      <c r="A313" s="89"/>
      <c r="B313" s="89"/>
      <c r="C313" s="89"/>
    </row>
    <row r="314" spans="1:3" ht="15" x14ac:dyDescent="0.2">
      <c r="A314" s="89"/>
      <c r="B314" s="89"/>
      <c r="C314" s="89"/>
    </row>
    <row r="315" spans="1:3" ht="15" x14ac:dyDescent="0.2">
      <c r="A315" s="89"/>
      <c r="B315" s="89"/>
      <c r="C315" s="89"/>
    </row>
    <row r="316" spans="1:3" ht="15" x14ac:dyDescent="0.2">
      <c r="A316" s="89"/>
      <c r="B316" s="89"/>
      <c r="C316" s="89"/>
    </row>
    <row r="317" spans="1:3" ht="15" x14ac:dyDescent="0.2">
      <c r="A317" s="89"/>
      <c r="B317" s="89"/>
      <c r="C317" s="89"/>
    </row>
    <row r="318" spans="1:3" ht="15" x14ac:dyDescent="0.2">
      <c r="A318" s="89"/>
      <c r="B318" s="89"/>
      <c r="C318" s="89"/>
    </row>
    <row r="319" spans="1:3" ht="15" x14ac:dyDescent="0.2">
      <c r="A319" s="89"/>
      <c r="B319" s="89"/>
      <c r="C319" s="89"/>
    </row>
    <row r="320" spans="1:3" ht="15" x14ac:dyDescent="0.2">
      <c r="A320" s="89"/>
      <c r="B320" s="89"/>
      <c r="C320" s="89"/>
    </row>
    <row r="321" spans="1:3" ht="15" x14ac:dyDescent="0.2">
      <c r="A321" s="89"/>
      <c r="B321" s="89"/>
      <c r="C321" s="89"/>
    </row>
    <row r="322" spans="1:3" ht="15" x14ac:dyDescent="0.2">
      <c r="A322" s="89"/>
      <c r="B322" s="89"/>
      <c r="C322" s="89"/>
    </row>
    <row r="323" spans="1:3" ht="15" x14ac:dyDescent="0.2">
      <c r="A323" s="89"/>
      <c r="B323" s="89"/>
      <c r="C323" s="89"/>
    </row>
    <row r="324" spans="1:3" ht="15" x14ac:dyDescent="0.2">
      <c r="A324" s="89"/>
      <c r="B324" s="89"/>
      <c r="C324" s="89"/>
    </row>
    <row r="325" spans="1:3" ht="15" x14ac:dyDescent="0.2">
      <c r="A325" s="89"/>
      <c r="B325" s="89"/>
      <c r="C325" s="89"/>
    </row>
    <row r="326" spans="1:3" ht="15" x14ac:dyDescent="0.2">
      <c r="A326" s="89"/>
      <c r="B326" s="89"/>
      <c r="C326" s="89"/>
    </row>
    <row r="327" spans="1:3" ht="15" x14ac:dyDescent="0.2">
      <c r="A327" s="89"/>
      <c r="B327" s="89"/>
      <c r="C327" s="89"/>
    </row>
    <row r="328" spans="1:3" ht="15" x14ac:dyDescent="0.2">
      <c r="A328" s="89"/>
      <c r="B328" s="89"/>
      <c r="C328" s="89"/>
    </row>
    <row r="329" spans="1:3" ht="15" x14ac:dyDescent="0.2">
      <c r="A329" s="89"/>
      <c r="B329" s="89"/>
      <c r="C329" s="89"/>
    </row>
    <row r="330" spans="1:3" ht="15" x14ac:dyDescent="0.2">
      <c r="A330" s="89"/>
      <c r="B330" s="89"/>
      <c r="C330" s="89"/>
    </row>
    <row r="331" spans="1:3" ht="15" x14ac:dyDescent="0.2">
      <c r="A331" s="89"/>
      <c r="B331" s="89"/>
      <c r="C331" s="89"/>
    </row>
    <row r="332" spans="1:3" ht="15" x14ac:dyDescent="0.2">
      <c r="A332" s="89"/>
      <c r="B332" s="89"/>
      <c r="C332" s="89"/>
    </row>
    <row r="333" spans="1:3" ht="15" x14ac:dyDescent="0.2">
      <c r="A333" s="89"/>
      <c r="B333" s="89"/>
      <c r="C333" s="89"/>
    </row>
    <row r="334" spans="1:3" ht="15" x14ac:dyDescent="0.2">
      <c r="A334" s="89"/>
      <c r="B334" s="89"/>
      <c r="C334" s="89"/>
    </row>
    <row r="335" spans="1:3" ht="15" x14ac:dyDescent="0.2">
      <c r="A335" s="89"/>
      <c r="B335" s="89"/>
      <c r="C335" s="89"/>
    </row>
    <row r="336" spans="1:3" ht="15" x14ac:dyDescent="0.2">
      <c r="A336" s="89"/>
      <c r="B336" s="89"/>
      <c r="C336" s="89"/>
    </row>
    <row r="337" spans="1:3" ht="15" x14ac:dyDescent="0.2">
      <c r="A337" s="89"/>
      <c r="B337" s="89"/>
      <c r="C337" s="89"/>
    </row>
    <row r="338" spans="1:3" ht="15" x14ac:dyDescent="0.2">
      <c r="A338" s="89"/>
      <c r="B338" s="89"/>
      <c r="C338" s="89"/>
    </row>
    <row r="339" spans="1:3" ht="15" x14ac:dyDescent="0.2">
      <c r="A339" s="89"/>
      <c r="B339" s="89"/>
      <c r="C339" s="89"/>
    </row>
    <row r="340" spans="1:3" ht="15" x14ac:dyDescent="0.2">
      <c r="A340" s="89"/>
      <c r="B340" s="89"/>
      <c r="C340" s="89"/>
    </row>
    <row r="341" spans="1:3" ht="15" x14ac:dyDescent="0.2">
      <c r="A341" s="89"/>
      <c r="B341" s="89"/>
      <c r="C341" s="89"/>
    </row>
    <row r="342" spans="1:3" ht="15" x14ac:dyDescent="0.2">
      <c r="A342" s="89"/>
      <c r="B342" s="89"/>
      <c r="C342" s="89"/>
    </row>
    <row r="343" spans="1:3" ht="15" x14ac:dyDescent="0.2">
      <c r="A343" s="89"/>
      <c r="B343" s="89"/>
      <c r="C343" s="89"/>
    </row>
    <row r="344" spans="1:3" ht="15" x14ac:dyDescent="0.2">
      <c r="A344" s="89"/>
      <c r="B344" s="89"/>
      <c r="C344" s="89"/>
    </row>
    <row r="345" spans="1:3" ht="15" x14ac:dyDescent="0.2">
      <c r="A345" s="89"/>
      <c r="B345" s="89"/>
      <c r="C345" s="89"/>
    </row>
    <row r="346" spans="1:3" ht="15" x14ac:dyDescent="0.2">
      <c r="A346" s="89"/>
      <c r="B346" s="89"/>
      <c r="C346" s="89"/>
    </row>
    <row r="347" spans="1:3" ht="15" x14ac:dyDescent="0.2">
      <c r="A347" s="89"/>
      <c r="B347" s="89"/>
      <c r="C347" s="89"/>
    </row>
    <row r="348" spans="1:3" ht="15" x14ac:dyDescent="0.2">
      <c r="A348" s="89"/>
      <c r="B348" s="89"/>
      <c r="C348" s="89"/>
    </row>
    <row r="349" spans="1:3" ht="15" x14ac:dyDescent="0.2">
      <c r="A349" s="89"/>
      <c r="B349" s="89"/>
      <c r="C349" s="89"/>
    </row>
    <row r="350" spans="1:3" ht="15" x14ac:dyDescent="0.2">
      <c r="A350" s="89"/>
      <c r="B350" s="89"/>
      <c r="C350" s="89"/>
    </row>
    <row r="351" spans="1:3" ht="15" x14ac:dyDescent="0.2">
      <c r="A351" s="89"/>
      <c r="B351" s="89"/>
      <c r="C351" s="89"/>
    </row>
    <row r="352" spans="1:3" ht="15" x14ac:dyDescent="0.2">
      <c r="A352" s="89"/>
      <c r="B352" s="89"/>
      <c r="C352" s="89"/>
    </row>
    <row r="353" spans="1:3" ht="15" x14ac:dyDescent="0.2">
      <c r="A353" s="89"/>
      <c r="B353" s="89"/>
      <c r="C353" s="89"/>
    </row>
    <row r="354" spans="1:3" ht="15" x14ac:dyDescent="0.2">
      <c r="A354" s="89"/>
      <c r="B354" s="89"/>
      <c r="C354" s="89"/>
    </row>
    <row r="355" spans="1:3" ht="15" x14ac:dyDescent="0.2">
      <c r="A355" s="89"/>
      <c r="B355" s="89"/>
      <c r="C355" s="89"/>
    </row>
    <row r="356" spans="1:3" ht="15" x14ac:dyDescent="0.2">
      <c r="A356" s="89"/>
      <c r="B356" s="89"/>
      <c r="C356" s="89"/>
    </row>
    <row r="357" spans="1:3" ht="15" x14ac:dyDescent="0.2">
      <c r="A357" s="89"/>
      <c r="B357" s="89"/>
      <c r="C357" s="89"/>
    </row>
    <row r="358" spans="1:3" ht="15" x14ac:dyDescent="0.2">
      <c r="A358" s="89"/>
      <c r="B358" s="89"/>
      <c r="C358" s="89"/>
    </row>
    <row r="359" spans="1:3" ht="15" x14ac:dyDescent="0.2">
      <c r="A359" s="89"/>
      <c r="B359" s="89"/>
      <c r="C359" s="89"/>
    </row>
    <row r="360" spans="1:3" ht="15" x14ac:dyDescent="0.2">
      <c r="A360" s="89"/>
      <c r="B360" s="89"/>
      <c r="C360" s="89"/>
    </row>
    <row r="361" spans="1:3" ht="15" x14ac:dyDescent="0.2">
      <c r="A361" s="89"/>
      <c r="B361" s="89"/>
      <c r="C361" s="89"/>
    </row>
    <row r="362" spans="1:3" ht="15" x14ac:dyDescent="0.2">
      <c r="A362" s="89"/>
      <c r="B362" s="89"/>
      <c r="C362" s="89"/>
    </row>
    <row r="363" spans="1:3" ht="15" x14ac:dyDescent="0.2">
      <c r="A363" s="89"/>
      <c r="B363" s="89"/>
      <c r="C363" s="89"/>
    </row>
    <row r="364" spans="1:3" ht="15" x14ac:dyDescent="0.2">
      <c r="A364" s="89"/>
      <c r="B364" s="89"/>
      <c r="C364" s="89"/>
    </row>
    <row r="365" spans="1:3" ht="15" x14ac:dyDescent="0.2">
      <c r="A365" s="89"/>
      <c r="B365" s="89"/>
      <c r="C365" s="89"/>
    </row>
    <row r="366" spans="1:3" ht="15" x14ac:dyDescent="0.2">
      <c r="A366" s="89"/>
      <c r="B366" s="89"/>
      <c r="C366" s="89"/>
    </row>
    <row r="367" spans="1:3" ht="15" x14ac:dyDescent="0.2">
      <c r="A367" s="89"/>
      <c r="B367" s="89"/>
      <c r="C367" s="89"/>
    </row>
    <row r="368" spans="1:3" ht="15" x14ac:dyDescent="0.2">
      <c r="A368" s="89"/>
      <c r="B368" s="89"/>
      <c r="C368" s="89"/>
    </row>
    <row r="369" spans="1:3" ht="15" x14ac:dyDescent="0.2">
      <c r="A369" s="89"/>
      <c r="B369" s="89"/>
      <c r="C369" s="89"/>
    </row>
    <row r="370" spans="1:3" ht="15" x14ac:dyDescent="0.2">
      <c r="A370" s="89"/>
      <c r="B370" s="89"/>
      <c r="C370" s="89"/>
    </row>
    <row r="371" spans="1:3" ht="15" x14ac:dyDescent="0.2">
      <c r="A371" s="89"/>
      <c r="B371" s="89"/>
      <c r="C371" s="89"/>
    </row>
    <row r="372" spans="1:3" ht="15" x14ac:dyDescent="0.2">
      <c r="A372" s="89"/>
      <c r="B372" s="89"/>
      <c r="C372" s="89"/>
    </row>
    <row r="373" spans="1:3" ht="15" x14ac:dyDescent="0.2">
      <c r="A373" s="89"/>
      <c r="B373" s="89"/>
      <c r="C373" s="89"/>
    </row>
    <row r="374" spans="1:3" ht="15" x14ac:dyDescent="0.2">
      <c r="A374" s="89"/>
      <c r="B374" s="89"/>
      <c r="C374" s="89"/>
    </row>
    <row r="375" spans="1:3" ht="15" x14ac:dyDescent="0.2">
      <c r="A375" s="89"/>
      <c r="B375" s="89"/>
      <c r="C375" s="89"/>
    </row>
    <row r="376" spans="1:3" ht="15" x14ac:dyDescent="0.2">
      <c r="A376" s="89"/>
      <c r="B376" s="89"/>
      <c r="C376" s="89"/>
    </row>
    <row r="377" spans="1:3" ht="15" x14ac:dyDescent="0.2">
      <c r="A377" s="89"/>
      <c r="B377" s="89"/>
      <c r="C377" s="89"/>
    </row>
    <row r="378" spans="1:3" ht="15" x14ac:dyDescent="0.2">
      <c r="A378" s="89"/>
      <c r="B378" s="89"/>
      <c r="C378" s="89"/>
    </row>
    <row r="379" spans="1:3" ht="15" x14ac:dyDescent="0.2">
      <c r="A379" s="89"/>
      <c r="B379" s="89"/>
      <c r="C379" s="89"/>
    </row>
    <row r="380" spans="1:3" ht="15" x14ac:dyDescent="0.2">
      <c r="A380" s="89"/>
      <c r="B380" s="89"/>
      <c r="C380" s="89"/>
    </row>
    <row r="381" spans="1:3" ht="15" x14ac:dyDescent="0.2">
      <c r="A381" s="89"/>
      <c r="B381" s="89"/>
      <c r="C381" s="89"/>
    </row>
    <row r="382" spans="1:3" ht="15" x14ac:dyDescent="0.2">
      <c r="A382" s="89"/>
      <c r="B382" s="89"/>
      <c r="C382" s="89"/>
    </row>
    <row r="383" spans="1:3" ht="15" x14ac:dyDescent="0.2">
      <c r="A383" s="89"/>
      <c r="B383" s="89"/>
      <c r="C383" s="89"/>
    </row>
    <row r="384" spans="1:3" ht="15" x14ac:dyDescent="0.2">
      <c r="A384" s="89"/>
      <c r="B384" s="89"/>
      <c r="C384" s="89"/>
    </row>
    <row r="385" spans="1:3" ht="15" x14ac:dyDescent="0.2">
      <c r="A385" s="89"/>
      <c r="B385" s="89"/>
      <c r="C385" s="89"/>
    </row>
    <row r="386" spans="1:3" ht="15" x14ac:dyDescent="0.2">
      <c r="A386" s="89"/>
      <c r="B386" s="89"/>
      <c r="C386" s="89"/>
    </row>
    <row r="387" spans="1:3" ht="15" x14ac:dyDescent="0.2">
      <c r="A387" s="89"/>
      <c r="B387" s="89"/>
      <c r="C387" s="89"/>
    </row>
    <row r="388" spans="1:3" ht="15" x14ac:dyDescent="0.2">
      <c r="A388" s="89"/>
      <c r="B388" s="89"/>
      <c r="C388" s="89"/>
    </row>
    <row r="389" spans="1:3" ht="15" x14ac:dyDescent="0.2">
      <c r="A389" s="89"/>
      <c r="B389" s="89"/>
      <c r="C389" s="89"/>
    </row>
    <row r="390" spans="1:3" ht="15" x14ac:dyDescent="0.2">
      <c r="A390" s="89"/>
      <c r="B390" s="89"/>
      <c r="C390" s="89"/>
    </row>
    <row r="391" spans="1:3" ht="15" x14ac:dyDescent="0.2">
      <c r="A391" s="89"/>
      <c r="B391" s="89"/>
      <c r="C391" s="89"/>
    </row>
    <row r="392" spans="1:3" ht="15" x14ac:dyDescent="0.2">
      <c r="A392" s="89"/>
      <c r="B392" s="89"/>
      <c r="C392" s="89"/>
    </row>
    <row r="393" spans="1:3" ht="15" x14ac:dyDescent="0.2">
      <c r="A393" s="89"/>
      <c r="B393" s="89"/>
      <c r="C393" s="89"/>
    </row>
    <row r="394" spans="1:3" ht="15" x14ac:dyDescent="0.2">
      <c r="A394" s="89"/>
      <c r="B394" s="89"/>
      <c r="C394" s="89"/>
    </row>
    <row r="395" spans="1:3" ht="15" x14ac:dyDescent="0.2">
      <c r="A395" s="89"/>
      <c r="B395" s="89"/>
      <c r="C395" s="89"/>
    </row>
    <row r="396" spans="1:3" ht="15" x14ac:dyDescent="0.2">
      <c r="A396" s="89"/>
      <c r="B396" s="89"/>
      <c r="C396" s="89"/>
    </row>
    <row r="397" spans="1:3" ht="15" x14ac:dyDescent="0.2">
      <c r="A397" s="89"/>
      <c r="B397" s="89"/>
      <c r="C397" s="89"/>
    </row>
    <row r="398" spans="1:3" ht="15" x14ac:dyDescent="0.2">
      <c r="A398" s="89"/>
      <c r="B398" s="89"/>
      <c r="C398" s="89"/>
    </row>
    <row r="399" spans="1:3" ht="15" x14ac:dyDescent="0.2">
      <c r="A399" s="89"/>
      <c r="B399" s="89"/>
      <c r="C399" s="89"/>
    </row>
    <row r="400" spans="1:3" ht="15" x14ac:dyDescent="0.2">
      <c r="A400" s="89"/>
      <c r="B400" s="89"/>
      <c r="C400" s="89"/>
    </row>
    <row r="401" spans="1:3" ht="15" x14ac:dyDescent="0.2">
      <c r="A401" s="89"/>
      <c r="B401" s="89"/>
      <c r="C401" s="89"/>
    </row>
    <row r="402" spans="1:3" ht="15" x14ac:dyDescent="0.2">
      <c r="A402" s="89"/>
      <c r="B402" s="89"/>
      <c r="C402" s="89"/>
    </row>
    <row r="403" spans="1:3" ht="15" x14ac:dyDescent="0.2">
      <c r="A403" s="89"/>
      <c r="B403" s="89"/>
      <c r="C403" s="89"/>
    </row>
    <row r="404" spans="1:3" ht="15" x14ac:dyDescent="0.2">
      <c r="A404" s="89"/>
      <c r="B404" s="89"/>
      <c r="C404" s="89"/>
    </row>
    <row r="405" spans="1:3" ht="15" x14ac:dyDescent="0.2">
      <c r="A405" s="89"/>
      <c r="B405" s="89"/>
      <c r="C405" s="89"/>
    </row>
    <row r="406" spans="1:3" ht="15" x14ac:dyDescent="0.2">
      <c r="A406" s="89"/>
      <c r="B406" s="89"/>
      <c r="C406" s="89"/>
    </row>
    <row r="407" spans="1:3" ht="15" x14ac:dyDescent="0.2">
      <c r="A407" s="89"/>
      <c r="B407" s="89"/>
      <c r="C407" s="89"/>
    </row>
    <row r="408" spans="1:3" ht="15" x14ac:dyDescent="0.2">
      <c r="A408" s="89"/>
      <c r="B408" s="89"/>
      <c r="C408" s="89"/>
    </row>
    <row r="409" spans="1:3" ht="15" x14ac:dyDescent="0.2">
      <c r="A409" s="89"/>
      <c r="B409" s="89"/>
      <c r="C409" s="89"/>
    </row>
    <row r="410" spans="1:3" ht="15" x14ac:dyDescent="0.2">
      <c r="A410" s="89"/>
      <c r="B410" s="89"/>
      <c r="C410" s="89"/>
    </row>
    <row r="411" spans="1:3" ht="15" x14ac:dyDescent="0.2">
      <c r="A411" s="89"/>
      <c r="B411" s="89"/>
      <c r="C411" s="89"/>
    </row>
    <row r="412" spans="1:3" ht="15" x14ac:dyDescent="0.2">
      <c r="A412" s="89"/>
      <c r="B412" s="89"/>
      <c r="C412" s="89"/>
    </row>
    <row r="413" spans="1:3" ht="15" x14ac:dyDescent="0.2">
      <c r="A413" s="89"/>
      <c r="B413" s="89"/>
      <c r="C413" s="89"/>
    </row>
    <row r="414" spans="1:3" ht="15" x14ac:dyDescent="0.2">
      <c r="A414" s="89"/>
      <c r="B414" s="89"/>
      <c r="C414" s="89"/>
    </row>
    <row r="415" spans="1:3" ht="15" x14ac:dyDescent="0.2">
      <c r="A415" s="89"/>
      <c r="B415" s="89"/>
      <c r="C415" s="89"/>
    </row>
    <row r="416" spans="1:3" ht="15" x14ac:dyDescent="0.2">
      <c r="A416" s="89"/>
      <c r="B416" s="89"/>
      <c r="C416" s="89"/>
    </row>
    <row r="417" spans="1:3" ht="15" x14ac:dyDescent="0.2">
      <c r="A417" s="89"/>
      <c r="B417" s="89"/>
      <c r="C417" s="89"/>
    </row>
    <row r="418" spans="1:3" ht="15" x14ac:dyDescent="0.2">
      <c r="A418" s="89"/>
      <c r="B418" s="89"/>
      <c r="C418" s="89"/>
    </row>
    <row r="419" spans="1:3" ht="15" x14ac:dyDescent="0.2">
      <c r="A419" s="89"/>
      <c r="B419" s="89"/>
      <c r="C419" s="89"/>
    </row>
    <row r="420" spans="1:3" ht="15" x14ac:dyDescent="0.2">
      <c r="A420" s="89"/>
      <c r="B420" s="89"/>
      <c r="C420" s="89"/>
    </row>
    <row r="421" spans="1:3" ht="15" x14ac:dyDescent="0.2">
      <c r="A421" s="89"/>
      <c r="B421" s="89"/>
      <c r="C421" s="89"/>
    </row>
    <row r="422" spans="1:3" ht="15" x14ac:dyDescent="0.2">
      <c r="A422" s="89"/>
      <c r="B422" s="89"/>
      <c r="C422" s="89"/>
    </row>
    <row r="423" spans="1:3" ht="15" x14ac:dyDescent="0.2">
      <c r="A423" s="89"/>
      <c r="B423" s="89"/>
      <c r="C423" s="89"/>
    </row>
    <row r="424" spans="1:3" ht="15" x14ac:dyDescent="0.2">
      <c r="A424" s="89"/>
      <c r="B424" s="89"/>
      <c r="C424" s="89"/>
    </row>
    <row r="425" spans="1:3" ht="15" x14ac:dyDescent="0.2">
      <c r="A425" s="89"/>
      <c r="B425" s="89"/>
      <c r="C425" s="89"/>
    </row>
    <row r="426" spans="1:3" ht="15" x14ac:dyDescent="0.2">
      <c r="A426" s="89"/>
      <c r="B426" s="89"/>
      <c r="C426" s="89"/>
    </row>
    <row r="427" spans="1:3" ht="15" x14ac:dyDescent="0.2">
      <c r="A427" s="89"/>
      <c r="B427" s="89"/>
      <c r="C427" s="89"/>
    </row>
    <row r="428" spans="1:3" ht="15" x14ac:dyDescent="0.2">
      <c r="A428" s="89"/>
      <c r="B428" s="89"/>
      <c r="C428" s="89"/>
    </row>
    <row r="429" spans="1:3" ht="15" x14ac:dyDescent="0.2">
      <c r="A429" s="89"/>
      <c r="B429" s="89"/>
      <c r="C429" s="89"/>
    </row>
    <row r="430" spans="1:3" ht="15" x14ac:dyDescent="0.2">
      <c r="A430" s="89"/>
      <c r="B430" s="89"/>
      <c r="C430" s="89"/>
    </row>
    <row r="431" spans="1:3" ht="15" x14ac:dyDescent="0.2">
      <c r="A431" s="89"/>
      <c r="B431" s="89"/>
      <c r="C431" s="89"/>
    </row>
    <row r="432" spans="1:3" ht="15" x14ac:dyDescent="0.2">
      <c r="A432" s="89"/>
      <c r="B432" s="89"/>
      <c r="C432" s="89"/>
    </row>
    <row r="433" spans="1:3" ht="15" x14ac:dyDescent="0.2">
      <c r="A433" s="89"/>
      <c r="B433" s="89"/>
      <c r="C433" s="89"/>
    </row>
    <row r="434" spans="1:3" ht="15" x14ac:dyDescent="0.2">
      <c r="A434" s="89"/>
      <c r="B434" s="89"/>
      <c r="C434" s="89"/>
    </row>
    <row r="435" spans="1:3" ht="15" x14ac:dyDescent="0.2">
      <c r="A435" s="89"/>
      <c r="B435" s="89"/>
      <c r="C435" s="89"/>
    </row>
    <row r="436" spans="1:3" ht="15" x14ac:dyDescent="0.2">
      <c r="A436" s="89"/>
      <c r="B436" s="89"/>
      <c r="C436" s="89"/>
    </row>
    <row r="437" spans="1:3" ht="15" x14ac:dyDescent="0.2">
      <c r="A437" s="89"/>
      <c r="B437" s="89"/>
      <c r="C437" s="89"/>
    </row>
    <row r="438" spans="1:3" ht="15" x14ac:dyDescent="0.2">
      <c r="A438" s="89"/>
      <c r="B438" s="89"/>
      <c r="C438" s="89"/>
    </row>
    <row r="439" spans="1:3" ht="15" x14ac:dyDescent="0.2">
      <c r="A439" s="89"/>
      <c r="B439" s="89"/>
      <c r="C439" s="89"/>
    </row>
    <row r="440" spans="1:3" ht="15" x14ac:dyDescent="0.2">
      <c r="A440" s="89"/>
      <c r="B440" s="89"/>
      <c r="C440" s="89"/>
    </row>
    <row r="441" spans="1:3" ht="15" x14ac:dyDescent="0.2">
      <c r="A441" s="89"/>
      <c r="B441" s="89"/>
      <c r="C441" s="89"/>
    </row>
    <row r="442" spans="1:3" ht="15" x14ac:dyDescent="0.2">
      <c r="A442" s="89"/>
      <c r="B442" s="89"/>
      <c r="C442" s="89"/>
    </row>
    <row r="443" spans="1:3" ht="15" x14ac:dyDescent="0.2">
      <c r="A443" s="89"/>
      <c r="B443" s="89"/>
      <c r="C443" s="89"/>
    </row>
    <row r="444" spans="1:3" ht="15" x14ac:dyDescent="0.2">
      <c r="A444" s="89"/>
      <c r="B444" s="89"/>
      <c r="C444" s="89"/>
    </row>
    <row r="445" spans="1:3" ht="15" x14ac:dyDescent="0.2">
      <c r="A445" s="89"/>
      <c r="B445" s="89"/>
      <c r="C445" s="89"/>
    </row>
    <row r="446" spans="1:3" ht="15" x14ac:dyDescent="0.2">
      <c r="A446" s="89"/>
      <c r="B446" s="89"/>
      <c r="C446" s="89"/>
    </row>
    <row r="447" spans="1:3" ht="15" x14ac:dyDescent="0.2">
      <c r="A447" s="89"/>
      <c r="B447" s="89"/>
      <c r="C447" s="89"/>
    </row>
    <row r="448" spans="1:3" ht="15" x14ac:dyDescent="0.2">
      <c r="A448" s="89"/>
      <c r="B448" s="89"/>
      <c r="C448" s="89"/>
    </row>
    <row r="449" spans="1:3" ht="15" x14ac:dyDescent="0.2">
      <c r="A449" s="89"/>
      <c r="B449" s="89"/>
      <c r="C449" s="89"/>
    </row>
    <row r="450" spans="1:3" ht="15" x14ac:dyDescent="0.2">
      <c r="A450" s="89"/>
      <c r="B450" s="89"/>
      <c r="C450" s="89"/>
    </row>
    <row r="451" spans="1:3" ht="15" x14ac:dyDescent="0.2">
      <c r="A451" s="89"/>
      <c r="B451" s="89"/>
      <c r="C451" s="89"/>
    </row>
    <row r="452" spans="1:3" ht="15" x14ac:dyDescent="0.2">
      <c r="A452" s="89"/>
      <c r="B452" s="89"/>
      <c r="C452" s="89"/>
    </row>
    <row r="453" spans="1:3" ht="15" x14ac:dyDescent="0.2">
      <c r="A453" s="89"/>
      <c r="B453" s="89"/>
      <c r="C453" s="89"/>
    </row>
    <row r="454" spans="1:3" ht="15" x14ac:dyDescent="0.2">
      <c r="A454" s="89"/>
      <c r="B454" s="89"/>
      <c r="C454" s="89"/>
    </row>
    <row r="455" spans="1:3" ht="15" x14ac:dyDescent="0.2">
      <c r="A455" s="89"/>
      <c r="B455" s="89"/>
      <c r="C455" s="89"/>
    </row>
    <row r="456" spans="1:3" ht="15" x14ac:dyDescent="0.2">
      <c r="A456" s="89"/>
      <c r="B456" s="89"/>
      <c r="C456" s="89"/>
    </row>
    <row r="457" spans="1:3" ht="15" x14ac:dyDescent="0.2">
      <c r="A457" s="89"/>
      <c r="B457" s="89"/>
      <c r="C457" s="89"/>
    </row>
    <row r="458" spans="1:3" ht="15" x14ac:dyDescent="0.2">
      <c r="A458" s="89"/>
      <c r="B458" s="89"/>
      <c r="C458" s="89"/>
    </row>
    <row r="459" spans="1:3" ht="15" x14ac:dyDescent="0.2">
      <c r="A459" s="89"/>
      <c r="B459" s="89"/>
      <c r="C459" s="89"/>
    </row>
    <row r="460" spans="1:3" ht="15" x14ac:dyDescent="0.2">
      <c r="A460" s="89"/>
      <c r="B460" s="89"/>
      <c r="C460" s="89"/>
    </row>
    <row r="461" spans="1:3" ht="15" x14ac:dyDescent="0.2">
      <c r="A461" s="89"/>
      <c r="B461" s="89"/>
      <c r="C461" s="89"/>
    </row>
    <row r="462" spans="1:3" ht="15" x14ac:dyDescent="0.2">
      <c r="A462" s="89"/>
      <c r="B462" s="89"/>
      <c r="C462" s="89"/>
    </row>
    <row r="463" spans="1:3" ht="15" x14ac:dyDescent="0.2">
      <c r="A463" s="89"/>
      <c r="B463" s="89"/>
      <c r="C463" s="89"/>
    </row>
    <row r="464" spans="1:3" ht="15" x14ac:dyDescent="0.2">
      <c r="A464" s="89"/>
      <c r="B464" s="89"/>
      <c r="C464" s="89"/>
    </row>
    <row r="465" spans="1:3" ht="15" x14ac:dyDescent="0.2">
      <c r="A465" s="89"/>
      <c r="B465" s="89"/>
      <c r="C465" s="89"/>
    </row>
    <row r="466" spans="1:3" ht="15" x14ac:dyDescent="0.2">
      <c r="A466" s="89"/>
      <c r="B466" s="89"/>
      <c r="C466" s="89"/>
    </row>
    <row r="467" spans="1:3" ht="15" x14ac:dyDescent="0.2">
      <c r="A467" s="89"/>
      <c r="B467" s="89"/>
      <c r="C467" s="89"/>
    </row>
    <row r="468" spans="1:3" ht="15" x14ac:dyDescent="0.2">
      <c r="A468" s="89"/>
      <c r="B468" s="89"/>
      <c r="C468" s="89"/>
    </row>
    <row r="469" spans="1:3" ht="15" x14ac:dyDescent="0.2">
      <c r="A469" s="89"/>
      <c r="B469" s="89"/>
      <c r="C469" s="89"/>
    </row>
    <row r="470" spans="1:3" ht="15" x14ac:dyDescent="0.2">
      <c r="A470" s="89"/>
      <c r="B470" s="89"/>
      <c r="C470" s="89"/>
    </row>
    <row r="471" spans="1:3" ht="15" x14ac:dyDescent="0.2">
      <c r="A471" s="89"/>
      <c r="B471" s="89"/>
      <c r="C471" s="89"/>
    </row>
    <row r="472" spans="1:3" ht="15" x14ac:dyDescent="0.2">
      <c r="A472" s="89"/>
      <c r="B472" s="89"/>
      <c r="C472" s="89"/>
    </row>
    <row r="473" spans="1:3" ht="15" x14ac:dyDescent="0.2">
      <c r="A473" s="89"/>
      <c r="B473" s="89"/>
      <c r="C473" s="89"/>
    </row>
    <row r="474" spans="1:3" ht="15" x14ac:dyDescent="0.2">
      <c r="A474" s="89"/>
      <c r="B474" s="89"/>
      <c r="C474" s="89"/>
    </row>
    <row r="475" spans="1:3" ht="15" x14ac:dyDescent="0.2">
      <c r="A475" s="89"/>
      <c r="B475" s="89"/>
      <c r="C475" s="89"/>
    </row>
    <row r="476" spans="1:3" ht="15" x14ac:dyDescent="0.2">
      <c r="A476" s="89"/>
      <c r="B476" s="89"/>
      <c r="C476" s="89"/>
    </row>
    <row r="477" spans="1:3" ht="15" x14ac:dyDescent="0.2">
      <c r="A477" s="89"/>
      <c r="B477" s="89"/>
      <c r="C477" s="89"/>
    </row>
    <row r="478" spans="1:3" ht="15" x14ac:dyDescent="0.2">
      <c r="A478" s="89"/>
      <c r="B478" s="89"/>
      <c r="C478" s="89"/>
    </row>
    <row r="479" spans="1:3" ht="15" x14ac:dyDescent="0.2">
      <c r="A479" s="89"/>
      <c r="B479" s="89"/>
      <c r="C479" s="89"/>
    </row>
    <row r="480" spans="1:3" ht="15" x14ac:dyDescent="0.2">
      <c r="A480" s="89"/>
      <c r="B480" s="89"/>
      <c r="C480" s="89"/>
    </row>
    <row r="481" spans="1:3" ht="15" x14ac:dyDescent="0.2">
      <c r="A481" s="89"/>
      <c r="B481" s="89"/>
      <c r="C481" s="89"/>
    </row>
    <row r="482" spans="1:3" ht="15" x14ac:dyDescent="0.2">
      <c r="A482" s="89"/>
      <c r="B482" s="89"/>
      <c r="C482" s="89"/>
    </row>
    <row r="483" spans="1:3" ht="15" x14ac:dyDescent="0.2">
      <c r="A483" s="89"/>
      <c r="B483" s="89"/>
      <c r="C483" s="89"/>
    </row>
    <row r="484" spans="1:3" ht="15" x14ac:dyDescent="0.2">
      <c r="A484" s="89"/>
      <c r="B484" s="89"/>
      <c r="C484" s="89"/>
    </row>
    <row r="485" spans="1:3" ht="15" x14ac:dyDescent="0.2">
      <c r="A485" s="89"/>
      <c r="B485" s="89"/>
      <c r="C485" s="89"/>
    </row>
    <row r="486" spans="1:3" ht="15" x14ac:dyDescent="0.2">
      <c r="A486" s="89"/>
      <c r="B486" s="89"/>
      <c r="C486" s="89"/>
    </row>
    <row r="487" spans="1:3" ht="15" x14ac:dyDescent="0.2">
      <c r="A487" s="89"/>
      <c r="B487" s="89"/>
      <c r="C487" s="89"/>
    </row>
    <row r="488" spans="1:3" ht="15" x14ac:dyDescent="0.2">
      <c r="A488" s="89"/>
      <c r="B488" s="89"/>
      <c r="C488" s="89"/>
    </row>
    <row r="489" spans="1:3" ht="15" x14ac:dyDescent="0.2">
      <c r="A489" s="89"/>
      <c r="B489" s="89"/>
      <c r="C489" s="89"/>
    </row>
    <row r="490" spans="1:3" ht="15" x14ac:dyDescent="0.2">
      <c r="A490" s="89"/>
      <c r="B490" s="89"/>
      <c r="C490" s="89"/>
    </row>
    <row r="491" spans="1:3" ht="15" x14ac:dyDescent="0.2">
      <c r="A491" s="89"/>
      <c r="B491" s="89"/>
      <c r="C491" s="89"/>
    </row>
    <row r="492" spans="1:3" ht="15" x14ac:dyDescent="0.2">
      <c r="A492" s="89"/>
      <c r="B492" s="89"/>
      <c r="C492" s="89"/>
    </row>
    <row r="493" spans="1:3" ht="15" x14ac:dyDescent="0.2">
      <c r="A493" s="89"/>
      <c r="B493" s="89"/>
      <c r="C493" s="89"/>
    </row>
    <row r="494" spans="1:3" ht="15" x14ac:dyDescent="0.2">
      <c r="A494" s="89"/>
      <c r="B494" s="89"/>
      <c r="C494" s="89"/>
    </row>
    <row r="495" spans="1:3" ht="15" x14ac:dyDescent="0.2">
      <c r="A495" s="89"/>
      <c r="B495" s="89"/>
      <c r="C495" s="89"/>
    </row>
    <row r="496" spans="1:3" ht="15" x14ac:dyDescent="0.2">
      <c r="A496" s="89"/>
      <c r="B496" s="89"/>
      <c r="C496" s="89"/>
    </row>
    <row r="497" spans="1:3" ht="15" x14ac:dyDescent="0.2">
      <c r="A497" s="89"/>
      <c r="B497" s="89"/>
      <c r="C497" s="89"/>
    </row>
    <row r="498" spans="1:3" ht="15" x14ac:dyDescent="0.2">
      <c r="A498" s="89"/>
      <c r="B498" s="89"/>
      <c r="C498" s="89"/>
    </row>
    <row r="499" spans="1:3" ht="15" x14ac:dyDescent="0.2">
      <c r="A499" s="89"/>
      <c r="B499" s="89"/>
      <c r="C499" s="89"/>
    </row>
    <row r="500" spans="1:3" ht="15" x14ac:dyDescent="0.2">
      <c r="A500" s="89"/>
      <c r="B500" s="89"/>
      <c r="C500" s="89"/>
    </row>
    <row r="501" spans="1:3" ht="15" x14ac:dyDescent="0.2">
      <c r="A501" s="89"/>
      <c r="B501" s="89"/>
      <c r="C501" s="89"/>
    </row>
    <row r="502" spans="1:3" ht="15" x14ac:dyDescent="0.2">
      <c r="A502" s="89"/>
      <c r="B502" s="89"/>
      <c r="C502" s="89"/>
    </row>
    <row r="503" spans="1:3" ht="15" x14ac:dyDescent="0.2">
      <c r="A503" s="89"/>
      <c r="B503" s="89"/>
      <c r="C503" s="89"/>
    </row>
    <row r="504" spans="1:3" ht="15" x14ac:dyDescent="0.2">
      <c r="A504" s="89"/>
      <c r="B504" s="89"/>
      <c r="C504" s="89"/>
    </row>
    <row r="505" spans="1:3" ht="15" x14ac:dyDescent="0.2">
      <c r="A505" s="89"/>
      <c r="B505" s="89"/>
      <c r="C505" s="89"/>
    </row>
    <row r="506" spans="1:3" ht="15" x14ac:dyDescent="0.2">
      <c r="A506" s="89"/>
      <c r="B506" s="89"/>
      <c r="C506" s="89"/>
    </row>
    <row r="507" spans="1:3" ht="15" x14ac:dyDescent="0.2">
      <c r="A507" s="89"/>
      <c r="B507" s="89"/>
      <c r="C507" s="89"/>
    </row>
    <row r="508" spans="1:3" ht="15" x14ac:dyDescent="0.2">
      <c r="A508" s="89"/>
      <c r="B508" s="89"/>
      <c r="C508" s="89"/>
    </row>
    <row r="509" spans="1:3" ht="15" x14ac:dyDescent="0.2">
      <c r="A509" s="89"/>
      <c r="B509" s="89"/>
      <c r="C509" s="89"/>
    </row>
    <row r="510" spans="1:3" ht="15" x14ac:dyDescent="0.2">
      <c r="A510" s="89"/>
      <c r="B510" s="89"/>
      <c r="C510" s="89"/>
    </row>
    <row r="511" spans="1:3" ht="15" x14ac:dyDescent="0.2">
      <c r="A511" s="89"/>
      <c r="B511" s="89"/>
      <c r="C511" s="89"/>
    </row>
    <row r="512" spans="1:3" ht="15" x14ac:dyDescent="0.2">
      <c r="A512" s="89"/>
      <c r="B512" s="89"/>
      <c r="C512" s="89"/>
    </row>
    <row r="513" spans="1:3" ht="15" x14ac:dyDescent="0.2">
      <c r="A513" s="89"/>
      <c r="B513" s="89"/>
      <c r="C513" s="89"/>
    </row>
    <row r="514" spans="1:3" ht="15" x14ac:dyDescent="0.2">
      <c r="A514" s="89"/>
      <c r="B514" s="89"/>
      <c r="C514" s="89"/>
    </row>
    <row r="515" spans="1:3" ht="15" x14ac:dyDescent="0.2">
      <c r="A515" s="89"/>
      <c r="B515" s="89"/>
      <c r="C515" s="89"/>
    </row>
    <row r="516" spans="1:3" ht="15" x14ac:dyDescent="0.2">
      <c r="A516" s="89"/>
      <c r="B516" s="89"/>
      <c r="C516" s="89"/>
    </row>
    <row r="517" spans="1:3" ht="15" x14ac:dyDescent="0.2">
      <c r="A517" s="89"/>
      <c r="B517" s="89"/>
      <c r="C517" s="89"/>
    </row>
    <row r="518" spans="1:3" ht="15" x14ac:dyDescent="0.2">
      <c r="A518" s="89"/>
      <c r="B518" s="89"/>
      <c r="C518" s="89"/>
    </row>
    <row r="519" spans="1:3" ht="15" x14ac:dyDescent="0.2">
      <c r="A519" s="89"/>
      <c r="B519" s="89"/>
      <c r="C519" s="89"/>
    </row>
    <row r="520" spans="1:3" ht="15" x14ac:dyDescent="0.2">
      <c r="A520" s="89"/>
      <c r="B520" s="89"/>
      <c r="C520" s="89"/>
    </row>
    <row r="521" spans="1:3" ht="15" x14ac:dyDescent="0.2">
      <c r="A521" s="89"/>
      <c r="B521" s="89"/>
      <c r="C521" s="89"/>
    </row>
    <row r="522" spans="1:3" ht="15" x14ac:dyDescent="0.2">
      <c r="A522" s="89"/>
      <c r="B522" s="89"/>
      <c r="C522" s="89"/>
    </row>
    <row r="523" spans="1:3" ht="15" x14ac:dyDescent="0.2">
      <c r="A523" s="89"/>
      <c r="B523" s="89"/>
      <c r="C523" s="89"/>
    </row>
    <row r="524" spans="1:3" ht="15" x14ac:dyDescent="0.2">
      <c r="A524" s="89"/>
      <c r="B524" s="89"/>
      <c r="C524" s="89"/>
    </row>
    <row r="525" spans="1:3" ht="15" x14ac:dyDescent="0.2">
      <c r="A525" s="89"/>
      <c r="B525" s="89"/>
      <c r="C525" s="89"/>
    </row>
    <row r="526" spans="1:3" ht="15" x14ac:dyDescent="0.2">
      <c r="A526" s="89"/>
      <c r="B526" s="89"/>
      <c r="C526" s="89"/>
    </row>
    <row r="527" spans="1:3" ht="15" x14ac:dyDescent="0.2">
      <c r="A527" s="89"/>
      <c r="B527" s="89"/>
      <c r="C527" s="89"/>
    </row>
    <row r="528" spans="1:3" ht="15" x14ac:dyDescent="0.2">
      <c r="A528" s="89"/>
      <c r="B528" s="89"/>
      <c r="C528" s="89"/>
    </row>
    <row r="529" spans="1:3" ht="15" x14ac:dyDescent="0.2">
      <c r="A529" s="89"/>
      <c r="B529" s="89"/>
      <c r="C529" s="89"/>
    </row>
    <row r="530" spans="1:3" ht="15" x14ac:dyDescent="0.2">
      <c r="A530" s="89"/>
      <c r="B530" s="89"/>
      <c r="C530" s="89"/>
    </row>
    <row r="531" spans="1:3" ht="15" x14ac:dyDescent="0.2">
      <c r="A531" s="89"/>
      <c r="B531" s="89"/>
      <c r="C531" s="89"/>
    </row>
    <row r="532" spans="1:3" ht="15" x14ac:dyDescent="0.2">
      <c r="A532" s="89"/>
      <c r="B532" s="89"/>
      <c r="C532" s="89"/>
    </row>
    <row r="533" spans="1:3" ht="15" x14ac:dyDescent="0.2">
      <c r="A533" s="89"/>
      <c r="B533" s="89"/>
      <c r="C533" s="89"/>
    </row>
    <row r="534" spans="1:3" ht="15" x14ac:dyDescent="0.2">
      <c r="A534" s="89"/>
      <c r="B534" s="89"/>
      <c r="C534" s="89"/>
    </row>
    <row r="535" spans="1:3" ht="15" x14ac:dyDescent="0.2">
      <c r="A535" s="89"/>
      <c r="B535" s="89"/>
      <c r="C535" s="89"/>
    </row>
    <row r="536" spans="1:3" ht="15" x14ac:dyDescent="0.2">
      <c r="A536" s="89"/>
      <c r="B536" s="89"/>
      <c r="C536" s="89"/>
    </row>
    <row r="537" spans="1:3" ht="15" x14ac:dyDescent="0.2">
      <c r="A537" s="89"/>
      <c r="B537" s="89"/>
      <c r="C537" s="89"/>
    </row>
    <row r="538" spans="1:3" ht="15" x14ac:dyDescent="0.2">
      <c r="A538" s="89"/>
      <c r="B538" s="89"/>
      <c r="C538" s="89"/>
    </row>
    <row r="539" spans="1:3" ht="15" x14ac:dyDescent="0.2">
      <c r="A539" s="89"/>
      <c r="B539" s="89"/>
      <c r="C539" s="89"/>
    </row>
    <row r="540" spans="1:3" ht="15" x14ac:dyDescent="0.2">
      <c r="A540" s="89"/>
      <c r="B540" s="89"/>
      <c r="C540" s="89"/>
    </row>
    <row r="541" spans="1:3" ht="15" x14ac:dyDescent="0.2">
      <c r="A541" s="89"/>
      <c r="B541" s="89"/>
      <c r="C541" s="89"/>
    </row>
    <row r="542" spans="1:3" ht="15" x14ac:dyDescent="0.2">
      <c r="A542" s="89"/>
      <c r="B542" s="89"/>
      <c r="C542" s="89"/>
    </row>
    <row r="543" spans="1:3" ht="15" x14ac:dyDescent="0.2">
      <c r="A543" s="89"/>
      <c r="B543" s="89"/>
      <c r="C543" s="89"/>
    </row>
    <row r="544" spans="1:3" ht="15" x14ac:dyDescent="0.2">
      <c r="A544" s="89"/>
      <c r="B544" s="89"/>
      <c r="C544" s="89"/>
    </row>
    <row r="545" spans="1:3" ht="15" x14ac:dyDescent="0.2">
      <c r="A545" s="89"/>
      <c r="B545" s="89"/>
      <c r="C545" s="89"/>
    </row>
    <row r="546" spans="1:3" ht="15" x14ac:dyDescent="0.2">
      <c r="A546" s="89"/>
      <c r="B546" s="89"/>
      <c r="C546" s="89"/>
    </row>
    <row r="547" spans="1:3" ht="15" x14ac:dyDescent="0.2">
      <c r="A547" s="89"/>
      <c r="B547" s="89"/>
      <c r="C547" s="89"/>
    </row>
    <row r="548" spans="1:3" ht="15" x14ac:dyDescent="0.2">
      <c r="A548" s="89"/>
      <c r="B548" s="89"/>
      <c r="C548" s="89"/>
    </row>
    <row r="549" spans="1:3" ht="15" x14ac:dyDescent="0.2">
      <c r="A549" s="89"/>
      <c r="B549" s="89"/>
      <c r="C549" s="89"/>
    </row>
    <row r="550" spans="1:3" ht="15" x14ac:dyDescent="0.2">
      <c r="A550" s="89"/>
      <c r="B550" s="89"/>
      <c r="C550" s="89"/>
    </row>
    <row r="551" spans="1:3" ht="15" x14ac:dyDescent="0.2">
      <c r="A551" s="89"/>
      <c r="B551" s="89"/>
      <c r="C551" s="89"/>
    </row>
    <row r="552" spans="1:3" ht="15" x14ac:dyDescent="0.2">
      <c r="A552" s="89"/>
      <c r="B552" s="89"/>
      <c r="C552" s="89"/>
    </row>
    <row r="553" spans="1:3" ht="15" x14ac:dyDescent="0.2">
      <c r="A553" s="89"/>
      <c r="B553" s="89"/>
      <c r="C553" s="89"/>
    </row>
    <row r="554" spans="1:3" ht="15" x14ac:dyDescent="0.2">
      <c r="A554" s="89"/>
      <c r="B554" s="89"/>
      <c r="C554" s="89"/>
    </row>
    <row r="555" spans="1:3" ht="15" x14ac:dyDescent="0.2">
      <c r="A555" s="89"/>
      <c r="B555" s="89"/>
      <c r="C555" s="89"/>
    </row>
    <row r="556" spans="1:3" ht="15" x14ac:dyDescent="0.2">
      <c r="A556" s="89"/>
      <c r="B556" s="89"/>
      <c r="C556" s="89"/>
    </row>
    <row r="557" spans="1:3" ht="15" x14ac:dyDescent="0.2">
      <c r="A557" s="89"/>
      <c r="B557" s="89"/>
      <c r="C557" s="89"/>
    </row>
    <row r="558" spans="1:3" ht="15" x14ac:dyDescent="0.2">
      <c r="A558" s="89"/>
      <c r="B558" s="89"/>
      <c r="C558" s="89"/>
    </row>
    <row r="559" spans="1:3" ht="15" x14ac:dyDescent="0.2">
      <c r="A559" s="89"/>
      <c r="B559" s="89"/>
      <c r="C559" s="89"/>
    </row>
    <row r="560" spans="1:3" ht="15" x14ac:dyDescent="0.2">
      <c r="A560" s="89"/>
      <c r="B560" s="89"/>
      <c r="C560" s="89"/>
    </row>
    <row r="561" spans="1:3" ht="15" x14ac:dyDescent="0.2">
      <c r="A561" s="89"/>
      <c r="B561" s="89"/>
      <c r="C561" s="89"/>
    </row>
    <row r="562" spans="1:3" ht="15" x14ac:dyDescent="0.2">
      <c r="A562" s="89"/>
      <c r="B562" s="89"/>
      <c r="C562" s="89"/>
    </row>
    <row r="563" spans="1:3" ht="15" x14ac:dyDescent="0.2">
      <c r="A563" s="89"/>
      <c r="B563" s="89"/>
      <c r="C563" s="89"/>
    </row>
    <row r="564" spans="1:3" ht="15" x14ac:dyDescent="0.2">
      <c r="A564" s="89"/>
      <c r="B564" s="89"/>
      <c r="C564" s="89"/>
    </row>
    <row r="565" spans="1:3" ht="15" x14ac:dyDescent="0.2">
      <c r="A565" s="89"/>
      <c r="B565" s="89"/>
      <c r="C565" s="89"/>
    </row>
    <row r="566" spans="1:3" ht="15" x14ac:dyDescent="0.2">
      <c r="A566" s="89"/>
      <c r="B566" s="89"/>
      <c r="C566" s="89"/>
    </row>
    <row r="567" spans="1:3" ht="15" x14ac:dyDescent="0.2">
      <c r="A567" s="89"/>
      <c r="B567" s="89"/>
      <c r="C567" s="89"/>
    </row>
    <row r="568" spans="1:3" ht="15" x14ac:dyDescent="0.2">
      <c r="A568" s="89"/>
      <c r="B568" s="89"/>
      <c r="C568" s="89"/>
    </row>
    <row r="569" spans="1:3" ht="15" x14ac:dyDescent="0.2">
      <c r="A569" s="89"/>
      <c r="B569" s="89"/>
      <c r="C569" s="89"/>
    </row>
    <row r="570" spans="1:3" ht="15" x14ac:dyDescent="0.2">
      <c r="A570" s="89"/>
      <c r="B570" s="89"/>
      <c r="C570" s="89"/>
    </row>
    <row r="571" spans="1:3" ht="15" x14ac:dyDescent="0.2">
      <c r="A571" s="89"/>
      <c r="B571" s="89"/>
      <c r="C571" s="89"/>
    </row>
    <row r="572" spans="1:3" ht="15" x14ac:dyDescent="0.2">
      <c r="A572" s="89"/>
      <c r="B572" s="89"/>
      <c r="C572" s="89"/>
    </row>
    <row r="573" spans="1:3" ht="15" x14ac:dyDescent="0.2">
      <c r="A573" s="89"/>
      <c r="B573" s="89"/>
      <c r="C573" s="89"/>
    </row>
    <row r="574" spans="1:3" ht="15" x14ac:dyDescent="0.2">
      <c r="A574" s="89"/>
      <c r="B574" s="89"/>
      <c r="C574" s="89"/>
    </row>
    <row r="575" spans="1:3" ht="15" x14ac:dyDescent="0.2">
      <c r="A575" s="89"/>
      <c r="B575" s="89"/>
      <c r="C575" s="89"/>
    </row>
    <row r="576" spans="1:3" ht="15" x14ac:dyDescent="0.2">
      <c r="A576" s="89"/>
      <c r="B576" s="89"/>
      <c r="C576" s="89"/>
    </row>
    <row r="577" spans="1:3" ht="15" x14ac:dyDescent="0.2">
      <c r="A577" s="89"/>
      <c r="B577" s="89"/>
      <c r="C577" s="89"/>
    </row>
    <row r="578" spans="1:3" ht="15" x14ac:dyDescent="0.2">
      <c r="A578" s="89"/>
      <c r="B578" s="89"/>
      <c r="C578" s="89"/>
    </row>
    <row r="579" spans="1:3" ht="15" x14ac:dyDescent="0.2">
      <c r="A579" s="89"/>
      <c r="B579" s="89"/>
      <c r="C579" s="89"/>
    </row>
    <row r="580" spans="1:3" ht="15" x14ac:dyDescent="0.2">
      <c r="A580" s="89"/>
      <c r="B580" s="89"/>
      <c r="C580" s="89"/>
    </row>
    <row r="581" spans="1:3" ht="15" x14ac:dyDescent="0.2">
      <c r="A581" s="89"/>
      <c r="B581" s="89"/>
      <c r="C581" s="89"/>
    </row>
    <row r="582" spans="1:3" ht="15" x14ac:dyDescent="0.2">
      <c r="A582" s="89"/>
      <c r="B582" s="89"/>
      <c r="C582" s="89"/>
    </row>
    <row r="583" spans="1:3" ht="15" x14ac:dyDescent="0.2">
      <c r="A583" s="89"/>
      <c r="B583" s="89"/>
      <c r="C583" s="89"/>
    </row>
    <row r="584" spans="1:3" ht="15" x14ac:dyDescent="0.2">
      <c r="A584" s="89"/>
      <c r="B584" s="89"/>
      <c r="C584" s="89"/>
    </row>
    <row r="585" spans="1:3" ht="15" x14ac:dyDescent="0.2">
      <c r="A585" s="89"/>
      <c r="B585" s="89"/>
      <c r="C585" s="89"/>
    </row>
    <row r="586" spans="1:3" ht="15" x14ac:dyDescent="0.2">
      <c r="A586" s="89"/>
      <c r="B586" s="89"/>
      <c r="C586" s="89"/>
    </row>
    <row r="587" spans="1:3" ht="15" x14ac:dyDescent="0.2">
      <c r="A587" s="89"/>
      <c r="B587" s="89"/>
      <c r="C587" s="89"/>
    </row>
    <row r="588" spans="1:3" ht="15" x14ac:dyDescent="0.2">
      <c r="A588" s="89"/>
      <c r="B588" s="89"/>
      <c r="C588" s="89"/>
    </row>
    <row r="589" spans="1:3" ht="15" x14ac:dyDescent="0.2">
      <c r="A589" s="89"/>
      <c r="B589" s="89"/>
      <c r="C589" s="89"/>
    </row>
    <row r="590" spans="1:3" ht="15" x14ac:dyDescent="0.2">
      <c r="A590" s="89"/>
      <c r="B590" s="89"/>
      <c r="C590" s="89"/>
    </row>
    <row r="591" spans="1:3" ht="15" x14ac:dyDescent="0.2">
      <c r="A591" s="89"/>
      <c r="B591" s="89"/>
      <c r="C591" s="89"/>
    </row>
    <row r="592" spans="1:3" ht="15" x14ac:dyDescent="0.2">
      <c r="A592" s="89"/>
      <c r="B592" s="89"/>
      <c r="C592" s="89"/>
    </row>
    <row r="593" spans="1:3" ht="15" x14ac:dyDescent="0.2">
      <c r="A593" s="89"/>
      <c r="B593" s="89"/>
      <c r="C593" s="89"/>
    </row>
    <row r="594" spans="1:3" ht="15" x14ac:dyDescent="0.2">
      <c r="A594" s="89"/>
      <c r="B594" s="89"/>
      <c r="C594" s="89"/>
    </row>
    <row r="595" spans="1:3" ht="15" x14ac:dyDescent="0.2">
      <c r="A595" s="89"/>
      <c r="B595" s="89"/>
      <c r="C595" s="89"/>
    </row>
    <row r="596" spans="1:3" ht="15" x14ac:dyDescent="0.2">
      <c r="A596" s="89"/>
      <c r="B596" s="89"/>
      <c r="C596" s="89"/>
    </row>
    <row r="597" spans="1:3" ht="15" x14ac:dyDescent="0.2">
      <c r="A597" s="89"/>
      <c r="B597" s="89"/>
      <c r="C597" s="89"/>
    </row>
    <row r="598" spans="1:3" ht="15" x14ac:dyDescent="0.2">
      <c r="A598" s="89"/>
      <c r="B598" s="89"/>
      <c r="C598" s="89"/>
    </row>
    <row r="599" spans="1:3" ht="15" x14ac:dyDescent="0.2">
      <c r="A599" s="89"/>
      <c r="B599" s="89"/>
      <c r="C599" s="89"/>
    </row>
    <row r="600" spans="1:3" ht="15" x14ac:dyDescent="0.2">
      <c r="A600" s="89"/>
      <c r="B600" s="89"/>
      <c r="C600" s="89"/>
    </row>
    <row r="601" spans="1:3" ht="15" x14ac:dyDescent="0.2">
      <c r="A601" s="89"/>
      <c r="B601" s="89"/>
      <c r="C601" s="89"/>
    </row>
    <row r="602" spans="1:3" ht="15" x14ac:dyDescent="0.2">
      <c r="A602" s="89"/>
      <c r="B602" s="89"/>
      <c r="C602" s="89"/>
    </row>
    <row r="603" spans="1:3" ht="15" x14ac:dyDescent="0.2">
      <c r="A603" s="89"/>
      <c r="B603" s="89"/>
      <c r="C603" s="89"/>
    </row>
    <row r="604" spans="1:3" ht="15" x14ac:dyDescent="0.2">
      <c r="A604" s="89"/>
      <c r="B604" s="89"/>
      <c r="C604" s="89"/>
    </row>
    <row r="605" spans="1:3" ht="15" x14ac:dyDescent="0.2">
      <c r="A605" s="89"/>
      <c r="B605" s="89"/>
      <c r="C605" s="89"/>
    </row>
    <row r="606" spans="1:3" ht="15" x14ac:dyDescent="0.2">
      <c r="A606" s="89"/>
      <c r="B606" s="89"/>
      <c r="C606" s="89"/>
    </row>
    <row r="607" spans="1:3" ht="15" x14ac:dyDescent="0.2">
      <c r="A607" s="89"/>
      <c r="B607" s="89"/>
      <c r="C607" s="89"/>
    </row>
    <row r="608" spans="1:3" ht="15" x14ac:dyDescent="0.2">
      <c r="A608" s="89"/>
      <c r="B608" s="89"/>
      <c r="C608" s="89"/>
    </row>
    <row r="609" spans="1:3" ht="15" x14ac:dyDescent="0.2">
      <c r="A609" s="89"/>
      <c r="B609" s="89"/>
      <c r="C609" s="89"/>
    </row>
    <row r="610" spans="1:3" ht="15" x14ac:dyDescent="0.2">
      <c r="A610" s="89"/>
      <c r="B610" s="89"/>
      <c r="C610" s="89"/>
    </row>
    <row r="611" spans="1:3" ht="15" x14ac:dyDescent="0.2">
      <c r="A611" s="89"/>
      <c r="B611" s="89"/>
      <c r="C611" s="89"/>
    </row>
    <row r="612" spans="1:3" ht="15" x14ac:dyDescent="0.2">
      <c r="A612" s="89"/>
      <c r="B612" s="89"/>
      <c r="C612" s="89"/>
    </row>
    <row r="613" spans="1:3" ht="15" x14ac:dyDescent="0.2">
      <c r="A613" s="89"/>
      <c r="B613" s="89"/>
      <c r="C613" s="89"/>
    </row>
    <row r="614" spans="1:3" ht="15" x14ac:dyDescent="0.2">
      <c r="A614" s="89"/>
      <c r="B614" s="89"/>
      <c r="C614" s="89"/>
    </row>
    <row r="615" spans="1:3" ht="15" x14ac:dyDescent="0.2">
      <c r="A615" s="89"/>
      <c r="B615" s="89"/>
      <c r="C615" s="89"/>
    </row>
    <row r="616" spans="1:3" ht="15" x14ac:dyDescent="0.2">
      <c r="A616" s="89"/>
      <c r="B616" s="89"/>
      <c r="C616" s="89"/>
    </row>
    <row r="617" spans="1:3" ht="15" x14ac:dyDescent="0.2">
      <c r="A617" s="89"/>
      <c r="B617" s="89"/>
      <c r="C617" s="89"/>
    </row>
    <row r="618" spans="1:3" ht="15" x14ac:dyDescent="0.2">
      <c r="A618" s="89"/>
      <c r="B618" s="89"/>
      <c r="C618" s="89"/>
    </row>
    <row r="619" spans="1:3" ht="15" x14ac:dyDescent="0.2">
      <c r="A619" s="89"/>
      <c r="B619" s="89"/>
      <c r="C619" s="89"/>
    </row>
    <row r="620" spans="1:3" ht="15" x14ac:dyDescent="0.2">
      <c r="A620" s="89"/>
      <c r="B620" s="89"/>
      <c r="C620" s="89"/>
    </row>
    <row r="621" spans="1:3" ht="15" x14ac:dyDescent="0.2">
      <c r="A621" s="89"/>
      <c r="B621" s="89"/>
      <c r="C621" s="89"/>
    </row>
    <row r="622" spans="1:3" ht="15" x14ac:dyDescent="0.2">
      <c r="A622" s="89"/>
      <c r="B622" s="89"/>
      <c r="C622" s="89"/>
    </row>
    <row r="623" spans="1:3" ht="15" x14ac:dyDescent="0.2">
      <c r="A623" s="89"/>
      <c r="B623" s="89"/>
      <c r="C623" s="89"/>
    </row>
    <row r="624" spans="1:3" ht="15" x14ac:dyDescent="0.2">
      <c r="A624" s="89"/>
      <c r="B624" s="89"/>
      <c r="C624" s="89"/>
    </row>
    <row r="625" spans="1:3" ht="15" x14ac:dyDescent="0.2">
      <c r="A625" s="89"/>
      <c r="B625" s="89"/>
      <c r="C625" s="89"/>
    </row>
    <row r="626" spans="1:3" ht="15" x14ac:dyDescent="0.2">
      <c r="A626" s="89"/>
      <c r="B626" s="89"/>
      <c r="C626" s="89"/>
    </row>
    <row r="627" spans="1:3" ht="15" x14ac:dyDescent="0.2">
      <c r="A627" s="89"/>
      <c r="B627" s="89"/>
      <c r="C627" s="89"/>
    </row>
    <row r="628" spans="1:3" ht="15" x14ac:dyDescent="0.2">
      <c r="A628" s="89"/>
      <c r="B628" s="89"/>
      <c r="C628" s="89"/>
    </row>
    <row r="629" spans="1:3" ht="15" x14ac:dyDescent="0.2">
      <c r="A629" s="89"/>
      <c r="B629" s="89"/>
      <c r="C629" s="89"/>
    </row>
    <row r="630" spans="1:3" ht="15" x14ac:dyDescent="0.2">
      <c r="A630" s="89"/>
      <c r="B630" s="89"/>
      <c r="C630" s="89"/>
    </row>
    <row r="631" spans="1:3" ht="15" x14ac:dyDescent="0.2">
      <c r="A631" s="89"/>
      <c r="B631" s="89"/>
      <c r="C631" s="89"/>
    </row>
    <row r="632" spans="1:3" ht="15" x14ac:dyDescent="0.2">
      <c r="A632" s="89"/>
      <c r="B632" s="89"/>
      <c r="C632" s="89"/>
    </row>
    <row r="633" spans="1:3" ht="15" x14ac:dyDescent="0.2">
      <c r="A633" s="89"/>
      <c r="B633" s="89"/>
      <c r="C633" s="89"/>
    </row>
    <row r="634" spans="1:3" ht="15" x14ac:dyDescent="0.2">
      <c r="A634" s="89"/>
      <c r="B634" s="89"/>
      <c r="C634" s="89"/>
    </row>
    <row r="635" spans="1:3" ht="15" x14ac:dyDescent="0.2">
      <c r="A635" s="89"/>
      <c r="B635" s="89"/>
      <c r="C635" s="89"/>
    </row>
    <row r="636" spans="1:3" ht="15" x14ac:dyDescent="0.2">
      <c r="A636" s="89"/>
      <c r="B636" s="89"/>
      <c r="C636" s="89"/>
    </row>
    <row r="637" spans="1:3" ht="15" x14ac:dyDescent="0.2">
      <c r="A637" s="89"/>
      <c r="B637" s="89"/>
      <c r="C637" s="89"/>
    </row>
    <row r="638" spans="1:3" ht="15" x14ac:dyDescent="0.2">
      <c r="A638" s="89"/>
      <c r="B638" s="89"/>
      <c r="C638" s="89"/>
    </row>
    <row r="639" spans="1:3" ht="15" x14ac:dyDescent="0.2">
      <c r="A639" s="89"/>
      <c r="B639" s="89"/>
      <c r="C639" s="89"/>
    </row>
    <row r="640" spans="1:3" ht="15" x14ac:dyDescent="0.2">
      <c r="A640" s="89"/>
      <c r="B640" s="89"/>
      <c r="C640" s="89"/>
    </row>
    <row r="641" spans="1:3" ht="15" x14ac:dyDescent="0.2">
      <c r="A641" s="89"/>
      <c r="B641" s="89"/>
      <c r="C641" s="89"/>
    </row>
    <row r="642" spans="1:3" ht="15" x14ac:dyDescent="0.2">
      <c r="A642" s="89"/>
      <c r="B642" s="89"/>
      <c r="C642" s="89"/>
    </row>
    <row r="643" spans="1:3" ht="15" x14ac:dyDescent="0.2">
      <c r="A643" s="89"/>
      <c r="B643" s="89"/>
      <c r="C643" s="89"/>
    </row>
    <row r="644" spans="1:3" ht="15" x14ac:dyDescent="0.2">
      <c r="A644" s="89"/>
      <c r="B644" s="89"/>
      <c r="C644" s="89"/>
    </row>
    <row r="645" spans="1:3" ht="15" x14ac:dyDescent="0.2">
      <c r="A645" s="89"/>
      <c r="B645" s="89"/>
      <c r="C645" s="89"/>
    </row>
    <row r="646" spans="1:3" ht="15" x14ac:dyDescent="0.2">
      <c r="A646" s="89"/>
      <c r="B646" s="89"/>
      <c r="C646" s="89"/>
    </row>
    <row r="647" spans="1:3" ht="15" x14ac:dyDescent="0.2">
      <c r="A647" s="89"/>
      <c r="B647" s="89"/>
      <c r="C647" s="89"/>
    </row>
    <row r="648" spans="1:3" ht="15" x14ac:dyDescent="0.2">
      <c r="A648" s="89"/>
      <c r="B648" s="89"/>
      <c r="C648" s="89"/>
    </row>
    <row r="649" spans="1:3" ht="15" x14ac:dyDescent="0.2">
      <c r="A649" s="89"/>
      <c r="B649" s="89"/>
      <c r="C649" s="89"/>
    </row>
    <row r="650" spans="1:3" ht="15" x14ac:dyDescent="0.2">
      <c r="A650" s="89"/>
      <c r="B650" s="89"/>
      <c r="C650" s="89"/>
    </row>
    <row r="651" spans="1:3" ht="15" x14ac:dyDescent="0.2">
      <c r="A651" s="89"/>
      <c r="B651" s="89"/>
      <c r="C651" s="89"/>
    </row>
    <row r="652" spans="1:3" ht="15" x14ac:dyDescent="0.2">
      <c r="A652" s="89"/>
      <c r="B652" s="89"/>
      <c r="C652" s="89"/>
    </row>
    <row r="653" spans="1:3" ht="15" x14ac:dyDescent="0.2">
      <c r="A653" s="89"/>
      <c r="B653" s="89"/>
      <c r="C653" s="89"/>
    </row>
    <row r="654" spans="1:3" ht="15" x14ac:dyDescent="0.2">
      <c r="A654" s="89"/>
      <c r="B654" s="89"/>
      <c r="C654" s="89"/>
    </row>
    <row r="655" spans="1:3" ht="15" x14ac:dyDescent="0.2">
      <c r="A655" s="89"/>
      <c r="B655" s="89"/>
      <c r="C655" s="89"/>
    </row>
    <row r="656" spans="1:3" ht="15" x14ac:dyDescent="0.2">
      <c r="A656" s="89"/>
      <c r="B656" s="89"/>
      <c r="C656" s="89"/>
    </row>
    <row r="657" spans="1:3" ht="15" x14ac:dyDescent="0.2">
      <c r="A657" s="89"/>
      <c r="B657" s="89"/>
      <c r="C657" s="89"/>
    </row>
    <row r="658" spans="1:3" ht="15" x14ac:dyDescent="0.2">
      <c r="A658" s="89"/>
      <c r="B658" s="89"/>
      <c r="C658" s="89"/>
    </row>
    <row r="659" spans="1:3" ht="15" x14ac:dyDescent="0.2">
      <c r="A659" s="89"/>
      <c r="B659" s="89"/>
      <c r="C659" s="89"/>
    </row>
    <row r="660" spans="1:3" ht="15" x14ac:dyDescent="0.2">
      <c r="A660" s="89"/>
      <c r="B660" s="89"/>
      <c r="C660" s="89"/>
    </row>
    <row r="661" spans="1:3" ht="15" x14ac:dyDescent="0.2">
      <c r="A661" s="89"/>
      <c r="B661" s="89"/>
      <c r="C661" s="89"/>
    </row>
    <row r="662" spans="1:3" ht="15" x14ac:dyDescent="0.2">
      <c r="A662" s="89"/>
      <c r="B662" s="89"/>
      <c r="C662" s="89"/>
    </row>
    <row r="663" spans="1:3" ht="15" x14ac:dyDescent="0.2">
      <c r="A663" s="89"/>
      <c r="B663" s="89"/>
      <c r="C663" s="89"/>
    </row>
    <row r="664" spans="1:3" ht="15" x14ac:dyDescent="0.2">
      <c r="A664" s="89"/>
      <c r="B664" s="89"/>
      <c r="C664" s="89"/>
    </row>
    <row r="665" spans="1:3" ht="15" x14ac:dyDescent="0.2">
      <c r="A665" s="89"/>
      <c r="B665" s="89"/>
      <c r="C665" s="89"/>
    </row>
    <row r="666" spans="1:3" ht="15" x14ac:dyDescent="0.2">
      <c r="A666" s="89"/>
      <c r="B666" s="89"/>
      <c r="C666" s="89"/>
    </row>
    <row r="667" spans="1:3" ht="15" x14ac:dyDescent="0.2">
      <c r="A667" s="89"/>
      <c r="B667" s="89"/>
      <c r="C667" s="89"/>
    </row>
    <row r="668" spans="1:3" ht="15" x14ac:dyDescent="0.2">
      <c r="A668" s="89"/>
      <c r="B668" s="89"/>
      <c r="C668" s="89"/>
    </row>
    <row r="669" spans="1:3" ht="15" x14ac:dyDescent="0.2">
      <c r="A669" s="89"/>
      <c r="B669" s="89"/>
      <c r="C669" s="89"/>
    </row>
    <row r="670" spans="1:3" ht="15" x14ac:dyDescent="0.2">
      <c r="A670" s="89"/>
      <c r="B670" s="89"/>
      <c r="C670" s="89"/>
    </row>
    <row r="671" spans="1:3" ht="15" x14ac:dyDescent="0.2">
      <c r="A671" s="89"/>
      <c r="B671" s="89"/>
      <c r="C671" s="89"/>
    </row>
    <row r="672" spans="1:3" ht="15" x14ac:dyDescent="0.2">
      <c r="A672" s="89"/>
      <c r="B672" s="89"/>
      <c r="C672" s="89"/>
    </row>
    <row r="673" spans="1:3" ht="15" x14ac:dyDescent="0.2">
      <c r="A673" s="89"/>
      <c r="B673" s="89"/>
      <c r="C673" s="89"/>
    </row>
    <row r="674" spans="1:3" ht="15" x14ac:dyDescent="0.2">
      <c r="A674" s="89"/>
      <c r="B674" s="89"/>
      <c r="C674" s="89"/>
    </row>
    <row r="675" spans="1:3" ht="15" x14ac:dyDescent="0.2">
      <c r="A675" s="89"/>
      <c r="B675" s="89"/>
      <c r="C675" s="89"/>
    </row>
    <row r="676" spans="1:3" ht="15" x14ac:dyDescent="0.2">
      <c r="A676" s="89"/>
      <c r="B676" s="89"/>
      <c r="C676" s="89"/>
    </row>
    <row r="677" spans="1:3" ht="15" x14ac:dyDescent="0.2">
      <c r="A677" s="89"/>
      <c r="B677" s="89"/>
      <c r="C677" s="89"/>
    </row>
    <row r="678" spans="1:3" ht="15" x14ac:dyDescent="0.2">
      <c r="A678" s="89"/>
      <c r="B678" s="89"/>
      <c r="C678" s="89"/>
    </row>
    <row r="679" spans="1:3" ht="15" x14ac:dyDescent="0.2">
      <c r="A679" s="89"/>
      <c r="B679" s="89"/>
      <c r="C679" s="89"/>
    </row>
    <row r="680" spans="1:3" ht="15" x14ac:dyDescent="0.2">
      <c r="A680" s="89"/>
      <c r="B680" s="89"/>
      <c r="C680" s="89"/>
    </row>
    <row r="681" spans="1:3" ht="15" x14ac:dyDescent="0.2">
      <c r="A681" s="89"/>
      <c r="B681" s="89"/>
      <c r="C681" s="89"/>
    </row>
    <row r="682" spans="1:3" ht="15" x14ac:dyDescent="0.2">
      <c r="A682" s="89"/>
      <c r="B682" s="89"/>
      <c r="C682" s="89"/>
    </row>
    <row r="683" spans="1:3" ht="15" x14ac:dyDescent="0.2">
      <c r="A683" s="89"/>
      <c r="B683" s="89"/>
      <c r="C683" s="89"/>
    </row>
    <row r="684" spans="1:3" ht="15" x14ac:dyDescent="0.2">
      <c r="A684" s="89"/>
      <c r="B684" s="89"/>
      <c r="C684" s="89"/>
    </row>
    <row r="685" spans="1:3" ht="15" x14ac:dyDescent="0.2">
      <c r="A685" s="89"/>
      <c r="B685" s="89"/>
      <c r="C685" s="89"/>
    </row>
    <row r="686" spans="1:3" ht="15" x14ac:dyDescent="0.2">
      <c r="A686" s="89"/>
      <c r="B686" s="89"/>
      <c r="C686" s="89"/>
    </row>
    <row r="687" spans="1:3" ht="15" x14ac:dyDescent="0.2">
      <c r="A687" s="89"/>
      <c r="B687" s="89"/>
      <c r="C687" s="89"/>
    </row>
    <row r="688" spans="1:3" ht="15" x14ac:dyDescent="0.2">
      <c r="A688" s="89"/>
      <c r="B688" s="89"/>
      <c r="C688" s="89"/>
    </row>
    <row r="689" spans="1:3" ht="15" x14ac:dyDescent="0.2">
      <c r="A689" s="89"/>
      <c r="B689" s="89"/>
      <c r="C689" s="89"/>
    </row>
    <row r="690" spans="1:3" ht="15" x14ac:dyDescent="0.2">
      <c r="A690" s="89"/>
      <c r="B690" s="89"/>
      <c r="C690" s="89"/>
    </row>
    <row r="691" spans="1:3" ht="15" x14ac:dyDescent="0.2">
      <c r="A691" s="89"/>
      <c r="B691" s="89"/>
      <c r="C691" s="89"/>
    </row>
    <row r="692" spans="1:3" ht="15" x14ac:dyDescent="0.2">
      <c r="A692" s="89"/>
      <c r="B692" s="89"/>
      <c r="C692" s="89"/>
    </row>
    <row r="693" spans="1:3" ht="15" x14ac:dyDescent="0.2">
      <c r="A693" s="89"/>
      <c r="B693" s="89"/>
      <c r="C693" s="89"/>
    </row>
    <row r="694" spans="1:3" ht="15" x14ac:dyDescent="0.2">
      <c r="A694" s="89"/>
      <c r="B694" s="89"/>
      <c r="C694" s="89"/>
    </row>
    <row r="695" spans="1:3" ht="15" x14ac:dyDescent="0.2">
      <c r="A695" s="89"/>
      <c r="B695" s="89"/>
      <c r="C695" s="89"/>
    </row>
    <row r="696" spans="1:3" ht="15" x14ac:dyDescent="0.2">
      <c r="A696" s="89"/>
      <c r="B696" s="89"/>
      <c r="C696" s="89"/>
    </row>
  </sheetData>
  <sheetProtection password="C3F2" sheet="1" objects="1" scenarios="1" selectLockedCells="1"/>
  <mergeCells count="5">
    <mergeCell ref="P7:P8"/>
    <mergeCell ref="A25:D25"/>
    <mergeCell ref="A1:E1"/>
    <mergeCell ref="I7:J7"/>
    <mergeCell ref="K7:M7"/>
  </mergeCells>
  <phoneticPr fontId="24" type="noConversion"/>
  <conditionalFormatting sqref="Q9 Q13 Q11 Q15 Q17">
    <cfRule type="cellIs" dxfId="25" priority="1" stopIfTrue="1" operator="notEqual">
      <formula>N9+O9</formula>
    </cfRule>
  </conditionalFormatting>
  <conditionalFormatting sqref="I9">
    <cfRule type="cellIs" dxfId="24" priority="2" stopIfTrue="1" operator="notEqual">
      <formula>75.34+920.02</formula>
    </cfRule>
  </conditionalFormatting>
  <conditionalFormatting sqref="I11">
    <cfRule type="cellIs" dxfId="23" priority="3" stopIfTrue="1" operator="notEqual">
      <formula>91.95+3.83</formula>
    </cfRule>
  </conditionalFormatting>
  <conditionalFormatting sqref="I13">
    <cfRule type="cellIs" dxfId="22" priority="4" stopIfTrue="1" operator="notEqual">
      <formula>769.8+6.66</formula>
    </cfRule>
  </conditionalFormatting>
  <conditionalFormatting sqref="I15">
    <cfRule type="cellIs" dxfId="21" priority="5" stopIfTrue="1" operator="notEqual">
      <formula>275.74</formula>
    </cfRule>
  </conditionalFormatting>
  <conditionalFormatting sqref="I17">
    <cfRule type="cellIs" dxfId="20" priority="6" stopIfTrue="1" operator="notEqual">
      <formula>898.2-50.68</formula>
    </cfRule>
  </conditionalFormatting>
  <conditionalFormatting sqref="F19">
    <cfRule type="cellIs" dxfId="19" priority="7" stopIfTrue="1" operator="notEqual">
      <formula>522077.52+4504.02</formula>
    </cfRule>
  </conditionalFormatting>
  <conditionalFormatting sqref="G19">
    <cfRule type="cellIs" dxfId="18" priority="8" stopIfTrue="1" operator="notEqual">
      <formula>523365.47+6332.73</formula>
    </cfRule>
  </conditionalFormatting>
  <conditionalFormatting sqref="H19">
    <cfRule type="cellIs" dxfId="17" priority="9" stopIfTrue="1" operator="notEqual">
      <formula>125.8</formula>
    </cfRule>
  </conditionalFormatting>
  <conditionalFormatting sqref="I19">
    <cfRule type="cellIs" dxfId="16" priority="10" stopIfTrue="1" operator="notEqual">
      <formula>1162.15+1828.71</formula>
    </cfRule>
  </conditionalFormatting>
  <pageMargins left="0.78740157499999996" right="0.78740157499999996" top="0.984251969" bottom="0.984251969" header="0.4921259845" footer="0.492125984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6"/>
  </sheetPr>
  <dimension ref="A1:L609"/>
  <sheetViews>
    <sheetView zoomScale="120" workbookViewId="0">
      <selection activeCell="E32" sqref="E32"/>
    </sheetView>
  </sheetViews>
  <sheetFormatPr defaultRowHeight="12.75" x14ac:dyDescent="0.2"/>
  <cols>
    <col min="1" max="1" width="5.140625" customWidth="1"/>
    <col min="2" max="2" width="28.28515625" style="8" customWidth="1"/>
    <col min="3" max="3" width="17.42578125" style="3" hidden="1" customWidth="1"/>
    <col min="4" max="4" width="21.140625" style="3" hidden="1" customWidth="1"/>
    <col min="5" max="5" width="12.85546875" customWidth="1"/>
    <col min="6" max="6" width="13.5703125" customWidth="1"/>
    <col min="7" max="7" width="11.28515625" hidden="1" customWidth="1"/>
    <col min="8" max="8" width="9.5703125" customWidth="1"/>
    <col min="9" max="9" width="11.42578125" customWidth="1"/>
    <col min="10" max="10" width="12.140625" customWidth="1"/>
    <col min="11" max="11" width="12.140625" hidden="1" customWidth="1"/>
    <col min="12" max="12" width="1.28515625" customWidth="1"/>
  </cols>
  <sheetData>
    <row r="1" spans="1:12" ht="18" x14ac:dyDescent="0.25">
      <c r="A1" s="1" t="s">
        <v>23</v>
      </c>
      <c r="B1" s="2"/>
      <c r="I1" s="4"/>
      <c r="J1" s="4"/>
      <c r="K1" s="4"/>
    </row>
    <row r="2" spans="1:12" ht="14.25" x14ac:dyDescent="0.2">
      <c r="A2" s="5"/>
      <c r="B2" s="2"/>
      <c r="D2" s="6"/>
    </row>
    <row r="3" spans="1:12" ht="14.25" hidden="1" x14ac:dyDescent="0.2">
      <c r="A3" s="5"/>
      <c r="B3" s="2"/>
      <c r="D3" s="6"/>
    </row>
    <row r="4" spans="1:12" ht="15" x14ac:dyDescent="0.2">
      <c r="A4" s="907" t="s">
        <v>24</v>
      </c>
      <c r="B4" s="908"/>
      <c r="C4" s="908"/>
      <c r="D4" s="908"/>
      <c r="E4" s="909"/>
      <c r="F4" s="909"/>
      <c r="G4" s="909"/>
      <c r="H4" s="909"/>
      <c r="I4" s="909"/>
      <c r="J4" s="909"/>
      <c r="K4" s="7"/>
    </row>
    <row r="5" spans="1:12" ht="9" customHeight="1" x14ac:dyDescent="0.2">
      <c r="A5" s="908"/>
      <c r="B5" s="908"/>
      <c r="C5" s="908"/>
      <c r="D5" s="908"/>
      <c r="E5" s="909"/>
      <c r="F5" s="909"/>
      <c r="G5" s="909"/>
      <c r="H5" s="909"/>
      <c r="I5" s="909"/>
      <c r="J5" s="909"/>
      <c r="K5" s="7"/>
    </row>
    <row r="6" spans="1:12" ht="13.5" thickBot="1" x14ac:dyDescent="0.25">
      <c r="J6" s="9" t="s">
        <v>0</v>
      </c>
      <c r="K6" s="9"/>
    </row>
    <row r="7" spans="1:12" ht="16.5" thickTop="1" x14ac:dyDescent="0.25">
      <c r="A7" s="10" t="s">
        <v>1</v>
      </c>
      <c r="B7" s="11"/>
      <c r="C7" s="12"/>
      <c r="D7" s="12"/>
      <c r="E7" s="13" t="s">
        <v>2</v>
      </c>
      <c r="F7" s="14" t="s">
        <v>3</v>
      </c>
      <c r="G7" s="910" t="s">
        <v>4</v>
      </c>
      <c r="H7" s="911"/>
      <c r="I7" s="914" t="s">
        <v>5</v>
      </c>
      <c r="J7" s="915"/>
      <c r="K7" s="105" t="s">
        <v>19</v>
      </c>
    </row>
    <row r="8" spans="1:12" ht="16.5" thickBot="1" x14ac:dyDescent="0.3">
      <c r="A8" s="15"/>
      <c r="B8" s="16"/>
      <c r="C8" s="17"/>
      <c r="D8" s="17"/>
      <c r="E8" s="18"/>
      <c r="F8" s="19"/>
      <c r="G8" s="912"/>
      <c r="H8" s="913"/>
      <c r="I8" s="20" t="s">
        <v>6</v>
      </c>
      <c r="J8" s="21" t="s">
        <v>7</v>
      </c>
      <c r="K8" s="110"/>
    </row>
    <row r="9" spans="1:12" ht="15.75" thickTop="1" x14ac:dyDescent="0.2">
      <c r="A9" s="22"/>
      <c r="B9" s="23"/>
      <c r="C9" s="24"/>
      <c r="D9" s="24"/>
      <c r="E9" s="25"/>
      <c r="F9" s="26"/>
      <c r="G9" s="27"/>
      <c r="H9" s="27"/>
      <c r="I9" s="28"/>
      <c r="J9" s="29"/>
      <c r="K9" s="106"/>
    </row>
    <row r="10" spans="1:12" ht="15" x14ac:dyDescent="0.25">
      <c r="A10" s="30" t="s">
        <v>8</v>
      </c>
      <c r="B10" s="31"/>
      <c r="C10" s="32"/>
      <c r="D10" s="32"/>
      <c r="E10" s="33">
        <v>2793304.68</v>
      </c>
      <c r="F10" s="34">
        <v>2801053.76</v>
      </c>
      <c r="G10" s="35"/>
      <c r="H10" s="35">
        <v>768.59</v>
      </c>
      <c r="I10" s="36">
        <v>6980.49</v>
      </c>
      <c r="J10" s="37">
        <v>0</v>
      </c>
      <c r="K10" s="116"/>
      <c r="L10" s="2"/>
    </row>
    <row r="11" spans="1:12" ht="15.75" thickBot="1" x14ac:dyDescent="0.25">
      <c r="A11" s="38"/>
      <c r="B11" s="39"/>
      <c r="C11" s="40"/>
      <c r="D11" s="40"/>
      <c r="E11" s="117"/>
      <c r="F11" s="118"/>
      <c r="G11" s="119"/>
      <c r="H11" s="119"/>
      <c r="I11" s="120" t="s">
        <v>9</v>
      </c>
      <c r="J11" s="121">
        <f>I10+J10</f>
        <v>6980.49</v>
      </c>
      <c r="K11" s="109">
        <f>F10-E10-H10</f>
        <v>6980.4899999996087</v>
      </c>
      <c r="L11" s="2"/>
    </row>
    <row r="12" spans="1:12" ht="15" x14ac:dyDescent="0.2">
      <c r="A12" s="41"/>
      <c r="B12" s="42"/>
      <c r="C12" s="43"/>
      <c r="D12" s="43"/>
      <c r="E12" s="122"/>
      <c r="F12" s="123"/>
      <c r="G12" s="90"/>
      <c r="H12" s="90"/>
      <c r="I12" s="124"/>
      <c r="J12" s="125"/>
      <c r="K12" s="116"/>
      <c r="L12" s="2"/>
    </row>
    <row r="13" spans="1:12" ht="15" x14ac:dyDescent="0.25">
      <c r="A13" s="30" t="s">
        <v>10</v>
      </c>
      <c r="B13" s="31"/>
      <c r="C13" s="45"/>
      <c r="D13" s="45"/>
      <c r="E13" s="46">
        <v>535209.4</v>
      </c>
      <c r="F13" s="47">
        <v>541135.51</v>
      </c>
      <c r="G13" s="48"/>
      <c r="H13" s="48">
        <v>4818.3</v>
      </c>
      <c r="I13" s="49">
        <v>1107.81</v>
      </c>
      <c r="J13" s="50"/>
      <c r="K13" s="107"/>
      <c r="L13" s="126"/>
    </row>
    <row r="14" spans="1:12" ht="15.75" thickBot="1" x14ac:dyDescent="0.25">
      <c r="A14" s="52"/>
      <c r="B14" s="53"/>
      <c r="C14" s="54"/>
      <c r="D14" s="54"/>
      <c r="E14" s="127"/>
      <c r="F14" s="128"/>
      <c r="G14" s="129"/>
      <c r="H14" s="129"/>
      <c r="I14" s="120" t="s">
        <v>9</v>
      </c>
      <c r="J14" s="121">
        <f>I13+J13</f>
        <v>1107.81</v>
      </c>
      <c r="K14" s="109">
        <f>F13-E13-H13</f>
        <v>1107.8099999999858</v>
      </c>
      <c r="L14" s="2"/>
    </row>
    <row r="15" spans="1:12" ht="15" x14ac:dyDescent="0.2">
      <c r="A15" s="55"/>
      <c r="B15" s="56"/>
      <c r="C15" s="57"/>
      <c r="D15" s="57"/>
      <c r="E15" s="130"/>
      <c r="F15" s="131"/>
      <c r="G15" s="132"/>
      <c r="H15" s="132"/>
      <c r="I15" s="133"/>
      <c r="J15" s="134"/>
      <c r="K15" s="135"/>
      <c r="L15" s="2"/>
    </row>
    <row r="16" spans="1:12" ht="15" x14ac:dyDescent="0.25">
      <c r="A16" s="30" t="s">
        <v>11</v>
      </c>
      <c r="B16" s="31"/>
      <c r="C16" s="58"/>
      <c r="D16" s="58"/>
      <c r="E16" s="46">
        <v>155216.98000000001</v>
      </c>
      <c r="F16" s="47">
        <v>156275.49</v>
      </c>
      <c r="G16" s="48"/>
      <c r="H16" s="48">
        <v>193.67</v>
      </c>
      <c r="I16" s="49">
        <v>864.84</v>
      </c>
      <c r="J16" s="50">
        <v>0</v>
      </c>
      <c r="K16" s="107"/>
      <c r="L16" s="2"/>
    </row>
    <row r="17" spans="1:12" ht="15.75" thickBot="1" x14ac:dyDescent="0.25">
      <c r="A17" s="52"/>
      <c r="B17" s="53"/>
      <c r="C17" s="54"/>
      <c r="D17" s="54"/>
      <c r="E17" s="127"/>
      <c r="F17" s="128"/>
      <c r="G17" s="129"/>
      <c r="H17" s="129"/>
      <c r="I17" s="120" t="s">
        <v>9</v>
      </c>
      <c r="J17" s="121">
        <f>I16+J16</f>
        <v>864.84</v>
      </c>
      <c r="K17" s="109">
        <f>F16-E16-H16</f>
        <v>864.83999999998025</v>
      </c>
      <c r="L17" s="2"/>
    </row>
    <row r="18" spans="1:12" ht="15" x14ac:dyDescent="0.2">
      <c r="A18" s="101"/>
      <c r="B18" s="102"/>
      <c r="C18" s="103"/>
      <c r="D18" s="103"/>
      <c r="E18" s="136"/>
      <c r="F18" s="137"/>
      <c r="G18" s="138"/>
      <c r="H18" s="138"/>
      <c r="I18" s="139"/>
      <c r="J18" s="140"/>
      <c r="K18" s="135"/>
      <c r="L18" s="2"/>
    </row>
    <row r="19" spans="1:12" ht="15" x14ac:dyDescent="0.25">
      <c r="A19" s="30" t="s">
        <v>12</v>
      </c>
      <c r="B19" s="31"/>
      <c r="C19" s="58"/>
      <c r="D19" s="58"/>
      <c r="E19" s="46">
        <v>935469.14</v>
      </c>
      <c r="F19" s="47">
        <v>940354.76</v>
      </c>
      <c r="G19" s="48"/>
      <c r="H19" s="48">
        <v>0</v>
      </c>
      <c r="I19" s="59">
        <v>4885.62</v>
      </c>
      <c r="J19" s="50">
        <v>0</v>
      </c>
      <c r="K19" s="107"/>
      <c r="L19" s="2"/>
    </row>
    <row r="20" spans="1:12" ht="15.75" thickBot="1" x14ac:dyDescent="0.25">
      <c r="A20" s="52"/>
      <c r="B20" s="53"/>
      <c r="C20" s="54"/>
      <c r="D20" s="54"/>
      <c r="E20" s="127"/>
      <c r="F20" s="128"/>
      <c r="G20" s="129"/>
      <c r="H20" s="129"/>
      <c r="I20" s="120" t="s">
        <v>9</v>
      </c>
      <c r="J20" s="121">
        <f>I19+J19</f>
        <v>4885.62</v>
      </c>
      <c r="K20" s="109">
        <f>F19-E19-H19</f>
        <v>4885.6199999999953</v>
      </c>
      <c r="L20" s="2"/>
    </row>
    <row r="21" spans="1:12" ht="15.75" hidden="1" thickBot="1" x14ac:dyDescent="0.25">
      <c r="A21" s="56"/>
      <c r="B21" s="56"/>
      <c r="C21" s="57"/>
      <c r="D21" s="57"/>
      <c r="E21" s="130"/>
      <c r="F21" s="131"/>
      <c r="G21" s="141"/>
      <c r="H21" s="141"/>
      <c r="I21" s="142"/>
      <c r="J21" s="134"/>
      <c r="K21" s="135"/>
      <c r="L21" s="2"/>
    </row>
    <row r="22" spans="1:12" ht="16.5" hidden="1" thickBot="1" x14ac:dyDescent="0.3">
      <c r="A22" s="61" t="s">
        <v>13</v>
      </c>
      <c r="B22" s="62"/>
      <c r="C22" s="63"/>
      <c r="D22" s="63"/>
      <c r="E22" s="143">
        <f>E23+E24</f>
        <v>848226.33</v>
      </c>
      <c r="F22" s="144">
        <f>F23+F24</f>
        <v>849889.4</v>
      </c>
      <c r="G22" s="145">
        <f>G23+G24</f>
        <v>8334.77</v>
      </c>
      <c r="H22" s="146">
        <f>H23+H24</f>
        <v>-5</v>
      </c>
      <c r="I22" s="147">
        <f>F22-E22+H22</f>
        <v>1658.0700000000652</v>
      </c>
      <c r="J22" s="148"/>
      <c r="K22" s="149"/>
      <c r="L22" s="2"/>
    </row>
    <row r="23" spans="1:12" ht="15.75" hidden="1" thickBot="1" x14ac:dyDescent="0.25">
      <c r="A23" s="60"/>
      <c r="B23" s="56" t="s">
        <v>14</v>
      </c>
      <c r="C23" s="64"/>
      <c r="D23" s="64"/>
      <c r="E23" s="130">
        <v>848226.33</v>
      </c>
      <c r="F23" s="131">
        <v>849889.4</v>
      </c>
      <c r="G23" s="150">
        <v>8324.77</v>
      </c>
      <c r="H23" s="151">
        <v>-5</v>
      </c>
      <c r="I23" s="152"/>
      <c r="J23" s="153"/>
      <c r="K23" s="154"/>
      <c r="L23" s="2"/>
    </row>
    <row r="24" spans="1:12" ht="15.75" hidden="1" thickBot="1" x14ac:dyDescent="0.25">
      <c r="A24" s="60"/>
      <c r="B24" s="65" t="s">
        <v>15</v>
      </c>
      <c r="C24" s="64"/>
      <c r="D24" s="66"/>
      <c r="E24" s="130">
        <v>0</v>
      </c>
      <c r="F24" s="131">
        <v>0</v>
      </c>
      <c r="G24" s="150">
        <v>10</v>
      </c>
      <c r="H24" s="150">
        <v>0</v>
      </c>
      <c r="I24" s="152"/>
      <c r="J24" s="153"/>
      <c r="K24" s="154"/>
      <c r="L24" s="2"/>
    </row>
    <row r="25" spans="1:12" ht="15.75" hidden="1" thickBot="1" x14ac:dyDescent="0.25">
      <c r="A25" s="60" t="s">
        <v>16</v>
      </c>
      <c r="B25" s="65"/>
      <c r="C25" s="66"/>
      <c r="D25" s="66"/>
      <c r="E25" s="130">
        <f>E19-E22</f>
        <v>87242.810000000056</v>
      </c>
      <c r="F25" s="131">
        <f>F19-F22</f>
        <v>90465.359999999986</v>
      </c>
      <c r="G25" s="150">
        <f>G19-G22</f>
        <v>-8334.77</v>
      </c>
      <c r="H25" s="151">
        <f>H19-H22</f>
        <v>5</v>
      </c>
      <c r="I25" s="152"/>
      <c r="J25" s="153"/>
      <c r="K25" s="154"/>
      <c r="L25" s="2"/>
    </row>
    <row r="26" spans="1:12" ht="15.75" hidden="1" thickBot="1" x14ac:dyDescent="0.25">
      <c r="A26" s="56"/>
      <c r="B26" s="56"/>
      <c r="C26" s="57"/>
      <c r="D26" s="57"/>
      <c r="E26" s="130"/>
      <c r="F26" s="131"/>
      <c r="G26" s="141"/>
      <c r="H26" s="141"/>
      <c r="I26" s="155"/>
      <c r="J26" s="156"/>
      <c r="K26" s="135"/>
      <c r="L26" s="2"/>
    </row>
    <row r="27" spans="1:12" ht="15.75" thickTop="1" x14ac:dyDescent="0.2">
      <c r="A27" s="67"/>
      <c r="B27" s="68"/>
      <c r="C27" s="69"/>
      <c r="D27" s="69"/>
      <c r="E27" s="157"/>
      <c r="F27" s="158"/>
      <c r="G27" s="159"/>
      <c r="H27" s="159"/>
      <c r="I27" s="133"/>
      <c r="J27" s="134"/>
      <c r="K27" s="135"/>
      <c r="L27" s="2"/>
    </row>
    <row r="28" spans="1:12" ht="15" x14ac:dyDescent="0.25">
      <c r="A28" s="30" t="s">
        <v>17</v>
      </c>
      <c r="B28" s="31"/>
      <c r="C28" s="58"/>
      <c r="D28" s="58"/>
      <c r="E28" s="46">
        <v>495774.08</v>
      </c>
      <c r="F28" s="47">
        <v>497828.67</v>
      </c>
      <c r="G28" s="48"/>
      <c r="H28" s="48">
        <v>0</v>
      </c>
      <c r="I28" s="49">
        <v>2054.59</v>
      </c>
      <c r="J28" s="50">
        <v>0</v>
      </c>
      <c r="K28" s="107"/>
      <c r="L28" s="2"/>
    </row>
    <row r="29" spans="1:12" ht="15.75" thickBot="1" x14ac:dyDescent="0.25">
      <c r="A29" s="70"/>
      <c r="B29" s="71"/>
      <c r="C29" s="72"/>
      <c r="D29" s="72"/>
      <c r="E29" s="160"/>
      <c r="F29" s="161"/>
      <c r="G29" s="162"/>
      <c r="H29" s="163"/>
      <c r="I29" s="164" t="s">
        <v>9</v>
      </c>
      <c r="J29" s="121">
        <f>I28+J28</f>
        <v>2054.59</v>
      </c>
      <c r="K29" s="109">
        <f>F28-E28-H28</f>
        <v>2054.5899999999674</v>
      </c>
      <c r="L29" s="2"/>
    </row>
    <row r="30" spans="1:12" ht="15.75" thickTop="1" x14ac:dyDescent="0.2">
      <c r="A30" s="22"/>
      <c r="B30" s="23"/>
      <c r="C30" s="24"/>
      <c r="D30" s="24"/>
      <c r="E30" s="74"/>
      <c r="F30" s="26"/>
      <c r="G30" s="27"/>
      <c r="H30" s="92"/>
      <c r="I30" s="28"/>
      <c r="J30" s="75"/>
      <c r="K30" s="106"/>
    </row>
    <row r="31" spans="1:12" ht="15" x14ac:dyDescent="0.25">
      <c r="A31" s="76" t="s">
        <v>18</v>
      </c>
      <c r="B31" s="77"/>
      <c r="C31" s="78"/>
      <c r="D31" s="78"/>
      <c r="E31" s="79">
        <f t="shared" ref="E31:J31" si="0">E28+E19+E16+E13+E10</f>
        <v>4914974.28</v>
      </c>
      <c r="F31" s="80">
        <f t="shared" si="0"/>
        <v>4936648.1899999995</v>
      </c>
      <c r="G31" s="79">
        <f t="shared" si="0"/>
        <v>0</v>
      </c>
      <c r="H31" s="93">
        <f t="shared" si="0"/>
        <v>5780.56</v>
      </c>
      <c r="I31" s="79">
        <f t="shared" si="0"/>
        <v>15893.35</v>
      </c>
      <c r="J31" s="81">
        <f t="shared" si="0"/>
        <v>0</v>
      </c>
      <c r="K31" s="93">
        <f>K29+K20+K17+K14+K11</f>
        <v>15893.349999999537</v>
      </c>
    </row>
    <row r="32" spans="1:12" ht="15.75" thickBot="1" x14ac:dyDescent="0.25">
      <c r="A32" s="82"/>
      <c r="B32" s="83"/>
      <c r="C32" s="84"/>
      <c r="D32" s="84"/>
      <c r="E32" s="85"/>
      <c r="F32" s="86"/>
      <c r="G32" s="87"/>
      <c r="H32" s="94"/>
      <c r="I32" s="73" t="s">
        <v>9</v>
      </c>
      <c r="J32" s="88">
        <f>J29+J20+J17+J14+J11</f>
        <v>15893.35</v>
      </c>
      <c r="K32" s="108"/>
    </row>
    <row r="33" spans="1:9" ht="15.75" thickTop="1" x14ac:dyDescent="0.2">
      <c r="A33" s="89" t="s">
        <v>25</v>
      </c>
      <c r="B33" s="89"/>
      <c r="E33">
        <v>132</v>
      </c>
      <c r="F33" t="s">
        <v>30</v>
      </c>
    </row>
    <row r="34" spans="1:9" ht="15" x14ac:dyDescent="0.2">
      <c r="A34" s="89" t="s">
        <v>26</v>
      </c>
      <c r="B34" s="89"/>
      <c r="E34">
        <v>1</v>
      </c>
      <c r="F34" t="s">
        <v>30</v>
      </c>
    </row>
    <row r="35" spans="1:9" ht="15" x14ac:dyDescent="0.2">
      <c r="A35" s="89" t="s">
        <v>27</v>
      </c>
      <c r="B35" s="89"/>
      <c r="E35">
        <v>5</v>
      </c>
      <c r="F35" t="s">
        <v>30</v>
      </c>
    </row>
    <row r="36" spans="1:9" ht="15" x14ac:dyDescent="0.2">
      <c r="A36" s="89" t="s">
        <v>28</v>
      </c>
      <c r="B36" s="89"/>
      <c r="E36">
        <v>8</v>
      </c>
      <c r="F36" t="s">
        <v>30</v>
      </c>
    </row>
    <row r="37" spans="1:9" ht="15" x14ac:dyDescent="0.2">
      <c r="A37" s="89" t="s">
        <v>29</v>
      </c>
      <c r="B37" s="89"/>
      <c r="E37">
        <v>33</v>
      </c>
      <c r="F37" t="s">
        <v>30</v>
      </c>
    </row>
    <row r="38" spans="1:9" ht="15" x14ac:dyDescent="0.2">
      <c r="A38" s="89"/>
      <c r="B38" s="89" t="s">
        <v>18</v>
      </c>
      <c r="E38" s="165">
        <f>SUM(E33:E37)</f>
        <v>179</v>
      </c>
      <c r="F38" s="165" t="s">
        <v>30</v>
      </c>
    </row>
    <row r="39" spans="1:9" ht="15" x14ac:dyDescent="0.2">
      <c r="A39" s="114"/>
      <c r="B39" s="111"/>
    </row>
    <row r="40" spans="1:9" ht="15.75" x14ac:dyDescent="0.25">
      <c r="A40" s="112"/>
      <c r="B40" s="115"/>
      <c r="C40" s="8"/>
      <c r="D40" s="8"/>
      <c r="E40" s="51"/>
      <c r="F40" s="113"/>
      <c r="G40" s="51"/>
      <c r="H40" s="905"/>
      <c r="I40" s="906"/>
    </row>
    <row r="41" spans="1:9" ht="15" x14ac:dyDescent="0.2">
      <c r="A41" s="114"/>
      <c r="B41" s="111"/>
      <c r="C41" s="8"/>
      <c r="D41" s="8"/>
      <c r="E41" s="51"/>
      <c r="F41" s="113"/>
      <c r="G41" s="51"/>
      <c r="H41" s="51"/>
      <c r="I41" s="51"/>
    </row>
    <row r="42" spans="1:9" ht="15.75" x14ac:dyDescent="0.25">
      <c r="A42" s="114"/>
      <c r="B42" s="115"/>
      <c r="C42" s="8"/>
      <c r="D42" s="8"/>
      <c r="E42" s="51"/>
      <c r="F42" s="113"/>
      <c r="G42" s="51"/>
      <c r="H42" s="905"/>
      <c r="I42" s="906"/>
    </row>
    <row r="43" spans="1:9" ht="15" x14ac:dyDescent="0.2">
      <c r="A43" s="114"/>
      <c r="B43" s="111"/>
      <c r="C43" s="8"/>
      <c r="D43" s="8"/>
      <c r="E43" s="51"/>
      <c r="F43" s="51"/>
      <c r="G43" s="51"/>
      <c r="H43" s="51"/>
      <c r="I43" s="51"/>
    </row>
    <row r="44" spans="1:9" ht="15" x14ac:dyDescent="0.2">
      <c r="B44" s="114"/>
      <c r="F44" s="113"/>
    </row>
    <row r="45" spans="1:9" ht="15" x14ac:dyDescent="0.2">
      <c r="A45" s="42"/>
      <c r="B45" s="42"/>
      <c r="C45" s="42"/>
      <c r="D45" s="43"/>
    </row>
    <row r="46" spans="1:9" ht="15" x14ac:dyDescent="0.2">
      <c r="A46" s="42"/>
      <c r="B46" s="42"/>
      <c r="C46" s="42"/>
      <c r="D46" s="43"/>
    </row>
    <row r="47" spans="1:9" ht="15" x14ac:dyDescent="0.2">
      <c r="A47" s="42"/>
      <c r="B47" s="42"/>
      <c r="C47" s="43"/>
      <c r="D47" s="43"/>
    </row>
    <row r="48" spans="1:9" ht="15" x14ac:dyDescent="0.2">
      <c r="A48" s="89"/>
      <c r="B48" s="89"/>
    </row>
    <row r="49" spans="1:11" ht="15" x14ac:dyDescent="0.2">
      <c r="A49" s="89"/>
      <c r="B49" s="89"/>
      <c r="I49" s="90"/>
      <c r="J49" s="90"/>
      <c r="K49" s="90"/>
    </row>
    <row r="50" spans="1:11" ht="15.75" x14ac:dyDescent="0.25">
      <c r="A50" s="89"/>
      <c r="B50" s="91"/>
      <c r="I50" s="90"/>
      <c r="J50" s="90"/>
      <c r="K50" s="90"/>
    </row>
    <row r="51" spans="1:11" ht="15" x14ac:dyDescent="0.2">
      <c r="A51" s="89"/>
      <c r="B51" s="89"/>
    </row>
    <row r="52" spans="1:11" ht="15" x14ac:dyDescent="0.2">
      <c r="A52" s="89"/>
      <c r="B52" s="89"/>
    </row>
    <row r="53" spans="1:11" ht="15" x14ac:dyDescent="0.2">
      <c r="A53" s="89"/>
      <c r="B53" s="89"/>
    </row>
    <row r="54" spans="1:11" ht="15" x14ac:dyDescent="0.2">
      <c r="A54" s="89"/>
      <c r="B54" s="89"/>
    </row>
    <row r="55" spans="1:11" ht="15" x14ac:dyDescent="0.2">
      <c r="A55" s="89"/>
      <c r="B55" s="89"/>
    </row>
    <row r="56" spans="1:11" ht="15" x14ac:dyDescent="0.2">
      <c r="A56" s="89"/>
      <c r="B56" s="89"/>
    </row>
    <row r="57" spans="1:11" ht="15" x14ac:dyDescent="0.2">
      <c r="A57" s="89"/>
      <c r="B57" s="89"/>
    </row>
    <row r="58" spans="1:11" ht="15" x14ac:dyDescent="0.2">
      <c r="A58" s="89"/>
      <c r="B58" s="89"/>
    </row>
    <row r="59" spans="1:11" ht="15" x14ac:dyDescent="0.2">
      <c r="A59" s="89"/>
      <c r="B59" s="89"/>
    </row>
    <row r="60" spans="1:11" ht="15" x14ac:dyDescent="0.2">
      <c r="A60" s="89"/>
      <c r="B60" s="89"/>
    </row>
    <row r="61" spans="1:11" ht="15" x14ac:dyDescent="0.2">
      <c r="A61" s="89"/>
      <c r="B61" s="89"/>
    </row>
    <row r="62" spans="1:11" ht="15" x14ac:dyDescent="0.2">
      <c r="A62" s="89"/>
      <c r="B62" s="89"/>
    </row>
    <row r="63" spans="1:11" ht="15" x14ac:dyDescent="0.2">
      <c r="A63" s="89"/>
      <c r="B63" s="89"/>
    </row>
    <row r="64" spans="1:11" ht="15" x14ac:dyDescent="0.2">
      <c r="A64" s="89"/>
      <c r="B64" s="89"/>
    </row>
    <row r="65" spans="1:2" ht="15" x14ac:dyDescent="0.2">
      <c r="A65" s="89"/>
      <c r="B65" s="89"/>
    </row>
    <row r="66" spans="1:2" ht="15" x14ac:dyDescent="0.2">
      <c r="A66" s="89"/>
      <c r="B66" s="89"/>
    </row>
    <row r="67" spans="1:2" ht="15" x14ac:dyDescent="0.2">
      <c r="A67" s="89"/>
      <c r="B67" s="89"/>
    </row>
    <row r="68" spans="1:2" ht="15" x14ac:dyDescent="0.2">
      <c r="A68" s="89"/>
      <c r="B68" s="89"/>
    </row>
    <row r="69" spans="1:2" ht="15" x14ac:dyDescent="0.2">
      <c r="A69" s="89"/>
      <c r="B69" s="89"/>
    </row>
    <row r="70" spans="1:2" ht="15" x14ac:dyDescent="0.2">
      <c r="A70" s="89"/>
      <c r="B70" s="89"/>
    </row>
    <row r="71" spans="1:2" ht="15" x14ac:dyDescent="0.2">
      <c r="A71" s="89"/>
      <c r="B71" s="89"/>
    </row>
    <row r="72" spans="1:2" ht="15" x14ac:dyDescent="0.2">
      <c r="A72" s="89"/>
      <c r="B72" s="89"/>
    </row>
    <row r="73" spans="1:2" ht="15" x14ac:dyDescent="0.2">
      <c r="A73" s="89"/>
      <c r="B73" s="89"/>
    </row>
    <row r="74" spans="1:2" ht="15" x14ac:dyDescent="0.2">
      <c r="A74" s="89"/>
      <c r="B74" s="89"/>
    </row>
    <row r="75" spans="1:2" ht="15" x14ac:dyDescent="0.2">
      <c r="A75" s="89"/>
      <c r="B75" s="89"/>
    </row>
    <row r="76" spans="1:2" ht="15" x14ac:dyDescent="0.2">
      <c r="A76" s="89"/>
      <c r="B76" s="89"/>
    </row>
    <row r="77" spans="1:2" ht="15" x14ac:dyDescent="0.2">
      <c r="A77" s="89"/>
      <c r="B77" s="89"/>
    </row>
    <row r="78" spans="1:2" ht="15" x14ac:dyDescent="0.2">
      <c r="A78" s="89"/>
      <c r="B78" s="89"/>
    </row>
    <row r="79" spans="1:2" ht="15" x14ac:dyDescent="0.2">
      <c r="A79" s="89"/>
      <c r="B79" s="89"/>
    </row>
    <row r="80" spans="1:2" ht="15" x14ac:dyDescent="0.2">
      <c r="A80" s="89"/>
      <c r="B80" s="89"/>
    </row>
    <row r="81" spans="1:2" ht="15" x14ac:dyDescent="0.2">
      <c r="A81" s="89"/>
      <c r="B81" s="89"/>
    </row>
    <row r="82" spans="1:2" ht="15" x14ac:dyDescent="0.2">
      <c r="A82" s="89"/>
      <c r="B82" s="89"/>
    </row>
    <row r="83" spans="1:2" ht="15" x14ac:dyDescent="0.2">
      <c r="A83" s="89"/>
      <c r="B83" s="89"/>
    </row>
    <row r="84" spans="1:2" ht="15" x14ac:dyDescent="0.2">
      <c r="A84" s="89"/>
      <c r="B84" s="89"/>
    </row>
    <row r="85" spans="1:2" ht="15" x14ac:dyDescent="0.2">
      <c r="A85" s="89"/>
      <c r="B85" s="89"/>
    </row>
    <row r="86" spans="1:2" ht="15" x14ac:dyDescent="0.2">
      <c r="A86" s="89"/>
      <c r="B86" s="89"/>
    </row>
    <row r="87" spans="1:2" ht="15" x14ac:dyDescent="0.2">
      <c r="A87" s="89"/>
      <c r="B87" s="89"/>
    </row>
    <row r="88" spans="1:2" ht="15" x14ac:dyDescent="0.2">
      <c r="A88" s="89"/>
      <c r="B88" s="89"/>
    </row>
    <row r="89" spans="1:2" ht="15" x14ac:dyDescent="0.2">
      <c r="A89" s="89"/>
      <c r="B89" s="89"/>
    </row>
    <row r="90" spans="1:2" ht="15" x14ac:dyDescent="0.2">
      <c r="A90" s="89"/>
      <c r="B90" s="89"/>
    </row>
    <row r="91" spans="1:2" ht="15" x14ac:dyDescent="0.2">
      <c r="A91" s="89"/>
      <c r="B91" s="89"/>
    </row>
    <row r="92" spans="1:2" ht="15" x14ac:dyDescent="0.2">
      <c r="A92" s="89"/>
      <c r="B92" s="89"/>
    </row>
    <row r="93" spans="1:2" ht="15" x14ac:dyDescent="0.2">
      <c r="A93" s="89"/>
      <c r="B93" s="89"/>
    </row>
    <row r="94" spans="1:2" ht="15" x14ac:dyDescent="0.2">
      <c r="A94" s="89"/>
      <c r="B94" s="89"/>
    </row>
    <row r="95" spans="1:2" ht="15" x14ac:dyDescent="0.2">
      <c r="A95" s="89"/>
      <c r="B95" s="89"/>
    </row>
    <row r="96" spans="1:2" ht="15" x14ac:dyDescent="0.2">
      <c r="A96" s="89"/>
      <c r="B96" s="89"/>
    </row>
    <row r="97" spans="1:2" ht="15" x14ac:dyDescent="0.2">
      <c r="A97" s="89"/>
      <c r="B97" s="89"/>
    </row>
    <row r="98" spans="1:2" ht="15" x14ac:dyDescent="0.2">
      <c r="A98" s="89"/>
      <c r="B98" s="89"/>
    </row>
    <row r="99" spans="1:2" ht="15" x14ac:dyDescent="0.2">
      <c r="A99" s="89"/>
      <c r="B99" s="89"/>
    </row>
    <row r="100" spans="1:2" ht="15" x14ac:dyDescent="0.2">
      <c r="A100" s="89"/>
      <c r="B100" s="89"/>
    </row>
    <row r="101" spans="1:2" ht="15" x14ac:dyDescent="0.2">
      <c r="A101" s="89"/>
      <c r="B101" s="89"/>
    </row>
    <row r="102" spans="1:2" ht="15" x14ac:dyDescent="0.2">
      <c r="A102" s="89"/>
      <c r="B102" s="89"/>
    </row>
    <row r="103" spans="1:2" ht="15" x14ac:dyDescent="0.2">
      <c r="A103" s="89"/>
      <c r="B103" s="89"/>
    </row>
    <row r="104" spans="1:2" ht="15" x14ac:dyDescent="0.2">
      <c r="A104" s="89"/>
      <c r="B104" s="89"/>
    </row>
    <row r="105" spans="1:2" ht="15" x14ac:dyDescent="0.2">
      <c r="A105" s="89"/>
      <c r="B105" s="89"/>
    </row>
    <row r="106" spans="1:2" ht="15" x14ac:dyDescent="0.2">
      <c r="A106" s="89"/>
      <c r="B106" s="89"/>
    </row>
    <row r="107" spans="1:2" ht="15" x14ac:dyDescent="0.2">
      <c r="A107" s="89"/>
      <c r="B107" s="89"/>
    </row>
    <row r="108" spans="1:2" ht="15" x14ac:dyDescent="0.2">
      <c r="A108" s="89"/>
      <c r="B108" s="89"/>
    </row>
    <row r="109" spans="1:2" ht="15" x14ac:dyDescent="0.2">
      <c r="A109" s="89"/>
      <c r="B109" s="89"/>
    </row>
    <row r="110" spans="1:2" ht="15" x14ac:dyDescent="0.2">
      <c r="A110" s="89"/>
      <c r="B110" s="89"/>
    </row>
    <row r="111" spans="1:2" ht="15" x14ac:dyDescent="0.2">
      <c r="A111" s="89"/>
      <c r="B111" s="89"/>
    </row>
    <row r="112" spans="1:2" ht="15" x14ac:dyDescent="0.2">
      <c r="A112" s="89"/>
      <c r="B112" s="89"/>
    </row>
    <row r="113" spans="1:2" ht="15" x14ac:dyDescent="0.2">
      <c r="A113" s="89"/>
      <c r="B113" s="89"/>
    </row>
    <row r="114" spans="1:2" ht="15" x14ac:dyDescent="0.2">
      <c r="A114" s="89"/>
      <c r="B114" s="89"/>
    </row>
    <row r="115" spans="1:2" ht="15" x14ac:dyDescent="0.2">
      <c r="A115" s="89"/>
      <c r="B115" s="89"/>
    </row>
    <row r="116" spans="1:2" ht="15" x14ac:dyDescent="0.2">
      <c r="A116" s="89"/>
      <c r="B116" s="89"/>
    </row>
    <row r="117" spans="1:2" ht="15" x14ac:dyDescent="0.2">
      <c r="A117" s="89"/>
      <c r="B117" s="89"/>
    </row>
    <row r="118" spans="1:2" ht="15" x14ac:dyDescent="0.2">
      <c r="A118" s="89"/>
      <c r="B118" s="89"/>
    </row>
    <row r="119" spans="1:2" ht="15" x14ac:dyDescent="0.2">
      <c r="A119" s="89"/>
      <c r="B119" s="89"/>
    </row>
    <row r="120" spans="1:2" ht="15" x14ac:dyDescent="0.2">
      <c r="A120" s="89"/>
      <c r="B120" s="89"/>
    </row>
    <row r="121" spans="1:2" ht="15" x14ac:dyDescent="0.2">
      <c r="A121" s="89"/>
      <c r="B121" s="89"/>
    </row>
    <row r="122" spans="1:2" ht="15" x14ac:dyDescent="0.2">
      <c r="A122" s="89"/>
      <c r="B122" s="89"/>
    </row>
    <row r="123" spans="1:2" ht="15" x14ac:dyDescent="0.2">
      <c r="A123" s="89"/>
      <c r="B123" s="89"/>
    </row>
    <row r="124" spans="1:2" ht="15" x14ac:dyDescent="0.2">
      <c r="A124" s="89"/>
      <c r="B124" s="89"/>
    </row>
    <row r="125" spans="1:2" ht="15" x14ac:dyDescent="0.2">
      <c r="A125" s="89"/>
      <c r="B125" s="89"/>
    </row>
    <row r="126" spans="1:2" ht="15" x14ac:dyDescent="0.2">
      <c r="A126" s="89"/>
      <c r="B126" s="89"/>
    </row>
    <row r="127" spans="1:2" ht="15" x14ac:dyDescent="0.2">
      <c r="A127" s="89"/>
      <c r="B127" s="89"/>
    </row>
    <row r="128" spans="1:2" ht="15" x14ac:dyDescent="0.2">
      <c r="A128" s="89"/>
      <c r="B128" s="89"/>
    </row>
    <row r="129" spans="1:2" ht="15" x14ac:dyDescent="0.2">
      <c r="A129" s="89"/>
      <c r="B129" s="89"/>
    </row>
    <row r="130" spans="1:2" ht="15" x14ac:dyDescent="0.2">
      <c r="A130" s="89"/>
      <c r="B130" s="89"/>
    </row>
    <row r="131" spans="1:2" ht="15" x14ac:dyDescent="0.2">
      <c r="A131" s="89"/>
      <c r="B131" s="89"/>
    </row>
    <row r="132" spans="1:2" ht="15" x14ac:dyDescent="0.2">
      <c r="A132" s="89"/>
      <c r="B132" s="89"/>
    </row>
    <row r="133" spans="1:2" ht="15" x14ac:dyDescent="0.2">
      <c r="A133" s="89"/>
      <c r="B133" s="89"/>
    </row>
    <row r="134" spans="1:2" ht="15" x14ac:dyDescent="0.2">
      <c r="A134" s="89"/>
      <c r="B134" s="89"/>
    </row>
    <row r="135" spans="1:2" ht="15" x14ac:dyDescent="0.2">
      <c r="A135" s="89"/>
      <c r="B135" s="89"/>
    </row>
    <row r="136" spans="1:2" ht="15" x14ac:dyDescent="0.2">
      <c r="A136" s="89"/>
      <c r="B136" s="89"/>
    </row>
    <row r="137" spans="1:2" ht="15" x14ac:dyDescent="0.2">
      <c r="A137" s="89"/>
      <c r="B137" s="89"/>
    </row>
    <row r="138" spans="1:2" ht="15" x14ac:dyDescent="0.2">
      <c r="A138" s="89"/>
      <c r="B138" s="89"/>
    </row>
    <row r="139" spans="1:2" ht="15" x14ac:dyDescent="0.2">
      <c r="A139" s="89"/>
      <c r="B139" s="89"/>
    </row>
    <row r="140" spans="1:2" ht="15" x14ac:dyDescent="0.2">
      <c r="A140" s="89"/>
      <c r="B140" s="89"/>
    </row>
    <row r="141" spans="1:2" ht="15" x14ac:dyDescent="0.2">
      <c r="A141" s="89"/>
      <c r="B141" s="89"/>
    </row>
    <row r="142" spans="1:2" ht="15" x14ac:dyDescent="0.2">
      <c r="A142" s="89"/>
      <c r="B142" s="89"/>
    </row>
    <row r="143" spans="1:2" ht="15" x14ac:dyDescent="0.2">
      <c r="A143" s="89"/>
      <c r="B143" s="89"/>
    </row>
    <row r="144" spans="1:2" ht="15" x14ac:dyDescent="0.2">
      <c r="A144" s="89"/>
      <c r="B144" s="89"/>
    </row>
    <row r="145" spans="1:2" ht="15" x14ac:dyDescent="0.2">
      <c r="A145" s="89"/>
      <c r="B145" s="89"/>
    </row>
    <row r="146" spans="1:2" ht="15" x14ac:dyDescent="0.2">
      <c r="A146" s="89"/>
      <c r="B146" s="89"/>
    </row>
    <row r="147" spans="1:2" ht="15" x14ac:dyDescent="0.2">
      <c r="A147" s="89"/>
      <c r="B147" s="89"/>
    </row>
    <row r="148" spans="1:2" ht="15" x14ac:dyDescent="0.2">
      <c r="A148" s="89"/>
      <c r="B148" s="89"/>
    </row>
    <row r="149" spans="1:2" ht="15" x14ac:dyDescent="0.2">
      <c r="A149" s="89"/>
      <c r="B149" s="89"/>
    </row>
    <row r="150" spans="1:2" ht="15" x14ac:dyDescent="0.2">
      <c r="A150" s="89"/>
      <c r="B150" s="89"/>
    </row>
    <row r="151" spans="1:2" ht="15" x14ac:dyDescent="0.2">
      <c r="A151" s="89"/>
      <c r="B151" s="89"/>
    </row>
    <row r="152" spans="1:2" ht="15" x14ac:dyDescent="0.2">
      <c r="A152" s="89"/>
      <c r="B152" s="89"/>
    </row>
    <row r="153" spans="1:2" ht="15" x14ac:dyDescent="0.2">
      <c r="A153" s="89"/>
      <c r="B153" s="89"/>
    </row>
    <row r="154" spans="1:2" ht="15" x14ac:dyDescent="0.2">
      <c r="A154" s="89"/>
      <c r="B154" s="89"/>
    </row>
    <row r="155" spans="1:2" ht="15" x14ac:dyDescent="0.2">
      <c r="A155" s="89"/>
      <c r="B155" s="89"/>
    </row>
    <row r="156" spans="1:2" ht="15" x14ac:dyDescent="0.2">
      <c r="A156" s="89"/>
      <c r="B156" s="89"/>
    </row>
    <row r="157" spans="1:2" ht="15" x14ac:dyDescent="0.2">
      <c r="A157" s="89"/>
      <c r="B157" s="89"/>
    </row>
    <row r="158" spans="1:2" ht="15" x14ac:dyDescent="0.2">
      <c r="A158" s="89"/>
      <c r="B158" s="89"/>
    </row>
    <row r="159" spans="1:2" ht="15" x14ac:dyDescent="0.2">
      <c r="A159" s="89"/>
      <c r="B159" s="89"/>
    </row>
    <row r="160" spans="1:2" ht="15" x14ac:dyDescent="0.2">
      <c r="A160" s="89"/>
      <c r="B160" s="89"/>
    </row>
    <row r="161" spans="1:2" ht="15" x14ac:dyDescent="0.2">
      <c r="A161" s="89"/>
      <c r="B161" s="89"/>
    </row>
    <row r="162" spans="1:2" ht="15" x14ac:dyDescent="0.2">
      <c r="A162" s="89"/>
      <c r="B162" s="89"/>
    </row>
    <row r="163" spans="1:2" ht="15" x14ac:dyDescent="0.2">
      <c r="A163" s="89"/>
      <c r="B163" s="89"/>
    </row>
    <row r="164" spans="1:2" ht="15" x14ac:dyDescent="0.2">
      <c r="A164" s="89"/>
      <c r="B164" s="89"/>
    </row>
    <row r="165" spans="1:2" ht="15" x14ac:dyDescent="0.2">
      <c r="A165" s="89"/>
      <c r="B165" s="89"/>
    </row>
    <row r="166" spans="1:2" ht="15" x14ac:dyDescent="0.2">
      <c r="A166" s="89"/>
      <c r="B166" s="89"/>
    </row>
    <row r="167" spans="1:2" ht="15" x14ac:dyDescent="0.2">
      <c r="A167" s="89"/>
      <c r="B167" s="89"/>
    </row>
    <row r="168" spans="1:2" ht="15" x14ac:dyDescent="0.2">
      <c r="A168" s="89"/>
      <c r="B168" s="89"/>
    </row>
    <row r="169" spans="1:2" ht="15" x14ac:dyDescent="0.2">
      <c r="A169" s="89"/>
      <c r="B169" s="89"/>
    </row>
    <row r="170" spans="1:2" ht="15" x14ac:dyDescent="0.2">
      <c r="A170" s="89"/>
      <c r="B170" s="89"/>
    </row>
    <row r="171" spans="1:2" ht="15" x14ac:dyDescent="0.2">
      <c r="A171" s="89"/>
      <c r="B171" s="89"/>
    </row>
    <row r="172" spans="1:2" ht="15" x14ac:dyDescent="0.2">
      <c r="A172" s="89"/>
      <c r="B172" s="89"/>
    </row>
    <row r="173" spans="1:2" ht="15" x14ac:dyDescent="0.2">
      <c r="A173" s="89"/>
      <c r="B173" s="89"/>
    </row>
    <row r="174" spans="1:2" ht="15" x14ac:dyDescent="0.2">
      <c r="A174" s="89"/>
      <c r="B174" s="89"/>
    </row>
    <row r="175" spans="1:2" ht="15" x14ac:dyDescent="0.2">
      <c r="A175" s="89"/>
      <c r="B175" s="89"/>
    </row>
    <row r="176" spans="1:2" ht="15" x14ac:dyDescent="0.2">
      <c r="A176" s="89"/>
      <c r="B176" s="89"/>
    </row>
    <row r="177" spans="1:2" ht="15" x14ac:dyDescent="0.2">
      <c r="A177" s="89"/>
      <c r="B177" s="89"/>
    </row>
    <row r="178" spans="1:2" ht="15" x14ac:dyDescent="0.2">
      <c r="A178" s="89"/>
      <c r="B178" s="89"/>
    </row>
    <row r="179" spans="1:2" ht="15" x14ac:dyDescent="0.2">
      <c r="A179" s="89"/>
      <c r="B179" s="89"/>
    </row>
    <row r="180" spans="1:2" ht="15" x14ac:dyDescent="0.2">
      <c r="A180" s="89"/>
      <c r="B180" s="89"/>
    </row>
    <row r="181" spans="1:2" ht="15" x14ac:dyDescent="0.2">
      <c r="A181" s="89"/>
      <c r="B181" s="89"/>
    </row>
    <row r="182" spans="1:2" ht="15" x14ac:dyDescent="0.2">
      <c r="A182" s="89"/>
      <c r="B182" s="89"/>
    </row>
    <row r="183" spans="1:2" ht="15" x14ac:dyDescent="0.2">
      <c r="A183" s="89"/>
      <c r="B183" s="89"/>
    </row>
    <row r="184" spans="1:2" ht="15" x14ac:dyDescent="0.2">
      <c r="A184" s="89"/>
      <c r="B184" s="89"/>
    </row>
    <row r="185" spans="1:2" ht="15" x14ac:dyDescent="0.2">
      <c r="A185" s="89"/>
      <c r="B185" s="89"/>
    </row>
    <row r="186" spans="1:2" ht="15" x14ac:dyDescent="0.2">
      <c r="A186" s="89"/>
      <c r="B186" s="89"/>
    </row>
    <row r="187" spans="1:2" ht="15" x14ac:dyDescent="0.2">
      <c r="A187" s="89"/>
      <c r="B187" s="89"/>
    </row>
    <row r="188" spans="1:2" ht="15" x14ac:dyDescent="0.2">
      <c r="A188" s="89"/>
      <c r="B188" s="89"/>
    </row>
    <row r="189" spans="1:2" ht="15" x14ac:dyDescent="0.2">
      <c r="A189" s="89"/>
      <c r="B189" s="89"/>
    </row>
    <row r="190" spans="1:2" ht="15" x14ac:dyDescent="0.2">
      <c r="A190" s="89"/>
      <c r="B190" s="89"/>
    </row>
    <row r="191" spans="1:2" ht="15" x14ac:dyDescent="0.2">
      <c r="A191" s="89"/>
      <c r="B191" s="89"/>
    </row>
    <row r="192" spans="1:2" ht="15" x14ac:dyDescent="0.2">
      <c r="A192" s="89"/>
      <c r="B192" s="89"/>
    </row>
    <row r="193" spans="1:2" ht="15" x14ac:dyDescent="0.2">
      <c r="A193" s="89"/>
      <c r="B193" s="89"/>
    </row>
    <row r="194" spans="1:2" ht="15" x14ac:dyDescent="0.2">
      <c r="A194" s="89"/>
      <c r="B194" s="89"/>
    </row>
    <row r="195" spans="1:2" ht="15" x14ac:dyDescent="0.2">
      <c r="A195" s="89"/>
      <c r="B195" s="89"/>
    </row>
    <row r="196" spans="1:2" ht="15" x14ac:dyDescent="0.2">
      <c r="A196" s="89"/>
      <c r="B196" s="89"/>
    </row>
    <row r="197" spans="1:2" ht="15" x14ac:dyDescent="0.2">
      <c r="A197" s="89"/>
      <c r="B197" s="89"/>
    </row>
    <row r="198" spans="1:2" ht="15" x14ac:dyDescent="0.2">
      <c r="A198" s="89"/>
      <c r="B198" s="89"/>
    </row>
    <row r="199" spans="1:2" ht="15" x14ac:dyDescent="0.2">
      <c r="A199" s="89"/>
      <c r="B199" s="89"/>
    </row>
    <row r="200" spans="1:2" ht="15" x14ac:dyDescent="0.2">
      <c r="A200" s="89"/>
      <c r="B200" s="89"/>
    </row>
    <row r="201" spans="1:2" ht="15" x14ac:dyDescent="0.2">
      <c r="A201" s="89"/>
      <c r="B201" s="89"/>
    </row>
    <row r="202" spans="1:2" ht="15" x14ac:dyDescent="0.2">
      <c r="A202" s="89"/>
      <c r="B202" s="89"/>
    </row>
    <row r="203" spans="1:2" ht="15" x14ac:dyDescent="0.2">
      <c r="A203" s="89"/>
      <c r="B203" s="89"/>
    </row>
    <row r="204" spans="1:2" ht="15" x14ac:dyDescent="0.2">
      <c r="A204" s="89"/>
      <c r="B204" s="89"/>
    </row>
    <row r="205" spans="1:2" ht="15" x14ac:dyDescent="0.2">
      <c r="A205" s="89"/>
      <c r="B205" s="89"/>
    </row>
    <row r="206" spans="1:2" ht="15" x14ac:dyDescent="0.2">
      <c r="A206" s="89"/>
      <c r="B206" s="89"/>
    </row>
    <row r="207" spans="1:2" ht="15" x14ac:dyDescent="0.2">
      <c r="A207" s="89"/>
      <c r="B207" s="89"/>
    </row>
    <row r="208" spans="1:2" ht="15" x14ac:dyDescent="0.2">
      <c r="A208" s="89"/>
      <c r="B208" s="89"/>
    </row>
    <row r="209" spans="1:2" ht="15" x14ac:dyDescent="0.2">
      <c r="A209" s="89"/>
      <c r="B209" s="89"/>
    </row>
    <row r="210" spans="1:2" ht="15" x14ac:dyDescent="0.2">
      <c r="A210" s="89"/>
      <c r="B210" s="89"/>
    </row>
    <row r="211" spans="1:2" ht="15" x14ac:dyDescent="0.2">
      <c r="A211" s="89"/>
      <c r="B211" s="89"/>
    </row>
    <row r="212" spans="1:2" ht="15" x14ac:dyDescent="0.2">
      <c r="A212" s="89"/>
      <c r="B212" s="89"/>
    </row>
    <row r="213" spans="1:2" ht="15" x14ac:dyDescent="0.2">
      <c r="A213" s="89"/>
      <c r="B213" s="89"/>
    </row>
    <row r="214" spans="1:2" ht="15" x14ac:dyDescent="0.2">
      <c r="A214" s="89"/>
      <c r="B214" s="89"/>
    </row>
    <row r="215" spans="1:2" ht="15" x14ac:dyDescent="0.2">
      <c r="A215" s="89"/>
      <c r="B215" s="89"/>
    </row>
    <row r="216" spans="1:2" ht="15" x14ac:dyDescent="0.2">
      <c r="A216" s="89"/>
      <c r="B216" s="89"/>
    </row>
    <row r="217" spans="1:2" ht="15" x14ac:dyDescent="0.2">
      <c r="A217" s="89"/>
      <c r="B217" s="89"/>
    </row>
    <row r="218" spans="1:2" ht="15" x14ac:dyDescent="0.2">
      <c r="A218" s="89"/>
      <c r="B218" s="89"/>
    </row>
    <row r="219" spans="1:2" ht="15" x14ac:dyDescent="0.2">
      <c r="A219" s="89"/>
      <c r="B219" s="89"/>
    </row>
    <row r="220" spans="1:2" ht="15" x14ac:dyDescent="0.2">
      <c r="A220" s="89"/>
      <c r="B220" s="89"/>
    </row>
    <row r="221" spans="1:2" ht="15" x14ac:dyDescent="0.2">
      <c r="A221" s="89"/>
      <c r="B221" s="89"/>
    </row>
    <row r="222" spans="1:2" ht="15" x14ac:dyDescent="0.2">
      <c r="A222" s="89"/>
      <c r="B222" s="89"/>
    </row>
    <row r="223" spans="1:2" ht="15" x14ac:dyDescent="0.2">
      <c r="A223" s="89"/>
      <c r="B223" s="89"/>
    </row>
    <row r="224" spans="1:2" ht="15" x14ac:dyDescent="0.2">
      <c r="A224" s="89"/>
      <c r="B224" s="89"/>
    </row>
    <row r="225" spans="1:2" ht="15" x14ac:dyDescent="0.2">
      <c r="A225" s="89"/>
      <c r="B225" s="89"/>
    </row>
    <row r="226" spans="1:2" ht="15" x14ac:dyDescent="0.2">
      <c r="A226" s="89"/>
      <c r="B226" s="89"/>
    </row>
    <row r="227" spans="1:2" ht="15" x14ac:dyDescent="0.2">
      <c r="A227" s="89"/>
      <c r="B227" s="89"/>
    </row>
    <row r="228" spans="1:2" ht="15" x14ac:dyDescent="0.2">
      <c r="A228" s="89"/>
      <c r="B228" s="89"/>
    </row>
    <row r="229" spans="1:2" ht="15" x14ac:dyDescent="0.2">
      <c r="A229" s="89"/>
      <c r="B229" s="89"/>
    </row>
    <row r="230" spans="1:2" ht="15" x14ac:dyDescent="0.2">
      <c r="A230" s="89"/>
      <c r="B230" s="89"/>
    </row>
    <row r="231" spans="1:2" ht="15" x14ac:dyDescent="0.2">
      <c r="A231" s="89"/>
      <c r="B231" s="89"/>
    </row>
    <row r="232" spans="1:2" ht="15" x14ac:dyDescent="0.2">
      <c r="A232" s="89"/>
      <c r="B232" s="89"/>
    </row>
    <row r="233" spans="1:2" ht="15" x14ac:dyDescent="0.2">
      <c r="A233" s="89"/>
      <c r="B233" s="89"/>
    </row>
    <row r="234" spans="1:2" ht="15" x14ac:dyDescent="0.2">
      <c r="A234" s="89"/>
      <c r="B234" s="89"/>
    </row>
    <row r="235" spans="1:2" ht="15" x14ac:dyDescent="0.2">
      <c r="A235" s="89"/>
      <c r="B235" s="89"/>
    </row>
    <row r="236" spans="1:2" ht="15" x14ac:dyDescent="0.2">
      <c r="A236" s="89"/>
      <c r="B236" s="89"/>
    </row>
    <row r="237" spans="1:2" ht="15" x14ac:dyDescent="0.2">
      <c r="A237" s="89"/>
      <c r="B237" s="89"/>
    </row>
    <row r="238" spans="1:2" ht="15" x14ac:dyDescent="0.2">
      <c r="A238" s="89"/>
      <c r="B238" s="89"/>
    </row>
    <row r="239" spans="1:2" ht="15" x14ac:dyDescent="0.2">
      <c r="A239" s="89"/>
      <c r="B239" s="89"/>
    </row>
    <row r="240" spans="1:2" ht="15" x14ac:dyDescent="0.2">
      <c r="A240" s="89"/>
      <c r="B240" s="89"/>
    </row>
    <row r="241" spans="1:2" ht="15" x14ac:dyDescent="0.2">
      <c r="A241" s="89"/>
      <c r="B241" s="89"/>
    </row>
    <row r="242" spans="1:2" ht="15" x14ac:dyDescent="0.2">
      <c r="A242" s="89"/>
      <c r="B242" s="89"/>
    </row>
    <row r="243" spans="1:2" ht="15" x14ac:dyDescent="0.2">
      <c r="A243" s="89"/>
      <c r="B243" s="89"/>
    </row>
    <row r="244" spans="1:2" ht="15" x14ac:dyDescent="0.2">
      <c r="A244" s="89"/>
      <c r="B244" s="89"/>
    </row>
    <row r="245" spans="1:2" ht="15" x14ac:dyDescent="0.2">
      <c r="A245" s="89"/>
      <c r="B245" s="89"/>
    </row>
    <row r="246" spans="1:2" ht="15" x14ac:dyDescent="0.2">
      <c r="A246" s="89"/>
      <c r="B246" s="89"/>
    </row>
    <row r="247" spans="1:2" ht="15" x14ac:dyDescent="0.2">
      <c r="A247" s="89"/>
      <c r="B247" s="89"/>
    </row>
    <row r="248" spans="1:2" ht="15" x14ac:dyDescent="0.2">
      <c r="A248" s="89"/>
      <c r="B248" s="89"/>
    </row>
    <row r="249" spans="1:2" ht="15" x14ac:dyDescent="0.2">
      <c r="A249" s="89"/>
      <c r="B249" s="89"/>
    </row>
    <row r="250" spans="1:2" ht="15" x14ac:dyDescent="0.2">
      <c r="A250" s="89"/>
      <c r="B250" s="89"/>
    </row>
    <row r="251" spans="1:2" ht="15" x14ac:dyDescent="0.2">
      <c r="A251" s="89"/>
      <c r="B251" s="89"/>
    </row>
    <row r="252" spans="1:2" ht="15" x14ac:dyDescent="0.2">
      <c r="A252" s="89"/>
      <c r="B252" s="89"/>
    </row>
    <row r="253" spans="1:2" ht="15" x14ac:dyDescent="0.2">
      <c r="A253" s="89"/>
      <c r="B253" s="89"/>
    </row>
    <row r="254" spans="1:2" ht="15" x14ac:dyDescent="0.2">
      <c r="A254" s="89"/>
      <c r="B254" s="89"/>
    </row>
    <row r="255" spans="1:2" ht="15" x14ac:dyDescent="0.2">
      <c r="A255" s="89"/>
      <c r="B255" s="89"/>
    </row>
    <row r="256" spans="1:2" ht="15" x14ac:dyDescent="0.2">
      <c r="A256" s="89"/>
      <c r="B256" s="89"/>
    </row>
    <row r="257" spans="1:2" ht="15" x14ac:dyDescent="0.2">
      <c r="A257" s="89"/>
      <c r="B257" s="89"/>
    </row>
    <row r="258" spans="1:2" ht="15" x14ac:dyDescent="0.2">
      <c r="A258" s="89"/>
      <c r="B258" s="89"/>
    </row>
    <row r="259" spans="1:2" ht="15" x14ac:dyDescent="0.2">
      <c r="A259" s="89"/>
      <c r="B259" s="89"/>
    </row>
    <row r="260" spans="1:2" ht="15" x14ac:dyDescent="0.2">
      <c r="A260" s="89"/>
      <c r="B260" s="89"/>
    </row>
    <row r="261" spans="1:2" ht="15" x14ac:dyDescent="0.2">
      <c r="A261" s="89"/>
      <c r="B261" s="89"/>
    </row>
    <row r="262" spans="1:2" ht="15" x14ac:dyDescent="0.2">
      <c r="A262" s="89"/>
      <c r="B262" s="89"/>
    </row>
    <row r="263" spans="1:2" ht="15" x14ac:dyDescent="0.2">
      <c r="A263" s="89"/>
      <c r="B263" s="89"/>
    </row>
    <row r="264" spans="1:2" ht="15" x14ac:dyDescent="0.2">
      <c r="A264" s="89"/>
      <c r="B264" s="89"/>
    </row>
    <row r="265" spans="1:2" ht="15" x14ac:dyDescent="0.2">
      <c r="A265" s="89"/>
      <c r="B265" s="89"/>
    </row>
    <row r="266" spans="1:2" ht="15" x14ac:dyDescent="0.2">
      <c r="A266" s="89"/>
      <c r="B266" s="89"/>
    </row>
    <row r="267" spans="1:2" ht="15" x14ac:dyDescent="0.2">
      <c r="A267" s="89"/>
      <c r="B267" s="89"/>
    </row>
    <row r="268" spans="1:2" ht="15" x14ac:dyDescent="0.2">
      <c r="A268" s="89"/>
      <c r="B268" s="89"/>
    </row>
    <row r="269" spans="1:2" ht="15" x14ac:dyDescent="0.2">
      <c r="A269" s="89"/>
      <c r="B269" s="89"/>
    </row>
    <row r="270" spans="1:2" ht="15" x14ac:dyDescent="0.2">
      <c r="A270" s="89"/>
      <c r="B270" s="89"/>
    </row>
    <row r="271" spans="1:2" ht="15" x14ac:dyDescent="0.2">
      <c r="A271" s="89"/>
      <c r="B271" s="89"/>
    </row>
    <row r="272" spans="1:2" ht="15" x14ac:dyDescent="0.2">
      <c r="A272" s="89"/>
      <c r="B272" s="89"/>
    </row>
    <row r="273" spans="1:2" ht="15" x14ac:dyDescent="0.2">
      <c r="A273" s="89"/>
      <c r="B273" s="89"/>
    </row>
    <row r="274" spans="1:2" ht="15" x14ac:dyDescent="0.2">
      <c r="A274" s="89"/>
      <c r="B274" s="89"/>
    </row>
    <row r="275" spans="1:2" ht="15" x14ac:dyDescent="0.2">
      <c r="A275" s="89"/>
      <c r="B275" s="89"/>
    </row>
    <row r="276" spans="1:2" ht="15" x14ac:dyDescent="0.2">
      <c r="A276" s="89"/>
      <c r="B276" s="89"/>
    </row>
    <row r="277" spans="1:2" ht="15" x14ac:dyDescent="0.2">
      <c r="A277" s="89"/>
      <c r="B277" s="89"/>
    </row>
    <row r="278" spans="1:2" ht="15" x14ac:dyDescent="0.2">
      <c r="A278" s="89"/>
      <c r="B278" s="89"/>
    </row>
    <row r="279" spans="1:2" ht="15" x14ac:dyDescent="0.2">
      <c r="A279" s="89"/>
      <c r="B279" s="89"/>
    </row>
    <row r="280" spans="1:2" ht="15" x14ac:dyDescent="0.2">
      <c r="A280" s="89"/>
      <c r="B280" s="89"/>
    </row>
    <row r="281" spans="1:2" ht="15" x14ac:dyDescent="0.2">
      <c r="A281" s="89"/>
      <c r="B281" s="89"/>
    </row>
    <row r="282" spans="1:2" ht="15" x14ac:dyDescent="0.2">
      <c r="A282" s="89"/>
      <c r="B282" s="89"/>
    </row>
    <row r="283" spans="1:2" ht="15" x14ac:dyDescent="0.2">
      <c r="A283" s="89"/>
      <c r="B283" s="89"/>
    </row>
    <row r="284" spans="1:2" ht="15" x14ac:dyDescent="0.2">
      <c r="A284" s="89"/>
      <c r="B284" s="89"/>
    </row>
    <row r="285" spans="1:2" ht="15" x14ac:dyDescent="0.2">
      <c r="A285" s="89"/>
      <c r="B285" s="89"/>
    </row>
    <row r="286" spans="1:2" ht="15" x14ac:dyDescent="0.2">
      <c r="A286" s="89"/>
      <c r="B286" s="89"/>
    </row>
    <row r="287" spans="1:2" ht="15" x14ac:dyDescent="0.2">
      <c r="A287" s="89"/>
      <c r="B287" s="89"/>
    </row>
    <row r="288" spans="1:2" ht="15" x14ac:dyDescent="0.2">
      <c r="A288" s="89"/>
      <c r="B288" s="89"/>
    </row>
    <row r="289" spans="1:2" ht="15" x14ac:dyDescent="0.2">
      <c r="A289" s="89"/>
      <c r="B289" s="89"/>
    </row>
    <row r="290" spans="1:2" ht="15" x14ac:dyDescent="0.2">
      <c r="A290" s="89"/>
      <c r="B290" s="89"/>
    </row>
    <row r="291" spans="1:2" ht="15" x14ac:dyDescent="0.2">
      <c r="A291" s="89"/>
      <c r="B291" s="89"/>
    </row>
    <row r="292" spans="1:2" ht="15" x14ac:dyDescent="0.2">
      <c r="A292" s="89"/>
      <c r="B292" s="89"/>
    </row>
    <row r="293" spans="1:2" ht="15" x14ac:dyDescent="0.2">
      <c r="A293" s="89"/>
      <c r="B293" s="89"/>
    </row>
    <row r="294" spans="1:2" ht="15" x14ac:dyDescent="0.2">
      <c r="A294" s="89"/>
      <c r="B294" s="89"/>
    </row>
    <row r="295" spans="1:2" ht="15" x14ac:dyDescent="0.2">
      <c r="A295" s="89"/>
      <c r="B295" s="89"/>
    </row>
    <row r="296" spans="1:2" ht="15" x14ac:dyDescent="0.2">
      <c r="A296" s="89"/>
      <c r="B296" s="89"/>
    </row>
    <row r="297" spans="1:2" ht="15" x14ac:dyDescent="0.2">
      <c r="A297" s="89"/>
      <c r="B297" s="89"/>
    </row>
    <row r="298" spans="1:2" ht="15" x14ac:dyDescent="0.2">
      <c r="A298" s="89"/>
      <c r="B298" s="89"/>
    </row>
    <row r="299" spans="1:2" ht="15" x14ac:dyDescent="0.2">
      <c r="A299" s="89"/>
      <c r="B299" s="89"/>
    </row>
    <row r="300" spans="1:2" ht="15" x14ac:dyDescent="0.2">
      <c r="A300" s="89"/>
      <c r="B300" s="89"/>
    </row>
    <row r="301" spans="1:2" ht="15" x14ac:dyDescent="0.2">
      <c r="A301" s="89"/>
      <c r="B301" s="89"/>
    </row>
    <row r="302" spans="1:2" ht="15" x14ac:dyDescent="0.2">
      <c r="A302" s="89"/>
      <c r="B302" s="89"/>
    </row>
    <row r="303" spans="1:2" ht="15" x14ac:dyDescent="0.2">
      <c r="A303" s="89"/>
      <c r="B303" s="89"/>
    </row>
    <row r="304" spans="1:2" ht="15" x14ac:dyDescent="0.2">
      <c r="A304" s="89"/>
      <c r="B304" s="89"/>
    </row>
    <row r="305" spans="1:2" ht="15" x14ac:dyDescent="0.2">
      <c r="A305" s="89"/>
      <c r="B305" s="89"/>
    </row>
    <row r="306" spans="1:2" ht="15" x14ac:dyDescent="0.2">
      <c r="A306" s="89"/>
      <c r="B306" s="89"/>
    </row>
    <row r="307" spans="1:2" ht="15" x14ac:dyDescent="0.2">
      <c r="A307" s="89"/>
      <c r="B307" s="89"/>
    </row>
    <row r="308" spans="1:2" ht="15" x14ac:dyDescent="0.2">
      <c r="A308" s="89"/>
      <c r="B308" s="89"/>
    </row>
    <row r="309" spans="1:2" ht="15" x14ac:dyDescent="0.2">
      <c r="A309" s="89"/>
      <c r="B309" s="89"/>
    </row>
    <row r="310" spans="1:2" ht="15" x14ac:dyDescent="0.2">
      <c r="A310" s="89"/>
      <c r="B310" s="89"/>
    </row>
    <row r="311" spans="1:2" ht="15" x14ac:dyDescent="0.2">
      <c r="A311" s="89"/>
      <c r="B311" s="89"/>
    </row>
    <row r="312" spans="1:2" ht="15" x14ac:dyDescent="0.2">
      <c r="A312" s="89"/>
      <c r="B312" s="89"/>
    </row>
    <row r="313" spans="1:2" ht="15" x14ac:dyDescent="0.2">
      <c r="A313" s="89"/>
      <c r="B313" s="89"/>
    </row>
    <row r="314" spans="1:2" ht="15" x14ac:dyDescent="0.2">
      <c r="A314" s="89"/>
      <c r="B314" s="89"/>
    </row>
    <row r="315" spans="1:2" ht="15" x14ac:dyDescent="0.2">
      <c r="A315" s="89"/>
      <c r="B315" s="89"/>
    </row>
    <row r="316" spans="1:2" ht="15" x14ac:dyDescent="0.2">
      <c r="A316" s="89"/>
      <c r="B316" s="89"/>
    </row>
    <row r="317" spans="1:2" ht="15" x14ac:dyDescent="0.2">
      <c r="A317" s="89"/>
      <c r="B317" s="89"/>
    </row>
    <row r="318" spans="1:2" ht="15" x14ac:dyDescent="0.2">
      <c r="A318" s="89"/>
      <c r="B318" s="89"/>
    </row>
    <row r="319" spans="1:2" ht="15" x14ac:dyDescent="0.2">
      <c r="A319" s="89"/>
      <c r="B319" s="89"/>
    </row>
    <row r="320" spans="1:2" ht="15" x14ac:dyDescent="0.2">
      <c r="A320" s="89"/>
      <c r="B320" s="89"/>
    </row>
    <row r="321" spans="1:2" ht="15" x14ac:dyDescent="0.2">
      <c r="A321" s="89"/>
      <c r="B321" s="89"/>
    </row>
    <row r="322" spans="1:2" ht="15" x14ac:dyDescent="0.2">
      <c r="A322" s="89"/>
      <c r="B322" s="89"/>
    </row>
    <row r="323" spans="1:2" ht="15" x14ac:dyDescent="0.2">
      <c r="A323" s="89"/>
      <c r="B323" s="89"/>
    </row>
    <row r="324" spans="1:2" ht="15" x14ac:dyDescent="0.2">
      <c r="A324" s="89"/>
      <c r="B324" s="89"/>
    </row>
    <row r="325" spans="1:2" ht="15" x14ac:dyDescent="0.2">
      <c r="A325" s="89"/>
      <c r="B325" s="89"/>
    </row>
    <row r="326" spans="1:2" ht="15" x14ac:dyDescent="0.2">
      <c r="A326" s="89"/>
      <c r="B326" s="89"/>
    </row>
    <row r="327" spans="1:2" ht="15" x14ac:dyDescent="0.2">
      <c r="A327" s="89"/>
      <c r="B327" s="89"/>
    </row>
    <row r="328" spans="1:2" ht="15" x14ac:dyDescent="0.2">
      <c r="A328" s="89"/>
      <c r="B328" s="89"/>
    </row>
    <row r="329" spans="1:2" ht="15" x14ac:dyDescent="0.2">
      <c r="A329" s="89"/>
      <c r="B329" s="89"/>
    </row>
    <row r="330" spans="1:2" ht="15" x14ac:dyDescent="0.2">
      <c r="A330" s="89"/>
      <c r="B330" s="89"/>
    </row>
    <row r="331" spans="1:2" ht="15" x14ac:dyDescent="0.2">
      <c r="A331" s="89"/>
      <c r="B331" s="89"/>
    </row>
    <row r="332" spans="1:2" ht="15" x14ac:dyDescent="0.2">
      <c r="A332" s="89"/>
      <c r="B332" s="89"/>
    </row>
    <row r="333" spans="1:2" ht="15" x14ac:dyDescent="0.2">
      <c r="A333" s="89"/>
      <c r="B333" s="89"/>
    </row>
    <row r="334" spans="1:2" ht="15" x14ac:dyDescent="0.2">
      <c r="A334" s="89"/>
      <c r="B334" s="89"/>
    </row>
    <row r="335" spans="1:2" ht="15" x14ac:dyDescent="0.2">
      <c r="A335" s="89"/>
      <c r="B335" s="89"/>
    </row>
    <row r="336" spans="1:2" ht="15" x14ac:dyDescent="0.2">
      <c r="A336" s="89"/>
      <c r="B336" s="89"/>
    </row>
    <row r="337" spans="1:2" ht="15" x14ac:dyDescent="0.2">
      <c r="A337" s="89"/>
      <c r="B337" s="89"/>
    </row>
    <row r="338" spans="1:2" ht="15" x14ac:dyDescent="0.2">
      <c r="A338" s="89"/>
      <c r="B338" s="89"/>
    </row>
    <row r="339" spans="1:2" ht="15" x14ac:dyDescent="0.2">
      <c r="A339" s="89"/>
      <c r="B339" s="89"/>
    </row>
    <row r="340" spans="1:2" ht="15" x14ac:dyDescent="0.2">
      <c r="A340" s="89"/>
      <c r="B340" s="89"/>
    </row>
    <row r="341" spans="1:2" ht="15" x14ac:dyDescent="0.2">
      <c r="A341" s="89"/>
      <c r="B341" s="89"/>
    </row>
    <row r="342" spans="1:2" ht="15" x14ac:dyDescent="0.2">
      <c r="A342" s="89"/>
      <c r="B342" s="89"/>
    </row>
    <row r="343" spans="1:2" ht="15" x14ac:dyDescent="0.2">
      <c r="A343" s="89"/>
      <c r="B343" s="89"/>
    </row>
    <row r="344" spans="1:2" ht="15" x14ac:dyDescent="0.2">
      <c r="A344" s="89"/>
      <c r="B344" s="89"/>
    </row>
    <row r="345" spans="1:2" ht="15" x14ac:dyDescent="0.2">
      <c r="A345" s="89"/>
      <c r="B345" s="89"/>
    </row>
    <row r="346" spans="1:2" ht="15" x14ac:dyDescent="0.2">
      <c r="A346" s="89"/>
      <c r="B346" s="89"/>
    </row>
    <row r="347" spans="1:2" ht="15" x14ac:dyDescent="0.2">
      <c r="A347" s="89"/>
      <c r="B347" s="89"/>
    </row>
    <row r="348" spans="1:2" ht="15" x14ac:dyDescent="0.2">
      <c r="A348" s="89"/>
      <c r="B348" s="89"/>
    </row>
    <row r="349" spans="1:2" ht="15" x14ac:dyDescent="0.2">
      <c r="A349" s="89"/>
      <c r="B349" s="89"/>
    </row>
    <row r="350" spans="1:2" ht="15" x14ac:dyDescent="0.2">
      <c r="A350" s="89"/>
      <c r="B350" s="89"/>
    </row>
    <row r="351" spans="1:2" ht="15" x14ac:dyDescent="0.2">
      <c r="A351" s="89"/>
      <c r="B351" s="89"/>
    </row>
    <row r="352" spans="1:2" ht="15" x14ac:dyDescent="0.2">
      <c r="A352" s="89"/>
      <c r="B352" s="89"/>
    </row>
    <row r="353" spans="1:2" ht="15" x14ac:dyDescent="0.2">
      <c r="A353" s="89"/>
      <c r="B353" s="89"/>
    </row>
    <row r="354" spans="1:2" ht="15" x14ac:dyDescent="0.2">
      <c r="A354" s="89"/>
      <c r="B354" s="89"/>
    </row>
    <row r="355" spans="1:2" ht="15" x14ac:dyDescent="0.2">
      <c r="A355" s="89"/>
      <c r="B355" s="89"/>
    </row>
    <row r="356" spans="1:2" ht="15" x14ac:dyDescent="0.2">
      <c r="A356" s="89"/>
      <c r="B356" s="89"/>
    </row>
    <row r="357" spans="1:2" ht="15" x14ac:dyDescent="0.2">
      <c r="A357" s="89"/>
      <c r="B357" s="89"/>
    </row>
    <row r="358" spans="1:2" ht="15" x14ac:dyDescent="0.2">
      <c r="A358" s="89"/>
      <c r="B358" s="89"/>
    </row>
    <row r="359" spans="1:2" ht="15" x14ac:dyDescent="0.2">
      <c r="A359" s="89"/>
      <c r="B359" s="89"/>
    </row>
    <row r="360" spans="1:2" ht="15" x14ac:dyDescent="0.2">
      <c r="A360" s="89"/>
      <c r="B360" s="89"/>
    </row>
    <row r="361" spans="1:2" ht="15" x14ac:dyDescent="0.2">
      <c r="A361" s="89"/>
      <c r="B361" s="89"/>
    </row>
    <row r="362" spans="1:2" ht="15" x14ac:dyDescent="0.2">
      <c r="A362" s="89"/>
      <c r="B362" s="89"/>
    </row>
    <row r="363" spans="1:2" ht="15" x14ac:dyDescent="0.2">
      <c r="A363" s="89"/>
      <c r="B363" s="89"/>
    </row>
    <row r="364" spans="1:2" ht="15" x14ac:dyDescent="0.2">
      <c r="A364" s="89"/>
      <c r="B364" s="89"/>
    </row>
    <row r="365" spans="1:2" ht="15" x14ac:dyDescent="0.2">
      <c r="A365" s="89"/>
      <c r="B365" s="89"/>
    </row>
    <row r="366" spans="1:2" ht="15" x14ac:dyDescent="0.2">
      <c r="A366" s="89"/>
      <c r="B366" s="89"/>
    </row>
    <row r="367" spans="1:2" ht="15" x14ac:dyDescent="0.2">
      <c r="A367" s="89"/>
      <c r="B367" s="89"/>
    </row>
    <row r="368" spans="1:2" ht="15" x14ac:dyDescent="0.2">
      <c r="A368" s="89"/>
      <c r="B368" s="89"/>
    </row>
    <row r="369" spans="1:2" ht="15" x14ac:dyDescent="0.2">
      <c r="A369" s="89"/>
      <c r="B369" s="89"/>
    </row>
    <row r="370" spans="1:2" ht="15" x14ac:dyDescent="0.2">
      <c r="A370" s="89"/>
      <c r="B370" s="89"/>
    </row>
    <row r="371" spans="1:2" ht="15" x14ac:dyDescent="0.2">
      <c r="A371" s="89"/>
      <c r="B371" s="89"/>
    </row>
    <row r="372" spans="1:2" ht="15" x14ac:dyDescent="0.2">
      <c r="A372" s="89"/>
      <c r="B372" s="89"/>
    </row>
    <row r="373" spans="1:2" ht="15" x14ac:dyDescent="0.2">
      <c r="A373" s="89"/>
      <c r="B373" s="89"/>
    </row>
    <row r="374" spans="1:2" ht="15" x14ac:dyDescent="0.2">
      <c r="A374" s="89"/>
      <c r="B374" s="89"/>
    </row>
    <row r="375" spans="1:2" ht="15" x14ac:dyDescent="0.2">
      <c r="A375" s="89"/>
      <c r="B375" s="89"/>
    </row>
    <row r="376" spans="1:2" ht="15" x14ac:dyDescent="0.2">
      <c r="A376" s="89"/>
      <c r="B376" s="89"/>
    </row>
    <row r="377" spans="1:2" ht="15" x14ac:dyDescent="0.2">
      <c r="A377" s="89"/>
      <c r="B377" s="89"/>
    </row>
    <row r="378" spans="1:2" ht="15" x14ac:dyDescent="0.2">
      <c r="A378" s="89"/>
      <c r="B378" s="89"/>
    </row>
    <row r="379" spans="1:2" ht="15" x14ac:dyDescent="0.2">
      <c r="A379" s="89"/>
      <c r="B379" s="89"/>
    </row>
    <row r="380" spans="1:2" ht="15" x14ac:dyDescent="0.2">
      <c r="A380" s="89"/>
      <c r="B380" s="89"/>
    </row>
    <row r="381" spans="1:2" ht="15" x14ac:dyDescent="0.2">
      <c r="A381" s="89"/>
      <c r="B381" s="89"/>
    </row>
    <row r="382" spans="1:2" ht="15" x14ac:dyDescent="0.2">
      <c r="A382" s="89"/>
      <c r="B382" s="89"/>
    </row>
    <row r="383" spans="1:2" ht="15" x14ac:dyDescent="0.2">
      <c r="A383" s="89"/>
      <c r="B383" s="89"/>
    </row>
    <row r="384" spans="1:2" ht="15" x14ac:dyDescent="0.2">
      <c r="A384" s="89"/>
      <c r="B384" s="89"/>
    </row>
    <row r="385" spans="1:2" ht="15" x14ac:dyDescent="0.2">
      <c r="A385" s="89"/>
      <c r="B385" s="89"/>
    </row>
    <row r="386" spans="1:2" ht="15" x14ac:dyDescent="0.2">
      <c r="A386" s="89"/>
      <c r="B386" s="89"/>
    </row>
    <row r="387" spans="1:2" ht="15" x14ac:dyDescent="0.2">
      <c r="A387" s="89"/>
      <c r="B387" s="89"/>
    </row>
    <row r="388" spans="1:2" ht="15" x14ac:dyDescent="0.2">
      <c r="A388" s="89"/>
      <c r="B388" s="89"/>
    </row>
    <row r="389" spans="1:2" ht="15" x14ac:dyDescent="0.2">
      <c r="A389" s="89"/>
      <c r="B389" s="89"/>
    </row>
    <row r="390" spans="1:2" ht="15" x14ac:dyDescent="0.2">
      <c r="A390" s="89"/>
      <c r="B390" s="89"/>
    </row>
    <row r="391" spans="1:2" ht="15" x14ac:dyDescent="0.2">
      <c r="A391" s="89"/>
      <c r="B391" s="89"/>
    </row>
    <row r="392" spans="1:2" ht="15" x14ac:dyDescent="0.2">
      <c r="A392" s="89"/>
      <c r="B392" s="89"/>
    </row>
    <row r="393" spans="1:2" ht="15" x14ac:dyDescent="0.2">
      <c r="A393" s="89"/>
      <c r="B393" s="89"/>
    </row>
    <row r="394" spans="1:2" ht="15" x14ac:dyDescent="0.2">
      <c r="A394" s="89"/>
      <c r="B394" s="89"/>
    </row>
    <row r="395" spans="1:2" ht="15" x14ac:dyDescent="0.2">
      <c r="A395" s="89"/>
      <c r="B395" s="89"/>
    </row>
    <row r="396" spans="1:2" ht="15" x14ac:dyDescent="0.2">
      <c r="A396" s="89"/>
      <c r="B396" s="89"/>
    </row>
    <row r="397" spans="1:2" ht="15" x14ac:dyDescent="0.2">
      <c r="A397" s="89"/>
      <c r="B397" s="89"/>
    </row>
    <row r="398" spans="1:2" ht="15" x14ac:dyDescent="0.2">
      <c r="A398" s="89"/>
      <c r="B398" s="89"/>
    </row>
    <row r="399" spans="1:2" ht="15" x14ac:dyDescent="0.2">
      <c r="A399" s="89"/>
      <c r="B399" s="89"/>
    </row>
    <row r="400" spans="1:2" ht="15" x14ac:dyDescent="0.2">
      <c r="A400" s="89"/>
      <c r="B400" s="89"/>
    </row>
    <row r="401" spans="1:2" ht="15" x14ac:dyDescent="0.2">
      <c r="A401" s="89"/>
      <c r="B401" s="89"/>
    </row>
    <row r="402" spans="1:2" ht="15" x14ac:dyDescent="0.2">
      <c r="A402" s="89"/>
      <c r="B402" s="89"/>
    </row>
    <row r="403" spans="1:2" ht="15" x14ac:dyDescent="0.2">
      <c r="A403" s="89"/>
      <c r="B403" s="89"/>
    </row>
    <row r="404" spans="1:2" ht="15" x14ac:dyDescent="0.2">
      <c r="A404" s="89"/>
      <c r="B404" s="89"/>
    </row>
    <row r="405" spans="1:2" ht="15" x14ac:dyDescent="0.2">
      <c r="A405" s="89"/>
      <c r="B405" s="89"/>
    </row>
    <row r="406" spans="1:2" ht="15" x14ac:dyDescent="0.2">
      <c r="A406" s="89"/>
      <c r="B406" s="89"/>
    </row>
    <row r="407" spans="1:2" ht="15" x14ac:dyDescent="0.2">
      <c r="A407" s="89"/>
      <c r="B407" s="89"/>
    </row>
    <row r="408" spans="1:2" ht="15" x14ac:dyDescent="0.2">
      <c r="A408" s="89"/>
      <c r="B408" s="89"/>
    </row>
    <row r="409" spans="1:2" ht="15" x14ac:dyDescent="0.2">
      <c r="A409" s="89"/>
      <c r="B409" s="89"/>
    </row>
    <row r="410" spans="1:2" ht="15" x14ac:dyDescent="0.2">
      <c r="A410" s="89"/>
      <c r="B410" s="89"/>
    </row>
    <row r="411" spans="1:2" ht="15" x14ac:dyDescent="0.2">
      <c r="A411" s="89"/>
      <c r="B411" s="89"/>
    </row>
    <row r="412" spans="1:2" ht="15" x14ac:dyDescent="0.2">
      <c r="A412" s="89"/>
      <c r="B412" s="89"/>
    </row>
    <row r="413" spans="1:2" ht="15" x14ac:dyDescent="0.2">
      <c r="A413" s="89"/>
      <c r="B413" s="89"/>
    </row>
    <row r="414" spans="1:2" ht="15" x14ac:dyDescent="0.2">
      <c r="A414" s="89"/>
      <c r="B414" s="89"/>
    </row>
    <row r="415" spans="1:2" ht="15" x14ac:dyDescent="0.2">
      <c r="A415" s="89"/>
      <c r="B415" s="89"/>
    </row>
    <row r="416" spans="1:2" ht="15" x14ac:dyDescent="0.2">
      <c r="A416" s="89"/>
      <c r="B416" s="89"/>
    </row>
    <row r="417" spans="1:2" ht="15" x14ac:dyDescent="0.2">
      <c r="A417" s="89"/>
      <c r="B417" s="89"/>
    </row>
    <row r="418" spans="1:2" ht="15" x14ac:dyDescent="0.2">
      <c r="A418" s="89"/>
      <c r="B418" s="89"/>
    </row>
    <row r="419" spans="1:2" ht="15" x14ac:dyDescent="0.2">
      <c r="A419" s="89"/>
      <c r="B419" s="89"/>
    </row>
    <row r="420" spans="1:2" ht="15" x14ac:dyDescent="0.2">
      <c r="A420" s="89"/>
      <c r="B420" s="89"/>
    </row>
    <row r="421" spans="1:2" ht="15" x14ac:dyDescent="0.2">
      <c r="A421" s="89"/>
      <c r="B421" s="89"/>
    </row>
    <row r="422" spans="1:2" ht="15" x14ac:dyDescent="0.2">
      <c r="A422" s="89"/>
      <c r="B422" s="89"/>
    </row>
    <row r="423" spans="1:2" ht="15" x14ac:dyDescent="0.2">
      <c r="A423" s="89"/>
      <c r="B423" s="89"/>
    </row>
    <row r="424" spans="1:2" ht="15" x14ac:dyDescent="0.2">
      <c r="A424" s="89"/>
      <c r="B424" s="89"/>
    </row>
    <row r="425" spans="1:2" ht="15" x14ac:dyDescent="0.2">
      <c r="A425" s="89"/>
      <c r="B425" s="89"/>
    </row>
    <row r="426" spans="1:2" ht="15" x14ac:dyDescent="0.2">
      <c r="A426" s="89"/>
      <c r="B426" s="89"/>
    </row>
    <row r="427" spans="1:2" ht="15" x14ac:dyDescent="0.2">
      <c r="A427" s="89"/>
      <c r="B427" s="89"/>
    </row>
    <row r="428" spans="1:2" ht="15" x14ac:dyDescent="0.2">
      <c r="A428" s="89"/>
      <c r="B428" s="89"/>
    </row>
    <row r="429" spans="1:2" ht="15" x14ac:dyDescent="0.2">
      <c r="A429" s="89"/>
      <c r="B429" s="89"/>
    </row>
    <row r="430" spans="1:2" ht="15" x14ac:dyDescent="0.2">
      <c r="A430" s="89"/>
      <c r="B430" s="89"/>
    </row>
    <row r="431" spans="1:2" ht="15" x14ac:dyDescent="0.2">
      <c r="A431" s="89"/>
      <c r="B431" s="89"/>
    </row>
    <row r="432" spans="1:2" ht="15" x14ac:dyDescent="0.2">
      <c r="A432" s="89"/>
      <c r="B432" s="89"/>
    </row>
    <row r="433" spans="1:2" ht="15" x14ac:dyDescent="0.2">
      <c r="A433" s="89"/>
      <c r="B433" s="89"/>
    </row>
    <row r="434" spans="1:2" ht="15" x14ac:dyDescent="0.2">
      <c r="A434" s="89"/>
      <c r="B434" s="89"/>
    </row>
    <row r="435" spans="1:2" ht="15" x14ac:dyDescent="0.2">
      <c r="A435" s="89"/>
      <c r="B435" s="89"/>
    </row>
    <row r="436" spans="1:2" ht="15" x14ac:dyDescent="0.2">
      <c r="A436" s="89"/>
      <c r="B436" s="89"/>
    </row>
    <row r="437" spans="1:2" ht="15" x14ac:dyDescent="0.2">
      <c r="A437" s="89"/>
      <c r="B437" s="89"/>
    </row>
    <row r="438" spans="1:2" ht="15" x14ac:dyDescent="0.2">
      <c r="A438" s="89"/>
      <c r="B438" s="89"/>
    </row>
    <row r="439" spans="1:2" ht="15" x14ac:dyDescent="0.2">
      <c r="A439" s="89"/>
      <c r="B439" s="89"/>
    </row>
    <row r="440" spans="1:2" ht="15" x14ac:dyDescent="0.2">
      <c r="A440" s="89"/>
      <c r="B440" s="89"/>
    </row>
    <row r="441" spans="1:2" ht="15" x14ac:dyDescent="0.2">
      <c r="A441" s="89"/>
      <c r="B441" s="89"/>
    </row>
    <row r="442" spans="1:2" ht="15" x14ac:dyDescent="0.2">
      <c r="A442" s="89"/>
      <c r="B442" s="89"/>
    </row>
    <row r="443" spans="1:2" ht="15" x14ac:dyDescent="0.2">
      <c r="A443" s="89"/>
      <c r="B443" s="89"/>
    </row>
    <row r="444" spans="1:2" ht="15" x14ac:dyDescent="0.2">
      <c r="A444" s="89"/>
      <c r="B444" s="89"/>
    </row>
    <row r="445" spans="1:2" ht="15" x14ac:dyDescent="0.2">
      <c r="A445" s="89"/>
      <c r="B445" s="89"/>
    </row>
    <row r="446" spans="1:2" ht="15" x14ac:dyDescent="0.2">
      <c r="A446" s="89"/>
      <c r="B446" s="89"/>
    </row>
    <row r="447" spans="1:2" ht="15" x14ac:dyDescent="0.2">
      <c r="A447" s="89"/>
      <c r="B447" s="89"/>
    </row>
    <row r="448" spans="1:2" ht="15" x14ac:dyDescent="0.2">
      <c r="A448" s="89"/>
      <c r="B448" s="89"/>
    </row>
    <row r="449" spans="1:2" ht="15" x14ac:dyDescent="0.2">
      <c r="A449" s="89"/>
      <c r="B449" s="89"/>
    </row>
    <row r="450" spans="1:2" ht="15" x14ac:dyDescent="0.2">
      <c r="A450" s="89"/>
      <c r="B450" s="89"/>
    </row>
    <row r="451" spans="1:2" ht="15" x14ac:dyDescent="0.2">
      <c r="A451" s="89"/>
      <c r="B451" s="89"/>
    </row>
    <row r="452" spans="1:2" ht="15" x14ac:dyDescent="0.2">
      <c r="A452" s="89"/>
      <c r="B452" s="89"/>
    </row>
    <row r="453" spans="1:2" ht="15" x14ac:dyDescent="0.2">
      <c r="A453" s="89"/>
      <c r="B453" s="89"/>
    </row>
    <row r="454" spans="1:2" ht="15" x14ac:dyDescent="0.2">
      <c r="A454" s="89"/>
      <c r="B454" s="89"/>
    </row>
    <row r="455" spans="1:2" ht="15" x14ac:dyDescent="0.2">
      <c r="A455" s="89"/>
      <c r="B455" s="89"/>
    </row>
    <row r="456" spans="1:2" ht="15" x14ac:dyDescent="0.2">
      <c r="A456" s="89"/>
      <c r="B456" s="89"/>
    </row>
    <row r="457" spans="1:2" ht="15" x14ac:dyDescent="0.2">
      <c r="A457" s="89"/>
      <c r="B457" s="89"/>
    </row>
    <row r="458" spans="1:2" ht="15" x14ac:dyDescent="0.2">
      <c r="A458" s="89"/>
      <c r="B458" s="89"/>
    </row>
    <row r="459" spans="1:2" ht="15" x14ac:dyDescent="0.2">
      <c r="A459" s="89"/>
      <c r="B459" s="89"/>
    </row>
    <row r="460" spans="1:2" ht="15" x14ac:dyDescent="0.2">
      <c r="A460" s="89"/>
      <c r="B460" s="89"/>
    </row>
    <row r="461" spans="1:2" ht="15" x14ac:dyDescent="0.2">
      <c r="A461" s="89"/>
      <c r="B461" s="89"/>
    </row>
    <row r="462" spans="1:2" ht="15" x14ac:dyDescent="0.2">
      <c r="A462" s="89"/>
      <c r="B462" s="89"/>
    </row>
    <row r="463" spans="1:2" ht="15" x14ac:dyDescent="0.2">
      <c r="A463" s="89"/>
      <c r="B463" s="89"/>
    </row>
    <row r="464" spans="1:2" ht="15" x14ac:dyDescent="0.2">
      <c r="A464" s="89"/>
      <c r="B464" s="89"/>
    </row>
    <row r="465" spans="1:2" ht="15" x14ac:dyDescent="0.2">
      <c r="A465" s="89"/>
      <c r="B465" s="89"/>
    </row>
    <row r="466" spans="1:2" ht="15" x14ac:dyDescent="0.2">
      <c r="A466" s="89"/>
      <c r="B466" s="89"/>
    </row>
    <row r="467" spans="1:2" ht="15" x14ac:dyDescent="0.2">
      <c r="A467" s="89"/>
      <c r="B467" s="89"/>
    </row>
    <row r="468" spans="1:2" ht="15" x14ac:dyDescent="0.2">
      <c r="A468" s="89"/>
      <c r="B468" s="89"/>
    </row>
    <row r="469" spans="1:2" ht="15" x14ac:dyDescent="0.2">
      <c r="A469" s="89"/>
      <c r="B469" s="89"/>
    </row>
    <row r="470" spans="1:2" ht="15" x14ac:dyDescent="0.2">
      <c r="A470" s="89"/>
      <c r="B470" s="89"/>
    </row>
    <row r="471" spans="1:2" ht="15" x14ac:dyDescent="0.2">
      <c r="A471" s="89"/>
      <c r="B471" s="89"/>
    </row>
    <row r="472" spans="1:2" ht="15" x14ac:dyDescent="0.2">
      <c r="A472" s="89"/>
      <c r="B472" s="89"/>
    </row>
    <row r="473" spans="1:2" ht="15" x14ac:dyDescent="0.2">
      <c r="A473" s="89"/>
      <c r="B473" s="89"/>
    </row>
    <row r="474" spans="1:2" ht="15" x14ac:dyDescent="0.2">
      <c r="A474" s="89"/>
      <c r="B474" s="89"/>
    </row>
    <row r="475" spans="1:2" ht="15" x14ac:dyDescent="0.2">
      <c r="A475" s="89"/>
      <c r="B475" s="89"/>
    </row>
    <row r="476" spans="1:2" ht="15" x14ac:dyDescent="0.2">
      <c r="A476" s="89"/>
      <c r="B476" s="89"/>
    </row>
    <row r="477" spans="1:2" ht="15" x14ac:dyDescent="0.2">
      <c r="A477" s="89"/>
      <c r="B477" s="89"/>
    </row>
    <row r="478" spans="1:2" ht="15" x14ac:dyDescent="0.2">
      <c r="A478" s="89"/>
      <c r="B478" s="89"/>
    </row>
    <row r="479" spans="1:2" ht="15" x14ac:dyDescent="0.2">
      <c r="A479" s="89"/>
      <c r="B479" s="89"/>
    </row>
    <row r="480" spans="1:2" ht="15" x14ac:dyDescent="0.2">
      <c r="A480" s="89"/>
      <c r="B480" s="89"/>
    </row>
    <row r="481" spans="1:2" ht="15" x14ac:dyDescent="0.2">
      <c r="A481" s="89"/>
      <c r="B481" s="89"/>
    </row>
    <row r="482" spans="1:2" ht="15" x14ac:dyDescent="0.2">
      <c r="A482" s="89"/>
      <c r="B482" s="89"/>
    </row>
    <row r="483" spans="1:2" ht="15" x14ac:dyDescent="0.2">
      <c r="A483" s="89"/>
      <c r="B483" s="89"/>
    </row>
    <row r="484" spans="1:2" ht="15" x14ac:dyDescent="0.2">
      <c r="A484" s="89"/>
      <c r="B484" s="89"/>
    </row>
    <row r="485" spans="1:2" ht="15" x14ac:dyDescent="0.2">
      <c r="A485" s="89"/>
      <c r="B485" s="89"/>
    </row>
    <row r="486" spans="1:2" ht="15" x14ac:dyDescent="0.2">
      <c r="A486" s="89"/>
      <c r="B486" s="89"/>
    </row>
    <row r="487" spans="1:2" ht="15" x14ac:dyDescent="0.2">
      <c r="A487" s="89"/>
      <c r="B487" s="89"/>
    </row>
    <row r="488" spans="1:2" ht="15" x14ac:dyDescent="0.2">
      <c r="A488" s="89"/>
      <c r="B488" s="89"/>
    </row>
    <row r="489" spans="1:2" ht="15" x14ac:dyDescent="0.2">
      <c r="A489" s="89"/>
      <c r="B489" s="89"/>
    </row>
    <row r="490" spans="1:2" ht="15" x14ac:dyDescent="0.2">
      <c r="A490" s="89"/>
      <c r="B490" s="89"/>
    </row>
    <row r="491" spans="1:2" ht="15" x14ac:dyDescent="0.2">
      <c r="A491" s="89"/>
      <c r="B491" s="89"/>
    </row>
    <row r="492" spans="1:2" ht="15" x14ac:dyDescent="0.2">
      <c r="A492" s="89"/>
      <c r="B492" s="89"/>
    </row>
    <row r="493" spans="1:2" ht="15" x14ac:dyDescent="0.2">
      <c r="A493" s="89"/>
      <c r="B493" s="89"/>
    </row>
    <row r="494" spans="1:2" ht="15" x14ac:dyDescent="0.2">
      <c r="A494" s="89"/>
      <c r="B494" s="89"/>
    </row>
    <row r="495" spans="1:2" ht="15" x14ac:dyDescent="0.2">
      <c r="A495" s="89"/>
      <c r="B495" s="89"/>
    </row>
    <row r="496" spans="1:2" ht="15" x14ac:dyDescent="0.2">
      <c r="A496" s="89"/>
      <c r="B496" s="89"/>
    </row>
    <row r="497" spans="1:2" ht="15" x14ac:dyDescent="0.2">
      <c r="A497" s="89"/>
      <c r="B497" s="89"/>
    </row>
    <row r="498" spans="1:2" ht="15" x14ac:dyDescent="0.2">
      <c r="A498" s="89"/>
      <c r="B498" s="89"/>
    </row>
    <row r="499" spans="1:2" ht="15" x14ac:dyDescent="0.2">
      <c r="A499" s="89"/>
      <c r="B499" s="89"/>
    </row>
    <row r="500" spans="1:2" ht="15" x14ac:dyDescent="0.2">
      <c r="A500" s="89"/>
      <c r="B500" s="89"/>
    </row>
    <row r="501" spans="1:2" ht="15" x14ac:dyDescent="0.2">
      <c r="A501" s="89"/>
      <c r="B501" s="89"/>
    </row>
    <row r="502" spans="1:2" ht="15" x14ac:dyDescent="0.2">
      <c r="A502" s="89"/>
      <c r="B502" s="89"/>
    </row>
    <row r="503" spans="1:2" ht="15" x14ac:dyDescent="0.2">
      <c r="A503" s="89"/>
      <c r="B503" s="89"/>
    </row>
    <row r="504" spans="1:2" ht="15" x14ac:dyDescent="0.2">
      <c r="A504" s="89"/>
      <c r="B504" s="89"/>
    </row>
    <row r="505" spans="1:2" ht="15" x14ac:dyDescent="0.2">
      <c r="A505" s="89"/>
      <c r="B505" s="89"/>
    </row>
    <row r="506" spans="1:2" ht="15" x14ac:dyDescent="0.2">
      <c r="A506" s="89"/>
      <c r="B506" s="89"/>
    </row>
    <row r="507" spans="1:2" ht="15" x14ac:dyDescent="0.2">
      <c r="A507" s="89"/>
      <c r="B507" s="89"/>
    </row>
    <row r="508" spans="1:2" ht="15" x14ac:dyDescent="0.2">
      <c r="A508" s="89"/>
      <c r="B508" s="89"/>
    </row>
    <row r="509" spans="1:2" ht="15" x14ac:dyDescent="0.2">
      <c r="A509" s="89"/>
      <c r="B509" s="89"/>
    </row>
    <row r="510" spans="1:2" ht="15" x14ac:dyDescent="0.2">
      <c r="A510" s="89"/>
      <c r="B510" s="89"/>
    </row>
    <row r="511" spans="1:2" ht="15" x14ac:dyDescent="0.2">
      <c r="A511" s="89"/>
      <c r="B511" s="89"/>
    </row>
    <row r="512" spans="1:2" ht="15" x14ac:dyDescent="0.2">
      <c r="A512" s="89"/>
      <c r="B512" s="89"/>
    </row>
    <row r="513" spans="1:2" ht="15" x14ac:dyDescent="0.2">
      <c r="A513" s="89"/>
      <c r="B513" s="89"/>
    </row>
    <row r="514" spans="1:2" ht="15" x14ac:dyDescent="0.2">
      <c r="A514" s="89"/>
      <c r="B514" s="89"/>
    </row>
    <row r="515" spans="1:2" ht="15" x14ac:dyDescent="0.2">
      <c r="A515" s="89"/>
      <c r="B515" s="89"/>
    </row>
    <row r="516" spans="1:2" ht="15" x14ac:dyDescent="0.2">
      <c r="A516" s="89"/>
      <c r="B516" s="89"/>
    </row>
    <row r="517" spans="1:2" ht="15" x14ac:dyDescent="0.2">
      <c r="A517" s="89"/>
      <c r="B517" s="89"/>
    </row>
    <row r="518" spans="1:2" ht="15" x14ac:dyDescent="0.2">
      <c r="A518" s="89"/>
      <c r="B518" s="89"/>
    </row>
    <row r="519" spans="1:2" ht="15" x14ac:dyDescent="0.2">
      <c r="A519" s="89"/>
      <c r="B519" s="89"/>
    </row>
    <row r="520" spans="1:2" ht="15" x14ac:dyDescent="0.2">
      <c r="A520" s="89"/>
      <c r="B520" s="89"/>
    </row>
    <row r="521" spans="1:2" ht="15" x14ac:dyDescent="0.2">
      <c r="A521" s="89"/>
      <c r="B521" s="89"/>
    </row>
    <row r="522" spans="1:2" ht="15" x14ac:dyDescent="0.2">
      <c r="A522" s="89"/>
      <c r="B522" s="89"/>
    </row>
    <row r="523" spans="1:2" ht="15" x14ac:dyDescent="0.2">
      <c r="A523" s="89"/>
      <c r="B523" s="89"/>
    </row>
    <row r="524" spans="1:2" ht="15" x14ac:dyDescent="0.2">
      <c r="A524" s="89"/>
      <c r="B524" s="89"/>
    </row>
    <row r="525" spans="1:2" ht="15" x14ac:dyDescent="0.2">
      <c r="A525" s="89"/>
      <c r="B525" s="89"/>
    </row>
    <row r="526" spans="1:2" ht="15" x14ac:dyDescent="0.2">
      <c r="A526" s="89"/>
      <c r="B526" s="89"/>
    </row>
    <row r="527" spans="1:2" ht="15" x14ac:dyDescent="0.2">
      <c r="A527" s="89"/>
      <c r="B527" s="89"/>
    </row>
    <row r="528" spans="1:2" ht="15" x14ac:dyDescent="0.2">
      <c r="A528" s="89"/>
      <c r="B528" s="89"/>
    </row>
    <row r="529" spans="1:2" ht="15" x14ac:dyDescent="0.2">
      <c r="A529" s="89"/>
      <c r="B529" s="89"/>
    </row>
    <row r="530" spans="1:2" ht="15" x14ac:dyDescent="0.2">
      <c r="A530" s="89"/>
      <c r="B530" s="89"/>
    </row>
    <row r="531" spans="1:2" ht="15" x14ac:dyDescent="0.2">
      <c r="A531" s="89"/>
      <c r="B531" s="89"/>
    </row>
    <row r="532" spans="1:2" ht="15" x14ac:dyDescent="0.2">
      <c r="A532" s="89"/>
      <c r="B532" s="89"/>
    </row>
    <row r="533" spans="1:2" ht="15" x14ac:dyDescent="0.2">
      <c r="A533" s="89"/>
      <c r="B533" s="89"/>
    </row>
    <row r="534" spans="1:2" ht="15" x14ac:dyDescent="0.2">
      <c r="A534" s="89"/>
      <c r="B534" s="89"/>
    </row>
    <row r="535" spans="1:2" ht="15" x14ac:dyDescent="0.2">
      <c r="A535" s="89"/>
      <c r="B535" s="89"/>
    </row>
    <row r="536" spans="1:2" ht="15" x14ac:dyDescent="0.2">
      <c r="A536" s="89"/>
      <c r="B536" s="89"/>
    </row>
    <row r="537" spans="1:2" ht="15" x14ac:dyDescent="0.2">
      <c r="A537" s="89"/>
      <c r="B537" s="89"/>
    </row>
    <row r="538" spans="1:2" ht="15" x14ac:dyDescent="0.2">
      <c r="A538" s="89"/>
      <c r="B538" s="89"/>
    </row>
    <row r="539" spans="1:2" ht="15" x14ac:dyDescent="0.2">
      <c r="A539" s="89"/>
      <c r="B539" s="89"/>
    </row>
    <row r="540" spans="1:2" ht="15" x14ac:dyDescent="0.2">
      <c r="A540" s="89"/>
      <c r="B540" s="89"/>
    </row>
    <row r="541" spans="1:2" ht="15" x14ac:dyDescent="0.2">
      <c r="A541" s="89"/>
      <c r="B541" s="89"/>
    </row>
    <row r="542" spans="1:2" ht="15" x14ac:dyDescent="0.2">
      <c r="A542" s="89"/>
      <c r="B542" s="89"/>
    </row>
    <row r="543" spans="1:2" ht="15" x14ac:dyDescent="0.2">
      <c r="A543" s="89"/>
      <c r="B543" s="89"/>
    </row>
    <row r="544" spans="1:2" ht="15" x14ac:dyDescent="0.2">
      <c r="A544" s="89"/>
      <c r="B544" s="89"/>
    </row>
    <row r="545" spans="1:2" ht="15" x14ac:dyDescent="0.2">
      <c r="A545" s="89"/>
      <c r="B545" s="89"/>
    </row>
    <row r="546" spans="1:2" ht="15" x14ac:dyDescent="0.2">
      <c r="A546" s="89"/>
      <c r="B546" s="89"/>
    </row>
    <row r="547" spans="1:2" ht="15" x14ac:dyDescent="0.2">
      <c r="A547" s="89"/>
      <c r="B547" s="89"/>
    </row>
    <row r="548" spans="1:2" ht="15" x14ac:dyDescent="0.2">
      <c r="A548" s="89"/>
      <c r="B548" s="89"/>
    </row>
    <row r="549" spans="1:2" ht="15" x14ac:dyDescent="0.2">
      <c r="A549" s="89"/>
      <c r="B549" s="89"/>
    </row>
    <row r="550" spans="1:2" ht="15" x14ac:dyDescent="0.2">
      <c r="A550" s="89"/>
      <c r="B550" s="89"/>
    </row>
    <row r="551" spans="1:2" ht="15" x14ac:dyDescent="0.2">
      <c r="A551" s="89"/>
      <c r="B551" s="89"/>
    </row>
    <row r="552" spans="1:2" ht="15" x14ac:dyDescent="0.2">
      <c r="A552" s="89"/>
      <c r="B552" s="89"/>
    </row>
    <row r="553" spans="1:2" ht="15" x14ac:dyDescent="0.2">
      <c r="A553" s="89"/>
      <c r="B553" s="89"/>
    </row>
    <row r="554" spans="1:2" ht="15" x14ac:dyDescent="0.2">
      <c r="A554" s="89"/>
      <c r="B554" s="89"/>
    </row>
    <row r="555" spans="1:2" ht="15" x14ac:dyDescent="0.2">
      <c r="A555" s="89"/>
      <c r="B555" s="89"/>
    </row>
    <row r="556" spans="1:2" ht="15" x14ac:dyDescent="0.2">
      <c r="A556" s="89"/>
      <c r="B556" s="89"/>
    </row>
    <row r="557" spans="1:2" ht="15" x14ac:dyDescent="0.2">
      <c r="A557" s="89"/>
      <c r="B557" s="89"/>
    </row>
    <row r="558" spans="1:2" ht="15" x14ac:dyDescent="0.2">
      <c r="A558" s="89"/>
      <c r="B558" s="89"/>
    </row>
    <row r="559" spans="1:2" ht="15" x14ac:dyDescent="0.2">
      <c r="A559" s="89"/>
      <c r="B559" s="89"/>
    </row>
    <row r="560" spans="1:2" ht="15" x14ac:dyDescent="0.2">
      <c r="A560" s="89"/>
      <c r="B560" s="89"/>
    </row>
    <row r="561" spans="1:2" ht="15" x14ac:dyDescent="0.2">
      <c r="A561" s="89"/>
      <c r="B561" s="89"/>
    </row>
    <row r="562" spans="1:2" ht="15" x14ac:dyDescent="0.2">
      <c r="A562" s="89"/>
      <c r="B562" s="89"/>
    </row>
    <row r="563" spans="1:2" ht="15" x14ac:dyDescent="0.2">
      <c r="A563" s="89"/>
      <c r="B563" s="89"/>
    </row>
    <row r="564" spans="1:2" ht="15" x14ac:dyDescent="0.2">
      <c r="A564" s="89"/>
      <c r="B564" s="89"/>
    </row>
    <row r="565" spans="1:2" ht="15" x14ac:dyDescent="0.2">
      <c r="A565" s="89"/>
      <c r="B565" s="89"/>
    </row>
    <row r="566" spans="1:2" ht="15" x14ac:dyDescent="0.2">
      <c r="A566" s="89"/>
      <c r="B566" s="89"/>
    </row>
    <row r="567" spans="1:2" ht="15" x14ac:dyDescent="0.2">
      <c r="A567" s="89"/>
      <c r="B567" s="89"/>
    </row>
    <row r="568" spans="1:2" ht="15" x14ac:dyDescent="0.2">
      <c r="A568" s="89"/>
      <c r="B568" s="89"/>
    </row>
    <row r="569" spans="1:2" ht="15" x14ac:dyDescent="0.2">
      <c r="A569" s="89"/>
      <c r="B569" s="89"/>
    </row>
    <row r="570" spans="1:2" ht="15" x14ac:dyDescent="0.2">
      <c r="A570" s="89"/>
      <c r="B570" s="89"/>
    </row>
    <row r="571" spans="1:2" ht="15" x14ac:dyDescent="0.2">
      <c r="A571" s="89"/>
      <c r="B571" s="89"/>
    </row>
    <row r="572" spans="1:2" ht="15" x14ac:dyDescent="0.2">
      <c r="A572" s="89"/>
      <c r="B572" s="89"/>
    </row>
    <row r="573" spans="1:2" ht="15" x14ac:dyDescent="0.2">
      <c r="A573" s="89"/>
      <c r="B573" s="89"/>
    </row>
    <row r="574" spans="1:2" ht="15" x14ac:dyDescent="0.2">
      <c r="A574" s="89"/>
      <c r="B574" s="89"/>
    </row>
    <row r="575" spans="1:2" ht="15" x14ac:dyDescent="0.2">
      <c r="A575" s="89"/>
      <c r="B575" s="89"/>
    </row>
    <row r="576" spans="1:2" ht="15" x14ac:dyDescent="0.2">
      <c r="A576" s="89"/>
      <c r="B576" s="89"/>
    </row>
    <row r="577" spans="1:2" ht="15" x14ac:dyDescent="0.2">
      <c r="A577" s="89"/>
      <c r="B577" s="89"/>
    </row>
    <row r="578" spans="1:2" ht="15" x14ac:dyDescent="0.2">
      <c r="A578" s="89"/>
      <c r="B578" s="89"/>
    </row>
    <row r="579" spans="1:2" ht="15" x14ac:dyDescent="0.2">
      <c r="A579" s="89"/>
      <c r="B579" s="89"/>
    </row>
    <row r="580" spans="1:2" ht="15" x14ac:dyDescent="0.2">
      <c r="A580" s="89"/>
      <c r="B580" s="89"/>
    </row>
    <row r="581" spans="1:2" ht="15" x14ac:dyDescent="0.2">
      <c r="A581" s="89"/>
      <c r="B581" s="89"/>
    </row>
    <row r="582" spans="1:2" ht="15" x14ac:dyDescent="0.2">
      <c r="A582" s="89"/>
      <c r="B582" s="89"/>
    </row>
    <row r="583" spans="1:2" ht="15" x14ac:dyDescent="0.2">
      <c r="A583" s="89"/>
      <c r="B583" s="89"/>
    </row>
    <row r="584" spans="1:2" ht="15" x14ac:dyDescent="0.2">
      <c r="A584" s="89"/>
      <c r="B584" s="89"/>
    </row>
    <row r="585" spans="1:2" ht="15" x14ac:dyDescent="0.2">
      <c r="A585" s="89"/>
      <c r="B585" s="89"/>
    </row>
    <row r="586" spans="1:2" ht="15" x14ac:dyDescent="0.2">
      <c r="A586" s="89"/>
      <c r="B586" s="89"/>
    </row>
    <row r="587" spans="1:2" ht="15" x14ac:dyDescent="0.2">
      <c r="A587" s="89"/>
      <c r="B587" s="89"/>
    </row>
    <row r="588" spans="1:2" ht="15" x14ac:dyDescent="0.2">
      <c r="A588" s="89"/>
      <c r="B588" s="89"/>
    </row>
    <row r="589" spans="1:2" ht="15" x14ac:dyDescent="0.2">
      <c r="A589" s="89"/>
      <c r="B589" s="89"/>
    </row>
    <row r="590" spans="1:2" ht="15" x14ac:dyDescent="0.2">
      <c r="A590" s="89"/>
      <c r="B590" s="89"/>
    </row>
    <row r="591" spans="1:2" ht="15" x14ac:dyDescent="0.2">
      <c r="A591" s="89"/>
      <c r="B591" s="89"/>
    </row>
    <row r="592" spans="1:2" ht="15" x14ac:dyDescent="0.2">
      <c r="A592" s="89"/>
      <c r="B592" s="89"/>
    </row>
    <row r="593" spans="1:2" ht="15" x14ac:dyDescent="0.2">
      <c r="A593" s="89"/>
      <c r="B593" s="89"/>
    </row>
    <row r="594" spans="1:2" ht="15" x14ac:dyDescent="0.2">
      <c r="A594" s="89"/>
      <c r="B594" s="89"/>
    </row>
    <row r="595" spans="1:2" ht="15" x14ac:dyDescent="0.2">
      <c r="A595" s="89"/>
      <c r="B595" s="89"/>
    </row>
    <row r="596" spans="1:2" ht="15" x14ac:dyDescent="0.2">
      <c r="A596" s="89"/>
      <c r="B596" s="89"/>
    </row>
    <row r="597" spans="1:2" ht="15" x14ac:dyDescent="0.2">
      <c r="A597" s="89"/>
      <c r="B597" s="89"/>
    </row>
    <row r="598" spans="1:2" ht="15" x14ac:dyDescent="0.2">
      <c r="A598" s="89"/>
      <c r="B598" s="89"/>
    </row>
    <row r="599" spans="1:2" ht="15" x14ac:dyDescent="0.2">
      <c r="A599" s="89"/>
      <c r="B599" s="89"/>
    </row>
    <row r="600" spans="1:2" ht="15" x14ac:dyDescent="0.2">
      <c r="A600" s="89"/>
      <c r="B600" s="89"/>
    </row>
    <row r="601" spans="1:2" ht="15" x14ac:dyDescent="0.2">
      <c r="A601" s="89"/>
      <c r="B601" s="89"/>
    </row>
    <row r="602" spans="1:2" ht="15" x14ac:dyDescent="0.2">
      <c r="A602" s="89"/>
      <c r="B602" s="89"/>
    </row>
    <row r="603" spans="1:2" ht="15" x14ac:dyDescent="0.2">
      <c r="A603" s="89"/>
      <c r="B603" s="89"/>
    </row>
    <row r="604" spans="1:2" ht="15" x14ac:dyDescent="0.2">
      <c r="A604" s="89"/>
      <c r="B604" s="89"/>
    </row>
    <row r="605" spans="1:2" ht="15" x14ac:dyDescent="0.2">
      <c r="A605" s="89"/>
      <c r="B605" s="89"/>
    </row>
    <row r="606" spans="1:2" ht="15" x14ac:dyDescent="0.2">
      <c r="A606" s="89"/>
      <c r="B606" s="89"/>
    </row>
    <row r="607" spans="1:2" ht="15" x14ac:dyDescent="0.2">
      <c r="A607" s="89"/>
      <c r="B607" s="89"/>
    </row>
    <row r="608" spans="1:2" ht="15" x14ac:dyDescent="0.2">
      <c r="A608" s="89"/>
      <c r="B608" s="89"/>
    </row>
    <row r="609" spans="1:2" ht="15" x14ac:dyDescent="0.2">
      <c r="A609" s="89"/>
      <c r="B609" s="89"/>
    </row>
  </sheetData>
  <mergeCells count="5">
    <mergeCell ref="H40:I40"/>
    <mergeCell ref="H42:I42"/>
    <mergeCell ref="A4:J5"/>
    <mergeCell ref="G7:H8"/>
    <mergeCell ref="I7:J7"/>
  </mergeCells>
  <phoneticPr fontId="24" type="noConversion"/>
  <conditionalFormatting sqref="J14 J11 J29 J20">
    <cfRule type="cellIs" dxfId="15" priority="1" stopIfTrue="1" operator="notEqual">
      <formula>ROUND(F10-E10-H10,2)</formula>
    </cfRule>
  </conditionalFormatting>
  <conditionalFormatting sqref="J17">
    <cfRule type="cellIs" dxfId="14" priority="2" stopIfTrue="1" operator="notEqual">
      <formula>ROUND($F$16-$E$16-$H$16,2)</formula>
    </cfRule>
  </conditionalFormatting>
  <pageMargins left="0.78740157480314965" right="0.78740157480314965" top="0.78740157480314965" bottom="0.78740157480314965" header="0.51181102362204722" footer="0.51181102362204722"/>
  <pageSetup paperSize="9" firstPageNumber="189" orientation="landscape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2:S601"/>
  <sheetViews>
    <sheetView showGridLines="0" tabSelected="1" zoomScale="120" zoomScaleNormal="120" workbookViewId="0">
      <selection activeCell="C8" sqref="C8"/>
    </sheetView>
  </sheetViews>
  <sheetFormatPr defaultRowHeight="12.75" x14ac:dyDescent="0.2"/>
  <cols>
    <col min="1" max="1" width="5.140625" customWidth="1"/>
    <col min="2" max="2" width="7" customWidth="1"/>
    <col min="3" max="3" width="22.42578125" style="3" customWidth="1"/>
    <col min="4" max="4" width="17.42578125" style="3" hidden="1" customWidth="1"/>
    <col min="5" max="5" width="21.140625" style="3" hidden="1" customWidth="1"/>
    <col min="6" max="6" width="13.7109375" customWidth="1"/>
    <col min="7" max="7" width="13.5703125" customWidth="1"/>
    <col min="8" max="8" width="11.28515625" hidden="1" customWidth="1"/>
    <col min="9" max="9" width="9.5703125" customWidth="1"/>
    <col min="10" max="10" width="11.42578125" customWidth="1"/>
    <col min="11" max="11" width="12.140625" customWidth="1"/>
    <col min="12" max="12" width="12.140625" hidden="1" customWidth="1"/>
    <col min="13" max="13" width="1.28515625" hidden="1" customWidth="1"/>
    <col min="14" max="14" width="10.28515625" hidden="1" customWidth="1"/>
    <col min="15" max="15" width="9.5703125" hidden="1" customWidth="1"/>
    <col min="16" max="16" width="0" hidden="1" customWidth="1"/>
    <col min="17" max="17" width="10.140625" hidden="1" customWidth="1"/>
    <col min="18" max="18" width="0" hidden="1" customWidth="1"/>
    <col min="19" max="19" width="13.28515625" hidden="1" customWidth="1"/>
    <col min="257" max="257" width="5.140625" customWidth="1"/>
    <col min="258" max="258" width="7" customWidth="1"/>
    <col min="259" max="259" width="22.42578125" customWidth="1"/>
    <col min="260" max="261" width="0" hidden="1" customWidth="1"/>
    <col min="262" max="262" width="13.7109375" customWidth="1"/>
    <col min="263" max="263" width="13.5703125" customWidth="1"/>
    <col min="264" max="264" width="0" hidden="1" customWidth="1"/>
    <col min="265" max="265" width="9.5703125" customWidth="1"/>
    <col min="266" max="266" width="11.42578125" customWidth="1"/>
    <col min="267" max="268" width="12.140625" customWidth="1"/>
    <col min="269" max="269" width="1.28515625" customWidth="1"/>
    <col min="270" max="270" width="10.28515625" customWidth="1"/>
    <col min="271" max="271" width="9.5703125" customWidth="1"/>
    <col min="273" max="273" width="10.140625" customWidth="1"/>
    <col min="275" max="275" width="13.28515625" bestFit="1" customWidth="1"/>
    <col min="513" max="513" width="5.140625" customWidth="1"/>
    <col min="514" max="514" width="7" customWidth="1"/>
    <col min="515" max="515" width="22.42578125" customWidth="1"/>
    <col min="516" max="517" width="0" hidden="1" customWidth="1"/>
    <col min="518" max="518" width="13.7109375" customWidth="1"/>
    <col min="519" max="519" width="13.5703125" customWidth="1"/>
    <col min="520" max="520" width="0" hidden="1" customWidth="1"/>
    <col min="521" max="521" width="9.5703125" customWidth="1"/>
    <col min="522" max="522" width="11.42578125" customWidth="1"/>
    <col min="523" max="524" width="12.140625" customWidth="1"/>
    <col min="525" max="525" width="1.28515625" customWidth="1"/>
    <col min="526" max="526" width="10.28515625" customWidth="1"/>
    <col min="527" max="527" width="9.5703125" customWidth="1"/>
    <col min="529" max="529" width="10.140625" customWidth="1"/>
    <col min="531" max="531" width="13.28515625" bestFit="1" customWidth="1"/>
    <col min="769" max="769" width="5.140625" customWidth="1"/>
    <col min="770" max="770" width="7" customWidth="1"/>
    <col min="771" max="771" width="22.42578125" customWidth="1"/>
    <col min="772" max="773" width="0" hidden="1" customWidth="1"/>
    <col min="774" max="774" width="13.7109375" customWidth="1"/>
    <col min="775" max="775" width="13.5703125" customWidth="1"/>
    <col min="776" max="776" width="0" hidden="1" customWidth="1"/>
    <col min="777" max="777" width="9.5703125" customWidth="1"/>
    <col min="778" max="778" width="11.42578125" customWidth="1"/>
    <col min="779" max="780" width="12.140625" customWidth="1"/>
    <col min="781" max="781" width="1.28515625" customWidth="1"/>
    <col min="782" max="782" width="10.28515625" customWidth="1"/>
    <col min="783" max="783" width="9.5703125" customWidth="1"/>
    <col min="785" max="785" width="10.140625" customWidth="1"/>
    <col min="787" max="787" width="13.28515625" bestFit="1" customWidth="1"/>
    <col min="1025" max="1025" width="5.140625" customWidth="1"/>
    <col min="1026" max="1026" width="7" customWidth="1"/>
    <col min="1027" max="1027" width="22.42578125" customWidth="1"/>
    <col min="1028" max="1029" width="0" hidden="1" customWidth="1"/>
    <col min="1030" max="1030" width="13.7109375" customWidth="1"/>
    <col min="1031" max="1031" width="13.5703125" customWidth="1"/>
    <col min="1032" max="1032" width="0" hidden="1" customWidth="1"/>
    <col min="1033" max="1033" width="9.5703125" customWidth="1"/>
    <col min="1034" max="1034" width="11.42578125" customWidth="1"/>
    <col min="1035" max="1036" width="12.140625" customWidth="1"/>
    <col min="1037" max="1037" width="1.28515625" customWidth="1"/>
    <col min="1038" max="1038" width="10.28515625" customWidth="1"/>
    <col min="1039" max="1039" width="9.5703125" customWidth="1"/>
    <col min="1041" max="1041" width="10.140625" customWidth="1"/>
    <col min="1043" max="1043" width="13.28515625" bestFit="1" customWidth="1"/>
    <col min="1281" max="1281" width="5.140625" customWidth="1"/>
    <col min="1282" max="1282" width="7" customWidth="1"/>
    <col min="1283" max="1283" width="22.42578125" customWidth="1"/>
    <col min="1284" max="1285" width="0" hidden="1" customWidth="1"/>
    <col min="1286" max="1286" width="13.7109375" customWidth="1"/>
    <col min="1287" max="1287" width="13.5703125" customWidth="1"/>
    <col min="1288" max="1288" width="0" hidden="1" customWidth="1"/>
    <col min="1289" max="1289" width="9.5703125" customWidth="1"/>
    <col min="1290" max="1290" width="11.42578125" customWidth="1"/>
    <col min="1291" max="1292" width="12.140625" customWidth="1"/>
    <col min="1293" max="1293" width="1.28515625" customWidth="1"/>
    <col min="1294" max="1294" width="10.28515625" customWidth="1"/>
    <col min="1295" max="1295" width="9.5703125" customWidth="1"/>
    <col min="1297" max="1297" width="10.140625" customWidth="1"/>
    <col min="1299" max="1299" width="13.28515625" bestFit="1" customWidth="1"/>
    <col min="1537" max="1537" width="5.140625" customWidth="1"/>
    <col min="1538" max="1538" width="7" customWidth="1"/>
    <col min="1539" max="1539" width="22.42578125" customWidth="1"/>
    <col min="1540" max="1541" width="0" hidden="1" customWidth="1"/>
    <col min="1542" max="1542" width="13.7109375" customWidth="1"/>
    <col min="1543" max="1543" width="13.5703125" customWidth="1"/>
    <col min="1544" max="1544" width="0" hidden="1" customWidth="1"/>
    <col min="1545" max="1545" width="9.5703125" customWidth="1"/>
    <col min="1546" max="1546" width="11.42578125" customWidth="1"/>
    <col min="1547" max="1548" width="12.140625" customWidth="1"/>
    <col min="1549" max="1549" width="1.28515625" customWidth="1"/>
    <col min="1550" max="1550" width="10.28515625" customWidth="1"/>
    <col min="1551" max="1551" width="9.5703125" customWidth="1"/>
    <col min="1553" max="1553" width="10.140625" customWidth="1"/>
    <col min="1555" max="1555" width="13.28515625" bestFit="1" customWidth="1"/>
    <col min="1793" max="1793" width="5.140625" customWidth="1"/>
    <col min="1794" max="1794" width="7" customWidth="1"/>
    <col min="1795" max="1795" width="22.42578125" customWidth="1"/>
    <col min="1796" max="1797" width="0" hidden="1" customWidth="1"/>
    <col min="1798" max="1798" width="13.7109375" customWidth="1"/>
    <col min="1799" max="1799" width="13.5703125" customWidth="1"/>
    <col min="1800" max="1800" width="0" hidden="1" customWidth="1"/>
    <col min="1801" max="1801" width="9.5703125" customWidth="1"/>
    <col min="1802" max="1802" width="11.42578125" customWidth="1"/>
    <col min="1803" max="1804" width="12.140625" customWidth="1"/>
    <col min="1805" max="1805" width="1.28515625" customWidth="1"/>
    <col min="1806" max="1806" width="10.28515625" customWidth="1"/>
    <col min="1807" max="1807" width="9.5703125" customWidth="1"/>
    <col min="1809" max="1809" width="10.140625" customWidth="1"/>
    <col min="1811" max="1811" width="13.28515625" bestFit="1" customWidth="1"/>
    <col min="2049" max="2049" width="5.140625" customWidth="1"/>
    <col min="2050" max="2050" width="7" customWidth="1"/>
    <col min="2051" max="2051" width="22.42578125" customWidth="1"/>
    <col min="2052" max="2053" width="0" hidden="1" customWidth="1"/>
    <col min="2054" max="2054" width="13.7109375" customWidth="1"/>
    <col min="2055" max="2055" width="13.5703125" customWidth="1"/>
    <col min="2056" max="2056" width="0" hidden="1" customWidth="1"/>
    <col min="2057" max="2057" width="9.5703125" customWidth="1"/>
    <col min="2058" max="2058" width="11.42578125" customWidth="1"/>
    <col min="2059" max="2060" width="12.140625" customWidth="1"/>
    <col min="2061" max="2061" width="1.28515625" customWidth="1"/>
    <col min="2062" max="2062" width="10.28515625" customWidth="1"/>
    <col min="2063" max="2063" width="9.5703125" customWidth="1"/>
    <col min="2065" max="2065" width="10.140625" customWidth="1"/>
    <col min="2067" max="2067" width="13.28515625" bestFit="1" customWidth="1"/>
    <col min="2305" max="2305" width="5.140625" customWidth="1"/>
    <col min="2306" max="2306" width="7" customWidth="1"/>
    <col min="2307" max="2307" width="22.42578125" customWidth="1"/>
    <col min="2308" max="2309" width="0" hidden="1" customWidth="1"/>
    <col min="2310" max="2310" width="13.7109375" customWidth="1"/>
    <col min="2311" max="2311" width="13.5703125" customWidth="1"/>
    <col min="2312" max="2312" width="0" hidden="1" customWidth="1"/>
    <col min="2313" max="2313" width="9.5703125" customWidth="1"/>
    <col min="2314" max="2314" width="11.42578125" customWidth="1"/>
    <col min="2315" max="2316" width="12.140625" customWidth="1"/>
    <col min="2317" max="2317" width="1.28515625" customWidth="1"/>
    <col min="2318" max="2318" width="10.28515625" customWidth="1"/>
    <col min="2319" max="2319" width="9.5703125" customWidth="1"/>
    <col min="2321" max="2321" width="10.140625" customWidth="1"/>
    <col min="2323" max="2323" width="13.28515625" bestFit="1" customWidth="1"/>
    <col min="2561" max="2561" width="5.140625" customWidth="1"/>
    <col min="2562" max="2562" width="7" customWidth="1"/>
    <col min="2563" max="2563" width="22.42578125" customWidth="1"/>
    <col min="2564" max="2565" width="0" hidden="1" customWidth="1"/>
    <col min="2566" max="2566" width="13.7109375" customWidth="1"/>
    <col min="2567" max="2567" width="13.5703125" customWidth="1"/>
    <col min="2568" max="2568" width="0" hidden="1" customWidth="1"/>
    <col min="2569" max="2569" width="9.5703125" customWidth="1"/>
    <col min="2570" max="2570" width="11.42578125" customWidth="1"/>
    <col min="2571" max="2572" width="12.140625" customWidth="1"/>
    <col min="2573" max="2573" width="1.28515625" customWidth="1"/>
    <col min="2574" max="2574" width="10.28515625" customWidth="1"/>
    <col min="2575" max="2575" width="9.5703125" customWidth="1"/>
    <col min="2577" max="2577" width="10.140625" customWidth="1"/>
    <col min="2579" max="2579" width="13.28515625" bestFit="1" customWidth="1"/>
    <col min="2817" max="2817" width="5.140625" customWidth="1"/>
    <col min="2818" max="2818" width="7" customWidth="1"/>
    <col min="2819" max="2819" width="22.42578125" customWidth="1"/>
    <col min="2820" max="2821" width="0" hidden="1" customWidth="1"/>
    <col min="2822" max="2822" width="13.7109375" customWidth="1"/>
    <col min="2823" max="2823" width="13.5703125" customWidth="1"/>
    <col min="2824" max="2824" width="0" hidden="1" customWidth="1"/>
    <col min="2825" max="2825" width="9.5703125" customWidth="1"/>
    <col min="2826" max="2826" width="11.42578125" customWidth="1"/>
    <col min="2827" max="2828" width="12.140625" customWidth="1"/>
    <col min="2829" max="2829" width="1.28515625" customWidth="1"/>
    <col min="2830" max="2830" width="10.28515625" customWidth="1"/>
    <col min="2831" max="2831" width="9.5703125" customWidth="1"/>
    <col min="2833" max="2833" width="10.140625" customWidth="1"/>
    <col min="2835" max="2835" width="13.28515625" bestFit="1" customWidth="1"/>
    <col min="3073" max="3073" width="5.140625" customWidth="1"/>
    <col min="3074" max="3074" width="7" customWidth="1"/>
    <col min="3075" max="3075" width="22.42578125" customWidth="1"/>
    <col min="3076" max="3077" width="0" hidden="1" customWidth="1"/>
    <col min="3078" max="3078" width="13.7109375" customWidth="1"/>
    <col min="3079" max="3079" width="13.5703125" customWidth="1"/>
    <col min="3080" max="3080" width="0" hidden="1" customWidth="1"/>
    <col min="3081" max="3081" width="9.5703125" customWidth="1"/>
    <col min="3082" max="3082" width="11.42578125" customWidth="1"/>
    <col min="3083" max="3084" width="12.140625" customWidth="1"/>
    <col min="3085" max="3085" width="1.28515625" customWidth="1"/>
    <col min="3086" max="3086" width="10.28515625" customWidth="1"/>
    <col min="3087" max="3087" width="9.5703125" customWidth="1"/>
    <col min="3089" max="3089" width="10.140625" customWidth="1"/>
    <col min="3091" max="3091" width="13.28515625" bestFit="1" customWidth="1"/>
    <col min="3329" max="3329" width="5.140625" customWidth="1"/>
    <col min="3330" max="3330" width="7" customWidth="1"/>
    <col min="3331" max="3331" width="22.42578125" customWidth="1"/>
    <col min="3332" max="3333" width="0" hidden="1" customWidth="1"/>
    <col min="3334" max="3334" width="13.7109375" customWidth="1"/>
    <col min="3335" max="3335" width="13.5703125" customWidth="1"/>
    <col min="3336" max="3336" width="0" hidden="1" customWidth="1"/>
    <col min="3337" max="3337" width="9.5703125" customWidth="1"/>
    <col min="3338" max="3338" width="11.42578125" customWidth="1"/>
    <col min="3339" max="3340" width="12.140625" customWidth="1"/>
    <col min="3341" max="3341" width="1.28515625" customWidth="1"/>
    <col min="3342" max="3342" width="10.28515625" customWidth="1"/>
    <col min="3343" max="3343" width="9.5703125" customWidth="1"/>
    <col min="3345" max="3345" width="10.140625" customWidth="1"/>
    <col min="3347" max="3347" width="13.28515625" bestFit="1" customWidth="1"/>
    <col min="3585" max="3585" width="5.140625" customWidth="1"/>
    <col min="3586" max="3586" width="7" customWidth="1"/>
    <col min="3587" max="3587" width="22.42578125" customWidth="1"/>
    <col min="3588" max="3589" width="0" hidden="1" customWidth="1"/>
    <col min="3590" max="3590" width="13.7109375" customWidth="1"/>
    <col min="3591" max="3591" width="13.5703125" customWidth="1"/>
    <col min="3592" max="3592" width="0" hidden="1" customWidth="1"/>
    <col min="3593" max="3593" width="9.5703125" customWidth="1"/>
    <col min="3594" max="3594" width="11.42578125" customWidth="1"/>
    <col min="3595" max="3596" width="12.140625" customWidth="1"/>
    <col min="3597" max="3597" width="1.28515625" customWidth="1"/>
    <col min="3598" max="3598" width="10.28515625" customWidth="1"/>
    <col min="3599" max="3599" width="9.5703125" customWidth="1"/>
    <col min="3601" max="3601" width="10.140625" customWidth="1"/>
    <col min="3603" max="3603" width="13.28515625" bestFit="1" customWidth="1"/>
    <col min="3841" max="3841" width="5.140625" customWidth="1"/>
    <col min="3842" max="3842" width="7" customWidth="1"/>
    <col min="3843" max="3843" width="22.42578125" customWidth="1"/>
    <col min="3844" max="3845" width="0" hidden="1" customWidth="1"/>
    <col min="3846" max="3846" width="13.7109375" customWidth="1"/>
    <col min="3847" max="3847" width="13.5703125" customWidth="1"/>
    <col min="3848" max="3848" width="0" hidden="1" customWidth="1"/>
    <col min="3849" max="3849" width="9.5703125" customWidth="1"/>
    <col min="3850" max="3850" width="11.42578125" customWidth="1"/>
    <col min="3851" max="3852" width="12.140625" customWidth="1"/>
    <col min="3853" max="3853" width="1.28515625" customWidth="1"/>
    <col min="3854" max="3854" width="10.28515625" customWidth="1"/>
    <col min="3855" max="3855" width="9.5703125" customWidth="1"/>
    <col min="3857" max="3857" width="10.140625" customWidth="1"/>
    <col min="3859" max="3859" width="13.28515625" bestFit="1" customWidth="1"/>
    <col min="4097" max="4097" width="5.140625" customWidth="1"/>
    <col min="4098" max="4098" width="7" customWidth="1"/>
    <col min="4099" max="4099" width="22.42578125" customWidth="1"/>
    <col min="4100" max="4101" width="0" hidden="1" customWidth="1"/>
    <col min="4102" max="4102" width="13.7109375" customWidth="1"/>
    <col min="4103" max="4103" width="13.5703125" customWidth="1"/>
    <col min="4104" max="4104" width="0" hidden="1" customWidth="1"/>
    <col min="4105" max="4105" width="9.5703125" customWidth="1"/>
    <col min="4106" max="4106" width="11.42578125" customWidth="1"/>
    <col min="4107" max="4108" width="12.140625" customWidth="1"/>
    <col min="4109" max="4109" width="1.28515625" customWidth="1"/>
    <col min="4110" max="4110" width="10.28515625" customWidth="1"/>
    <col min="4111" max="4111" width="9.5703125" customWidth="1"/>
    <col min="4113" max="4113" width="10.140625" customWidth="1"/>
    <col min="4115" max="4115" width="13.28515625" bestFit="1" customWidth="1"/>
    <col min="4353" max="4353" width="5.140625" customWidth="1"/>
    <col min="4354" max="4354" width="7" customWidth="1"/>
    <col min="4355" max="4355" width="22.42578125" customWidth="1"/>
    <col min="4356" max="4357" width="0" hidden="1" customWidth="1"/>
    <col min="4358" max="4358" width="13.7109375" customWidth="1"/>
    <col min="4359" max="4359" width="13.5703125" customWidth="1"/>
    <col min="4360" max="4360" width="0" hidden="1" customWidth="1"/>
    <col min="4361" max="4361" width="9.5703125" customWidth="1"/>
    <col min="4362" max="4362" width="11.42578125" customWidth="1"/>
    <col min="4363" max="4364" width="12.140625" customWidth="1"/>
    <col min="4365" max="4365" width="1.28515625" customWidth="1"/>
    <col min="4366" max="4366" width="10.28515625" customWidth="1"/>
    <col min="4367" max="4367" width="9.5703125" customWidth="1"/>
    <col min="4369" max="4369" width="10.140625" customWidth="1"/>
    <col min="4371" max="4371" width="13.28515625" bestFit="1" customWidth="1"/>
    <col min="4609" max="4609" width="5.140625" customWidth="1"/>
    <col min="4610" max="4610" width="7" customWidth="1"/>
    <col min="4611" max="4611" width="22.42578125" customWidth="1"/>
    <col min="4612" max="4613" width="0" hidden="1" customWidth="1"/>
    <col min="4614" max="4614" width="13.7109375" customWidth="1"/>
    <col min="4615" max="4615" width="13.5703125" customWidth="1"/>
    <col min="4616" max="4616" width="0" hidden="1" customWidth="1"/>
    <col min="4617" max="4617" width="9.5703125" customWidth="1"/>
    <col min="4618" max="4618" width="11.42578125" customWidth="1"/>
    <col min="4619" max="4620" width="12.140625" customWidth="1"/>
    <col min="4621" max="4621" width="1.28515625" customWidth="1"/>
    <col min="4622" max="4622" width="10.28515625" customWidth="1"/>
    <col min="4623" max="4623" width="9.5703125" customWidth="1"/>
    <col min="4625" max="4625" width="10.140625" customWidth="1"/>
    <col min="4627" max="4627" width="13.28515625" bestFit="1" customWidth="1"/>
    <col min="4865" max="4865" width="5.140625" customWidth="1"/>
    <col min="4866" max="4866" width="7" customWidth="1"/>
    <col min="4867" max="4867" width="22.42578125" customWidth="1"/>
    <col min="4868" max="4869" width="0" hidden="1" customWidth="1"/>
    <col min="4870" max="4870" width="13.7109375" customWidth="1"/>
    <col min="4871" max="4871" width="13.5703125" customWidth="1"/>
    <col min="4872" max="4872" width="0" hidden="1" customWidth="1"/>
    <col min="4873" max="4873" width="9.5703125" customWidth="1"/>
    <col min="4874" max="4874" width="11.42578125" customWidth="1"/>
    <col min="4875" max="4876" width="12.140625" customWidth="1"/>
    <col min="4877" max="4877" width="1.28515625" customWidth="1"/>
    <col min="4878" max="4878" width="10.28515625" customWidth="1"/>
    <col min="4879" max="4879" width="9.5703125" customWidth="1"/>
    <col min="4881" max="4881" width="10.140625" customWidth="1"/>
    <col min="4883" max="4883" width="13.28515625" bestFit="1" customWidth="1"/>
    <col min="5121" max="5121" width="5.140625" customWidth="1"/>
    <col min="5122" max="5122" width="7" customWidth="1"/>
    <col min="5123" max="5123" width="22.42578125" customWidth="1"/>
    <col min="5124" max="5125" width="0" hidden="1" customWidth="1"/>
    <col min="5126" max="5126" width="13.7109375" customWidth="1"/>
    <col min="5127" max="5127" width="13.5703125" customWidth="1"/>
    <col min="5128" max="5128" width="0" hidden="1" customWidth="1"/>
    <col min="5129" max="5129" width="9.5703125" customWidth="1"/>
    <col min="5130" max="5130" width="11.42578125" customWidth="1"/>
    <col min="5131" max="5132" width="12.140625" customWidth="1"/>
    <col min="5133" max="5133" width="1.28515625" customWidth="1"/>
    <col min="5134" max="5134" width="10.28515625" customWidth="1"/>
    <col min="5135" max="5135" width="9.5703125" customWidth="1"/>
    <col min="5137" max="5137" width="10.140625" customWidth="1"/>
    <col min="5139" max="5139" width="13.28515625" bestFit="1" customWidth="1"/>
    <col min="5377" max="5377" width="5.140625" customWidth="1"/>
    <col min="5378" max="5378" width="7" customWidth="1"/>
    <col min="5379" max="5379" width="22.42578125" customWidth="1"/>
    <col min="5380" max="5381" width="0" hidden="1" customWidth="1"/>
    <col min="5382" max="5382" width="13.7109375" customWidth="1"/>
    <col min="5383" max="5383" width="13.5703125" customWidth="1"/>
    <col min="5384" max="5384" width="0" hidden="1" customWidth="1"/>
    <col min="5385" max="5385" width="9.5703125" customWidth="1"/>
    <col min="5386" max="5386" width="11.42578125" customWidth="1"/>
    <col min="5387" max="5388" width="12.140625" customWidth="1"/>
    <col min="5389" max="5389" width="1.28515625" customWidth="1"/>
    <col min="5390" max="5390" width="10.28515625" customWidth="1"/>
    <col min="5391" max="5391" width="9.5703125" customWidth="1"/>
    <col min="5393" max="5393" width="10.140625" customWidth="1"/>
    <col min="5395" max="5395" width="13.28515625" bestFit="1" customWidth="1"/>
    <col min="5633" max="5633" width="5.140625" customWidth="1"/>
    <col min="5634" max="5634" width="7" customWidth="1"/>
    <col min="5635" max="5635" width="22.42578125" customWidth="1"/>
    <col min="5636" max="5637" width="0" hidden="1" customWidth="1"/>
    <col min="5638" max="5638" width="13.7109375" customWidth="1"/>
    <col min="5639" max="5639" width="13.5703125" customWidth="1"/>
    <col min="5640" max="5640" width="0" hidden="1" customWidth="1"/>
    <col min="5641" max="5641" width="9.5703125" customWidth="1"/>
    <col min="5642" max="5642" width="11.42578125" customWidth="1"/>
    <col min="5643" max="5644" width="12.140625" customWidth="1"/>
    <col min="5645" max="5645" width="1.28515625" customWidth="1"/>
    <col min="5646" max="5646" width="10.28515625" customWidth="1"/>
    <col min="5647" max="5647" width="9.5703125" customWidth="1"/>
    <col min="5649" max="5649" width="10.140625" customWidth="1"/>
    <col min="5651" max="5651" width="13.28515625" bestFit="1" customWidth="1"/>
    <col min="5889" max="5889" width="5.140625" customWidth="1"/>
    <col min="5890" max="5890" width="7" customWidth="1"/>
    <col min="5891" max="5891" width="22.42578125" customWidth="1"/>
    <col min="5892" max="5893" width="0" hidden="1" customWidth="1"/>
    <col min="5894" max="5894" width="13.7109375" customWidth="1"/>
    <col min="5895" max="5895" width="13.5703125" customWidth="1"/>
    <col min="5896" max="5896" width="0" hidden="1" customWidth="1"/>
    <col min="5897" max="5897" width="9.5703125" customWidth="1"/>
    <col min="5898" max="5898" width="11.42578125" customWidth="1"/>
    <col min="5899" max="5900" width="12.140625" customWidth="1"/>
    <col min="5901" max="5901" width="1.28515625" customWidth="1"/>
    <col min="5902" max="5902" width="10.28515625" customWidth="1"/>
    <col min="5903" max="5903" width="9.5703125" customWidth="1"/>
    <col min="5905" max="5905" width="10.140625" customWidth="1"/>
    <col min="5907" max="5907" width="13.28515625" bestFit="1" customWidth="1"/>
    <col min="6145" max="6145" width="5.140625" customWidth="1"/>
    <col min="6146" max="6146" width="7" customWidth="1"/>
    <col min="6147" max="6147" width="22.42578125" customWidth="1"/>
    <col min="6148" max="6149" width="0" hidden="1" customWidth="1"/>
    <col min="6150" max="6150" width="13.7109375" customWidth="1"/>
    <col min="6151" max="6151" width="13.5703125" customWidth="1"/>
    <col min="6152" max="6152" width="0" hidden="1" customWidth="1"/>
    <col min="6153" max="6153" width="9.5703125" customWidth="1"/>
    <col min="6154" max="6154" width="11.42578125" customWidth="1"/>
    <col min="6155" max="6156" width="12.140625" customWidth="1"/>
    <col min="6157" max="6157" width="1.28515625" customWidth="1"/>
    <col min="6158" max="6158" width="10.28515625" customWidth="1"/>
    <col min="6159" max="6159" width="9.5703125" customWidth="1"/>
    <col min="6161" max="6161" width="10.140625" customWidth="1"/>
    <col min="6163" max="6163" width="13.28515625" bestFit="1" customWidth="1"/>
    <col min="6401" max="6401" width="5.140625" customWidth="1"/>
    <col min="6402" max="6402" width="7" customWidth="1"/>
    <col min="6403" max="6403" width="22.42578125" customWidth="1"/>
    <col min="6404" max="6405" width="0" hidden="1" customWidth="1"/>
    <col min="6406" max="6406" width="13.7109375" customWidth="1"/>
    <col min="6407" max="6407" width="13.5703125" customWidth="1"/>
    <col min="6408" max="6408" width="0" hidden="1" customWidth="1"/>
    <col min="6409" max="6409" width="9.5703125" customWidth="1"/>
    <col min="6410" max="6410" width="11.42578125" customWidth="1"/>
    <col min="6411" max="6412" width="12.140625" customWidth="1"/>
    <col min="6413" max="6413" width="1.28515625" customWidth="1"/>
    <col min="6414" max="6414" width="10.28515625" customWidth="1"/>
    <col min="6415" max="6415" width="9.5703125" customWidth="1"/>
    <col min="6417" max="6417" width="10.140625" customWidth="1"/>
    <col min="6419" max="6419" width="13.28515625" bestFit="1" customWidth="1"/>
    <col min="6657" max="6657" width="5.140625" customWidth="1"/>
    <col min="6658" max="6658" width="7" customWidth="1"/>
    <col min="6659" max="6659" width="22.42578125" customWidth="1"/>
    <col min="6660" max="6661" width="0" hidden="1" customWidth="1"/>
    <col min="6662" max="6662" width="13.7109375" customWidth="1"/>
    <col min="6663" max="6663" width="13.5703125" customWidth="1"/>
    <col min="6664" max="6664" width="0" hidden="1" customWidth="1"/>
    <col min="6665" max="6665" width="9.5703125" customWidth="1"/>
    <col min="6666" max="6666" width="11.42578125" customWidth="1"/>
    <col min="6667" max="6668" width="12.140625" customWidth="1"/>
    <col min="6669" max="6669" width="1.28515625" customWidth="1"/>
    <col min="6670" max="6670" width="10.28515625" customWidth="1"/>
    <col min="6671" max="6671" width="9.5703125" customWidth="1"/>
    <col min="6673" max="6673" width="10.140625" customWidth="1"/>
    <col min="6675" max="6675" width="13.28515625" bestFit="1" customWidth="1"/>
    <col min="6913" max="6913" width="5.140625" customWidth="1"/>
    <col min="6914" max="6914" width="7" customWidth="1"/>
    <col min="6915" max="6915" width="22.42578125" customWidth="1"/>
    <col min="6916" max="6917" width="0" hidden="1" customWidth="1"/>
    <col min="6918" max="6918" width="13.7109375" customWidth="1"/>
    <col min="6919" max="6919" width="13.5703125" customWidth="1"/>
    <col min="6920" max="6920" width="0" hidden="1" customWidth="1"/>
    <col min="6921" max="6921" width="9.5703125" customWidth="1"/>
    <col min="6922" max="6922" width="11.42578125" customWidth="1"/>
    <col min="6923" max="6924" width="12.140625" customWidth="1"/>
    <col min="6925" max="6925" width="1.28515625" customWidth="1"/>
    <col min="6926" max="6926" width="10.28515625" customWidth="1"/>
    <col min="6927" max="6927" width="9.5703125" customWidth="1"/>
    <col min="6929" max="6929" width="10.140625" customWidth="1"/>
    <col min="6931" max="6931" width="13.28515625" bestFit="1" customWidth="1"/>
    <col min="7169" max="7169" width="5.140625" customWidth="1"/>
    <col min="7170" max="7170" width="7" customWidth="1"/>
    <col min="7171" max="7171" width="22.42578125" customWidth="1"/>
    <col min="7172" max="7173" width="0" hidden="1" customWidth="1"/>
    <col min="7174" max="7174" width="13.7109375" customWidth="1"/>
    <col min="7175" max="7175" width="13.5703125" customWidth="1"/>
    <col min="7176" max="7176" width="0" hidden="1" customWidth="1"/>
    <col min="7177" max="7177" width="9.5703125" customWidth="1"/>
    <col min="7178" max="7178" width="11.42578125" customWidth="1"/>
    <col min="7179" max="7180" width="12.140625" customWidth="1"/>
    <col min="7181" max="7181" width="1.28515625" customWidth="1"/>
    <col min="7182" max="7182" width="10.28515625" customWidth="1"/>
    <col min="7183" max="7183" width="9.5703125" customWidth="1"/>
    <col min="7185" max="7185" width="10.140625" customWidth="1"/>
    <col min="7187" max="7187" width="13.28515625" bestFit="1" customWidth="1"/>
    <col min="7425" max="7425" width="5.140625" customWidth="1"/>
    <col min="7426" max="7426" width="7" customWidth="1"/>
    <col min="7427" max="7427" width="22.42578125" customWidth="1"/>
    <col min="7428" max="7429" width="0" hidden="1" customWidth="1"/>
    <col min="7430" max="7430" width="13.7109375" customWidth="1"/>
    <col min="7431" max="7431" width="13.5703125" customWidth="1"/>
    <col min="7432" max="7432" width="0" hidden="1" customWidth="1"/>
    <col min="7433" max="7433" width="9.5703125" customWidth="1"/>
    <col min="7434" max="7434" width="11.42578125" customWidth="1"/>
    <col min="7435" max="7436" width="12.140625" customWidth="1"/>
    <col min="7437" max="7437" width="1.28515625" customWidth="1"/>
    <col min="7438" max="7438" width="10.28515625" customWidth="1"/>
    <col min="7439" max="7439" width="9.5703125" customWidth="1"/>
    <col min="7441" max="7441" width="10.140625" customWidth="1"/>
    <col min="7443" max="7443" width="13.28515625" bestFit="1" customWidth="1"/>
    <col min="7681" max="7681" width="5.140625" customWidth="1"/>
    <col min="7682" max="7682" width="7" customWidth="1"/>
    <col min="7683" max="7683" width="22.42578125" customWidth="1"/>
    <col min="7684" max="7685" width="0" hidden="1" customWidth="1"/>
    <col min="7686" max="7686" width="13.7109375" customWidth="1"/>
    <col min="7687" max="7687" width="13.5703125" customWidth="1"/>
    <col min="7688" max="7688" width="0" hidden="1" customWidth="1"/>
    <col min="7689" max="7689" width="9.5703125" customWidth="1"/>
    <col min="7690" max="7690" width="11.42578125" customWidth="1"/>
    <col min="7691" max="7692" width="12.140625" customWidth="1"/>
    <col min="7693" max="7693" width="1.28515625" customWidth="1"/>
    <col min="7694" max="7694" width="10.28515625" customWidth="1"/>
    <col min="7695" max="7695" width="9.5703125" customWidth="1"/>
    <col min="7697" max="7697" width="10.140625" customWidth="1"/>
    <col min="7699" max="7699" width="13.28515625" bestFit="1" customWidth="1"/>
    <col min="7937" max="7937" width="5.140625" customWidth="1"/>
    <col min="7938" max="7938" width="7" customWidth="1"/>
    <col min="7939" max="7939" width="22.42578125" customWidth="1"/>
    <col min="7940" max="7941" width="0" hidden="1" customWidth="1"/>
    <col min="7942" max="7942" width="13.7109375" customWidth="1"/>
    <col min="7943" max="7943" width="13.5703125" customWidth="1"/>
    <col min="7944" max="7944" width="0" hidden="1" customWidth="1"/>
    <col min="7945" max="7945" width="9.5703125" customWidth="1"/>
    <col min="7946" max="7946" width="11.42578125" customWidth="1"/>
    <col min="7947" max="7948" width="12.140625" customWidth="1"/>
    <col min="7949" max="7949" width="1.28515625" customWidth="1"/>
    <col min="7950" max="7950" width="10.28515625" customWidth="1"/>
    <col min="7951" max="7951" width="9.5703125" customWidth="1"/>
    <col min="7953" max="7953" width="10.140625" customWidth="1"/>
    <col min="7955" max="7955" width="13.28515625" bestFit="1" customWidth="1"/>
    <col min="8193" max="8193" width="5.140625" customWidth="1"/>
    <col min="8194" max="8194" width="7" customWidth="1"/>
    <col min="8195" max="8195" width="22.42578125" customWidth="1"/>
    <col min="8196" max="8197" width="0" hidden="1" customWidth="1"/>
    <col min="8198" max="8198" width="13.7109375" customWidth="1"/>
    <col min="8199" max="8199" width="13.5703125" customWidth="1"/>
    <col min="8200" max="8200" width="0" hidden="1" customWidth="1"/>
    <col min="8201" max="8201" width="9.5703125" customWidth="1"/>
    <col min="8202" max="8202" width="11.42578125" customWidth="1"/>
    <col min="8203" max="8204" width="12.140625" customWidth="1"/>
    <col min="8205" max="8205" width="1.28515625" customWidth="1"/>
    <col min="8206" max="8206" width="10.28515625" customWidth="1"/>
    <col min="8207" max="8207" width="9.5703125" customWidth="1"/>
    <col min="8209" max="8209" width="10.140625" customWidth="1"/>
    <col min="8211" max="8211" width="13.28515625" bestFit="1" customWidth="1"/>
    <col min="8449" max="8449" width="5.140625" customWidth="1"/>
    <col min="8450" max="8450" width="7" customWidth="1"/>
    <col min="8451" max="8451" width="22.42578125" customWidth="1"/>
    <col min="8452" max="8453" width="0" hidden="1" customWidth="1"/>
    <col min="8454" max="8454" width="13.7109375" customWidth="1"/>
    <col min="8455" max="8455" width="13.5703125" customWidth="1"/>
    <col min="8456" max="8456" width="0" hidden="1" customWidth="1"/>
    <col min="8457" max="8457" width="9.5703125" customWidth="1"/>
    <col min="8458" max="8458" width="11.42578125" customWidth="1"/>
    <col min="8459" max="8460" width="12.140625" customWidth="1"/>
    <col min="8461" max="8461" width="1.28515625" customWidth="1"/>
    <col min="8462" max="8462" width="10.28515625" customWidth="1"/>
    <col min="8463" max="8463" width="9.5703125" customWidth="1"/>
    <col min="8465" max="8465" width="10.140625" customWidth="1"/>
    <col min="8467" max="8467" width="13.28515625" bestFit="1" customWidth="1"/>
    <col min="8705" max="8705" width="5.140625" customWidth="1"/>
    <col min="8706" max="8706" width="7" customWidth="1"/>
    <col min="8707" max="8707" width="22.42578125" customWidth="1"/>
    <col min="8708" max="8709" width="0" hidden="1" customWidth="1"/>
    <col min="8710" max="8710" width="13.7109375" customWidth="1"/>
    <col min="8711" max="8711" width="13.5703125" customWidth="1"/>
    <col min="8712" max="8712" width="0" hidden="1" customWidth="1"/>
    <col min="8713" max="8713" width="9.5703125" customWidth="1"/>
    <col min="8714" max="8714" width="11.42578125" customWidth="1"/>
    <col min="8715" max="8716" width="12.140625" customWidth="1"/>
    <col min="8717" max="8717" width="1.28515625" customWidth="1"/>
    <col min="8718" max="8718" width="10.28515625" customWidth="1"/>
    <col min="8719" max="8719" width="9.5703125" customWidth="1"/>
    <col min="8721" max="8721" width="10.140625" customWidth="1"/>
    <col min="8723" max="8723" width="13.28515625" bestFit="1" customWidth="1"/>
    <col min="8961" max="8961" width="5.140625" customWidth="1"/>
    <col min="8962" max="8962" width="7" customWidth="1"/>
    <col min="8963" max="8963" width="22.42578125" customWidth="1"/>
    <col min="8964" max="8965" width="0" hidden="1" customWidth="1"/>
    <col min="8966" max="8966" width="13.7109375" customWidth="1"/>
    <col min="8967" max="8967" width="13.5703125" customWidth="1"/>
    <col min="8968" max="8968" width="0" hidden="1" customWidth="1"/>
    <col min="8969" max="8969" width="9.5703125" customWidth="1"/>
    <col min="8970" max="8970" width="11.42578125" customWidth="1"/>
    <col min="8971" max="8972" width="12.140625" customWidth="1"/>
    <col min="8973" max="8973" width="1.28515625" customWidth="1"/>
    <col min="8974" max="8974" width="10.28515625" customWidth="1"/>
    <col min="8975" max="8975" width="9.5703125" customWidth="1"/>
    <col min="8977" max="8977" width="10.140625" customWidth="1"/>
    <col min="8979" max="8979" width="13.28515625" bestFit="1" customWidth="1"/>
    <col min="9217" max="9217" width="5.140625" customWidth="1"/>
    <col min="9218" max="9218" width="7" customWidth="1"/>
    <col min="9219" max="9219" width="22.42578125" customWidth="1"/>
    <col min="9220" max="9221" width="0" hidden="1" customWidth="1"/>
    <col min="9222" max="9222" width="13.7109375" customWidth="1"/>
    <col min="9223" max="9223" width="13.5703125" customWidth="1"/>
    <col min="9224" max="9224" width="0" hidden="1" customWidth="1"/>
    <col min="9225" max="9225" width="9.5703125" customWidth="1"/>
    <col min="9226" max="9226" width="11.42578125" customWidth="1"/>
    <col min="9227" max="9228" width="12.140625" customWidth="1"/>
    <col min="9229" max="9229" width="1.28515625" customWidth="1"/>
    <col min="9230" max="9230" width="10.28515625" customWidth="1"/>
    <col min="9231" max="9231" width="9.5703125" customWidth="1"/>
    <col min="9233" max="9233" width="10.140625" customWidth="1"/>
    <col min="9235" max="9235" width="13.28515625" bestFit="1" customWidth="1"/>
    <col min="9473" max="9473" width="5.140625" customWidth="1"/>
    <col min="9474" max="9474" width="7" customWidth="1"/>
    <col min="9475" max="9475" width="22.42578125" customWidth="1"/>
    <col min="9476" max="9477" width="0" hidden="1" customWidth="1"/>
    <col min="9478" max="9478" width="13.7109375" customWidth="1"/>
    <col min="9479" max="9479" width="13.5703125" customWidth="1"/>
    <col min="9480" max="9480" width="0" hidden="1" customWidth="1"/>
    <col min="9481" max="9481" width="9.5703125" customWidth="1"/>
    <col min="9482" max="9482" width="11.42578125" customWidth="1"/>
    <col min="9483" max="9484" width="12.140625" customWidth="1"/>
    <col min="9485" max="9485" width="1.28515625" customWidth="1"/>
    <col min="9486" max="9486" width="10.28515625" customWidth="1"/>
    <col min="9487" max="9487" width="9.5703125" customWidth="1"/>
    <col min="9489" max="9489" width="10.140625" customWidth="1"/>
    <col min="9491" max="9491" width="13.28515625" bestFit="1" customWidth="1"/>
    <col min="9729" max="9729" width="5.140625" customWidth="1"/>
    <col min="9730" max="9730" width="7" customWidth="1"/>
    <col min="9731" max="9731" width="22.42578125" customWidth="1"/>
    <col min="9732" max="9733" width="0" hidden="1" customWidth="1"/>
    <col min="9734" max="9734" width="13.7109375" customWidth="1"/>
    <col min="9735" max="9735" width="13.5703125" customWidth="1"/>
    <col min="9736" max="9736" width="0" hidden="1" customWidth="1"/>
    <col min="9737" max="9737" width="9.5703125" customWidth="1"/>
    <col min="9738" max="9738" width="11.42578125" customWidth="1"/>
    <col min="9739" max="9740" width="12.140625" customWidth="1"/>
    <col min="9741" max="9741" width="1.28515625" customWidth="1"/>
    <col min="9742" max="9742" width="10.28515625" customWidth="1"/>
    <col min="9743" max="9743" width="9.5703125" customWidth="1"/>
    <col min="9745" max="9745" width="10.140625" customWidth="1"/>
    <col min="9747" max="9747" width="13.28515625" bestFit="1" customWidth="1"/>
    <col min="9985" max="9985" width="5.140625" customWidth="1"/>
    <col min="9986" max="9986" width="7" customWidth="1"/>
    <col min="9987" max="9987" width="22.42578125" customWidth="1"/>
    <col min="9988" max="9989" width="0" hidden="1" customWidth="1"/>
    <col min="9990" max="9990" width="13.7109375" customWidth="1"/>
    <col min="9991" max="9991" width="13.5703125" customWidth="1"/>
    <col min="9992" max="9992" width="0" hidden="1" customWidth="1"/>
    <col min="9993" max="9993" width="9.5703125" customWidth="1"/>
    <col min="9994" max="9994" width="11.42578125" customWidth="1"/>
    <col min="9995" max="9996" width="12.140625" customWidth="1"/>
    <col min="9997" max="9997" width="1.28515625" customWidth="1"/>
    <col min="9998" max="9998" width="10.28515625" customWidth="1"/>
    <col min="9999" max="9999" width="9.5703125" customWidth="1"/>
    <col min="10001" max="10001" width="10.140625" customWidth="1"/>
    <col min="10003" max="10003" width="13.28515625" bestFit="1" customWidth="1"/>
    <col min="10241" max="10241" width="5.140625" customWidth="1"/>
    <col min="10242" max="10242" width="7" customWidth="1"/>
    <col min="10243" max="10243" width="22.42578125" customWidth="1"/>
    <col min="10244" max="10245" width="0" hidden="1" customWidth="1"/>
    <col min="10246" max="10246" width="13.7109375" customWidth="1"/>
    <col min="10247" max="10247" width="13.5703125" customWidth="1"/>
    <col min="10248" max="10248" width="0" hidden="1" customWidth="1"/>
    <col min="10249" max="10249" width="9.5703125" customWidth="1"/>
    <col min="10250" max="10250" width="11.42578125" customWidth="1"/>
    <col min="10251" max="10252" width="12.140625" customWidth="1"/>
    <col min="10253" max="10253" width="1.28515625" customWidth="1"/>
    <col min="10254" max="10254" width="10.28515625" customWidth="1"/>
    <col min="10255" max="10255" width="9.5703125" customWidth="1"/>
    <col min="10257" max="10257" width="10.140625" customWidth="1"/>
    <col min="10259" max="10259" width="13.28515625" bestFit="1" customWidth="1"/>
    <col min="10497" max="10497" width="5.140625" customWidth="1"/>
    <col min="10498" max="10498" width="7" customWidth="1"/>
    <col min="10499" max="10499" width="22.42578125" customWidth="1"/>
    <col min="10500" max="10501" width="0" hidden="1" customWidth="1"/>
    <col min="10502" max="10502" width="13.7109375" customWidth="1"/>
    <col min="10503" max="10503" width="13.5703125" customWidth="1"/>
    <col min="10504" max="10504" width="0" hidden="1" customWidth="1"/>
    <col min="10505" max="10505" width="9.5703125" customWidth="1"/>
    <col min="10506" max="10506" width="11.42578125" customWidth="1"/>
    <col min="10507" max="10508" width="12.140625" customWidth="1"/>
    <col min="10509" max="10509" width="1.28515625" customWidth="1"/>
    <col min="10510" max="10510" width="10.28515625" customWidth="1"/>
    <col min="10511" max="10511" width="9.5703125" customWidth="1"/>
    <col min="10513" max="10513" width="10.140625" customWidth="1"/>
    <col min="10515" max="10515" width="13.28515625" bestFit="1" customWidth="1"/>
    <col min="10753" max="10753" width="5.140625" customWidth="1"/>
    <col min="10754" max="10754" width="7" customWidth="1"/>
    <col min="10755" max="10755" width="22.42578125" customWidth="1"/>
    <col min="10756" max="10757" width="0" hidden="1" customWidth="1"/>
    <col min="10758" max="10758" width="13.7109375" customWidth="1"/>
    <col min="10759" max="10759" width="13.5703125" customWidth="1"/>
    <col min="10760" max="10760" width="0" hidden="1" customWidth="1"/>
    <col min="10761" max="10761" width="9.5703125" customWidth="1"/>
    <col min="10762" max="10762" width="11.42578125" customWidth="1"/>
    <col min="10763" max="10764" width="12.140625" customWidth="1"/>
    <col min="10765" max="10765" width="1.28515625" customWidth="1"/>
    <col min="10766" max="10766" width="10.28515625" customWidth="1"/>
    <col min="10767" max="10767" width="9.5703125" customWidth="1"/>
    <col min="10769" max="10769" width="10.140625" customWidth="1"/>
    <col min="10771" max="10771" width="13.28515625" bestFit="1" customWidth="1"/>
    <col min="11009" max="11009" width="5.140625" customWidth="1"/>
    <col min="11010" max="11010" width="7" customWidth="1"/>
    <col min="11011" max="11011" width="22.42578125" customWidth="1"/>
    <col min="11012" max="11013" width="0" hidden="1" customWidth="1"/>
    <col min="11014" max="11014" width="13.7109375" customWidth="1"/>
    <col min="11015" max="11015" width="13.5703125" customWidth="1"/>
    <col min="11016" max="11016" width="0" hidden="1" customWidth="1"/>
    <col min="11017" max="11017" width="9.5703125" customWidth="1"/>
    <col min="11018" max="11018" width="11.42578125" customWidth="1"/>
    <col min="11019" max="11020" width="12.140625" customWidth="1"/>
    <col min="11021" max="11021" width="1.28515625" customWidth="1"/>
    <col min="11022" max="11022" width="10.28515625" customWidth="1"/>
    <col min="11023" max="11023" width="9.5703125" customWidth="1"/>
    <col min="11025" max="11025" width="10.140625" customWidth="1"/>
    <col min="11027" max="11027" width="13.28515625" bestFit="1" customWidth="1"/>
    <col min="11265" max="11265" width="5.140625" customWidth="1"/>
    <col min="11266" max="11266" width="7" customWidth="1"/>
    <col min="11267" max="11267" width="22.42578125" customWidth="1"/>
    <col min="11268" max="11269" width="0" hidden="1" customWidth="1"/>
    <col min="11270" max="11270" width="13.7109375" customWidth="1"/>
    <col min="11271" max="11271" width="13.5703125" customWidth="1"/>
    <col min="11272" max="11272" width="0" hidden="1" customWidth="1"/>
    <col min="11273" max="11273" width="9.5703125" customWidth="1"/>
    <col min="11274" max="11274" width="11.42578125" customWidth="1"/>
    <col min="11275" max="11276" width="12.140625" customWidth="1"/>
    <col min="11277" max="11277" width="1.28515625" customWidth="1"/>
    <col min="11278" max="11278" width="10.28515625" customWidth="1"/>
    <col min="11279" max="11279" width="9.5703125" customWidth="1"/>
    <col min="11281" max="11281" width="10.140625" customWidth="1"/>
    <col min="11283" max="11283" width="13.28515625" bestFit="1" customWidth="1"/>
    <col min="11521" max="11521" width="5.140625" customWidth="1"/>
    <col min="11522" max="11522" width="7" customWidth="1"/>
    <col min="11523" max="11523" width="22.42578125" customWidth="1"/>
    <col min="11524" max="11525" width="0" hidden="1" customWidth="1"/>
    <col min="11526" max="11526" width="13.7109375" customWidth="1"/>
    <col min="11527" max="11527" width="13.5703125" customWidth="1"/>
    <col min="11528" max="11528" width="0" hidden="1" customWidth="1"/>
    <col min="11529" max="11529" width="9.5703125" customWidth="1"/>
    <col min="11530" max="11530" width="11.42578125" customWidth="1"/>
    <col min="11531" max="11532" width="12.140625" customWidth="1"/>
    <col min="11533" max="11533" width="1.28515625" customWidth="1"/>
    <col min="11534" max="11534" width="10.28515625" customWidth="1"/>
    <col min="11535" max="11535" width="9.5703125" customWidth="1"/>
    <col min="11537" max="11537" width="10.140625" customWidth="1"/>
    <col min="11539" max="11539" width="13.28515625" bestFit="1" customWidth="1"/>
    <col min="11777" max="11777" width="5.140625" customWidth="1"/>
    <col min="11778" max="11778" width="7" customWidth="1"/>
    <col min="11779" max="11779" width="22.42578125" customWidth="1"/>
    <col min="11780" max="11781" width="0" hidden="1" customWidth="1"/>
    <col min="11782" max="11782" width="13.7109375" customWidth="1"/>
    <col min="11783" max="11783" width="13.5703125" customWidth="1"/>
    <col min="11784" max="11784" width="0" hidden="1" customWidth="1"/>
    <col min="11785" max="11785" width="9.5703125" customWidth="1"/>
    <col min="11786" max="11786" width="11.42578125" customWidth="1"/>
    <col min="11787" max="11788" width="12.140625" customWidth="1"/>
    <col min="11789" max="11789" width="1.28515625" customWidth="1"/>
    <col min="11790" max="11790" width="10.28515625" customWidth="1"/>
    <col min="11791" max="11791" width="9.5703125" customWidth="1"/>
    <col min="11793" max="11793" width="10.140625" customWidth="1"/>
    <col min="11795" max="11795" width="13.28515625" bestFit="1" customWidth="1"/>
    <col min="12033" max="12033" width="5.140625" customWidth="1"/>
    <col min="12034" max="12034" width="7" customWidth="1"/>
    <col min="12035" max="12035" width="22.42578125" customWidth="1"/>
    <col min="12036" max="12037" width="0" hidden="1" customWidth="1"/>
    <col min="12038" max="12038" width="13.7109375" customWidth="1"/>
    <col min="12039" max="12039" width="13.5703125" customWidth="1"/>
    <col min="12040" max="12040" width="0" hidden="1" customWidth="1"/>
    <col min="12041" max="12041" width="9.5703125" customWidth="1"/>
    <col min="12042" max="12042" width="11.42578125" customWidth="1"/>
    <col min="12043" max="12044" width="12.140625" customWidth="1"/>
    <col min="12045" max="12045" width="1.28515625" customWidth="1"/>
    <col min="12046" max="12046" width="10.28515625" customWidth="1"/>
    <col min="12047" max="12047" width="9.5703125" customWidth="1"/>
    <col min="12049" max="12049" width="10.140625" customWidth="1"/>
    <col min="12051" max="12051" width="13.28515625" bestFit="1" customWidth="1"/>
    <col min="12289" max="12289" width="5.140625" customWidth="1"/>
    <col min="12290" max="12290" width="7" customWidth="1"/>
    <col min="12291" max="12291" width="22.42578125" customWidth="1"/>
    <col min="12292" max="12293" width="0" hidden="1" customWidth="1"/>
    <col min="12294" max="12294" width="13.7109375" customWidth="1"/>
    <col min="12295" max="12295" width="13.5703125" customWidth="1"/>
    <col min="12296" max="12296" width="0" hidden="1" customWidth="1"/>
    <col min="12297" max="12297" width="9.5703125" customWidth="1"/>
    <col min="12298" max="12298" width="11.42578125" customWidth="1"/>
    <col min="12299" max="12300" width="12.140625" customWidth="1"/>
    <col min="12301" max="12301" width="1.28515625" customWidth="1"/>
    <col min="12302" max="12302" width="10.28515625" customWidth="1"/>
    <col min="12303" max="12303" width="9.5703125" customWidth="1"/>
    <col min="12305" max="12305" width="10.140625" customWidth="1"/>
    <col min="12307" max="12307" width="13.28515625" bestFit="1" customWidth="1"/>
    <col min="12545" max="12545" width="5.140625" customWidth="1"/>
    <col min="12546" max="12546" width="7" customWidth="1"/>
    <col min="12547" max="12547" width="22.42578125" customWidth="1"/>
    <col min="12548" max="12549" width="0" hidden="1" customWidth="1"/>
    <col min="12550" max="12550" width="13.7109375" customWidth="1"/>
    <col min="12551" max="12551" width="13.5703125" customWidth="1"/>
    <col min="12552" max="12552" width="0" hidden="1" customWidth="1"/>
    <col min="12553" max="12553" width="9.5703125" customWidth="1"/>
    <col min="12554" max="12554" width="11.42578125" customWidth="1"/>
    <col min="12555" max="12556" width="12.140625" customWidth="1"/>
    <col min="12557" max="12557" width="1.28515625" customWidth="1"/>
    <col min="12558" max="12558" width="10.28515625" customWidth="1"/>
    <col min="12559" max="12559" width="9.5703125" customWidth="1"/>
    <col min="12561" max="12561" width="10.140625" customWidth="1"/>
    <col min="12563" max="12563" width="13.28515625" bestFit="1" customWidth="1"/>
    <col min="12801" max="12801" width="5.140625" customWidth="1"/>
    <col min="12802" max="12802" width="7" customWidth="1"/>
    <col min="12803" max="12803" width="22.42578125" customWidth="1"/>
    <col min="12804" max="12805" width="0" hidden="1" customWidth="1"/>
    <col min="12806" max="12806" width="13.7109375" customWidth="1"/>
    <col min="12807" max="12807" width="13.5703125" customWidth="1"/>
    <col min="12808" max="12808" width="0" hidden="1" customWidth="1"/>
    <col min="12809" max="12809" width="9.5703125" customWidth="1"/>
    <col min="12810" max="12810" width="11.42578125" customWidth="1"/>
    <col min="12811" max="12812" width="12.140625" customWidth="1"/>
    <col min="12813" max="12813" width="1.28515625" customWidth="1"/>
    <col min="12814" max="12814" width="10.28515625" customWidth="1"/>
    <col min="12815" max="12815" width="9.5703125" customWidth="1"/>
    <col min="12817" max="12817" width="10.140625" customWidth="1"/>
    <col min="12819" max="12819" width="13.28515625" bestFit="1" customWidth="1"/>
    <col min="13057" max="13057" width="5.140625" customWidth="1"/>
    <col min="13058" max="13058" width="7" customWidth="1"/>
    <col min="13059" max="13059" width="22.42578125" customWidth="1"/>
    <col min="13060" max="13061" width="0" hidden="1" customWidth="1"/>
    <col min="13062" max="13062" width="13.7109375" customWidth="1"/>
    <col min="13063" max="13063" width="13.5703125" customWidth="1"/>
    <col min="13064" max="13064" width="0" hidden="1" customWidth="1"/>
    <col min="13065" max="13065" width="9.5703125" customWidth="1"/>
    <col min="13066" max="13066" width="11.42578125" customWidth="1"/>
    <col min="13067" max="13068" width="12.140625" customWidth="1"/>
    <col min="13069" max="13069" width="1.28515625" customWidth="1"/>
    <col min="13070" max="13070" width="10.28515625" customWidth="1"/>
    <col min="13071" max="13071" width="9.5703125" customWidth="1"/>
    <col min="13073" max="13073" width="10.140625" customWidth="1"/>
    <col min="13075" max="13075" width="13.28515625" bestFit="1" customWidth="1"/>
    <col min="13313" max="13313" width="5.140625" customWidth="1"/>
    <col min="13314" max="13314" width="7" customWidth="1"/>
    <col min="13315" max="13315" width="22.42578125" customWidth="1"/>
    <col min="13316" max="13317" width="0" hidden="1" customWidth="1"/>
    <col min="13318" max="13318" width="13.7109375" customWidth="1"/>
    <col min="13319" max="13319" width="13.5703125" customWidth="1"/>
    <col min="13320" max="13320" width="0" hidden="1" customWidth="1"/>
    <col min="13321" max="13321" width="9.5703125" customWidth="1"/>
    <col min="13322" max="13322" width="11.42578125" customWidth="1"/>
    <col min="13323" max="13324" width="12.140625" customWidth="1"/>
    <col min="13325" max="13325" width="1.28515625" customWidth="1"/>
    <col min="13326" max="13326" width="10.28515625" customWidth="1"/>
    <col min="13327" max="13327" width="9.5703125" customWidth="1"/>
    <col min="13329" max="13329" width="10.140625" customWidth="1"/>
    <col min="13331" max="13331" width="13.28515625" bestFit="1" customWidth="1"/>
    <col min="13569" max="13569" width="5.140625" customWidth="1"/>
    <col min="13570" max="13570" width="7" customWidth="1"/>
    <col min="13571" max="13571" width="22.42578125" customWidth="1"/>
    <col min="13572" max="13573" width="0" hidden="1" customWidth="1"/>
    <col min="13574" max="13574" width="13.7109375" customWidth="1"/>
    <col min="13575" max="13575" width="13.5703125" customWidth="1"/>
    <col min="13576" max="13576" width="0" hidden="1" customWidth="1"/>
    <col min="13577" max="13577" width="9.5703125" customWidth="1"/>
    <col min="13578" max="13578" width="11.42578125" customWidth="1"/>
    <col min="13579" max="13580" width="12.140625" customWidth="1"/>
    <col min="13581" max="13581" width="1.28515625" customWidth="1"/>
    <col min="13582" max="13582" width="10.28515625" customWidth="1"/>
    <col min="13583" max="13583" width="9.5703125" customWidth="1"/>
    <col min="13585" max="13585" width="10.140625" customWidth="1"/>
    <col min="13587" max="13587" width="13.28515625" bestFit="1" customWidth="1"/>
    <col min="13825" max="13825" width="5.140625" customWidth="1"/>
    <col min="13826" max="13826" width="7" customWidth="1"/>
    <col min="13827" max="13827" width="22.42578125" customWidth="1"/>
    <col min="13828" max="13829" width="0" hidden="1" customWidth="1"/>
    <col min="13830" max="13830" width="13.7109375" customWidth="1"/>
    <col min="13831" max="13831" width="13.5703125" customWidth="1"/>
    <col min="13832" max="13832" width="0" hidden="1" customWidth="1"/>
    <col min="13833" max="13833" width="9.5703125" customWidth="1"/>
    <col min="13834" max="13834" width="11.42578125" customWidth="1"/>
    <col min="13835" max="13836" width="12.140625" customWidth="1"/>
    <col min="13837" max="13837" width="1.28515625" customWidth="1"/>
    <col min="13838" max="13838" width="10.28515625" customWidth="1"/>
    <col min="13839" max="13839" width="9.5703125" customWidth="1"/>
    <col min="13841" max="13841" width="10.140625" customWidth="1"/>
    <col min="13843" max="13843" width="13.28515625" bestFit="1" customWidth="1"/>
    <col min="14081" max="14081" width="5.140625" customWidth="1"/>
    <col min="14082" max="14082" width="7" customWidth="1"/>
    <col min="14083" max="14083" width="22.42578125" customWidth="1"/>
    <col min="14084" max="14085" width="0" hidden="1" customWidth="1"/>
    <col min="14086" max="14086" width="13.7109375" customWidth="1"/>
    <col min="14087" max="14087" width="13.5703125" customWidth="1"/>
    <col min="14088" max="14088" width="0" hidden="1" customWidth="1"/>
    <col min="14089" max="14089" width="9.5703125" customWidth="1"/>
    <col min="14090" max="14090" width="11.42578125" customWidth="1"/>
    <col min="14091" max="14092" width="12.140625" customWidth="1"/>
    <col min="14093" max="14093" width="1.28515625" customWidth="1"/>
    <col min="14094" max="14094" width="10.28515625" customWidth="1"/>
    <col min="14095" max="14095" width="9.5703125" customWidth="1"/>
    <col min="14097" max="14097" width="10.140625" customWidth="1"/>
    <col min="14099" max="14099" width="13.28515625" bestFit="1" customWidth="1"/>
    <col min="14337" max="14337" width="5.140625" customWidth="1"/>
    <col min="14338" max="14338" width="7" customWidth="1"/>
    <col min="14339" max="14339" width="22.42578125" customWidth="1"/>
    <col min="14340" max="14341" width="0" hidden="1" customWidth="1"/>
    <col min="14342" max="14342" width="13.7109375" customWidth="1"/>
    <col min="14343" max="14343" width="13.5703125" customWidth="1"/>
    <col min="14344" max="14344" width="0" hidden="1" customWidth="1"/>
    <col min="14345" max="14345" width="9.5703125" customWidth="1"/>
    <col min="14346" max="14346" width="11.42578125" customWidth="1"/>
    <col min="14347" max="14348" width="12.140625" customWidth="1"/>
    <col min="14349" max="14349" width="1.28515625" customWidth="1"/>
    <col min="14350" max="14350" width="10.28515625" customWidth="1"/>
    <col min="14351" max="14351" width="9.5703125" customWidth="1"/>
    <col min="14353" max="14353" width="10.140625" customWidth="1"/>
    <col min="14355" max="14355" width="13.28515625" bestFit="1" customWidth="1"/>
    <col min="14593" max="14593" width="5.140625" customWidth="1"/>
    <col min="14594" max="14594" width="7" customWidth="1"/>
    <col min="14595" max="14595" width="22.42578125" customWidth="1"/>
    <col min="14596" max="14597" width="0" hidden="1" customWidth="1"/>
    <col min="14598" max="14598" width="13.7109375" customWidth="1"/>
    <col min="14599" max="14599" width="13.5703125" customWidth="1"/>
    <col min="14600" max="14600" width="0" hidden="1" customWidth="1"/>
    <col min="14601" max="14601" width="9.5703125" customWidth="1"/>
    <col min="14602" max="14602" width="11.42578125" customWidth="1"/>
    <col min="14603" max="14604" width="12.140625" customWidth="1"/>
    <col min="14605" max="14605" width="1.28515625" customWidth="1"/>
    <col min="14606" max="14606" width="10.28515625" customWidth="1"/>
    <col min="14607" max="14607" width="9.5703125" customWidth="1"/>
    <col min="14609" max="14609" width="10.140625" customWidth="1"/>
    <col min="14611" max="14611" width="13.28515625" bestFit="1" customWidth="1"/>
    <col min="14849" max="14849" width="5.140625" customWidth="1"/>
    <col min="14850" max="14850" width="7" customWidth="1"/>
    <col min="14851" max="14851" width="22.42578125" customWidth="1"/>
    <col min="14852" max="14853" width="0" hidden="1" customWidth="1"/>
    <col min="14854" max="14854" width="13.7109375" customWidth="1"/>
    <col min="14855" max="14855" width="13.5703125" customWidth="1"/>
    <col min="14856" max="14856" width="0" hidden="1" customWidth="1"/>
    <col min="14857" max="14857" width="9.5703125" customWidth="1"/>
    <col min="14858" max="14858" width="11.42578125" customWidth="1"/>
    <col min="14859" max="14860" width="12.140625" customWidth="1"/>
    <col min="14861" max="14861" width="1.28515625" customWidth="1"/>
    <col min="14862" max="14862" width="10.28515625" customWidth="1"/>
    <col min="14863" max="14863" width="9.5703125" customWidth="1"/>
    <col min="14865" max="14865" width="10.140625" customWidth="1"/>
    <col min="14867" max="14867" width="13.28515625" bestFit="1" customWidth="1"/>
    <col min="15105" max="15105" width="5.140625" customWidth="1"/>
    <col min="15106" max="15106" width="7" customWidth="1"/>
    <col min="15107" max="15107" width="22.42578125" customWidth="1"/>
    <col min="15108" max="15109" width="0" hidden="1" customWidth="1"/>
    <col min="15110" max="15110" width="13.7109375" customWidth="1"/>
    <col min="15111" max="15111" width="13.5703125" customWidth="1"/>
    <col min="15112" max="15112" width="0" hidden="1" customWidth="1"/>
    <col min="15113" max="15113" width="9.5703125" customWidth="1"/>
    <col min="15114" max="15114" width="11.42578125" customWidth="1"/>
    <col min="15115" max="15116" width="12.140625" customWidth="1"/>
    <col min="15117" max="15117" width="1.28515625" customWidth="1"/>
    <col min="15118" max="15118" width="10.28515625" customWidth="1"/>
    <col min="15119" max="15119" width="9.5703125" customWidth="1"/>
    <col min="15121" max="15121" width="10.140625" customWidth="1"/>
    <col min="15123" max="15123" width="13.28515625" bestFit="1" customWidth="1"/>
    <col min="15361" max="15361" width="5.140625" customWidth="1"/>
    <col min="15362" max="15362" width="7" customWidth="1"/>
    <col min="15363" max="15363" width="22.42578125" customWidth="1"/>
    <col min="15364" max="15365" width="0" hidden="1" customWidth="1"/>
    <col min="15366" max="15366" width="13.7109375" customWidth="1"/>
    <col min="15367" max="15367" width="13.5703125" customWidth="1"/>
    <col min="15368" max="15368" width="0" hidden="1" customWidth="1"/>
    <col min="15369" max="15369" width="9.5703125" customWidth="1"/>
    <col min="15370" max="15370" width="11.42578125" customWidth="1"/>
    <col min="15371" max="15372" width="12.140625" customWidth="1"/>
    <col min="15373" max="15373" width="1.28515625" customWidth="1"/>
    <col min="15374" max="15374" width="10.28515625" customWidth="1"/>
    <col min="15375" max="15375" width="9.5703125" customWidth="1"/>
    <col min="15377" max="15377" width="10.140625" customWidth="1"/>
    <col min="15379" max="15379" width="13.28515625" bestFit="1" customWidth="1"/>
    <col min="15617" max="15617" width="5.140625" customWidth="1"/>
    <col min="15618" max="15618" width="7" customWidth="1"/>
    <col min="15619" max="15619" width="22.42578125" customWidth="1"/>
    <col min="15620" max="15621" width="0" hidden="1" customWidth="1"/>
    <col min="15622" max="15622" width="13.7109375" customWidth="1"/>
    <col min="15623" max="15623" width="13.5703125" customWidth="1"/>
    <col min="15624" max="15624" width="0" hidden="1" customWidth="1"/>
    <col min="15625" max="15625" width="9.5703125" customWidth="1"/>
    <col min="15626" max="15626" width="11.42578125" customWidth="1"/>
    <col min="15627" max="15628" width="12.140625" customWidth="1"/>
    <col min="15629" max="15629" width="1.28515625" customWidth="1"/>
    <col min="15630" max="15630" width="10.28515625" customWidth="1"/>
    <col min="15631" max="15631" width="9.5703125" customWidth="1"/>
    <col min="15633" max="15633" width="10.140625" customWidth="1"/>
    <col min="15635" max="15635" width="13.28515625" bestFit="1" customWidth="1"/>
    <col min="15873" max="15873" width="5.140625" customWidth="1"/>
    <col min="15874" max="15874" width="7" customWidth="1"/>
    <col min="15875" max="15875" width="22.42578125" customWidth="1"/>
    <col min="15876" max="15877" width="0" hidden="1" customWidth="1"/>
    <col min="15878" max="15878" width="13.7109375" customWidth="1"/>
    <col min="15879" max="15879" width="13.5703125" customWidth="1"/>
    <col min="15880" max="15880" width="0" hidden="1" customWidth="1"/>
    <col min="15881" max="15881" width="9.5703125" customWidth="1"/>
    <col min="15882" max="15882" width="11.42578125" customWidth="1"/>
    <col min="15883" max="15884" width="12.140625" customWidth="1"/>
    <col min="15885" max="15885" width="1.28515625" customWidth="1"/>
    <col min="15886" max="15886" width="10.28515625" customWidth="1"/>
    <col min="15887" max="15887" width="9.5703125" customWidth="1"/>
    <col min="15889" max="15889" width="10.140625" customWidth="1"/>
    <col min="15891" max="15891" width="13.28515625" bestFit="1" customWidth="1"/>
    <col min="16129" max="16129" width="5.140625" customWidth="1"/>
    <col min="16130" max="16130" width="7" customWidth="1"/>
    <col min="16131" max="16131" width="22.42578125" customWidth="1"/>
    <col min="16132" max="16133" width="0" hidden="1" customWidth="1"/>
    <col min="16134" max="16134" width="13.7109375" customWidth="1"/>
    <col min="16135" max="16135" width="13.5703125" customWidth="1"/>
    <col min="16136" max="16136" width="0" hidden="1" customWidth="1"/>
    <col min="16137" max="16137" width="9.5703125" customWidth="1"/>
    <col min="16138" max="16138" width="11.42578125" customWidth="1"/>
    <col min="16139" max="16140" width="12.140625" customWidth="1"/>
    <col min="16141" max="16141" width="1.28515625" customWidth="1"/>
    <col min="16142" max="16142" width="10.28515625" customWidth="1"/>
    <col min="16143" max="16143" width="9.5703125" customWidth="1"/>
    <col min="16145" max="16145" width="10.140625" customWidth="1"/>
    <col min="16147" max="16147" width="13.28515625" bestFit="1" customWidth="1"/>
  </cols>
  <sheetData>
    <row r="2" spans="1:19" ht="18" x14ac:dyDescent="0.25">
      <c r="A2" s="1" t="s">
        <v>299</v>
      </c>
      <c r="B2" s="1"/>
      <c r="C2" s="2"/>
      <c r="J2" s="4"/>
      <c r="K2" s="4"/>
      <c r="L2" s="4"/>
    </row>
    <row r="3" spans="1:19" ht="14.25" x14ac:dyDescent="0.2">
      <c r="A3" s="5"/>
      <c r="B3" s="5"/>
      <c r="C3" s="2"/>
      <c r="E3" s="6"/>
    </row>
    <row r="4" spans="1:19" ht="14.25" hidden="1" x14ac:dyDescent="0.2">
      <c r="A4" s="5"/>
      <c r="B4" s="5"/>
      <c r="C4" s="2"/>
      <c r="E4" s="6"/>
    </row>
    <row r="5" spans="1:19" x14ac:dyDescent="0.2">
      <c r="C5"/>
    </row>
    <row r="6" spans="1:19" ht="15" x14ac:dyDescent="0.2">
      <c r="A6" s="907" t="s">
        <v>294</v>
      </c>
      <c r="B6" s="907"/>
      <c r="C6" s="907"/>
      <c r="D6" s="907"/>
      <c r="E6" s="907"/>
      <c r="F6" s="907"/>
      <c r="G6" s="907"/>
      <c r="H6" s="907"/>
      <c r="I6" s="907"/>
      <c r="J6" s="907"/>
      <c r="K6" s="907"/>
      <c r="L6" s="778"/>
      <c r="N6" s="95"/>
    </row>
    <row r="7" spans="1:19" ht="15" x14ac:dyDescent="0.2">
      <c r="A7" s="907"/>
      <c r="B7" s="907"/>
      <c r="C7" s="907"/>
      <c r="D7" s="907"/>
      <c r="E7" s="907"/>
      <c r="F7" s="907"/>
      <c r="G7" s="907"/>
      <c r="H7" s="907"/>
      <c r="I7" s="907"/>
      <c r="J7" s="907"/>
      <c r="K7" s="907"/>
      <c r="L7" s="778"/>
      <c r="N7" s="95"/>
      <c r="O7" s="95"/>
    </row>
    <row r="8" spans="1:19" ht="13.5" thickBot="1" x14ac:dyDescent="0.25">
      <c r="K8" s="779" t="s">
        <v>284</v>
      </c>
      <c r="L8" s="9"/>
      <c r="Q8" s="180" t="s">
        <v>284</v>
      </c>
    </row>
    <row r="9" spans="1:19" s="2" customFormat="1" ht="16.5" thickTop="1" x14ac:dyDescent="0.25">
      <c r="A9" s="733" t="s">
        <v>1</v>
      </c>
      <c r="B9" s="734"/>
      <c r="C9" s="735"/>
      <c r="D9" s="736"/>
      <c r="E9" s="736"/>
      <c r="F9" s="737" t="s">
        <v>2</v>
      </c>
      <c r="G9" s="738" t="s">
        <v>3</v>
      </c>
      <c r="H9" s="994" t="s">
        <v>289</v>
      </c>
      <c r="I9" s="995"/>
      <c r="J9" s="923" t="s">
        <v>5</v>
      </c>
      <c r="K9" s="998"/>
      <c r="L9" s="887" t="s">
        <v>19</v>
      </c>
      <c r="N9" s="888" t="s">
        <v>293</v>
      </c>
      <c r="O9" s="889"/>
      <c r="P9" s="890"/>
      <c r="Q9" s="891"/>
    </row>
    <row r="10" spans="1:19" s="2" customFormat="1" ht="24.75" customHeight="1" thickBot="1" x14ac:dyDescent="0.3">
      <c r="A10" s="739"/>
      <c r="B10" s="740"/>
      <c r="C10" s="741"/>
      <c r="D10" s="742"/>
      <c r="E10" s="742"/>
      <c r="F10" s="892"/>
      <c r="G10" s="893"/>
      <c r="H10" s="996"/>
      <c r="I10" s="997"/>
      <c r="J10" s="894" t="s">
        <v>6</v>
      </c>
      <c r="K10" s="895" t="s">
        <v>7</v>
      </c>
      <c r="L10" s="896"/>
      <c r="N10" s="897" t="s">
        <v>292</v>
      </c>
      <c r="O10" s="898" t="s">
        <v>291</v>
      </c>
      <c r="P10" s="899" t="s">
        <v>290</v>
      </c>
      <c r="Q10" s="900" t="s">
        <v>18</v>
      </c>
    </row>
    <row r="11" spans="1:19" ht="15.75" thickTop="1" x14ac:dyDescent="0.2">
      <c r="A11" s="780"/>
      <c r="B11" s="781"/>
      <c r="C11" s="781"/>
      <c r="D11" s="24"/>
      <c r="E11" s="24"/>
      <c r="F11" s="25"/>
      <c r="G11" s="26"/>
      <c r="H11" s="27"/>
      <c r="I11" s="27"/>
      <c r="J11" s="782"/>
      <c r="K11" s="29"/>
      <c r="L11" s="106"/>
      <c r="N11" s="213"/>
      <c r="O11" s="212"/>
      <c r="P11" s="783"/>
      <c r="Q11" s="215"/>
    </row>
    <row r="12" spans="1:19" ht="15" x14ac:dyDescent="0.25">
      <c r="A12" s="784" t="s">
        <v>8</v>
      </c>
      <c r="B12" s="785"/>
      <c r="C12" s="785"/>
      <c r="D12" s="32"/>
      <c r="E12" s="32"/>
      <c r="F12" s="786">
        <v>2814200536.7600002</v>
      </c>
      <c r="G12" s="787">
        <v>2832735099.0900002</v>
      </c>
      <c r="H12" s="788"/>
      <c r="I12" s="901">
        <v>1419210</v>
      </c>
      <c r="J12" s="789">
        <v>18427810.41</v>
      </c>
      <c r="K12" s="820">
        <v>-1312458.08</v>
      </c>
      <c r="L12" s="790"/>
      <c r="M12" s="2"/>
      <c r="N12" s="791">
        <v>116</v>
      </c>
      <c r="O12" s="792">
        <v>3</v>
      </c>
      <c r="P12" s="793">
        <v>3</v>
      </c>
      <c r="Q12" s="794">
        <f>P12+O12+N12</f>
        <v>122</v>
      </c>
      <c r="R12">
        <v>126</v>
      </c>
      <c r="S12" s="95">
        <f>G12-F12-I12</f>
        <v>17115352.329999924</v>
      </c>
    </row>
    <row r="13" spans="1:19" ht="15.75" thickBot="1" x14ac:dyDescent="0.25">
      <c r="A13" s="795"/>
      <c r="B13" s="796"/>
      <c r="C13" s="796"/>
      <c r="D13" s="40"/>
      <c r="E13" s="40"/>
      <c r="F13" s="797"/>
      <c r="G13" s="798"/>
      <c r="H13" s="799"/>
      <c r="I13" s="826"/>
      <c r="J13" s="800" t="s">
        <v>9</v>
      </c>
      <c r="K13" s="801">
        <f>J12+K12</f>
        <v>17115352.329999998</v>
      </c>
      <c r="L13" s="802">
        <f>G12-F12-I12</f>
        <v>17115352.329999924</v>
      </c>
      <c r="M13" s="2"/>
      <c r="N13" s="803">
        <v>18427810.41</v>
      </c>
      <c r="O13" s="804">
        <v>-1312458.08</v>
      </c>
      <c r="P13" s="805">
        <v>0</v>
      </c>
      <c r="Q13" s="806">
        <f>P13+O13+N13</f>
        <v>17115352.329999998</v>
      </c>
    </row>
    <row r="14" spans="1:19" ht="15" x14ac:dyDescent="0.2">
      <c r="A14" s="101"/>
      <c r="B14" s="102"/>
      <c r="C14" s="102"/>
      <c r="D14" s="103"/>
      <c r="E14" s="103"/>
      <c r="F14" s="848"/>
      <c r="G14" s="849"/>
      <c r="H14" s="138"/>
      <c r="I14" s="138"/>
      <c r="J14" s="139"/>
      <c r="K14" s="140"/>
      <c r="L14" s="135"/>
      <c r="M14" s="2"/>
      <c r="N14" s="341"/>
      <c r="O14" s="834"/>
      <c r="P14" s="835"/>
      <c r="Q14" s="215"/>
    </row>
    <row r="15" spans="1:19" s="852" customFormat="1" ht="15" x14ac:dyDescent="0.25">
      <c r="A15" s="30" t="s">
        <v>12</v>
      </c>
      <c r="B15" s="31"/>
      <c r="C15" s="31"/>
      <c r="D15" s="32"/>
      <c r="E15" s="32"/>
      <c r="F15" s="786">
        <f>'[1]soc. oblast 2012'!G76</f>
        <v>1120010480.8</v>
      </c>
      <c r="G15" s="787">
        <f>'[1]soc. oblast 2012'!H76</f>
        <v>1122030783.27</v>
      </c>
      <c r="H15" s="35"/>
      <c r="I15" s="901">
        <f>'[1]soc. oblast 2012'!K76</f>
        <v>0</v>
      </c>
      <c r="J15" s="850">
        <f>'[1]soc. oblast 2012'!H84</f>
        <v>2020302.47</v>
      </c>
      <c r="K15" s="37">
        <f>'[1]soc. oblast 2012'!H86</f>
        <v>0</v>
      </c>
      <c r="L15" s="838"/>
      <c r="M15" s="822"/>
      <c r="N15" s="791">
        <f>'[1]soc. oblast 2012'!S96</f>
        <v>30</v>
      </c>
      <c r="O15" s="851"/>
      <c r="P15" s="793">
        <f>'[1]soc. oblast 2012'!T96</f>
        <v>2</v>
      </c>
      <c r="Q15" s="841">
        <f>P15+O15+N15</f>
        <v>32</v>
      </c>
      <c r="S15" s="95">
        <f>G15-F15-I15</f>
        <v>2020302.4700000286</v>
      </c>
    </row>
    <row r="16" spans="1:19" ht="15.75" thickBot="1" x14ac:dyDescent="0.25">
      <c r="A16" s="52"/>
      <c r="B16" s="53"/>
      <c r="C16" s="53"/>
      <c r="D16" s="54"/>
      <c r="E16" s="54"/>
      <c r="F16" s="825"/>
      <c r="G16" s="798"/>
      <c r="H16" s="845"/>
      <c r="I16" s="845"/>
      <c r="J16" s="120" t="s">
        <v>9</v>
      </c>
      <c r="K16" s="846">
        <f>ROUND(J15+K15,2)</f>
        <v>2020302.47</v>
      </c>
      <c r="L16" s="802">
        <f>G15-F15-I15</f>
        <v>2020302.4700000286</v>
      </c>
      <c r="M16" s="2"/>
      <c r="N16" s="803">
        <f>'[1]soc. oblast 2012'!N77</f>
        <v>2020302.47</v>
      </c>
      <c r="O16" s="804"/>
      <c r="P16" s="805">
        <v>0</v>
      </c>
      <c r="Q16" s="853">
        <f>ROUND(P16+O16+N16,2)</f>
        <v>2020302.47</v>
      </c>
    </row>
    <row r="17" spans="1:19" ht="15" x14ac:dyDescent="0.2">
      <c r="A17" s="55"/>
      <c r="B17" s="56"/>
      <c r="C17" s="56"/>
      <c r="D17" s="57"/>
      <c r="E17" s="57"/>
      <c r="F17" s="832"/>
      <c r="G17" s="833"/>
      <c r="H17" s="132"/>
      <c r="I17" s="132"/>
      <c r="J17" s="133"/>
      <c r="K17" s="134"/>
      <c r="L17" s="135"/>
      <c r="M17" s="2"/>
      <c r="N17" s="341"/>
      <c r="O17" s="834"/>
      <c r="P17" s="835"/>
      <c r="Q17" s="215"/>
    </row>
    <row r="18" spans="1:19" s="842" customFormat="1" ht="15" x14ac:dyDescent="0.25">
      <c r="A18" s="30" t="s">
        <v>11</v>
      </c>
      <c r="B18" s="816"/>
      <c r="C18" s="31"/>
      <c r="D18" s="32"/>
      <c r="E18" s="32"/>
      <c r="F18" s="836">
        <f>'[1]Kultura 2012'!F26</f>
        <v>159010500.64999998</v>
      </c>
      <c r="G18" s="837">
        <f>'[1]Kultura 2012'!G26</f>
        <v>160236891.93000001</v>
      </c>
      <c r="H18" s="35"/>
      <c r="I18" s="861">
        <f>'[1]Kultura 2012'!H26</f>
        <v>0</v>
      </c>
      <c r="J18" s="36">
        <f>'[1]Kultura 2012'!J26</f>
        <v>1226391.28</v>
      </c>
      <c r="K18" s="37">
        <f>'[1]Kultura 2012'!K26</f>
        <v>0</v>
      </c>
      <c r="L18" s="838"/>
      <c r="M18" s="822"/>
      <c r="N18" s="791">
        <f>'[1]Kultura 2012'!P47</f>
        <v>8</v>
      </c>
      <c r="O18" s="839"/>
      <c r="P18" s="840"/>
      <c r="Q18" s="841">
        <f>P18+O18+N18</f>
        <v>8</v>
      </c>
      <c r="S18" s="95">
        <f>G18-F18-I18</f>
        <v>1226391.280000031</v>
      </c>
    </row>
    <row r="19" spans="1:19" ht="15.75" thickBot="1" x14ac:dyDescent="0.25">
      <c r="A19" s="52"/>
      <c r="B19" s="53"/>
      <c r="C19" s="53"/>
      <c r="D19" s="54"/>
      <c r="E19" s="54"/>
      <c r="F19" s="843"/>
      <c r="G19" s="844"/>
      <c r="H19" s="845"/>
      <c r="I19" s="845"/>
      <c r="J19" s="120" t="s">
        <v>9</v>
      </c>
      <c r="K19" s="846">
        <f>ROUND(J18+K18,2)</f>
        <v>1226391.28</v>
      </c>
      <c r="L19" s="109">
        <f>G18-F18-I18</f>
        <v>1226391.280000031</v>
      </c>
      <c r="M19" s="2"/>
      <c r="N19" s="828">
        <f>'[1]Kultura 2012'!H39</f>
        <v>1226391.28</v>
      </c>
      <c r="O19" s="829"/>
      <c r="P19" s="830"/>
      <c r="Q19" s="847">
        <f>ROUND(P19+O19+N19,2)</f>
        <v>1226391.28</v>
      </c>
    </row>
    <row r="20" spans="1:19" ht="15.75" thickTop="1" x14ac:dyDescent="0.2">
      <c r="A20" s="101"/>
      <c r="B20" s="102"/>
      <c r="C20" s="102"/>
      <c r="D20" s="103"/>
      <c r="E20" s="103"/>
      <c r="F20" s="854"/>
      <c r="G20" s="855"/>
      <c r="H20" s="138"/>
      <c r="I20" s="138"/>
      <c r="J20" s="139"/>
      <c r="K20" s="140"/>
      <c r="L20" s="856"/>
      <c r="M20" s="2"/>
      <c r="N20" s="857"/>
      <c r="O20" s="858"/>
      <c r="P20" s="859"/>
      <c r="Q20" s="860"/>
    </row>
    <row r="21" spans="1:19" s="180" customFormat="1" ht="15" x14ac:dyDescent="0.25">
      <c r="A21" s="30" t="s">
        <v>17</v>
      </c>
      <c r="B21" s="31"/>
      <c r="C21" s="31"/>
      <c r="D21" s="338"/>
      <c r="E21" s="338"/>
      <c r="F21" s="786">
        <f>[1]Zdravotnictví!F19</f>
        <v>574022264.33999991</v>
      </c>
      <c r="G21" s="787">
        <f>[1]Zdravotnictví!G19</f>
        <v>575589313.00999999</v>
      </c>
      <c r="H21" s="861"/>
      <c r="I21" s="861">
        <f>[1]Zdravotnictví!H19</f>
        <v>15250</v>
      </c>
      <c r="J21" s="36">
        <f>[1]Zdravotnictví!I19</f>
        <v>1551798.67</v>
      </c>
      <c r="K21" s="862">
        <f>[1]Zdravotnictví!J19</f>
        <v>0</v>
      </c>
      <c r="L21" s="863"/>
      <c r="M21" s="822"/>
      <c r="N21" s="864">
        <v>5</v>
      </c>
      <c r="O21" s="865"/>
      <c r="P21" s="866"/>
      <c r="Q21" s="841">
        <f>P21+O21+N21</f>
        <v>5</v>
      </c>
      <c r="S21" s="95">
        <f>G21-F21-I21</f>
        <v>1551798.6700000763</v>
      </c>
    </row>
    <row r="22" spans="1:19" ht="15.75" thickBot="1" x14ac:dyDescent="0.25">
      <c r="A22" s="70"/>
      <c r="B22" s="71"/>
      <c r="C22" s="71"/>
      <c r="D22" s="72"/>
      <c r="E22" s="72"/>
      <c r="F22" s="867"/>
      <c r="G22" s="868"/>
      <c r="H22" s="869"/>
      <c r="I22" s="870"/>
      <c r="J22" s="164" t="s">
        <v>9</v>
      </c>
      <c r="K22" s="846">
        <f>ROUND(J21+K21,2)</f>
        <v>1551798.67</v>
      </c>
      <c r="L22" s="109">
        <f>G21-F21-I21</f>
        <v>1551798.6700000763</v>
      </c>
      <c r="M22" s="2"/>
      <c r="N22" s="828">
        <f>J21</f>
        <v>1551798.67</v>
      </c>
      <c r="O22" s="871"/>
      <c r="P22" s="872"/>
      <c r="Q22" s="831">
        <f>ROUND(P22+O22+N22,2)</f>
        <v>1551798.67</v>
      </c>
    </row>
    <row r="23" spans="1:19" ht="15.75" thickTop="1" x14ac:dyDescent="0.2">
      <c r="A23" s="807"/>
      <c r="B23" s="808"/>
      <c r="C23" s="808"/>
      <c r="D23" s="43"/>
      <c r="E23" s="43"/>
      <c r="F23" s="786"/>
      <c r="G23" s="787"/>
      <c r="H23" s="809"/>
      <c r="I23" s="902"/>
      <c r="J23" s="810"/>
      <c r="K23" s="811"/>
      <c r="L23" s="790"/>
      <c r="M23" s="2"/>
      <c r="N23" s="812"/>
      <c r="O23" s="813"/>
      <c r="P23" s="814"/>
      <c r="Q23" s="815"/>
    </row>
    <row r="24" spans="1:19" ht="15" x14ac:dyDescent="0.25">
      <c r="A24" s="30" t="s">
        <v>10</v>
      </c>
      <c r="B24" s="816"/>
      <c r="C24" s="31"/>
      <c r="D24" s="32"/>
      <c r="E24" s="32"/>
      <c r="F24" s="817">
        <f>615014295.18+8319708.28</f>
        <v>623334003.45999992</v>
      </c>
      <c r="G24" s="818">
        <f>621771945.37+13294315.96</f>
        <v>635066261.33000004</v>
      </c>
      <c r="H24" s="777"/>
      <c r="I24" s="903">
        <v>6378882</v>
      </c>
      <c r="J24" s="819">
        <v>5353375.87</v>
      </c>
      <c r="K24" s="820">
        <v>0</v>
      </c>
      <c r="L24" s="821"/>
      <c r="M24" s="822"/>
      <c r="N24" s="791">
        <v>2</v>
      </c>
      <c r="O24" s="823"/>
      <c r="P24" s="824"/>
      <c r="Q24" s="794">
        <f>P24+O24+N24</f>
        <v>2</v>
      </c>
      <c r="R24">
        <v>1</v>
      </c>
      <c r="S24" s="95">
        <f>G24-F24-I24</f>
        <v>5353375.870000124</v>
      </c>
    </row>
    <row r="25" spans="1:19" ht="15.75" thickBot="1" x14ac:dyDescent="0.25">
      <c r="A25" s="52"/>
      <c r="B25" s="53"/>
      <c r="C25" s="53"/>
      <c r="D25" s="54"/>
      <c r="E25" s="54"/>
      <c r="F25" s="825"/>
      <c r="G25" s="798"/>
      <c r="H25" s="826"/>
      <c r="I25" s="826"/>
      <c r="J25" s="827" t="s">
        <v>9</v>
      </c>
      <c r="K25" s="801">
        <f>J24+K24</f>
        <v>5353375.87</v>
      </c>
      <c r="L25" s="802">
        <f>G24-F24-I24</f>
        <v>5353375.870000124</v>
      </c>
      <c r="M25" s="2"/>
      <c r="N25" s="828">
        <f>J24</f>
        <v>5353375.87</v>
      </c>
      <c r="O25" s="829"/>
      <c r="P25" s="830"/>
      <c r="Q25" s="831">
        <f>P25+O25+N25</f>
        <v>5353375.87</v>
      </c>
      <c r="S25" s="95"/>
    </row>
    <row r="26" spans="1:19" ht="15.75" thickTop="1" x14ac:dyDescent="0.2">
      <c r="A26" s="780"/>
      <c r="B26" s="781"/>
      <c r="C26" s="781"/>
      <c r="D26" s="24"/>
      <c r="E26" s="24"/>
      <c r="F26" s="399"/>
      <c r="G26" s="873"/>
      <c r="H26" s="27"/>
      <c r="I26" s="92"/>
      <c r="J26" s="28"/>
      <c r="K26" s="75"/>
      <c r="L26" s="106"/>
      <c r="N26" s="213"/>
      <c r="O26" s="212"/>
      <c r="P26" s="783"/>
      <c r="Q26" s="215"/>
    </row>
    <row r="27" spans="1:19" s="2" customFormat="1" ht="15" x14ac:dyDescent="0.25">
      <c r="A27" s="30" t="s">
        <v>18</v>
      </c>
      <c r="B27" s="31"/>
      <c r="C27" s="31"/>
      <c r="D27" s="32"/>
      <c r="E27" s="32"/>
      <c r="F27" s="819">
        <f t="shared" ref="F27:K27" si="0">F21+F15+F18+F24+F12</f>
        <v>5290577786.0100002</v>
      </c>
      <c r="G27" s="904">
        <f t="shared" si="0"/>
        <v>5325658348.6300001</v>
      </c>
      <c r="H27" s="819">
        <f t="shared" si="0"/>
        <v>0</v>
      </c>
      <c r="I27" s="821">
        <f t="shared" si="0"/>
        <v>7813342</v>
      </c>
      <c r="J27" s="819">
        <f t="shared" si="0"/>
        <v>28579678.699999999</v>
      </c>
      <c r="K27" s="820">
        <f t="shared" si="0"/>
        <v>-1312458.08</v>
      </c>
      <c r="L27" s="731">
        <f>ROUND(L22+L16+L19+L25+L13,2)</f>
        <v>27267220.620000001</v>
      </c>
      <c r="N27" s="874">
        <f t="shared" ref="N27:P28" si="1">N21+N15+N18+N24+N12</f>
        <v>161</v>
      </c>
      <c r="O27" s="823">
        <f t="shared" si="1"/>
        <v>3</v>
      </c>
      <c r="P27" s="824">
        <f t="shared" si="1"/>
        <v>5</v>
      </c>
      <c r="Q27" s="794">
        <f>P27+O27+N27</f>
        <v>169</v>
      </c>
      <c r="S27" s="578">
        <f>G27-F27-I27</f>
        <v>27267220.619999886</v>
      </c>
    </row>
    <row r="28" spans="1:19" ht="15.75" thickBot="1" x14ac:dyDescent="0.25">
      <c r="A28" s="875"/>
      <c r="B28" s="876"/>
      <c r="C28" s="876"/>
      <c r="D28" s="84"/>
      <c r="E28" s="84"/>
      <c r="F28" s="85"/>
      <c r="G28" s="86"/>
      <c r="H28" s="87"/>
      <c r="I28" s="94"/>
      <c r="J28" s="73" t="s">
        <v>9</v>
      </c>
      <c r="K28" s="88">
        <f>K22+K16+K19+K25+K13</f>
        <v>27267220.619999997</v>
      </c>
      <c r="L28" s="108"/>
      <c r="N28" s="877">
        <f t="shared" si="1"/>
        <v>28579678.699999999</v>
      </c>
      <c r="O28" s="878">
        <f t="shared" si="1"/>
        <v>-1312458.08</v>
      </c>
      <c r="P28" s="879">
        <f t="shared" si="1"/>
        <v>0</v>
      </c>
      <c r="Q28" s="831">
        <f>ROUND(P28+O28+N28,2)</f>
        <v>27267220.620000001</v>
      </c>
      <c r="S28" s="95">
        <f>S21+S15+S18+S24+S12</f>
        <v>27267220.620000184</v>
      </c>
    </row>
    <row r="29" spans="1:19" ht="15.75" thickTop="1" x14ac:dyDescent="0.2">
      <c r="A29" s="463"/>
      <c r="B29" s="463"/>
      <c r="C29" s="463"/>
    </row>
    <row r="30" spans="1:19" x14ac:dyDescent="0.2">
      <c r="A30" s="999" t="s">
        <v>208</v>
      </c>
      <c r="B30" s="999"/>
      <c r="C30" s="999"/>
      <c r="F30" s="484">
        <f>B32+B34+B36</f>
        <v>169</v>
      </c>
      <c r="G30" s="165" t="s">
        <v>295</v>
      </c>
      <c r="L30" s="95"/>
    </row>
    <row r="31" spans="1:19" ht="15" x14ac:dyDescent="0.2">
      <c r="A31" s="880" t="s">
        <v>20</v>
      </c>
      <c r="B31" s="880"/>
      <c r="C31" s="881"/>
      <c r="L31" s="95"/>
      <c r="N31" s="991"/>
      <c r="O31" s="991"/>
    </row>
    <row r="32" spans="1:19" ht="15.75" x14ac:dyDescent="0.25">
      <c r="A32" s="882"/>
      <c r="B32" s="883">
        <f>O27</f>
        <v>3</v>
      </c>
      <c r="C32" s="884" t="s">
        <v>296</v>
      </c>
      <c r="F32" s="180"/>
      <c r="G32" s="113"/>
      <c r="H32" s="180"/>
      <c r="I32" s="905">
        <f>O28</f>
        <v>-1312458.08</v>
      </c>
      <c r="J32" s="993"/>
      <c r="N32" s="991"/>
      <c r="O32" s="991"/>
    </row>
    <row r="33" spans="1:17" ht="15" x14ac:dyDescent="0.2">
      <c r="A33" s="880" t="s">
        <v>21</v>
      </c>
      <c r="B33" s="880"/>
      <c r="C33" s="881"/>
      <c r="F33" s="180"/>
      <c r="G33" s="113"/>
      <c r="H33" s="180"/>
      <c r="I33" s="180"/>
      <c r="J33" s="180"/>
      <c r="N33" s="991"/>
      <c r="O33" s="991"/>
      <c r="P33" s="991"/>
      <c r="Q33" s="991"/>
    </row>
    <row r="34" spans="1:17" ht="15.75" x14ac:dyDescent="0.25">
      <c r="A34" s="880"/>
      <c r="B34" s="883">
        <f>N27</f>
        <v>161</v>
      </c>
      <c r="C34" s="885" t="s">
        <v>32</v>
      </c>
      <c r="D34" s="180"/>
      <c r="E34" s="180"/>
      <c r="F34" s="180"/>
      <c r="G34" s="113"/>
      <c r="H34" s="180"/>
      <c r="I34" s="905">
        <f>N28</f>
        <v>28579678.699999999</v>
      </c>
      <c r="J34" s="993"/>
      <c r="N34" s="991"/>
      <c r="O34" s="991"/>
    </row>
    <row r="35" spans="1:17" ht="15" x14ac:dyDescent="0.2">
      <c r="A35" s="880" t="s">
        <v>33</v>
      </c>
      <c r="B35" s="880"/>
      <c r="C35" s="881"/>
      <c r="F35" s="180"/>
      <c r="G35" s="180"/>
      <c r="H35" s="180"/>
      <c r="I35" s="180"/>
      <c r="J35" s="180"/>
      <c r="N35" s="991"/>
      <c r="O35" s="991"/>
    </row>
    <row r="36" spans="1:17" x14ac:dyDescent="0.2">
      <c r="B36" s="886">
        <f>P27</f>
        <v>5</v>
      </c>
      <c r="C36" s="180" t="s">
        <v>298</v>
      </c>
      <c r="G36" s="113"/>
    </row>
    <row r="37" spans="1:17" ht="15" x14ac:dyDescent="0.2">
      <c r="A37" s="750"/>
      <c r="B37" s="750"/>
      <c r="C37" s="750"/>
      <c r="D37" s="750"/>
      <c r="E37" s="43"/>
    </row>
    <row r="38" spans="1:17" ht="15" x14ac:dyDescent="0.2">
      <c r="A38" s="750"/>
      <c r="B38" s="750"/>
      <c r="C38" s="750"/>
      <c r="D38" s="750"/>
      <c r="E38" s="43"/>
    </row>
    <row r="39" spans="1:17" ht="15" x14ac:dyDescent="0.2">
      <c r="A39" s="750"/>
      <c r="B39" s="750"/>
      <c r="C39" s="750"/>
      <c r="D39" s="43"/>
      <c r="E39" s="43"/>
    </row>
    <row r="40" spans="1:17" ht="33" hidden="1" customHeight="1" x14ac:dyDescent="0.2">
      <c r="A40" s="992" t="s">
        <v>297</v>
      </c>
      <c r="B40" s="992"/>
      <c r="C40" s="992"/>
      <c r="D40" s="992"/>
      <c r="E40" s="992"/>
      <c r="F40" s="992"/>
      <c r="G40" s="992"/>
      <c r="H40" s="992"/>
      <c r="I40" s="992"/>
      <c r="J40" s="992"/>
      <c r="K40" s="992"/>
      <c r="L40" s="992"/>
      <c r="M40" s="992"/>
      <c r="N40" s="992"/>
      <c r="O40" s="992"/>
      <c r="P40" s="992"/>
      <c r="Q40" s="992"/>
    </row>
    <row r="41" spans="1:17" hidden="1" x14ac:dyDescent="0.2">
      <c r="A41" s="992"/>
      <c r="B41" s="992"/>
      <c r="C41" s="992"/>
      <c r="D41" s="992"/>
      <c r="E41" s="992"/>
      <c r="F41" s="992"/>
      <c r="G41" s="992"/>
      <c r="H41" s="992"/>
      <c r="I41" s="992"/>
      <c r="J41" s="992"/>
      <c r="K41" s="992"/>
      <c r="L41" s="992"/>
      <c r="M41" s="992"/>
      <c r="N41" s="992"/>
      <c r="O41" s="992"/>
      <c r="P41" s="992"/>
      <c r="Q41" s="992"/>
    </row>
    <row r="42" spans="1:17" hidden="1" x14ac:dyDescent="0.2">
      <c r="A42" s="992"/>
      <c r="B42" s="992"/>
      <c r="C42" s="992"/>
      <c r="D42" s="992"/>
      <c r="E42" s="992"/>
      <c r="F42" s="992"/>
      <c r="G42" s="992"/>
      <c r="H42" s="992"/>
      <c r="I42" s="992"/>
      <c r="J42" s="992"/>
      <c r="K42" s="992"/>
      <c r="L42" s="992"/>
      <c r="M42" s="992"/>
      <c r="N42" s="992"/>
      <c r="O42" s="992"/>
      <c r="P42" s="992"/>
      <c r="Q42" s="992"/>
    </row>
    <row r="43" spans="1:17" hidden="1" x14ac:dyDescent="0.2">
      <c r="A43" s="992"/>
      <c r="B43" s="992"/>
      <c r="C43" s="992"/>
      <c r="D43" s="992"/>
      <c r="E43" s="992"/>
      <c r="F43" s="992"/>
      <c r="G43" s="992"/>
      <c r="H43" s="992"/>
      <c r="I43" s="992"/>
      <c r="J43" s="992"/>
      <c r="K43" s="992"/>
      <c r="L43" s="992"/>
      <c r="M43" s="992"/>
      <c r="N43" s="992"/>
      <c r="O43" s="992"/>
      <c r="P43" s="992"/>
      <c r="Q43" s="992"/>
    </row>
    <row r="44" spans="1:17" ht="15" x14ac:dyDescent="0.2">
      <c r="A44" s="463"/>
      <c r="B44" s="463"/>
      <c r="C44" s="463"/>
    </row>
    <row r="45" spans="1:17" ht="15" x14ac:dyDescent="0.2">
      <c r="A45" s="463"/>
      <c r="B45" s="463"/>
      <c r="C45" s="463"/>
    </row>
    <row r="46" spans="1:17" ht="15" x14ac:dyDescent="0.2">
      <c r="A46" s="463"/>
      <c r="B46" s="463"/>
      <c r="C46" s="463"/>
    </row>
    <row r="47" spans="1:17" ht="15" x14ac:dyDescent="0.2">
      <c r="A47" s="463"/>
      <c r="B47" s="463"/>
      <c r="C47" s="463"/>
    </row>
    <row r="48" spans="1:17" ht="15" x14ac:dyDescent="0.2">
      <c r="A48" s="463"/>
      <c r="B48" s="463"/>
      <c r="C48" s="463"/>
    </row>
    <row r="49" spans="1:3" ht="15" x14ac:dyDescent="0.2">
      <c r="A49" s="463"/>
      <c r="B49" s="463"/>
      <c r="C49" s="463"/>
    </row>
    <row r="50" spans="1:3" ht="15" x14ac:dyDescent="0.2">
      <c r="A50" s="463"/>
      <c r="B50" s="463"/>
      <c r="C50" s="463"/>
    </row>
    <row r="51" spans="1:3" ht="15" x14ac:dyDescent="0.2">
      <c r="A51" s="463"/>
      <c r="B51" s="463"/>
      <c r="C51" s="463"/>
    </row>
    <row r="52" spans="1:3" ht="15" x14ac:dyDescent="0.2">
      <c r="A52" s="463"/>
      <c r="B52" s="463"/>
      <c r="C52" s="463"/>
    </row>
    <row r="53" spans="1:3" ht="15" x14ac:dyDescent="0.2">
      <c r="A53" s="463"/>
      <c r="B53" s="463"/>
      <c r="C53" s="463"/>
    </row>
    <row r="54" spans="1:3" ht="15" x14ac:dyDescent="0.2">
      <c r="A54" s="463"/>
      <c r="B54" s="463"/>
      <c r="C54" s="463"/>
    </row>
    <row r="55" spans="1:3" ht="15" x14ac:dyDescent="0.2">
      <c r="A55" s="463"/>
      <c r="B55" s="463"/>
      <c r="C55" s="463"/>
    </row>
    <row r="56" spans="1:3" ht="15" x14ac:dyDescent="0.2">
      <c r="A56" s="463"/>
      <c r="B56" s="463"/>
      <c r="C56" s="463"/>
    </row>
    <row r="57" spans="1:3" ht="15" x14ac:dyDescent="0.2">
      <c r="A57" s="463"/>
      <c r="B57" s="463"/>
      <c r="C57" s="463"/>
    </row>
    <row r="58" spans="1:3" ht="15" x14ac:dyDescent="0.2">
      <c r="A58" s="463"/>
      <c r="B58" s="463"/>
      <c r="C58" s="463"/>
    </row>
    <row r="59" spans="1:3" ht="15" x14ac:dyDescent="0.2">
      <c r="A59" s="463"/>
      <c r="B59" s="463"/>
      <c r="C59" s="463"/>
    </row>
    <row r="60" spans="1:3" ht="15" x14ac:dyDescent="0.2">
      <c r="A60" s="463"/>
      <c r="B60" s="463"/>
      <c r="C60" s="463"/>
    </row>
    <row r="61" spans="1:3" ht="15" x14ac:dyDescent="0.2">
      <c r="A61" s="463"/>
      <c r="B61" s="463"/>
      <c r="C61" s="463"/>
    </row>
    <row r="62" spans="1:3" ht="15" x14ac:dyDescent="0.2">
      <c r="A62" s="463"/>
      <c r="B62" s="463"/>
      <c r="C62" s="463"/>
    </row>
    <row r="63" spans="1:3" ht="15" x14ac:dyDescent="0.2">
      <c r="A63" s="463"/>
      <c r="B63" s="463"/>
      <c r="C63" s="463"/>
    </row>
    <row r="64" spans="1:3" ht="15" x14ac:dyDescent="0.2">
      <c r="A64" s="463"/>
      <c r="B64" s="463"/>
      <c r="C64" s="463"/>
    </row>
    <row r="65" spans="1:3" ht="15" x14ac:dyDescent="0.2">
      <c r="A65" s="463"/>
      <c r="B65" s="463"/>
      <c r="C65" s="463"/>
    </row>
    <row r="66" spans="1:3" ht="15" x14ac:dyDescent="0.2">
      <c r="A66" s="463"/>
      <c r="B66" s="463"/>
      <c r="C66" s="463"/>
    </row>
    <row r="67" spans="1:3" ht="15" x14ac:dyDescent="0.2">
      <c r="A67" s="463"/>
      <c r="B67" s="463"/>
      <c r="C67" s="463"/>
    </row>
    <row r="68" spans="1:3" ht="15" x14ac:dyDescent="0.2">
      <c r="A68" s="463"/>
      <c r="B68" s="463"/>
      <c r="C68" s="463"/>
    </row>
    <row r="69" spans="1:3" ht="15" x14ac:dyDescent="0.2">
      <c r="A69" s="463"/>
      <c r="B69" s="463"/>
      <c r="C69" s="463"/>
    </row>
    <row r="70" spans="1:3" ht="15" x14ac:dyDescent="0.2">
      <c r="A70" s="463"/>
      <c r="B70" s="463"/>
      <c r="C70" s="463"/>
    </row>
    <row r="71" spans="1:3" ht="15" x14ac:dyDescent="0.2">
      <c r="A71" s="463"/>
      <c r="B71" s="463"/>
      <c r="C71" s="463"/>
    </row>
    <row r="72" spans="1:3" ht="15" x14ac:dyDescent="0.2">
      <c r="A72" s="463"/>
      <c r="B72" s="463"/>
      <c r="C72" s="463"/>
    </row>
    <row r="73" spans="1:3" ht="15" x14ac:dyDescent="0.2">
      <c r="A73" s="463"/>
      <c r="B73" s="463"/>
      <c r="C73" s="463"/>
    </row>
    <row r="74" spans="1:3" ht="15" x14ac:dyDescent="0.2">
      <c r="A74" s="463"/>
      <c r="B74" s="463"/>
      <c r="C74" s="463"/>
    </row>
    <row r="75" spans="1:3" ht="15" x14ac:dyDescent="0.2">
      <c r="A75" s="463"/>
      <c r="B75" s="463"/>
      <c r="C75" s="463"/>
    </row>
    <row r="76" spans="1:3" ht="15" x14ac:dyDescent="0.2">
      <c r="A76" s="463"/>
      <c r="B76" s="463"/>
      <c r="C76" s="463"/>
    </row>
    <row r="77" spans="1:3" ht="15" x14ac:dyDescent="0.2">
      <c r="A77" s="463"/>
      <c r="B77" s="463"/>
      <c r="C77" s="463"/>
    </row>
    <row r="78" spans="1:3" ht="15" x14ac:dyDescent="0.2">
      <c r="A78" s="463"/>
      <c r="B78" s="463"/>
      <c r="C78" s="463"/>
    </row>
    <row r="79" spans="1:3" ht="15" x14ac:dyDescent="0.2">
      <c r="A79" s="463"/>
      <c r="B79" s="463"/>
      <c r="C79" s="463"/>
    </row>
    <row r="80" spans="1:3" ht="15" x14ac:dyDescent="0.2">
      <c r="A80" s="463"/>
      <c r="B80" s="463"/>
      <c r="C80" s="463"/>
    </row>
    <row r="81" spans="1:3" ht="15" x14ac:dyDescent="0.2">
      <c r="A81" s="463"/>
      <c r="B81" s="463"/>
      <c r="C81" s="463"/>
    </row>
    <row r="82" spans="1:3" ht="15" x14ac:dyDescent="0.2">
      <c r="A82" s="463"/>
      <c r="B82" s="463"/>
      <c r="C82" s="463"/>
    </row>
    <row r="83" spans="1:3" ht="15" x14ac:dyDescent="0.2">
      <c r="A83" s="463"/>
      <c r="B83" s="463"/>
      <c r="C83" s="463"/>
    </row>
    <row r="84" spans="1:3" ht="15" x14ac:dyDescent="0.2">
      <c r="A84" s="463"/>
      <c r="B84" s="463"/>
      <c r="C84" s="463"/>
    </row>
    <row r="85" spans="1:3" ht="15" x14ac:dyDescent="0.2">
      <c r="A85" s="463"/>
      <c r="B85" s="463"/>
      <c r="C85" s="463"/>
    </row>
    <row r="86" spans="1:3" ht="15" x14ac:dyDescent="0.2">
      <c r="A86" s="463"/>
      <c r="B86" s="463"/>
      <c r="C86" s="463"/>
    </row>
    <row r="87" spans="1:3" ht="15" x14ac:dyDescent="0.2">
      <c r="A87" s="463"/>
      <c r="B87" s="463"/>
      <c r="C87" s="463"/>
    </row>
    <row r="88" spans="1:3" ht="15" x14ac:dyDescent="0.2">
      <c r="A88" s="463"/>
      <c r="B88" s="463"/>
      <c r="C88" s="463"/>
    </row>
    <row r="89" spans="1:3" ht="15" x14ac:dyDescent="0.2">
      <c r="A89" s="463"/>
      <c r="B89" s="463"/>
      <c r="C89" s="463"/>
    </row>
    <row r="90" spans="1:3" ht="15" x14ac:dyDescent="0.2">
      <c r="A90" s="463"/>
      <c r="B90" s="463"/>
      <c r="C90" s="463"/>
    </row>
    <row r="91" spans="1:3" ht="15" x14ac:dyDescent="0.2">
      <c r="A91" s="463"/>
      <c r="B91" s="463"/>
      <c r="C91" s="463"/>
    </row>
    <row r="92" spans="1:3" ht="15" x14ac:dyDescent="0.2">
      <c r="A92" s="463"/>
      <c r="B92" s="463"/>
      <c r="C92" s="463"/>
    </row>
    <row r="93" spans="1:3" ht="15" x14ac:dyDescent="0.2">
      <c r="A93" s="463"/>
      <c r="B93" s="463"/>
      <c r="C93" s="463"/>
    </row>
    <row r="94" spans="1:3" ht="15" x14ac:dyDescent="0.2">
      <c r="A94" s="463"/>
      <c r="B94" s="463"/>
      <c r="C94" s="463"/>
    </row>
    <row r="95" spans="1:3" ht="15" x14ac:dyDescent="0.2">
      <c r="A95" s="463"/>
      <c r="B95" s="463"/>
      <c r="C95" s="463"/>
    </row>
    <row r="96" spans="1:3" ht="15" x14ac:dyDescent="0.2">
      <c r="A96" s="463"/>
      <c r="B96" s="463"/>
      <c r="C96" s="463"/>
    </row>
    <row r="97" spans="1:3" ht="15" x14ac:dyDescent="0.2">
      <c r="A97" s="463"/>
      <c r="B97" s="463"/>
      <c r="C97" s="463"/>
    </row>
    <row r="98" spans="1:3" ht="15" x14ac:dyDescent="0.2">
      <c r="A98" s="463"/>
      <c r="B98" s="463"/>
      <c r="C98" s="463"/>
    </row>
    <row r="99" spans="1:3" ht="15" x14ac:dyDescent="0.2">
      <c r="A99" s="463"/>
      <c r="B99" s="463"/>
      <c r="C99" s="463"/>
    </row>
    <row r="100" spans="1:3" ht="15" x14ac:dyDescent="0.2">
      <c r="A100" s="463"/>
      <c r="B100" s="463"/>
      <c r="C100" s="463"/>
    </row>
    <row r="101" spans="1:3" ht="15" x14ac:dyDescent="0.2">
      <c r="A101" s="463"/>
      <c r="B101" s="463"/>
      <c r="C101" s="463"/>
    </row>
    <row r="102" spans="1:3" ht="15" x14ac:dyDescent="0.2">
      <c r="A102" s="463"/>
      <c r="B102" s="463"/>
      <c r="C102" s="463"/>
    </row>
    <row r="103" spans="1:3" ht="15" x14ac:dyDescent="0.2">
      <c r="A103" s="463"/>
      <c r="B103" s="463"/>
      <c r="C103" s="463"/>
    </row>
    <row r="104" spans="1:3" ht="15" x14ac:dyDescent="0.2">
      <c r="A104" s="463"/>
      <c r="B104" s="463"/>
      <c r="C104" s="463"/>
    </row>
    <row r="105" spans="1:3" ht="15" x14ac:dyDescent="0.2">
      <c r="A105" s="463"/>
      <c r="B105" s="463"/>
      <c r="C105" s="463"/>
    </row>
    <row r="106" spans="1:3" ht="15" x14ac:dyDescent="0.2">
      <c r="A106" s="463"/>
      <c r="B106" s="463"/>
      <c r="C106" s="463"/>
    </row>
    <row r="107" spans="1:3" ht="15" x14ac:dyDescent="0.2">
      <c r="A107" s="463"/>
      <c r="B107" s="463"/>
      <c r="C107" s="463"/>
    </row>
    <row r="108" spans="1:3" ht="15" x14ac:dyDescent="0.2">
      <c r="A108" s="463"/>
      <c r="B108" s="463"/>
      <c r="C108" s="463"/>
    </row>
    <row r="109" spans="1:3" ht="15" x14ac:dyDescent="0.2">
      <c r="A109" s="463"/>
      <c r="B109" s="463"/>
      <c r="C109" s="463"/>
    </row>
    <row r="110" spans="1:3" ht="15" x14ac:dyDescent="0.2">
      <c r="A110" s="463"/>
      <c r="B110" s="463"/>
      <c r="C110" s="463"/>
    </row>
    <row r="111" spans="1:3" ht="15" x14ac:dyDescent="0.2">
      <c r="A111" s="463"/>
      <c r="B111" s="463"/>
      <c r="C111" s="463"/>
    </row>
    <row r="112" spans="1:3" ht="15" x14ac:dyDescent="0.2">
      <c r="A112" s="463"/>
      <c r="B112" s="463"/>
      <c r="C112" s="463"/>
    </row>
    <row r="113" spans="1:3" ht="15" x14ac:dyDescent="0.2">
      <c r="A113" s="463"/>
      <c r="B113" s="463"/>
      <c r="C113" s="463"/>
    </row>
    <row r="114" spans="1:3" ht="15" x14ac:dyDescent="0.2">
      <c r="A114" s="463"/>
      <c r="B114" s="463"/>
      <c r="C114" s="463"/>
    </row>
    <row r="115" spans="1:3" ht="15" x14ac:dyDescent="0.2">
      <c r="A115" s="463"/>
      <c r="B115" s="463"/>
      <c r="C115" s="463"/>
    </row>
    <row r="116" spans="1:3" ht="15" x14ac:dyDescent="0.2">
      <c r="A116" s="463"/>
      <c r="B116" s="463"/>
      <c r="C116" s="463"/>
    </row>
    <row r="117" spans="1:3" ht="15" x14ac:dyDescent="0.2">
      <c r="A117" s="463"/>
      <c r="B117" s="463"/>
      <c r="C117" s="463"/>
    </row>
    <row r="118" spans="1:3" ht="15" x14ac:dyDescent="0.2">
      <c r="A118" s="463"/>
      <c r="B118" s="463"/>
      <c r="C118" s="463"/>
    </row>
    <row r="119" spans="1:3" ht="15" x14ac:dyDescent="0.2">
      <c r="A119" s="463"/>
      <c r="B119" s="463"/>
      <c r="C119" s="463"/>
    </row>
    <row r="120" spans="1:3" ht="15" x14ac:dyDescent="0.2">
      <c r="A120" s="463"/>
      <c r="B120" s="463"/>
      <c r="C120" s="463"/>
    </row>
    <row r="121" spans="1:3" ht="15" x14ac:dyDescent="0.2">
      <c r="A121" s="463"/>
      <c r="B121" s="463"/>
      <c r="C121" s="463"/>
    </row>
    <row r="122" spans="1:3" ht="15" x14ac:dyDescent="0.2">
      <c r="A122" s="463"/>
      <c r="B122" s="463"/>
      <c r="C122" s="463"/>
    </row>
    <row r="123" spans="1:3" ht="15" x14ac:dyDescent="0.2">
      <c r="A123" s="463"/>
      <c r="B123" s="463"/>
      <c r="C123" s="463"/>
    </row>
    <row r="124" spans="1:3" ht="15" x14ac:dyDescent="0.2">
      <c r="A124" s="463"/>
      <c r="B124" s="463"/>
      <c r="C124" s="463"/>
    </row>
    <row r="125" spans="1:3" ht="15" x14ac:dyDescent="0.2">
      <c r="A125" s="463"/>
      <c r="B125" s="463"/>
      <c r="C125" s="463"/>
    </row>
    <row r="126" spans="1:3" ht="15" x14ac:dyDescent="0.2">
      <c r="A126" s="463"/>
      <c r="B126" s="463"/>
      <c r="C126" s="463"/>
    </row>
    <row r="127" spans="1:3" ht="15" x14ac:dyDescent="0.2">
      <c r="A127" s="463"/>
      <c r="B127" s="463"/>
      <c r="C127" s="463"/>
    </row>
    <row r="128" spans="1:3" ht="15" x14ac:dyDescent="0.2">
      <c r="A128" s="463"/>
      <c r="B128" s="463"/>
      <c r="C128" s="463"/>
    </row>
    <row r="129" spans="1:3" ht="15" x14ac:dyDescent="0.2">
      <c r="A129" s="463"/>
      <c r="B129" s="463"/>
      <c r="C129" s="463"/>
    </row>
    <row r="130" spans="1:3" ht="15" x14ac:dyDescent="0.2">
      <c r="A130" s="463"/>
      <c r="B130" s="463"/>
      <c r="C130" s="463"/>
    </row>
    <row r="131" spans="1:3" ht="15" x14ac:dyDescent="0.2">
      <c r="A131" s="463"/>
      <c r="B131" s="463"/>
      <c r="C131" s="463"/>
    </row>
    <row r="132" spans="1:3" ht="15" x14ac:dyDescent="0.2">
      <c r="A132" s="463"/>
      <c r="B132" s="463"/>
      <c r="C132" s="463"/>
    </row>
    <row r="133" spans="1:3" ht="15" x14ac:dyDescent="0.2">
      <c r="A133" s="463"/>
      <c r="B133" s="463"/>
      <c r="C133" s="463"/>
    </row>
    <row r="134" spans="1:3" ht="15" x14ac:dyDescent="0.2">
      <c r="A134" s="463"/>
      <c r="B134" s="463"/>
      <c r="C134" s="463"/>
    </row>
    <row r="135" spans="1:3" ht="15" x14ac:dyDescent="0.2">
      <c r="A135" s="463"/>
      <c r="B135" s="463"/>
      <c r="C135" s="463"/>
    </row>
    <row r="136" spans="1:3" ht="15" x14ac:dyDescent="0.2">
      <c r="A136" s="463"/>
      <c r="B136" s="463"/>
      <c r="C136" s="463"/>
    </row>
    <row r="137" spans="1:3" ht="15" x14ac:dyDescent="0.2">
      <c r="A137" s="463"/>
      <c r="B137" s="463"/>
      <c r="C137" s="463"/>
    </row>
    <row r="138" spans="1:3" ht="15" x14ac:dyDescent="0.2">
      <c r="A138" s="463"/>
      <c r="B138" s="463"/>
      <c r="C138" s="463"/>
    </row>
    <row r="139" spans="1:3" ht="15" x14ac:dyDescent="0.2">
      <c r="A139" s="463"/>
      <c r="B139" s="463"/>
      <c r="C139" s="463"/>
    </row>
    <row r="140" spans="1:3" ht="15" x14ac:dyDescent="0.2">
      <c r="A140" s="463"/>
      <c r="B140" s="463"/>
      <c r="C140" s="463"/>
    </row>
    <row r="141" spans="1:3" ht="15" x14ac:dyDescent="0.2">
      <c r="A141" s="463"/>
      <c r="B141" s="463"/>
      <c r="C141" s="463"/>
    </row>
    <row r="142" spans="1:3" ht="15" x14ac:dyDescent="0.2">
      <c r="A142" s="463"/>
      <c r="B142" s="463"/>
      <c r="C142" s="463"/>
    </row>
    <row r="143" spans="1:3" ht="15" x14ac:dyDescent="0.2">
      <c r="A143" s="463"/>
      <c r="B143" s="463"/>
      <c r="C143" s="463"/>
    </row>
    <row r="144" spans="1:3" ht="15" x14ac:dyDescent="0.2">
      <c r="A144" s="463"/>
      <c r="B144" s="463"/>
      <c r="C144" s="463"/>
    </row>
    <row r="145" spans="1:3" ht="15" x14ac:dyDescent="0.2">
      <c r="A145" s="463"/>
      <c r="B145" s="463"/>
      <c r="C145" s="463"/>
    </row>
    <row r="146" spans="1:3" ht="15" x14ac:dyDescent="0.2">
      <c r="A146" s="463"/>
      <c r="B146" s="463"/>
      <c r="C146" s="463"/>
    </row>
    <row r="147" spans="1:3" ht="15" x14ac:dyDescent="0.2">
      <c r="A147" s="463"/>
      <c r="B147" s="463"/>
      <c r="C147" s="463"/>
    </row>
    <row r="148" spans="1:3" ht="15" x14ac:dyDescent="0.2">
      <c r="A148" s="463"/>
      <c r="B148" s="463"/>
      <c r="C148" s="463"/>
    </row>
    <row r="149" spans="1:3" ht="15" x14ac:dyDescent="0.2">
      <c r="A149" s="463"/>
      <c r="B149" s="463"/>
      <c r="C149" s="463"/>
    </row>
    <row r="150" spans="1:3" ht="15" x14ac:dyDescent="0.2">
      <c r="A150" s="463"/>
      <c r="B150" s="463"/>
      <c r="C150" s="463"/>
    </row>
    <row r="151" spans="1:3" ht="15" x14ac:dyDescent="0.2">
      <c r="A151" s="463"/>
      <c r="B151" s="463"/>
      <c r="C151" s="463"/>
    </row>
    <row r="152" spans="1:3" ht="15" x14ac:dyDescent="0.2">
      <c r="A152" s="463"/>
      <c r="B152" s="463"/>
      <c r="C152" s="463"/>
    </row>
    <row r="153" spans="1:3" ht="15" x14ac:dyDescent="0.2">
      <c r="A153" s="463"/>
      <c r="B153" s="463"/>
      <c r="C153" s="463"/>
    </row>
    <row r="154" spans="1:3" ht="15" x14ac:dyDescent="0.2">
      <c r="A154" s="463"/>
      <c r="B154" s="463"/>
      <c r="C154" s="463"/>
    </row>
    <row r="155" spans="1:3" ht="15" x14ac:dyDescent="0.2">
      <c r="A155" s="463"/>
      <c r="B155" s="463"/>
      <c r="C155" s="463"/>
    </row>
    <row r="156" spans="1:3" ht="15" x14ac:dyDescent="0.2">
      <c r="A156" s="463"/>
      <c r="B156" s="463"/>
      <c r="C156" s="463"/>
    </row>
    <row r="157" spans="1:3" ht="15" x14ac:dyDescent="0.2">
      <c r="A157" s="463"/>
      <c r="B157" s="463"/>
      <c r="C157" s="463"/>
    </row>
    <row r="158" spans="1:3" ht="15" x14ac:dyDescent="0.2">
      <c r="A158" s="463"/>
      <c r="B158" s="463"/>
      <c r="C158" s="463"/>
    </row>
    <row r="159" spans="1:3" ht="15" x14ac:dyDescent="0.2">
      <c r="A159" s="463"/>
      <c r="B159" s="463"/>
      <c r="C159" s="463"/>
    </row>
    <row r="160" spans="1:3" ht="15" x14ac:dyDescent="0.2">
      <c r="A160" s="463"/>
      <c r="B160" s="463"/>
      <c r="C160" s="463"/>
    </row>
    <row r="161" spans="1:3" ht="15" x14ac:dyDescent="0.2">
      <c r="A161" s="463"/>
      <c r="B161" s="463"/>
      <c r="C161" s="463"/>
    </row>
    <row r="162" spans="1:3" ht="15" x14ac:dyDescent="0.2">
      <c r="A162" s="463"/>
      <c r="B162" s="463"/>
      <c r="C162" s="463"/>
    </row>
    <row r="163" spans="1:3" ht="15" x14ac:dyDescent="0.2">
      <c r="A163" s="463"/>
      <c r="B163" s="463"/>
      <c r="C163" s="463"/>
    </row>
    <row r="164" spans="1:3" ht="15" x14ac:dyDescent="0.2">
      <c r="A164" s="463"/>
      <c r="B164" s="463"/>
      <c r="C164" s="463"/>
    </row>
    <row r="165" spans="1:3" ht="15" x14ac:dyDescent="0.2">
      <c r="A165" s="463"/>
      <c r="B165" s="463"/>
      <c r="C165" s="463"/>
    </row>
    <row r="166" spans="1:3" ht="15" x14ac:dyDescent="0.2">
      <c r="A166" s="463"/>
      <c r="B166" s="463"/>
      <c r="C166" s="463"/>
    </row>
    <row r="167" spans="1:3" ht="15" x14ac:dyDescent="0.2">
      <c r="A167" s="463"/>
      <c r="B167" s="463"/>
      <c r="C167" s="463"/>
    </row>
    <row r="168" spans="1:3" ht="15" x14ac:dyDescent="0.2">
      <c r="A168" s="463"/>
      <c r="B168" s="463"/>
      <c r="C168" s="463"/>
    </row>
    <row r="169" spans="1:3" ht="15" x14ac:dyDescent="0.2">
      <c r="A169" s="463"/>
      <c r="B169" s="463"/>
      <c r="C169" s="463"/>
    </row>
    <row r="170" spans="1:3" ht="15" x14ac:dyDescent="0.2">
      <c r="A170" s="463"/>
      <c r="B170" s="463"/>
      <c r="C170" s="463"/>
    </row>
    <row r="171" spans="1:3" ht="15" x14ac:dyDescent="0.2">
      <c r="A171" s="463"/>
      <c r="B171" s="463"/>
      <c r="C171" s="463"/>
    </row>
    <row r="172" spans="1:3" ht="15" x14ac:dyDescent="0.2">
      <c r="A172" s="463"/>
      <c r="B172" s="463"/>
      <c r="C172" s="463"/>
    </row>
    <row r="173" spans="1:3" ht="15" x14ac:dyDescent="0.2">
      <c r="A173" s="463"/>
      <c r="B173" s="463"/>
      <c r="C173" s="463"/>
    </row>
    <row r="174" spans="1:3" ht="15" x14ac:dyDescent="0.2">
      <c r="A174" s="463"/>
      <c r="B174" s="463"/>
      <c r="C174" s="463"/>
    </row>
    <row r="175" spans="1:3" ht="15" x14ac:dyDescent="0.2">
      <c r="A175" s="463"/>
      <c r="B175" s="463"/>
      <c r="C175" s="463"/>
    </row>
    <row r="176" spans="1:3" ht="15" x14ac:dyDescent="0.2">
      <c r="A176" s="463"/>
      <c r="B176" s="463"/>
      <c r="C176" s="463"/>
    </row>
    <row r="177" spans="1:3" ht="15" x14ac:dyDescent="0.2">
      <c r="A177" s="463"/>
      <c r="B177" s="463"/>
      <c r="C177" s="463"/>
    </row>
    <row r="178" spans="1:3" ht="15" x14ac:dyDescent="0.2">
      <c r="A178" s="463"/>
      <c r="B178" s="463"/>
      <c r="C178" s="463"/>
    </row>
    <row r="179" spans="1:3" ht="15" x14ac:dyDescent="0.2">
      <c r="A179" s="463"/>
      <c r="B179" s="463"/>
      <c r="C179" s="463"/>
    </row>
    <row r="180" spans="1:3" ht="15" x14ac:dyDescent="0.2">
      <c r="A180" s="463"/>
      <c r="B180" s="463"/>
      <c r="C180" s="463"/>
    </row>
    <row r="181" spans="1:3" ht="15" x14ac:dyDescent="0.2">
      <c r="A181" s="463"/>
      <c r="B181" s="463"/>
      <c r="C181" s="463"/>
    </row>
    <row r="182" spans="1:3" ht="15" x14ac:dyDescent="0.2">
      <c r="A182" s="463"/>
      <c r="B182" s="463"/>
      <c r="C182" s="463"/>
    </row>
    <row r="183" spans="1:3" ht="15" x14ac:dyDescent="0.2">
      <c r="A183" s="463"/>
      <c r="B183" s="463"/>
      <c r="C183" s="463"/>
    </row>
    <row r="184" spans="1:3" ht="15" x14ac:dyDescent="0.2">
      <c r="A184" s="463"/>
      <c r="B184" s="463"/>
      <c r="C184" s="463"/>
    </row>
    <row r="185" spans="1:3" ht="15" x14ac:dyDescent="0.2">
      <c r="A185" s="463"/>
      <c r="B185" s="463"/>
      <c r="C185" s="463"/>
    </row>
    <row r="186" spans="1:3" ht="15" x14ac:dyDescent="0.2">
      <c r="A186" s="463"/>
      <c r="B186" s="463"/>
      <c r="C186" s="463"/>
    </row>
    <row r="187" spans="1:3" ht="15" x14ac:dyDescent="0.2">
      <c r="A187" s="463"/>
      <c r="B187" s="463"/>
      <c r="C187" s="463"/>
    </row>
    <row r="188" spans="1:3" ht="15" x14ac:dyDescent="0.2">
      <c r="A188" s="463"/>
      <c r="B188" s="463"/>
      <c r="C188" s="463"/>
    </row>
    <row r="189" spans="1:3" ht="15" x14ac:dyDescent="0.2">
      <c r="A189" s="463"/>
      <c r="B189" s="463"/>
      <c r="C189" s="463"/>
    </row>
    <row r="190" spans="1:3" ht="15" x14ac:dyDescent="0.2">
      <c r="A190" s="463"/>
      <c r="B190" s="463"/>
      <c r="C190" s="463"/>
    </row>
    <row r="191" spans="1:3" ht="15" x14ac:dyDescent="0.2">
      <c r="A191" s="463"/>
      <c r="B191" s="463"/>
      <c r="C191" s="463"/>
    </row>
    <row r="192" spans="1:3" ht="15" x14ac:dyDescent="0.2">
      <c r="A192" s="463"/>
      <c r="B192" s="463"/>
      <c r="C192" s="463"/>
    </row>
    <row r="193" spans="1:3" ht="15" x14ac:dyDescent="0.2">
      <c r="A193" s="463"/>
      <c r="B193" s="463"/>
      <c r="C193" s="463"/>
    </row>
    <row r="194" spans="1:3" ht="15" x14ac:dyDescent="0.2">
      <c r="A194" s="463"/>
      <c r="B194" s="463"/>
      <c r="C194" s="463"/>
    </row>
    <row r="195" spans="1:3" ht="15" x14ac:dyDescent="0.2">
      <c r="A195" s="463"/>
      <c r="B195" s="463"/>
      <c r="C195" s="463"/>
    </row>
    <row r="196" spans="1:3" ht="15" x14ac:dyDescent="0.2">
      <c r="A196" s="463"/>
      <c r="B196" s="463"/>
      <c r="C196" s="463"/>
    </row>
    <row r="197" spans="1:3" ht="15" x14ac:dyDescent="0.2">
      <c r="A197" s="463"/>
      <c r="B197" s="463"/>
      <c r="C197" s="463"/>
    </row>
    <row r="198" spans="1:3" ht="15" x14ac:dyDescent="0.2">
      <c r="A198" s="463"/>
      <c r="B198" s="463"/>
      <c r="C198" s="463"/>
    </row>
    <row r="199" spans="1:3" ht="15" x14ac:dyDescent="0.2">
      <c r="A199" s="463"/>
      <c r="B199" s="463"/>
      <c r="C199" s="463"/>
    </row>
    <row r="200" spans="1:3" ht="15" x14ac:dyDescent="0.2">
      <c r="A200" s="463"/>
      <c r="B200" s="463"/>
      <c r="C200" s="463"/>
    </row>
    <row r="201" spans="1:3" ht="15" x14ac:dyDescent="0.2">
      <c r="A201" s="463"/>
      <c r="B201" s="463"/>
      <c r="C201" s="463"/>
    </row>
    <row r="202" spans="1:3" ht="15" x14ac:dyDescent="0.2">
      <c r="A202" s="463"/>
      <c r="B202" s="463"/>
      <c r="C202" s="463"/>
    </row>
    <row r="203" spans="1:3" ht="15" x14ac:dyDescent="0.2">
      <c r="A203" s="463"/>
      <c r="B203" s="463"/>
      <c r="C203" s="463"/>
    </row>
    <row r="204" spans="1:3" ht="15" x14ac:dyDescent="0.2">
      <c r="A204" s="463"/>
      <c r="B204" s="463"/>
      <c r="C204" s="463"/>
    </row>
    <row r="205" spans="1:3" ht="15" x14ac:dyDescent="0.2">
      <c r="A205" s="463"/>
      <c r="B205" s="463"/>
      <c r="C205" s="463"/>
    </row>
    <row r="206" spans="1:3" ht="15" x14ac:dyDescent="0.2">
      <c r="A206" s="463"/>
      <c r="B206" s="463"/>
      <c r="C206" s="463"/>
    </row>
    <row r="207" spans="1:3" ht="15" x14ac:dyDescent="0.2">
      <c r="A207" s="463"/>
      <c r="B207" s="463"/>
      <c r="C207" s="463"/>
    </row>
    <row r="208" spans="1:3" ht="15" x14ac:dyDescent="0.2">
      <c r="A208" s="463"/>
      <c r="B208" s="463"/>
      <c r="C208" s="463"/>
    </row>
    <row r="209" spans="1:3" ht="15" x14ac:dyDescent="0.2">
      <c r="A209" s="463"/>
      <c r="B209" s="463"/>
      <c r="C209" s="463"/>
    </row>
    <row r="210" spans="1:3" ht="15" x14ac:dyDescent="0.2">
      <c r="A210" s="463"/>
      <c r="B210" s="463"/>
      <c r="C210" s="463"/>
    </row>
    <row r="211" spans="1:3" ht="15" x14ac:dyDescent="0.2">
      <c r="A211" s="463"/>
      <c r="B211" s="463"/>
      <c r="C211" s="463"/>
    </row>
    <row r="212" spans="1:3" ht="15" x14ac:dyDescent="0.2">
      <c r="A212" s="463"/>
      <c r="B212" s="463"/>
      <c r="C212" s="463"/>
    </row>
    <row r="213" spans="1:3" ht="15" x14ac:dyDescent="0.2">
      <c r="A213" s="463"/>
      <c r="B213" s="463"/>
      <c r="C213" s="463"/>
    </row>
    <row r="214" spans="1:3" ht="15" x14ac:dyDescent="0.2">
      <c r="A214" s="463"/>
      <c r="B214" s="463"/>
      <c r="C214" s="463"/>
    </row>
    <row r="215" spans="1:3" ht="15" x14ac:dyDescent="0.2">
      <c r="A215" s="463"/>
      <c r="B215" s="463"/>
      <c r="C215" s="463"/>
    </row>
    <row r="216" spans="1:3" ht="15" x14ac:dyDescent="0.2">
      <c r="A216" s="463"/>
      <c r="B216" s="463"/>
      <c r="C216" s="463"/>
    </row>
    <row r="217" spans="1:3" ht="15" x14ac:dyDescent="0.2">
      <c r="A217" s="463"/>
      <c r="B217" s="463"/>
      <c r="C217" s="463"/>
    </row>
    <row r="218" spans="1:3" ht="15" x14ac:dyDescent="0.2">
      <c r="A218" s="463"/>
      <c r="B218" s="463"/>
      <c r="C218" s="463"/>
    </row>
    <row r="219" spans="1:3" ht="15" x14ac:dyDescent="0.2">
      <c r="A219" s="463"/>
      <c r="B219" s="463"/>
      <c r="C219" s="463"/>
    </row>
    <row r="220" spans="1:3" ht="15" x14ac:dyDescent="0.2">
      <c r="A220" s="463"/>
      <c r="B220" s="463"/>
      <c r="C220" s="463"/>
    </row>
    <row r="221" spans="1:3" ht="15" x14ac:dyDescent="0.2">
      <c r="A221" s="463"/>
      <c r="B221" s="463"/>
      <c r="C221" s="463"/>
    </row>
    <row r="222" spans="1:3" ht="15" x14ac:dyDescent="0.2">
      <c r="A222" s="463"/>
      <c r="B222" s="463"/>
      <c r="C222" s="463"/>
    </row>
    <row r="223" spans="1:3" ht="15" x14ac:dyDescent="0.2">
      <c r="A223" s="463"/>
      <c r="B223" s="463"/>
      <c r="C223" s="463"/>
    </row>
    <row r="224" spans="1:3" ht="15" x14ac:dyDescent="0.2">
      <c r="A224" s="463"/>
      <c r="B224" s="463"/>
      <c r="C224" s="463"/>
    </row>
    <row r="225" spans="1:3" ht="15" x14ac:dyDescent="0.2">
      <c r="A225" s="463"/>
      <c r="B225" s="463"/>
      <c r="C225" s="463"/>
    </row>
    <row r="226" spans="1:3" ht="15" x14ac:dyDescent="0.2">
      <c r="A226" s="463"/>
      <c r="B226" s="463"/>
      <c r="C226" s="463"/>
    </row>
    <row r="227" spans="1:3" ht="15" x14ac:dyDescent="0.2">
      <c r="A227" s="463"/>
      <c r="B227" s="463"/>
      <c r="C227" s="463"/>
    </row>
    <row r="228" spans="1:3" ht="15" x14ac:dyDescent="0.2">
      <c r="A228" s="463"/>
      <c r="B228" s="463"/>
      <c r="C228" s="463"/>
    </row>
    <row r="229" spans="1:3" ht="15" x14ac:dyDescent="0.2">
      <c r="A229" s="463"/>
      <c r="B229" s="463"/>
      <c r="C229" s="463"/>
    </row>
    <row r="230" spans="1:3" ht="15" x14ac:dyDescent="0.2">
      <c r="A230" s="463"/>
      <c r="B230" s="463"/>
      <c r="C230" s="463"/>
    </row>
    <row r="231" spans="1:3" ht="15" x14ac:dyDescent="0.2">
      <c r="A231" s="463"/>
      <c r="B231" s="463"/>
      <c r="C231" s="463"/>
    </row>
    <row r="232" spans="1:3" ht="15" x14ac:dyDescent="0.2">
      <c r="A232" s="463"/>
      <c r="B232" s="463"/>
      <c r="C232" s="463"/>
    </row>
    <row r="233" spans="1:3" ht="15" x14ac:dyDescent="0.2">
      <c r="A233" s="463"/>
      <c r="B233" s="463"/>
      <c r="C233" s="463"/>
    </row>
    <row r="234" spans="1:3" ht="15" x14ac:dyDescent="0.2">
      <c r="A234" s="463"/>
      <c r="B234" s="463"/>
      <c r="C234" s="463"/>
    </row>
    <row r="235" spans="1:3" ht="15" x14ac:dyDescent="0.2">
      <c r="A235" s="463"/>
      <c r="B235" s="463"/>
      <c r="C235" s="463"/>
    </row>
    <row r="236" spans="1:3" ht="15" x14ac:dyDescent="0.2">
      <c r="A236" s="463"/>
      <c r="B236" s="463"/>
      <c r="C236" s="463"/>
    </row>
    <row r="237" spans="1:3" ht="15" x14ac:dyDescent="0.2">
      <c r="A237" s="463"/>
      <c r="B237" s="463"/>
      <c r="C237" s="463"/>
    </row>
    <row r="238" spans="1:3" ht="15" x14ac:dyDescent="0.2">
      <c r="A238" s="463"/>
      <c r="B238" s="463"/>
      <c r="C238" s="463"/>
    </row>
    <row r="239" spans="1:3" ht="15" x14ac:dyDescent="0.2">
      <c r="A239" s="463"/>
      <c r="B239" s="463"/>
      <c r="C239" s="463"/>
    </row>
    <row r="240" spans="1:3" ht="15" x14ac:dyDescent="0.2">
      <c r="A240" s="463"/>
      <c r="B240" s="463"/>
      <c r="C240" s="463"/>
    </row>
    <row r="241" spans="1:3" ht="15" x14ac:dyDescent="0.2">
      <c r="A241" s="463"/>
      <c r="B241" s="463"/>
      <c r="C241" s="463"/>
    </row>
    <row r="242" spans="1:3" ht="15" x14ac:dyDescent="0.2">
      <c r="A242" s="463"/>
      <c r="B242" s="463"/>
      <c r="C242" s="463"/>
    </row>
    <row r="243" spans="1:3" ht="15" x14ac:dyDescent="0.2">
      <c r="A243" s="463"/>
      <c r="B243" s="463"/>
      <c r="C243" s="463"/>
    </row>
    <row r="244" spans="1:3" ht="15" x14ac:dyDescent="0.2">
      <c r="A244" s="463"/>
      <c r="B244" s="463"/>
      <c r="C244" s="463"/>
    </row>
    <row r="245" spans="1:3" ht="15" x14ac:dyDescent="0.2">
      <c r="A245" s="463"/>
      <c r="B245" s="463"/>
      <c r="C245" s="463"/>
    </row>
    <row r="246" spans="1:3" ht="15" x14ac:dyDescent="0.2">
      <c r="A246" s="463"/>
      <c r="B246" s="463"/>
      <c r="C246" s="463"/>
    </row>
    <row r="247" spans="1:3" ht="15" x14ac:dyDescent="0.2">
      <c r="A247" s="463"/>
      <c r="B247" s="463"/>
      <c r="C247" s="463"/>
    </row>
    <row r="248" spans="1:3" ht="15" x14ac:dyDescent="0.2">
      <c r="A248" s="463"/>
      <c r="B248" s="463"/>
      <c r="C248" s="463"/>
    </row>
    <row r="249" spans="1:3" ht="15" x14ac:dyDescent="0.2">
      <c r="A249" s="463"/>
      <c r="B249" s="463"/>
      <c r="C249" s="463"/>
    </row>
    <row r="250" spans="1:3" ht="15" x14ac:dyDescent="0.2">
      <c r="A250" s="463"/>
      <c r="B250" s="463"/>
      <c r="C250" s="463"/>
    </row>
    <row r="251" spans="1:3" ht="15" x14ac:dyDescent="0.2">
      <c r="A251" s="463"/>
      <c r="B251" s="463"/>
      <c r="C251" s="463"/>
    </row>
    <row r="252" spans="1:3" ht="15" x14ac:dyDescent="0.2">
      <c r="A252" s="463"/>
      <c r="B252" s="463"/>
      <c r="C252" s="463"/>
    </row>
    <row r="253" spans="1:3" ht="15" x14ac:dyDescent="0.2">
      <c r="A253" s="463"/>
      <c r="B253" s="463"/>
      <c r="C253" s="463"/>
    </row>
    <row r="254" spans="1:3" ht="15" x14ac:dyDescent="0.2">
      <c r="A254" s="463"/>
      <c r="B254" s="463"/>
      <c r="C254" s="463"/>
    </row>
    <row r="255" spans="1:3" ht="15" x14ac:dyDescent="0.2">
      <c r="A255" s="463"/>
      <c r="B255" s="463"/>
      <c r="C255" s="463"/>
    </row>
    <row r="256" spans="1:3" ht="15" x14ac:dyDescent="0.2">
      <c r="A256" s="463"/>
      <c r="B256" s="463"/>
      <c r="C256" s="463"/>
    </row>
    <row r="257" spans="1:3" ht="15" x14ac:dyDescent="0.2">
      <c r="A257" s="463"/>
      <c r="B257" s="463"/>
      <c r="C257" s="463"/>
    </row>
    <row r="258" spans="1:3" ht="15" x14ac:dyDescent="0.2">
      <c r="A258" s="463"/>
      <c r="B258" s="463"/>
      <c r="C258" s="463"/>
    </row>
    <row r="259" spans="1:3" ht="15" x14ac:dyDescent="0.2">
      <c r="A259" s="463"/>
      <c r="B259" s="463"/>
      <c r="C259" s="463"/>
    </row>
    <row r="260" spans="1:3" ht="15" x14ac:dyDescent="0.2">
      <c r="A260" s="463"/>
      <c r="B260" s="463"/>
      <c r="C260" s="463"/>
    </row>
    <row r="261" spans="1:3" ht="15" x14ac:dyDescent="0.2">
      <c r="A261" s="463"/>
      <c r="B261" s="463"/>
      <c r="C261" s="463"/>
    </row>
    <row r="262" spans="1:3" ht="15" x14ac:dyDescent="0.2">
      <c r="A262" s="463"/>
      <c r="B262" s="463"/>
      <c r="C262" s="463"/>
    </row>
    <row r="263" spans="1:3" ht="15" x14ac:dyDescent="0.2">
      <c r="A263" s="463"/>
      <c r="B263" s="463"/>
      <c r="C263" s="463"/>
    </row>
    <row r="264" spans="1:3" ht="15" x14ac:dyDescent="0.2">
      <c r="A264" s="463"/>
      <c r="B264" s="463"/>
      <c r="C264" s="463"/>
    </row>
    <row r="265" spans="1:3" ht="15" x14ac:dyDescent="0.2">
      <c r="A265" s="463"/>
      <c r="B265" s="463"/>
      <c r="C265" s="463"/>
    </row>
    <row r="266" spans="1:3" ht="15" x14ac:dyDescent="0.2">
      <c r="A266" s="463"/>
      <c r="B266" s="463"/>
      <c r="C266" s="463"/>
    </row>
    <row r="267" spans="1:3" ht="15" x14ac:dyDescent="0.2">
      <c r="A267" s="463"/>
      <c r="B267" s="463"/>
      <c r="C267" s="463"/>
    </row>
    <row r="268" spans="1:3" ht="15" x14ac:dyDescent="0.2">
      <c r="A268" s="463"/>
      <c r="B268" s="463"/>
      <c r="C268" s="463"/>
    </row>
    <row r="269" spans="1:3" ht="15" x14ac:dyDescent="0.2">
      <c r="A269" s="463"/>
      <c r="B269" s="463"/>
      <c r="C269" s="463"/>
    </row>
    <row r="270" spans="1:3" ht="15" x14ac:dyDescent="0.2">
      <c r="A270" s="463"/>
      <c r="B270" s="463"/>
      <c r="C270" s="463"/>
    </row>
    <row r="271" spans="1:3" ht="15" x14ac:dyDescent="0.2">
      <c r="A271" s="463"/>
      <c r="B271" s="463"/>
      <c r="C271" s="463"/>
    </row>
    <row r="272" spans="1:3" ht="15" x14ac:dyDescent="0.2">
      <c r="A272" s="463"/>
      <c r="B272" s="463"/>
      <c r="C272" s="463"/>
    </row>
    <row r="273" spans="1:3" ht="15" x14ac:dyDescent="0.2">
      <c r="A273" s="463"/>
      <c r="B273" s="463"/>
      <c r="C273" s="463"/>
    </row>
    <row r="274" spans="1:3" ht="15" x14ac:dyDescent="0.2">
      <c r="A274" s="463"/>
      <c r="B274" s="463"/>
      <c r="C274" s="463"/>
    </row>
    <row r="275" spans="1:3" ht="15" x14ac:dyDescent="0.2">
      <c r="A275" s="463"/>
      <c r="B275" s="463"/>
      <c r="C275" s="463"/>
    </row>
    <row r="276" spans="1:3" ht="15" x14ac:dyDescent="0.2">
      <c r="A276" s="463"/>
      <c r="B276" s="463"/>
      <c r="C276" s="463"/>
    </row>
    <row r="277" spans="1:3" ht="15" x14ac:dyDescent="0.2">
      <c r="A277" s="463"/>
      <c r="B277" s="463"/>
      <c r="C277" s="463"/>
    </row>
    <row r="278" spans="1:3" ht="15" x14ac:dyDescent="0.2">
      <c r="A278" s="463"/>
      <c r="B278" s="463"/>
      <c r="C278" s="463"/>
    </row>
    <row r="279" spans="1:3" ht="15" x14ac:dyDescent="0.2">
      <c r="A279" s="463"/>
      <c r="B279" s="463"/>
      <c r="C279" s="463"/>
    </row>
    <row r="280" spans="1:3" ht="15" x14ac:dyDescent="0.2">
      <c r="A280" s="463"/>
      <c r="B280" s="463"/>
      <c r="C280" s="463"/>
    </row>
    <row r="281" spans="1:3" ht="15" x14ac:dyDescent="0.2">
      <c r="A281" s="463"/>
      <c r="B281" s="463"/>
      <c r="C281" s="463"/>
    </row>
    <row r="282" spans="1:3" ht="15" x14ac:dyDescent="0.2">
      <c r="A282" s="463"/>
      <c r="B282" s="463"/>
      <c r="C282" s="463"/>
    </row>
    <row r="283" spans="1:3" ht="15" x14ac:dyDescent="0.2">
      <c r="A283" s="463"/>
      <c r="B283" s="463"/>
      <c r="C283" s="463"/>
    </row>
    <row r="284" spans="1:3" ht="15" x14ac:dyDescent="0.2">
      <c r="A284" s="463"/>
      <c r="B284" s="463"/>
      <c r="C284" s="463"/>
    </row>
    <row r="285" spans="1:3" ht="15" x14ac:dyDescent="0.2">
      <c r="A285" s="463"/>
      <c r="B285" s="463"/>
      <c r="C285" s="463"/>
    </row>
    <row r="286" spans="1:3" ht="15" x14ac:dyDescent="0.2">
      <c r="A286" s="463"/>
      <c r="B286" s="463"/>
      <c r="C286" s="463"/>
    </row>
    <row r="287" spans="1:3" ht="15" x14ac:dyDescent="0.2">
      <c r="A287" s="463"/>
      <c r="B287" s="463"/>
      <c r="C287" s="463"/>
    </row>
    <row r="288" spans="1:3" ht="15" x14ac:dyDescent="0.2">
      <c r="A288" s="463"/>
      <c r="B288" s="463"/>
      <c r="C288" s="463"/>
    </row>
    <row r="289" spans="1:3" ht="15" x14ac:dyDescent="0.2">
      <c r="A289" s="463"/>
      <c r="B289" s="463"/>
      <c r="C289" s="463"/>
    </row>
    <row r="290" spans="1:3" ht="15" x14ac:dyDescent="0.2">
      <c r="A290" s="463"/>
      <c r="B290" s="463"/>
      <c r="C290" s="463"/>
    </row>
    <row r="291" spans="1:3" ht="15" x14ac:dyDescent="0.2">
      <c r="A291" s="463"/>
      <c r="B291" s="463"/>
      <c r="C291" s="463"/>
    </row>
    <row r="292" spans="1:3" ht="15" x14ac:dyDescent="0.2">
      <c r="A292" s="463"/>
      <c r="B292" s="463"/>
      <c r="C292" s="463"/>
    </row>
    <row r="293" spans="1:3" ht="15" x14ac:dyDescent="0.2">
      <c r="A293" s="463"/>
      <c r="B293" s="463"/>
      <c r="C293" s="463"/>
    </row>
    <row r="294" spans="1:3" ht="15" x14ac:dyDescent="0.2">
      <c r="A294" s="463"/>
      <c r="B294" s="463"/>
      <c r="C294" s="463"/>
    </row>
    <row r="295" spans="1:3" ht="15" x14ac:dyDescent="0.2">
      <c r="A295" s="463"/>
      <c r="B295" s="463"/>
      <c r="C295" s="463"/>
    </row>
    <row r="296" spans="1:3" ht="15" x14ac:dyDescent="0.2">
      <c r="A296" s="463"/>
      <c r="B296" s="463"/>
      <c r="C296" s="463"/>
    </row>
    <row r="297" spans="1:3" ht="15" x14ac:dyDescent="0.2">
      <c r="A297" s="463"/>
      <c r="B297" s="463"/>
      <c r="C297" s="463"/>
    </row>
    <row r="298" spans="1:3" ht="15" x14ac:dyDescent="0.2">
      <c r="A298" s="463"/>
      <c r="B298" s="463"/>
      <c r="C298" s="463"/>
    </row>
    <row r="299" spans="1:3" ht="15" x14ac:dyDescent="0.2">
      <c r="A299" s="463"/>
      <c r="B299" s="463"/>
      <c r="C299" s="463"/>
    </row>
    <row r="300" spans="1:3" ht="15" x14ac:dyDescent="0.2">
      <c r="A300" s="463"/>
      <c r="B300" s="463"/>
      <c r="C300" s="463"/>
    </row>
    <row r="301" spans="1:3" ht="15" x14ac:dyDescent="0.2">
      <c r="A301" s="463"/>
      <c r="B301" s="463"/>
      <c r="C301" s="463"/>
    </row>
    <row r="302" spans="1:3" ht="15" x14ac:dyDescent="0.2">
      <c r="A302" s="463"/>
      <c r="B302" s="463"/>
      <c r="C302" s="463"/>
    </row>
    <row r="303" spans="1:3" ht="15" x14ac:dyDescent="0.2">
      <c r="A303" s="463"/>
      <c r="B303" s="463"/>
      <c r="C303" s="463"/>
    </row>
    <row r="304" spans="1:3" ht="15" x14ac:dyDescent="0.2">
      <c r="A304" s="463"/>
      <c r="B304" s="463"/>
      <c r="C304" s="463"/>
    </row>
    <row r="305" spans="1:3" ht="15" x14ac:dyDescent="0.2">
      <c r="A305" s="463"/>
      <c r="B305" s="463"/>
      <c r="C305" s="463"/>
    </row>
    <row r="306" spans="1:3" ht="15" x14ac:dyDescent="0.2">
      <c r="A306" s="463"/>
      <c r="B306" s="463"/>
      <c r="C306" s="463"/>
    </row>
    <row r="307" spans="1:3" ht="15" x14ac:dyDescent="0.2">
      <c r="A307" s="463"/>
      <c r="B307" s="463"/>
      <c r="C307" s="463"/>
    </row>
    <row r="308" spans="1:3" ht="15" x14ac:dyDescent="0.2">
      <c r="A308" s="463"/>
      <c r="B308" s="463"/>
      <c r="C308" s="463"/>
    </row>
    <row r="309" spans="1:3" ht="15" x14ac:dyDescent="0.2">
      <c r="A309" s="463"/>
      <c r="B309" s="463"/>
      <c r="C309" s="463"/>
    </row>
    <row r="310" spans="1:3" ht="15" x14ac:dyDescent="0.2">
      <c r="A310" s="463"/>
      <c r="B310" s="463"/>
      <c r="C310" s="463"/>
    </row>
    <row r="311" spans="1:3" ht="15" x14ac:dyDescent="0.2">
      <c r="A311" s="463"/>
      <c r="B311" s="463"/>
      <c r="C311" s="463"/>
    </row>
    <row r="312" spans="1:3" ht="15" x14ac:dyDescent="0.2">
      <c r="A312" s="463"/>
      <c r="B312" s="463"/>
      <c r="C312" s="463"/>
    </row>
    <row r="313" spans="1:3" ht="15" x14ac:dyDescent="0.2">
      <c r="A313" s="463"/>
      <c r="B313" s="463"/>
      <c r="C313" s="463"/>
    </row>
    <row r="314" spans="1:3" ht="15" x14ac:dyDescent="0.2">
      <c r="A314" s="463"/>
      <c r="B314" s="463"/>
      <c r="C314" s="463"/>
    </row>
    <row r="315" spans="1:3" ht="15" x14ac:dyDescent="0.2">
      <c r="A315" s="463"/>
      <c r="B315" s="463"/>
      <c r="C315" s="463"/>
    </row>
    <row r="316" spans="1:3" ht="15" x14ac:dyDescent="0.2">
      <c r="A316" s="463"/>
      <c r="B316" s="463"/>
      <c r="C316" s="463"/>
    </row>
    <row r="317" spans="1:3" ht="15" x14ac:dyDescent="0.2">
      <c r="A317" s="463"/>
      <c r="B317" s="463"/>
      <c r="C317" s="463"/>
    </row>
    <row r="318" spans="1:3" ht="15" x14ac:dyDescent="0.2">
      <c r="A318" s="463"/>
      <c r="B318" s="463"/>
      <c r="C318" s="463"/>
    </row>
    <row r="319" spans="1:3" ht="15" x14ac:dyDescent="0.2">
      <c r="A319" s="463"/>
      <c r="B319" s="463"/>
      <c r="C319" s="463"/>
    </row>
    <row r="320" spans="1:3" ht="15" x14ac:dyDescent="0.2">
      <c r="A320" s="463"/>
      <c r="B320" s="463"/>
      <c r="C320" s="463"/>
    </row>
    <row r="321" spans="1:3" ht="15" x14ac:dyDescent="0.2">
      <c r="A321" s="463"/>
      <c r="B321" s="463"/>
      <c r="C321" s="463"/>
    </row>
    <row r="322" spans="1:3" ht="15" x14ac:dyDescent="0.2">
      <c r="A322" s="463"/>
      <c r="B322" s="463"/>
      <c r="C322" s="463"/>
    </row>
    <row r="323" spans="1:3" ht="15" x14ac:dyDescent="0.2">
      <c r="A323" s="463"/>
      <c r="B323" s="463"/>
      <c r="C323" s="463"/>
    </row>
    <row r="324" spans="1:3" ht="15" x14ac:dyDescent="0.2">
      <c r="A324" s="463"/>
      <c r="B324" s="463"/>
      <c r="C324" s="463"/>
    </row>
    <row r="325" spans="1:3" ht="15" x14ac:dyDescent="0.2">
      <c r="A325" s="463"/>
      <c r="B325" s="463"/>
      <c r="C325" s="463"/>
    </row>
    <row r="326" spans="1:3" ht="15" x14ac:dyDescent="0.2">
      <c r="A326" s="463"/>
      <c r="B326" s="463"/>
      <c r="C326" s="463"/>
    </row>
    <row r="327" spans="1:3" ht="15" x14ac:dyDescent="0.2">
      <c r="A327" s="463"/>
      <c r="B327" s="463"/>
      <c r="C327" s="463"/>
    </row>
    <row r="328" spans="1:3" ht="15" x14ac:dyDescent="0.2">
      <c r="A328" s="463"/>
      <c r="B328" s="463"/>
      <c r="C328" s="463"/>
    </row>
    <row r="329" spans="1:3" ht="15" x14ac:dyDescent="0.2">
      <c r="A329" s="463"/>
      <c r="B329" s="463"/>
      <c r="C329" s="463"/>
    </row>
    <row r="330" spans="1:3" ht="15" x14ac:dyDescent="0.2">
      <c r="A330" s="463"/>
      <c r="B330" s="463"/>
      <c r="C330" s="463"/>
    </row>
    <row r="331" spans="1:3" ht="15" x14ac:dyDescent="0.2">
      <c r="A331" s="463"/>
      <c r="B331" s="463"/>
      <c r="C331" s="463"/>
    </row>
    <row r="332" spans="1:3" ht="15" x14ac:dyDescent="0.2">
      <c r="A332" s="463"/>
      <c r="B332" s="463"/>
      <c r="C332" s="463"/>
    </row>
    <row r="333" spans="1:3" ht="15" x14ac:dyDescent="0.2">
      <c r="A333" s="463"/>
      <c r="B333" s="463"/>
      <c r="C333" s="463"/>
    </row>
    <row r="334" spans="1:3" ht="15" x14ac:dyDescent="0.2">
      <c r="A334" s="463"/>
      <c r="B334" s="463"/>
      <c r="C334" s="463"/>
    </row>
    <row r="335" spans="1:3" ht="15" x14ac:dyDescent="0.2">
      <c r="A335" s="463"/>
      <c r="B335" s="463"/>
      <c r="C335" s="463"/>
    </row>
    <row r="336" spans="1:3" ht="15" x14ac:dyDescent="0.2">
      <c r="A336" s="463"/>
      <c r="B336" s="463"/>
      <c r="C336" s="463"/>
    </row>
    <row r="337" spans="1:3" ht="15" x14ac:dyDescent="0.2">
      <c r="A337" s="463"/>
      <c r="B337" s="463"/>
      <c r="C337" s="463"/>
    </row>
    <row r="338" spans="1:3" ht="15" x14ac:dyDescent="0.2">
      <c r="A338" s="463"/>
      <c r="B338" s="463"/>
      <c r="C338" s="463"/>
    </row>
    <row r="339" spans="1:3" ht="15" x14ac:dyDescent="0.2">
      <c r="A339" s="463"/>
      <c r="B339" s="463"/>
      <c r="C339" s="463"/>
    </row>
    <row r="340" spans="1:3" ht="15" x14ac:dyDescent="0.2">
      <c r="A340" s="463"/>
      <c r="B340" s="463"/>
      <c r="C340" s="463"/>
    </row>
    <row r="341" spans="1:3" ht="15" x14ac:dyDescent="0.2">
      <c r="A341" s="463"/>
      <c r="B341" s="463"/>
      <c r="C341" s="463"/>
    </row>
    <row r="342" spans="1:3" ht="15" x14ac:dyDescent="0.2">
      <c r="A342" s="463"/>
      <c r="B342" s="463"/>
      <c r="C342" s="463"/>
    </row>
    <row r="343" spans="1:3" ht="15" x14ac:dyDescent="0.2">
      <c r="A343" s="463"/>
      <c r="B343" s="463"/>
      <c r="C343" s="463"/>
    </row>
    <row r="344" spans="1:3" ht="15" x14ac:dyDescent="0.2">
      <c r="A344" s="463"/>
      <c r="B344" s="463"/>
      <c r="C344" s="463"/>
    </row>
    <row r="345" spans="1:3" ht="15" x14ac:dyDescent="0.2">
      <c r="A345" s="463"/>
      <c r="B345" s="463"/>
      <c r="C345" s="463"/>
    </row>
    <row r="346" spans="1:3" ht="15" x14ac:dyDescent="0.2">
      <c r="A346" s="463"/>
      <c r="B346" s="463"/>
      <c r="C346" s="463"/>
    </row>
    <row r="347" spans="1:3" ht="15" x14ac:dyDescent="0.2">
      <c r="A347" s="463"/>
      <c r="B347" s="463"/>
      <c r="C347" s="463"/>
    </row>
    <row r="348" spans="1:3" ht="15" x14ac:dyDescent="0.2">
      <c r="A348" s="463"/>
      <c r="B348" s="463"/>
      <c r="C348" s="463"/>
    </row>
    <row r="349" spans="1:3" ht="15" x14ac:dyDescent="0.2">
      <c r="A349" s="463"/>
      <c r="B349" s="463"/>
      <c r="C349" s="463"/>
    </row>
    <row r="350" spans="1:3" ht="15" x14ac:dyDescent="0.2">
      <c r="A350" s="463"/>
      <c r="B350" s="463"/>
      <c r="C350" s="463"/>
    </row>
    <row r="351" spans="1:3" ht="15" x14ac:dyDescent="0.2">
      <c r="A351" s="463"/>
      <c r="B351" s="463"/>
      <c r="C351" s="463"/>
    </row>
    <row r="352" spans="1:3" ht="15" x14ac:dyDescent="0.2">
      <c r="A352" s="463"/>
      <c r="B352" s="463"/>
      <c r="C352" s="463"/>
    </row>
    <row r="353" spans="1:3" ht="15" x14ac:dyDescent="0.2">
      <c r="A353" s="463"/>
      <c r="B353" s="463"/>
      <c r="C353" s="463"/>
    </row>
    <row r="354" spans="1:3" ht="15" x14ac:dyDescent="0.2">
      <c r="A354" s="463"/>
      <c r="B354" s="463"/>
      <c r="C354" s="463"/>
    </row>
    <row r="355" spans="1:3" ht="15" x14ac:dyDescent="0.2">
      <c r="A355" s="463"/>
      <c r="B355" s="463"/>
      <c r="C355" s="463"/>
    </row>
    <row r="356" spans="1:3" ht="15" x14ac:dyDescent="0.2">
      <c r="A356" s="463"/>
      <c r="B356" s="463"/>
      <c r="C356" s="463"/>
    </row>
    <row r="357" spans="1:3" ht="15" x14ac:dyDescent="0.2">
      <c r="A357" s="463"/>
      <c r="B357" s="463"/>
      <c r="C357" s="463"/>
    </row>
    <row r="358" spans="1:3" ht="15" x14ac:dyDescent="0.2">
      <c r="A358" s="463"/>
      <c r="B358" s="463"/>
      <c r="C358" s="463"/>
    </row>
    <row r="359" spans="1:3" ht="15" x14ac:dyDescent="0.2">
      <c r="A359" s="463"/>
      <c r="B359" s="463"/>
      <c r="C359" s="463"/>
    </row>
    <row r="360" spans="1:3" ht="15" x14ac:dyDescent="0.2">
      <c r="A360" s="463"/>
      <c r="B360" s="463"/>
      <c r="C360" s="463"/>
    </row>
    <row r="361" spans="1:3" ht="15" x14ac:dyDescent="0.2">
      <c r="A361" s="463"/>
      <c r="B361" s="463"/>
      <c r="C361" s="463"/>
    </row>
    <row r="362" spans="1:3" ht="15" x14ac:dyDescent="0.2">
      <c r="A362" s="463"/>
      <c r="B362" s="463"/>
      <c r="C362" s="463"/>
    </row>
    <row r="363" spans="1:3" ht="15" x14ac:dyDescent="0.2">
      <c r="A363" s="463"/>
      <c r="B363" s="463"/>
      <c r="C363" s="463"/>
    </row>
    <row r="364" spans="1:3" ht="15" x14ac:dyDescent="0.2">
      <c r="A364" s="463"/>
      <c r="B364" s="463"/>
      <c r="C364" s="463"/>
    </row>
    <row r="365" spans="1:3" ht="15" x14ac:dyDescent="0.2">
      <c r="A365" s="463"/>
      <c r="B365" s="463"/>
      <c r="C365" s="463"/>
    </row>
    <row r="366" spans="1:3" ht="15" x14ac:dyDescent="0.2">
      <c r="A366" s="463"/>
      <c r="B366" s="463"/>
      <c r="C366" s="463"/>
    </row>
    <row r="367" spans="1:3" ht="15" x14ac:dyDescent="0.2">
      <c r="A367" s="463"/>
      <c r="B367" s="463"/>
      <c r="C367" s="463"/>
    </row>
    <row r="368" spans="1:3" ht="15" x14ac:dyDescent="0.2">
      <c r="A368" s="463"/>
      <c r="B368" s="463"/>
      <c r="C368" s="463"/>
    </row>
    <row r="369" spans="1:3" ht="15" x14ac:dyDescent="0.2">
      <c r="A369" s="463"/>
      <c r="B369" s="463"/>
      <c r="C369" s="463"/>
    </row>
    <row r="370" spans="1:3" ht="15" x14ac:dyDescent="0.2">
      <c r="A370" s="463"/>
      <c r="B370" s="463"/>
      <c r="C370" s="463"/>
    </row>
    <row r="371" spans="1:3" ht="15" x14ac:dyDescent="0.2">
      <c r="A371" s="463"/>
      <c r="B371" s="463"/>
      <c r="C371" s="463"/>
    </row>
    <row r="372" spans="1:3" ht="15" x14ac:dyDescent="0.2">
      <c r="A372" s="463"/>
      <c r="B372" s="463"/>
      <c r="C372" s="463"/>
    </row>
    <row r="373" spans="1:3" ht="15" x14ac:dyDescent="0.2">
      <c r="A373" s="463"/>
      <c r="B373" s="463"/>
      <c r="C373" s="463"/>
    </row>
    <row r="374" spans="1:3" ht="15" x14ac:dyDescent="0.2">
      <c r="A374" s="463"/>
      <c r="B374" s="463"/>
      <c r="C374" s="463"/>
    </row>
    <row r="375" spans="1:3" ht="15" x14ac:dyDescent="0.2">
      <c r="A375" s="463"/>
      <c r="B375" s="463"/>
      <c r="C375" s="463"/>
    </row>
    <row r="376" spans="1:3" ht="15" x14ac:dyDescent="0.2">
      <c r="A376" s="463"/>
      <c r="B376" s="463"/>
      <c r="C376" s="463"/>
    </row>
    <row r="377" spans="1:3" ht="15" x14ac:dyDescent="0.2">
      <c r="A377" s="463"/>
      <c r="B377" s="463"/>
      <c r="C377" s="463"/>
    </row>
    <row r="378" spans="1:3" ht="15" x14ac:dyDescent="0.2">
      <c r="A378" s="463"/>
      <c r="B378" s="463"/>
      <c r="C378" s="463"/>
    </row>
    <row r="379" spans="1:3" ht="15" x14ac:dyDescent="0.2">
      <c r="A379" s="463"/>
      <c r="B379" s="463"/>
      <c r="C379" s="463"/>
    </row>
    <row r="380" spans="1:3" ht="15" x14ac:dyDescent="0.2">
      <c r="A380" s="463"/>
      <c r="B380" s="463"/>
      <c r="C380" s="463"/>
    </row>
    <row r="381" spans="1:3" ht="15" x14ac:dyDescent="0.2">
      <c r="A381" s="463"/>
      <c r="B381" s="463"/>
      <c r="C381" s="463"/>
    </row>
    <row r="382" spans="1:3" ht="15" x14ac:dyDescent="0.2">
      <c r="A382" s="463"/>
      <c r="B382" s="463"/>
      <c r="C382" s="463"/>
    </row>
    <row r="383" spans="1:3" ht="15" x14ac:dyDescent="0.2">
      <c r="A383" s="463"/>
      <c r="B383" s="463"/>
      <c r="C383" s="463"/>
    </row>
    <row r="384" spans="1:3" ht="15" x14ac:dyDescent="0.2">
      <c r="A384" s="463"/>
      <c r="B384" s="463"/>
      <c r="C384" s="463"/>
    </row>
    <row r="385" spans="1:3" ht="15" x14ac:dyDescent="0.2">
      <c r="A385" s="463"/>
      <c r="B385" s="463"/>
      <c r="C385" s="463"/>
    </row>
    <row r="386" spans="1:3" ht="15" x14ac:dyDescent="0.2">
      <c r="A386" s="463"/>
      <c r="B386" s="463"/>
      <c r="C386" s="463"/>
    </row>
    <row r="387" spans="1:3" ht="15" x14ac:dyDescent="0.2">
      <c r="A387" s="463"/>
      <c r="B387" s="463"/>
      <c r="C387" s="463"/>
    </row>
    <row r="388" spans="1:3" ht="15" x14ac:dyDescent="0.2">
      <c r="A388" s="463"/>
      <c r="B388" s="463"/>
      <c r="C388" s="463"/>
    </row>
    <row r="389" spans="1:3" ht="15" x14ac:dyDescent="0.2">
      <c r="A389" s="463"/>
      <c r="B389" s="463"/>
      <c r="C389" s="463"/>
    </row>
    <row r="390" spans="1:3" ht="15" x14ac:dyDescent="0.2">
      <c r="A390" s="463"/>
      <c r="B390" s="463"/>
      <c r="C390" s="463"/>
    </row>
    <row r="391" spans="1:3" ht="15" x14ac:dyDescent="0.2">
      <c r="A391" s="463"/>
      <c r="B391" s="463"/>
      <c r="C391" s="463"/>
    </row>
    <row r="392" spans="1:3" ht="15" x14ac:dyDescent="0.2">
      <c r="A392" s="463"/>
      <c r="B392" s="463"/>
      <c r="C392" s="463"/>
    </row>
    <row r="393" spans="1:3" ht="15" x14ac:dyDescent="0.2">
      <c r="A393" s="463"/>
      <c r="B393" s="463"/>
      <c r="C393" s="463"/>
    </row>
    <row r="394" spans="1:3" ht="15" x14ac:dyDescent="0.2">
      <c r="A394" s="463"/>
      <c r="B394" s="463"/>
      <c r="C394" s="463"/>
    </row>
    <row r="395" spans="1:3" ht="15" x14ac:dyDescent="0.2">
      <c r="A395" s="463"/>
      <c r="B395" s="463"/>
      <c r="C395" s="463"/>
    </row>
    <row r="396" spans="1:3" ht="15" x14ac:dyDescent="0.2">
      <c r="A396" s="463"/>
      <c r="B396" s="463"/>
      <c r="C396" s="463"/>
    </row>
    <row r="397" spans="1:3" ht="15" x14ac:dyDescent="0.2">
      <c r="A397" s="463"/>
      <c r="B397" s="463"/>
      <c r="C397" s="463"/>
    </row>
    <row r="398" spans="1:3" ht="15" x14ac:dyDescent="0.2">
      <c r="A398" s="463"/>
      <c r="B398" s="463"/>
      <c r="C398" s="463"/>
    </row>
    <row r="399" spans="1:3" ht="15" x14ac:dyDescent="0.2">
      <c r="A399" s="463"/>
      <c r="B399" s="463"/>
      <c r="C399" s="463"/>
    </row>
    <row r="400" spans="1:3" ht="15" x14ac:dyDescent="0.2">
      <c r="A400" s="463"/>
      <c r="B400" s="463"/>
      <c r="C400" s="463"/>
    </row>
    <row r="401" spans="1:3" ht="15" x14ac:dyDescent="0.2">
      <c r="A401" s="463"/>
      <c r="B401" s="463"/>
      <c r="C401" s="463"/>
    </row>
    <row r="402" spans="1:3" ht="15" x14ac:dyDescent="0.2">
      <c r="A402" s="463"/>
      <c r="B402" s="463"/>
      <c r="C402" s="463"/>
    </row>
    <row r="403" spans="1:3" ht="15" x14ac:dyDescent="0.2">
      <c r="A403" s="463"/>
      <c r="B403" s="463"/>
      <c r="C403" s="463"/>
    </row>
    <row r="404" spans="1:3" ht="15" x14ac:dyDescent="0.2">
      <c r="A404" s="463"/>
      <c r="B404" s="463"/>
      <c r="C404" s="463"/>
    </row>
    <row r="405" spans="1:3" ht="15" x14ac:dyDescent="0.2">
      <c r="A405" s="463"/>
      <c r="B405" s="463"/>
      <c r="C405" s="463"/>
    </row>
    <row r="406" spans="1:3" ht="15" x14ac:dyDescent="0.2">
      <c r="A406" s="463"/>
      <c r="B406" s="463"/>
      <c r="C406" s="463"/>
    </row>
    <row r="407" spans="1:3" ht="15" x14ac:dyDescent="0.2">
      <c r="A407" s="463"/>
      <c r="B407" s="463"/>
      <c r="C407" s="463"/>
    </row>
    <row r="408" spans="1:3" ht="15" x14ac:dyDescent="0.2">
      <c r="A408" s="463"/>
      <c r="B408" s="463"/>
      <c r="C408" s="463"/>
    </row>
    <row r="409" spans="1:3" ht="15" x14ac:dyDescent="0.2">
      <c r="A409" s="463"/>
      <c r="B409" s="463"/>
      <c r="C409" s="463"/>
    </row>
    <row r="410" spans="1:3" ht="15" x14ac:dyDescent="0.2">
      <c r="A410" s="463"/>
      <c r="B410" s="463"/>
      <c r="C410" s="463"/>
    </row>
    <row r="411" spans="1:3" ht="15" x14ac:dyDescent="0.2">
      <c r="A411" s="463"/>
      <c r="B411" s="463"/>
      <c r="C411" s="463"/>
    </row>
    <row r="412" spans="1:3" ht="15" x14ac:dyDescent="0.2">
      <c r="A412" s="463"/>
      <c r="B412" s="463"/>
      <c r="C412" s="463"/>
    </row>
    <row r="413" spans="1:3" ht="15" x14ac:dyDescent="0.2">
      <c r="A413" s="463"/>
      <c r="B413" s="463"/>
      <c r="C413" s="463"/>
    </row>
    <row r="414" spans="1:3" ht="15" x14ac:dyDescent="0.2">
      <c r="A414" s="463"/>
      <c r="B414" s="463"/>
      <c r="C414" s="463"/>
    </row>
    <row r="415" spans="1:3" ht="15" x14ac:dyDescent="0.2">
      <c r="A415" s="463"/>
      <c r="B415" s="463"/>
      <c r="C415" s="463"/>
    </row>
    <row r="416" spans="1:3" ht="15" x14ac:dyDescent="0.2">
      <c r="A416" s="463"/>
      <c r="B416" s="463"/>
      <c r="C416" s="463"/>
    </row>
    <row r="417" spans="1:3" ht="15" x14ac:dyDescent="0.2">
      <c r="A417" s="463"/>
      <c r="B417" s="463"/>
      <c r="C417" s="463"/>
    </row>
    <row r="418" spans="1:3" ht="15" x14ac:dyDescent="0.2">
      <c r="A418" s="463"/>
      <c r="B418" s="463"/>
      <c r="C418" s="463"/>
    </row>
    <row r="419" spans="1:3" ht="15" x14ac:dyDescent="0.2">
      <c r="A419" s="463"/>
      <c r="B419" s="463"/>
      <c r="C419" s="463"/>
    </row>
    <row r="420" spans="1:3" ht="15" x14ac:dyDescent="0.2">
      <c r="A420" s="463"/>
      <c r="B420" s="463"/>
      <c r="C420" s="463"/>
    </row>
    <row r="421" spans="1:3" ht="15" x14ac:dyDescent="0.2">
      <c r="A421" s="463"/>
      <c r="B421" s="463"/>
      <c r="C421" s="463"/>
    </row>
    <row r="422" spans="1:3" ht="15" x14ac:dyDescent="0.2">
      <c r="A422" s="463"/>
      <c r="B422" s="463"/>
      <c r="C422" s="463"/>
    </row>
    <row r="423" spans="1:3" ht="15" x14ac:dyDescent="0.2">
      <c r="A423" s="463"/>
      <c r="B423" s="463"/>
      <c r="C423" s="463"/>
    </row>
    <row r="424" spans="1:3" ht="15" x14ac:dyDescent="0.2">
      <c r="A424" s="463"/>
      <c r="B424" s="463"/>
      <c r="C424" s="463"/>
    </row>
    <row r="425" spans="1:3" ht="15" x14ac:dyDescent="0.2">
      <c r="A425" s="463"/>
      <c r="B425" s="463"/>
      <c r="C425" s="463"/>
    </row>
    <row r="426" spans="1:3" ht="15" x14ac:dyDescent="0.2">
      <c r="A426" s="463"/>
      <c r="B426" s="463"/>
      <c r="C426" s="463"/>
    </row>
    <row r="427" spans="1:3" ht="15" x14ac:dyDescent="0.2">
      <c r="A427" s="463"/>
      <c r="B427" s="463"/>
      <c r="C427" s="463"/>
    </row>
    <row r="428" spans="1:3" ht="15" x14ac:dyDescent="0.2">
      <c r="A428" s="463"/>
      <c r="B428" s="463"/>
      <c r="C428" s="463"/>
    </row>
    <row r="429" spans="1:3" ht="15" x14ac:dyDescent="0.2">
      <c r="A429" s="463"/>
      <c r="B429" s="463"/>
      <c r="C429" s="463"/>
    </row>
    <row r="430" spans="1:3" ht="15" x14ac:dyDescent="0.2">
      <c r="A430" s="463"/>
      <c r="B430" s="463"/>
      <c r="C430" s="463"/>
    </row>
    <row r="431" spans="1:3" ht="15" x14ac:dyDescent="0.2">
      <c r="A431" s="463"/>
      <c r="B431" s="463"/>
      <c r="C431" s="463"/>
    </row>
    <row r="432" spans="1:3" ht="15" x14ac:dyDescent="0.2">
      <c r="A432" s="463"/>
      <c r="B432" s="463"/>
      <c r="C432" s="463"/>
    </row>
    <row r="433" spans="1:3" ht="15" x14ac:dyDescent="0.2">
      <c r="A433" s="463"/>
      <c r="B433" s="463"/>
      <c r="C433" s="463"/>
    </row>
    <row r="434" spans="1:3" ht="15" x14ac:dyDescent="0.2">
      <c r="A434" s="463"/>
      <c r="B434" s="463"/>
      <c r="C434" s="463"/>
    </row>
    <row r="435" spans="1:3" ht="15" x14ac:dyDescent="0.2">
      <c r="A435" s="463"/>
      <c r="B435" s="463"/>
      <c r="C435" s="463"/>
    </row>
    <row r="436" spans="1:3" ht="15" x14ac:dyDescent="0.2">
      <c r="A436" s="463"/>
      <c r="B436" s="463"/>
      <c r="C436" s="463"/>
    </row>
    <row r="437" spans="1:3" ht="15" x14ac:dyDescent="0.2">
      <c r="A437" s="463"/>
      <c r="B437" s="463"/>
      <c r="C437" s="463"/>
    </row>
    <row r="438" spans="1:3" ht="15" x14ac:dyDescent="0.2">
      <c r="A438" s="463"/>
      <c r="B438" s="463"/>
      <c r="C438" s="463"/>
    </row>
    <row r="439" spans="1:3" ht="15" x14ac:dyDescent="0.2">
      <c r="A439" s="463"/>
      <c r="B439" s="463"/>
      <c r="C439" s="463"/>
    </row>
    <row r="440" spans="1:3" ht="15" x14ac:dyDescent="0.2">
      <c r="A440" s="463"/>
      <c r="B440" s="463"/>
      <c r="C440" s="463"/>
    </row>
    <row r="441" spans="1:3" ht="15" x14ac:dyDescent="0.2">
      <c r="A441" s="463"/>
      <c r="B441" s="463"/>
      <c r="C441" s="463"/>
    </row>
    <row r="442" spans="1:3" ht="15" x14ac:dyDescent="0.2">
      <c r="A442" s="463"/>
      <c r="B442" s="463"/>
      <c r="C442" s="463"/>
    </row>
    <row r="443" spans="1:3" ht="15" x14ac:dyDescent="0.2">
      <c r="A443" s="463"/>
      <c r="B443" s="463"/>
      <c r="C443" s="463"/>
    </row>
    <row r="444" spans="1:3" ht="15" x14ac:dyDescent="0.2">
      <c r="A444" s="463"/>
      <c r="B444" s="463"/>
      <c r="C444" s="463"/>
    </row>
    <row r="445" spans="1:3" ht="15" x14ac:dyDescent="0.2">
      <c r="A445" s="463"/>
      <c r="B445" s="463"/>
      <c r="C445" s="463"/>
    </row>
    <row r="446" spans="1:3" ht="15" x14ac:dyDescent="0.2">
      <c r="A446" s="463"/>
      <c r="B446" s="463"/>
      <c r="C446" s="463"/>
    </row>
    <row r="447" spans="1:3" ht="15" x14ac:dyDescent="0.2">
      <c r="A447" s="463"/>
      <c r="B447" s="463"/>
      <c r="C447" s="463"/>
    </row>
    <row r="448" spans="1:3" ht="15" x14ac:dyDescent="0.2">
      <c r="A448" s="463"/>
      <c r="B448" s="463"/>
      <c r="C448" s="463"/>
    </row>
    <row r="449" spans="1:3" ht="15" x14ac:dyDescent="0.2">
      <c r="A449" s="463"/>
      <c r="B449" s="463"/>
      <c r="C449" s="463"/>
    </row>
    <row r="450" spans="1:3" ht="15" x14ac:dyDescent="0.2">
      <c r="A450" s="463"/>
      <c r="B450" s="463"/>
      <c r="C450" s="463"/>
    </row>
    <row r="451" spans="1:3" ht="15" x14ac:dyDescent="0.2">
      <c r="A451" s="463"/>
      <c r="B451" s="463"/>
      <c r="C451" s="463"/>
    </row>
    <row r="452" spans="1:3" ht="15" x14ac:dyDescent="0.2">
      <c r="A452" s="463"/>
      <c r="B452" s="463"/>
      <c r="C452" s="463"/>
    </row>
    <row r="453" spans="1:3" ht="15" x14ac:dyDescent="0.2">
      <c r="A453" s="463"/>
      <c r="B453" s="463"/>
      <c r="C453" s="463"/>
    </row>
    <row r="454" spans="1:3" ht="15" x14ac:dyDescent="0.2">
      <c r="A454" s="463"/>
      <c r="B454" s="463"/>
      <c r="C454" s="463"/>
    </row>
    <row r="455" spans="1:3" ht="15" x14ac:dyDescent="0.2">
      <c r="A455" s="463"/>
      <c r="B455" s="463"/>
      <c r="C455" s="463"/>
    </row>
    <row r="456" spans="1:3" ht="15" x14ac:dyDescent="0.2">
      <c r="A456" s="463"/>
      <c r="B456" s="463"/>
      <c r="C456" s="463"/>
    </row>
    <row r="457" spans="1:3" ht="15" x14ac:dyDescent="0.2">
      <c r="A457" s="463"/>
      <c r="B457" s="463"/>
      <c r="C457" s="463"/>
    </row>
    <row r="458" spans="1:3" ht="15" x14ac:dyDescent="0.2">
      <c r="A458" s="463"/>
      <c r="B458" s="463"/>
      <c r="C458" s="463"/>
    </row>
    <row r="459" spans="1:3" ht="15" x14ac:dyDescent="0.2">
      <c r="A459" s="463"/>
      <c r="B459" s="463"/>
      <c r="C459" s="463"/>
    </row>
    <row r="460" spans="1:3" ht="15" x14ac:dyDescent="0.2">
      <c r="A460" s="463"/>
      <c r="B460" s="463"/>
      <c r="C460" s="463"/>
    </row>
    <row r="461" spans="1:3" ht="15" x14ac:dyDescent="0.2">
      <c r="A461" s="463"/>
      <c r="B461" s="463"/>
      <c r="C461" s="463"/>
    </row>
    <row r="462" spans="1:3" ht="15" x14ac:dyDescent="0.2">
      <c r="A462" s="463"/>
      <c r="B462" s="463"/>
      <c r="C462" s="463"/>
    </row>
    <row r="463" spans="1:3" ht="15" x14ac:dyDescent="0.2">
      <c r="A463" s="463"/>
      <c r="B463" s="463"/>
      <c r="C463" s="463"/>
    </row>
    <row r="464" spans="1:3" ht="15" x14ac:dyDescent="0.2">
      <c r="A464" s="463"/>
      <c r="B464" s="463"/>
      <c r="C464" s="463"/>
    </row>
    <row r="465" spans="1:3" ht="15" x14ac:dyDescent="0.2">
      <c r="A465" s="463"/>
      <c r="B465" s="463"/>
      <c r="C465" s="463"/>
    </row>
    <row r="466" spans="1:3" ht="15" x14ac:dyDescent="0.2">
      <c r="A466" s="463"/>
      <c r="B466" s="463"/>
      <c r="C466" s="463"/>
    </row>
    <row r="467" spans="1:3" ht="15" x14ac:dyDescent="0.2">
      <c r="A467" s="463"/>
      <c r="B467" s="463"/>
      <c r="C467" s="463"/>
    </row>
    <row r="468" spans="1:3" ht="15" x14ac:dyDescent="0.2">
      <c r="A468" s="463"/>
      <c r="B468" s="463"/>
      <c r="C468" s="463"/>
    </row>
    <row r="469" spans="1:3" ht="15" x14ac:dyDescent="0.2">
      <c r="A469" s="463"/>
      <c r="B469" s="463"/>
      <c r="C469" s="463"/>
    </row>
    <row r="470" spans="1:3" ht="15" x14ac:dyDescent="0.2">
      <c r="A470" s="463"/>
      <c r="B470" s="463"/>
      <c r="C470" s="463"/>
    </row>
    <row r="471" spans="1:3" ht="15" x14ac:dyDescent="0.2">
      <c r="A471" s="463"/>
      <c r="B471" s="463"/>
      <c r="C471" s="463"/>
    </row>
    <row r="472" spans="1:3" ht="15" x14ac:dyDescent="0.2">
      <c r="A472" s="463"/>
      <c r="B472" s="463"/>
      <c r="C472" s="463"/>
    </row>
    <row r="473" spans="1:3" ht="15" x14ac:dyDescent="0.2">
      <c r="A473" s="463"/>
      <c r="B473" s="463"/>
      <c r="C473" s="463"/>
    </row>
    <row r="474" spans="1:3" ht="15" x14ac:dyDescent="0.2">
      <c r="A474" s="463"/>
      <c r="B474" s="463"/>
      <c r="C474" s="463"/>
    </row>
    <row r="475" spans="1:3" ht="15" x14ac:dyDescent="0.2">
      <c r="A475" s="463"/>
      <c r="B475" s="463"/>
      <c r="C475" s="463"/>
    </row>
    <row r="476" spans="1:3" ht="15" x14ac:dyDescent="0.2">
      <c r="A476" s="463"/>
      <c r="B476" s="463"/>
      <c r="C476" s="463"/>
    </row>
    <row r="477" spans="1:3" ht="15" x14ac:dyDescent="0.2">
      <c r="A477" s="463"/>
      <c r="B477" s="463"/>
      <c r="C477" s="463"/>
    </row>
    <row r="478" spans="1:3" ht="15" x14ac:dyDescent="0.2">
      <c r="A478" s="463"/>
      <c r="B478" s="463"/>
      <c r="C478" s="463"/>
    </row>
    <row r="479" spans="1:3" ht="15" x14ac:dyDescent="0.2">
      <c r="A479" s="463"/>
      <c r="B479" s="463"/>
      <c r="C479" s="463"/>
    </row>
    <row r="480" spans="1:3" ht="15" x14ac:dyDescent="0.2">
      <c r="A480" s="463"/>
      <c r="B480" s="463"/>
      <c r="C480" s="463"/>
    </row>
    <row r="481" spans="1:3" ht="15" x14ac:dyDescent="0.2">
      <c r="A481" s="463"/>
      <c r="B481" s="463"/>
      <c r="C481" s="463"/>
    </row>
    <row r="482" spans="1:3" ht="15" x14ac:dyDescent="0.2">
      <c r="A482" s="463"/>
      <c r="B482" s="463"/>
      <c r="C482" s="463"/>
    </row>
    <row r="483" spans="1:3" ht="15" x14ac:dyDescent="0.2">
      <c r="A483" s="463"/>
      <c r="B483" s="463"/>
      <c r="C483" s="463"/>
    </row>
    <row r="484" spans="1:3" ht="15" x14ac:dyDescent="0.2">
      <c r="A484" s="463"/>
      <c r="B484" s="463"/>
      <c r="C484" s="463"/>
    </row>
    <row r="485" spans="1:3" ht="15" x14ac:dyDescent="0.2">
      <c r="A485" s="463"/>
      <c r="B485" s="463"/>
      <c r="C485" s="463"/>
    </row>
    <row r="486" spans="1:3" ht="15" x14ac:dyDescent="0.2">
      <c r="A486" s="463"/>
      <c r="B486" s="463"/>
      <c r="C486" s="463"/>
    </row>
    <row r="487" spans="1:3" ht="15" x14ac:dyDescent="0.2">
      <c r="A487" s="463"/>
      <c r="B487" s="463"/>
      <c r="C487" s="463"/>
    </row>
    <row r="488" spans="1:3" ht="15" x14ac:dyDescent="0.2">
      <c r="A488" s="463"/>
      <c r="B488" s="463"/>
      <c r="C488" s="463"/>
    </row>
    <row r="489" spans="1:3" ht="15" x14ac:dyDescent="0.2">
      <c r="A489" s="463"/>
      <c r="B489" s="463"/>
      <c r="C489" s="463"/>
    </row>
    <row r="490" spans="1:3" ht="15" x14ac:dyDescent="0.2">
      <c r="A490" s="463"/>
      <c r="B490" s="463"/>
      <c r="C490" s="463"/>
    </row>
    <row r="491" spans="1:3" ht="15" x14ac:dyDescent="0.2">
      <c r="A491" s="463"/>
      <c r="B491" s="463"/>
      <c r="C491" s="463"/>
    </row>
    <row r="492" spans="1:3" ht="15" x14ac:dyDescent="0.2">
      <c r="A492" s="463"/>
      <c r="B492" s="463"/>
      <c r="C492" s="463"/>
    </row>
    <row r="493" spans="1:3" ht="15" x14ac:dyDescent="0.2">
      <c r="A493" s="463"/>
      <c r="B493" s="463"/>
      <c r="C493" s="463"/>
    </row>
    <row r="494" spans="1:3" ht="15" x14ac:dyDescent="0.2">
      <c r="A494" s="463"/>
      <c r="B494" s="463"/>
      <c r="C494" s="463"/>
    </row>
    <row r="495" spans="1:3" ht="15" x14ac:dyDescent="0.2">
      <c r="A495" s="463"/>
      <c r="B495" s="463"/>
      <c r="C495" s="463"/>
    </row>
    <row r="496" spans="1:3" ht="15" x14ac:dyDescent="0.2">
      <c r="A496" s="463"/>
      <c r="B496" s="463"/>
      <c r="C496" s="463"/>
    </row>
    <row r="497" spans="1:3" ht="15" x14ac:dyDescent="0.2">
      <c r="A497" s="463"/>
      <c r="B497" s="463"/>
      <c r="C497" s="463"/>
    </row>
    <row r="498" spans="1:3" ht="15" x14ac:dyDescent="0.2">
      <c r="A498" s="463"/>
      <c r="B498" s="463"/>
      <c r="C498" s="463"/>
    </row>
    <row r="499" spans="1:3" ht="15" x14ac:dyDescent="0.2">
      <c r="A499" s="463"/>
      <c r="B499" s="463"/>
      <c r="C499" s="463"/>
    </row>
    <row r="500" spans="1:3" ht="15" x14ac:dyDescent="0.2">
      <c r="A500" s="463"/>
      <c r="B500" s="463"/>
      <c r="C500" s="463"/>
    </row>
    <row r="501" spans="1:3" ht="15" x14ac:dyDescent="0.2">
      <c r="A501" s="463"/>
      <c r="B501" s="463"/>
      <c r="C501" s="463"/>
    </row>
    <row r="502" spans="1:3" ht="15" x14ac:dyDescent="0.2">
      <c r="A502" s="463"/>
      <c r="B502" s="463"/>
      <c r="C502" s="463"/>
    </row>
    <row r="503" spans="1:3" ht="15" x14ac:dyDescent="0.2">
      <c r="A503" s="463"/>
      <c r="B503" s="463"/>
      <c r="C503" s="463"/>
    </row>
    <row r="504" spans="1:3" ht="15" x14ac:dyDescent="0.2">
      <c r="A504" s="463"/>
      <c r="B504" s="463"/>
      <c r="C504" s="463"/>
    </row>
    <row r="505" spans="1:3" ht="15" x14ac:dyDescent="0.2">
      <c r="A505" s="463"/>
      <c r="B505" s="463"/>
      <c r="C505" s="463"/>
    </row>
    <row r="506" spans="1:3" ht="15" x14ac:dyDescent="0.2">
      <c r="A506" s="463"/>
      <c r="B506" s="463"/>
      <c r="C506" s="463"/>
    </row>
    <row r="507" spans="1:3" ht="15" x14ac:dyDescent="0.2">
      <c r="A507" s="463"/>
      <c r="B507" s="463"/>
      <c r="C507" s="463"/>
    </row>
    <row r="508" spans="1:3" ht="15" x14ac:dyDescent="0.2">
      <c r="A508" s="463"/>
      <c r="B508" s="463"/>
      <c r="C508" s="463"/>
    </row>
    <row r="509" spans="1:3" ht="15" x14ac:dyDescent="0.2">
      <c r="A509" s="463"/>
      <c r="B509" s="463"/>
      <c r="C509" s="463"/>
    </row>
    <row r="510" spans="1:3" ht="15" x14ac:dyDescent="0.2">
      <c r="A510" s="463"/>
      <c r="B510" s="463"/>
      <c r="C510" s="463"/>
    </row>
    <row r="511" spans="1:3" ht="15" x14ac:dyDescent="0.2">
      <c r="A511" s="463"/>
      <c r="B511" s="463"/>
      <c r="C511" s="463"/>
    </row>
    <row r="512" spans="1:3" ht="15" x14ac:dyDescent="0.2">
      <c r="A512" s="463"/>
      <c r="B512" s="463"/>
      <c r="C512" s="463"/>
    </row>
    <row r="513" spans="1:3" ht="15" x14ac:dyDescent="0.2">
      <c r="A513" s="463"/>
      <c r="B513" s="463"/>
      <c r="C513" s="463"/>
    </row>
    <row r="514" spans="1:3" ht="15" x14ac:dyDescent="0.2">
      <c r="A514" s="463"/>
      <c r="B514" s="463"/>
      <c r="C514" s="463"/>
    </row>
    <row r="515" spans="1:3" ht="15" x14ac:dyDescent="0.2">
      <c r="A515" s="463"/>
      <c r="B515" s="463"/>
      <c r="C515" s="463"/>
    </row>
    <row r="516" spans="1:3" ht="15" x14ac:dyDescent="0.2">
      <c r="A516" s="463"/>
      <c r="B516" s="463"/>
      <c r="C516" s="463"/>
    </row>
    <row r="517" spans="1:3" ht="15" x14ac:dyDescent="0.2">
      <c r="A517" s="463"/>
      <c r="B517" s="463"/>
      <c r="C517" s="463"/>
    </row>
    <row r="518" spans="1:3" ht="15" x14ac:dyDescent="0.2">
      <c r="A518" s="463"/>
      <c r="B518" s="463"/>
      <c r="C518" s="463"/>
    </row>
    <row r="519" spans="1:3" ht="15" x14ac:dyDescent="0.2">
      <c r="A519" s="463"/>
      <c r="B519" s="463"/>
      <c r="C519" s="463"/>
    </row>
    <row r="520" spans="1:3" ht="15" x14ac:dyDescent="0.2">
      <c r="A520" s="463"/>
      <c r="B520" s="463"/>
      <c r="C520" s="463"/>
    </row>
    <row r="521" spans="1:3" ht="15" x14ac:dyDescent="0.2">
      <c r="A521" s="463"/>
      <c r="B521" s="463"/>
      <c r="C521" s="463"/>
    </row>
    <row r="522" spans="1:3" ht="15" x14ac:dyDescent="0.2">
      <c r="A522" s="463"/>
      <c r="B522" s="463"/>
      <c r="C522" s="463"/>
    </row>
    <row r="523" spans="1:3" ht="15" x14ac:dyDescent="0.2">
      <c r="A523" s="463"/>
      <c r="B523" s="463"/>
      <c r="C523" s="463"/>
    </row>
    <row r="524" spans="1:3" ht="15" x14ac:dyDescent="0.2">
      <c r="A524" s="463"/>
      <c r="B524" s="463"/>
      <c r="C524" s="463"/>
    </row>
    <row r="525" spans="1:3" ht="15" x14ac:dyDescent="0.2">
      <c r="A525" s="463"/>
      <c r="B525" s="463"/>
      <c r="C525" s="463"/>
    </row>
    <row r="526" spans="1:3" ht="15" x14ac:dyDescent="0.2">
      <c r="A526" s="463"/>
      <c r="B526" s="463"/>
      <c r="C526" s="463"/>
    </row>
    <row r="527" spans="1:3" ht="15" x14ac:dyDescent="0.2">
      <c r="A527" s="463"/>
      <c r="B527" s="463"/>
      <c r="C527" s="463"/>
    </row>
    <row r="528" spans="1:3" ht="15" x14ac:dyDescent="0.2">
      <c r="A528" s="463"/>
      <c r="B528" s="463"/>
      <c r="C528" s="463"/>
    </row>
    <row r="529" spans="1:3" ht="15" x14ac:dyDescent="0.2">
      <c r="A529" s="463"/>
      <c r="B529" s="463"/>
      <c r="C529" s="463"/>
    </row>
    <row r="530" spans="1:3" ht="15" x14ac:dyDescent="0.2">
      <c r="A530" s="463"/>
      <c r="B530" s="463"/>
      <c r="C530" s="463"/>
    </row>
    <row r="531" spans="1:3" ht="15" x14ac:dyDescent="0.2">
      <c r="A531" s="463"/>
      <c r="B531" s="463"/>
      <c r="C531" s="463"/>
    </row>
    <row r="532" spans="1:3" ht="15" x14ac:dyDescent="0.2">
      <c r="A532" s="463"/>
      <c r="B532" s="463"/>
      <c r="C532" s="463"/>
    </row>
    <row r="533" spans="1:3" ht="15" x14ac:dyDescent="0.2">
      <c r="A533" s="463"/>
      <c r="B533" s="463"/>
      <c r="C533" s="463"/>
    </row>
    <row r="534" spans="1:3" ht="15" x14ac:dyDescent="0.2">
      <c r="A534" s="463"/>
      <c r="B534" s="463"/>
      <c r="C534" s="463"/>
    </row>
    <row r="535" spans="1:3" ht="15" x14ac:dyDescent="0.2">
      <c r="A535" s="463"/>
      <c r="B535" s="463"/>
      <c r="C535" s="463"/>
    </row>
    <row r="536" spans="1:3" ht="15" x14ac:dyDescent="0.2">
      <c r="A536" s="463"/>
      <c r="B536" s="463"/>
      <c r="C536" s="463"/>
    </row>
    <row r="537" spans="1:3" ht="15" x14ac:dyDescent="0.2">
      <c r="A537" s="463"/>
      <c r="B537" s="463"/>
      <c r="C537" s="463"/>
    </row>
    <row r="538" spans="1:3" ht="15" x14ac:dyDescent="0.2">
      <c r="A538" s="463"/>
      <c r="B538" s="463"/>
      <c r="C538" s="463"/>
    </row>
    <row r="539" spans="1:3" ht="15" x14ac:dyDescent="0.2">
      <c r="A539" s="463"/>
      <c r="B539" s="463"/>
      <c r="C539" s="463"/>
    </row>
    <row r="540" spans="1:3" ht="15" x14ac:dyDescent="0.2">
      <c r="A540" s="463"/>
      <c r="B540" s="463"/>
      <c r="C540" s="463"/>
    </row>
    <row r="541" spans="1:3" ht="15" x14ac:dyDescent="0.2">
      <c r="A541" s="463"/>
      <c r="B541" s="463"/>
      <c r="C541" s="463"/>
    </row>
    <row r="542" spans="1:3" ht="15" x14ac:dyDescent="0.2">
      <c r="A542" s="463"/>
      <c r="B542" s="463"/>
      <c r="C542" s="463"/>
    </row>
    <row r="543" spans="1:3" ht="15" x14ac:dyDescent="0.2">
      <c r="A543" s="463"/>
      <c r="B543" s="463"/>
      <c r="C543" s="463"/>
    </row>
    <row r="544" spans="1:3" ht="15" x14ac:dyDescent="0.2">
      <c r="A544" s="463"/>
      <c r="B544" s="463"/>
      <c r="C544" s="463"/>
    </row>
    <row r="545" spans="1:3" ht="15" x14ac:dyDescent="0.2">
      <c r="A545" s="463"/>
      <c r="B545" s="463"/>
      <c r="C545" s="463"/>
    </row>
    <row r="546" spans="1:3" ht="15" x14ac:dyDescent="0.2">
      <c r="A546" s="463"/>
      <c r="B546" s="463"/>
      <c r="C546" s="463"/>
    </row>
    <row r="547" spans="1:3" ht="15" x14ac:dyDescent="0.2">
      <c r="A547" s="463"/>
      <c r="B547" s="463"/>
      <c r="C547" s="463"/>
    </row>
    <row r="548" spans="1:3" ht="15" x14ac:dyDescent="0.2">
      <c r="A548" s="463"/>
      <c r="B548" s="463"/>
      <c r="C548" s="463"/>
    </row>
    <row r="549" spans="1:3" ht="15" x14ac:dyDescent="0.2">
      <c r="A549" s="463"/>
      <c r="B549" s="463"/>
      <c r="C549" s="463"/>
    </row>
    <row r="550" spans="1:3" ht="15" x14ac:dyDescent="0.2">
      <c r="A550" s="463"/>
      <c r="B550" s="463"/>
      <c r="C550" s="463"/>
    </row>
    <row r="551" spans="1:3" ht="15" x14ac:dyDescent="0.2">
      <c r="A551" s="463"/>
      <c r="B551" s="463"/>
      <c r="C551" s="463"/>
    </row>
    <row r="552" spans="1:3" ht="15" x14ac:dyDescent="0.2">
      <c r="A552" s="463"/>
      <c r="B552" s="463"/>
      <c r="C552" s="463"/>
    </row>
    <row r="553" spans="1:3" ht="15" x14ac:dyDescent="0.2">
      <c r="A553" s="463"/>
      <c r="B553" s="463"/>
      <c r="C553" s="463"/>
    </row>
    <row r="554" spans="1:3" ht="15" x14ac:dyDescent="0.2">
      <c r="A554" s="463"/>
      <c r="B554" s="463"/>
      <c r="C554" s="463"/>
    </row>
    <row r="555" spans="1:3" ht="15" x14ac:dyDescent="0.2">
      <c r="A555" s="463"/>
      <c r="B555" s="463"/>
      <c r="C555" s="463"/>
    </row>
    <row r="556" spans="1:3" ht="15" x14ac:dyDescent="0.2">
      <c r="A556" s="463"/>
      <c r="B556" s="463"/>
      <c r="C556" s="463"/>
    </row>
    <row r="557" spans="1:3" ht="15" x14ac:dyDescent="0.2">
      <c r="A557" s="463"/>
      <c r="B557" s="463"/>
      <c r="C557" s="463"/>
    </row>
    <row r="558" spans="1:3" ht="15" x14ac:dyDescent="0.2">
      <c r="A558" s="463"/>
      <c r="B558" s="463"/>
      <c r="C558" s="463"/>
    </row>
    <row r="559" spans="1:3" ht="15" x14ac:dyDescent="0.2">
      <c r="A559" s="463"/>
      <c r="B559" s="463"/>
      <c r="C559" s="463"/>
    </row>
    <row r="560" spans="1:3" ht="15" x14ac:dyDescent="0.2">
      <c r="A560" s="463"/>
      <c r="B560" s="463"/>
      <c r="C560" s="463"/>
    </row>
    <row r="561" spans="1:3" ht="15" x14ac:dyDescent="0.2">
      <c r="A561" s="463"/>
      <c r="B561" s="463"/>
      <c r="C561" s="463"/>
    </row>
    <row r="562" spans="1:3" ht="15" x14ac:dyDescent="0.2">
      <c r="A562" s="463"/>
      <c r="B562" s="463"/>
      <c r="C562" s="463"/>
    </row>
    <row r="563" spans="1:3" ht="15" x14ac:dyDescent="0.2">
      <c r="A563" s="463"/>
      <c r="B563" s="463"/>
      <c r="C563" s="463"/>
    </row>
    <row r="564" spans="1:3" ht="15" x14ac:dyDescent="0.2">
      <c r="A564" s="463"/>
      <c r="B564" s="463"/>
      <c r="C564" s="463"/>
    </row>
    <row r="565" spans="1:3" ht="15" x14ac:dyDescent="0.2">
      <c r="A565" s="463"/>
      <c r="B565" s="463"/>
      <c r="C565" s="463"/>
    </row>
    <row r="566" spans="1:3" ht="15" x14ac:dyDescent="0.2">
      <c r="A566" s="463"/>
      <c r="B566" s="463"/>
      <c r="C566" s="463"/>
    </row>
    <row r="567" spans="1:3" ht="15" x14ac:dyDescent="0.2">
      <c r="A567" s="463"/>
      <c r="B567" s="463"/>
      <c r="C567" s="463"/>
    </row>
    <row r="568" spans="1:3" ht="15" x14ac:dyDescent="0.2">
      <c r="A568" s="463"/>
      <c r="B568" s="463"/>
      <c r="C568" s="463"/>
    </row>
    <row r="569" spans="1:3" ht="15" x14ac:dyDescent="0.2">
      <c r="A569" s="463"/>
      <c r="B569" s="463"/>
      <c r="C569" s="463"/>
    </row>
    <row r="570" spans="1:3" ht="15" x14ac:dyDescent="0.2">
      <c r="A570" s="463"/>
      <c r="B570" s="463"/>
      <c r="C570" s="463"/>
    </row>
    <row r="571" spans="1:3" ht="15" x14ac:dyDescent="0.2">
      <c r="A571" s="463"/>
      <c r="B571" s="463"/>
      <c r="C571" s="463"/>
    </row>
    <row r="572" spans="1:3" ht="15" x14ac:dyDescent="0.2">
      <c r="A572" s="463"/>
      <c r="B572" s="463"/>
      <c r="C572" s="463"/>
    </row>
    <row r="573" spans="1:3" ht="15" x14ac:dyDescent="0.2">
      <c r="A573" s="463"/>
      <c r="B573" s="463"/>
      <c r="C573" s="463"/>
    </row>
    <row r="574" spans="1:3" ht="15" x14ac:dyDescent="0.2">
      <c r="A574" s="463"/>
      <c r="B574" s="463"/>
      <c r="C574" s="463"/>
    </row>
    <row r="575" spans="1:3" ht="15" x14ac:dyDescent="0.2">
      <c r="A575" s="463"/>
      <c r="B575" s="463"/>
      <c r="C575" s="463"/>
    </row>
    <row r="576" spans="1:3" ht="15" x14ac:dyDescent="0.2">
      <c r="A576" s="463"/>
      <c r="B576" s="463"/>
      <c r="C576" s="463"/>
    </row>
    <row r="577" spans="1:3" ht="15" x14ac:dyDescent="0.2">
      <c r="A577" s="463"/>
      <c r="B577" s="463"/>
      <c r="C577" s="463"/>
    </row>
    <row r="578" spans="1:3" ht="15" x14ac:dyDescent="0.2">
      <c r="A578" s="463"/>
      <c r="B578" s="463"/>
      <c r="C578" s="463"/>
    </row>
    <row r="579" spans="1:3" ht="15" x14ac:dyDescent="0.2">
      <c r="A579" s="463"/>
      <c r="B579" s="463"/>
      <c r="C579" s="463"/>
    </row>
    <row r="580" spans="1:3" ht="15" x14ac:dyDescent="0.2">
      <c r="A580" s="463"/>
      <c r="B580" s="463"/>
      <c r="C580" s="463"/>
    </row>
    <row r="581" spans="1:3" ht="15" x14ac:dyDescent="0.2">
      <c r="A581" s="463"/>
      <c r="B581" s="463"/>
      <c r="C581" s="463"/>
    </row>
    <row r="582" spans="1:3" ht="15" x14ac:dyDescent="0.2">
      <c r="A582" s="463"/>
      <c r="B582" s="463"/>
      <c r="C582" s="463"/>
    </row>
    <row r="583" spans="1:3" ht="15" x14ac:dyDescent="0.2">
      <c r="A583" s="463"/>
      <c r="B583" s="463"/>
      <c r="C583" s="463"/>
    </row>
    <row r="584" spans="1:3" ht="15" x14ac:dyDescent="0.2">
      <c r="A584" s="463"/>
      <c r="B584" s="463"/>
      <c r="C584" s="463"/>
    </row>
    <row r="585" spans="1:3" ht="15" x14ac:dyDescent="0.2">
      <c r="A585" s="463"/>
      <c r="B585" s="463"/>
      <c r="C585" s="463"/>
    </row>
    <row r="586" spans="1:3" ht="15" x14ac:dyDescent="0.2">
      <c r="A586" s="463"/>
      <c r="B586" s="463"/>
      <c r="C586" s="463"/>
    </row>
    <row r="587" spans="1:3" ht="15" x14ac:dyDescent="0.2">
      <c r="A587" s="463"/>
      <c r="B587" s="463"/>
      <c r="C587" s="463"/>
    </row>
    <row r="588" spans="1:3" ht="15" x14ac:dyDescent="0.2">
      <c r="A588" s="463"/>
      <c r="B588" s="463"/>
      <c r="C588" s="463"/>
    </row>
    <row r="589" spans="1:3" ht="15" x14ac:dyDescent="0.2">
      <c r="A589" s="463"/>
      <c r="B589" s="463"/>
      <c r="C589" s="463"/>
    </row>
    <row r="590" spans="1:3" ht="15" x14ac:dyDescent="0.2">
      <c r="A590" s="463"/>
      <c r="B590" s="463"/>
      <c r="C590" s="463"/>
    </row>
    <row r="591" spans="1:3" ht="15" x14ac:dyDescent="0.2">
      <c r="A591" s="463"/>
      <c r="B591" s="463"/>
      <c r="C591" s="463"/>
    </row>
    <row r="592" spans="1:3" ht="15" x14ac:dyDescent="0.2">
      <c r="A592" s="463"/>
      <c r="B592" s="463"/>
      <c r="C592" s="463"/>
    </row>
    <row r="593" spans="1:3" ht="15" x14ac:dyDescent="0.2">
      <c r="A593" s="463"/>
      <c r="B593" s="463"/>
      <c r="C593" s="463"/>
    </row>
    <row r="594" spans="1:3" ht="15" x14ac:dyDescent="0.2">
      <c r="A594" s="463"/>
      <c r="B594" s="463"/>
      <c r="C594" s="463"/>
    </row>
    <row r="595" spans="1:3" ht="15" x14ac:dyDescent="0.2">
      <c r="A595" s="463"/>
      <c r="B595" s="463"/>
      <c r="C595" s="463"/>
    </row>
    <row r="596" spans="1:3" ht="15" x14ac:dyDescent="0.2">
      <c r="A596" s="463"/>
      <c r="B596" s="463"/>
      <c r="C596" s="463"/>
    </row>
    <row r="597" spans="1:3" ht="15" x14ac:dyDescent="0.2">
      <c r="A597" s="463"/>
      <c r="B597" s="463"/>
      <c r="C597" s="463"/>
    </row>
    <row r="598" spans="1:3" ht="15" x14ac:dyDescent="0.2">
      <c r="A598" s="463"/>
      <c r="B598" s="463"/>
      <c r="C598" s="463"/>
    </row>
    <row r="599" spans="1:3" ht="15" x14ac:dyDescent="0.2">
      <c r="A599" s="463"/>
      <c r="B599" s="463"/>
      <c r="C599" s="463"/>
    </row>
    <row r="600" spans="1:3" ht="15" x14ac:dyDescent="0.2">
      <c r="A600" s="463"/>
      <c r="B600" s="463"/>
      <c r="C600" s="463"/>
    </row>
    <row r="601" spans="1:3" ht="15" x14ac:dyDescent="0.2">
      <c r="A601" s="463"/>
      <c r="B601" s="463"/>
      <c r="C601" s="463"/>
    </row>
  </sheetData>
  <mergeCells count="13">
    <mergeCell ref="A6:K7"/>
    <mergeCell ref="H9:I10"/>
    <mergeCell ref="J9:K9"/>
    <mergeCell ref="A30:C30"/>
    <mergeCell ref="N34:O34"/>
    <mergeCell ref="N35:O35"/>
    <mergeCell ref="A40:Q43"/>
    <mergeCell ref="N31:O31"/>
    <mergeCell ref="I32:J32"/>
    <mergeCell ref="N32:O32"/>
    <mergeCell ref="N33:O33"/>
    <mergeCell ref="P33:Q33"/>
    <mergeCell ref="I34:J34"/>
  </mergeCells>
  <conditionalFormatting sqref="K25 K13 K22 K16">
    <cfRule type="cellIs" dxfId="13" priority="6" stopIfTrue="1" operator="notEqual">
      <formula>ROUND(G12-F12-I12,2)</formula>
    </cfRule>
  </conditionalFormatting>
  <conditionalFormatting sqref="K19">
    <cfRule type="cellIs" dxfId="12" priority="7" stopIfTrue="1" operator="notEqual">
      <formula>ROUND($G$18-$F$18-$I$18,2)</formula>
    </cfRule>
  </conditionalFormatting>
  <conditionalFormatting sqref="F30">
    <cfRule type="cellIs" dxfId="11" priority="10" stopIfTrue="1" operator="notEqual">
      <formula>172-4+1</formula>
    </cfRule>
  </conditionalFormatting>
  <conditionalFormatting sqref="F27">
    <cfRule type="cellIs" dxfId="10" priority="11" stopIfTrue="1" operator="notEqual">
      <formula>5122255638.14+176135489.87-1922122-5891220</formula>
    </cfRule>
  </conditionalFormatting>
  <conditionalFormatting sqref="G27">
    <cfRule type="cellIs" dxfId="9" priority="12" stopIfTrue="1" operator="notEqual">
      <formula>5113331197.29+212327151.34</formula>
    </cfRule>
  </conditionalFormatting>
  <conditionalFormatting sqref="I27">
    <cfRule type="cellIs" dxfId="8" priority="13" stopIfTrue="1" operator="notEqual">
      <formula>1896132+25990+5891030+190</formula>
    </cfRule>
  </conditionalFormatting>
  <conditionalFormatting sqref="L27">
    <cfRule type="cellIs" dxfId="7" priority="14" stopIfTrue="1" operator="notEqual">
      <formula>-8924440.85+36191661.47</formula>
    </cfRule>
  </conditionalFormatting>
  <conditionalFormatting sqref="Q19">
    <cfRule type="cellIs" dxfId="6" priority="5" stopIfTrue="1" operator="notEqual">
      <formula>1226391.28</formula>
    </cfRule>
  </conditionalFormatting>
  <conditionalFormatting sqref="Q16">
    <cfRule type="cellIs" dxfId="5" priority="4" stopIfTrue="1" operator="notEqual">
      <formula>2020302.47</formula>
    </cfRule>
  </conditionalFormatting>
  <conditionalFormatting sqref="K28">
    <cfRule type="cellIs" dxfId="4" priority="3" operator="notEqual">
      <formula>27267220.62</formula>
    </cfRule>
  </conditionalFormatting>
  <conditionalFormatting sqref="I32:J32">
    <cfRule type="cellIs" dxfId="3" priority="2" operator="notEqual">
      <formula>-1312458.08</formula>
    </cfRule>
  </conditionalFormatting>
  <conditionalFormatting sqref="I34:J34">
    <cfRule type="cellIs" dxfId="2" priority="1" operator="notEqual">
      <formula>28579678.7</formula>
    </cfRule>
  </conditionalFormatting>
  <conditionalFormatting sqref="Q28">
    <cfRule type="cellIs" dxfId="1" priority="30" stopIfTrue="1" operator="notEqual">
      <formula>ROUND(K28,2)</formula>
    </cfRule>
    <cfRule type="cellIs" dxfId="0" priority="31" stopIfTrue="1" operator="notEqual">
      <formula>$Q$13+$Q$25+$Q$19+$Q$16+$Q$22</formula>
    </cfRule>
  </conditionalFormatting>
  <pageMargins left="0.78740157480314965" right="0.78740157480314965" top="0.98425196850393704" bottom="0.98425196850393704" header="0.51181102362204722" footer="0.51181102362204722"/>
  <pageSetup paperSize="9" scale="90" firstPageNumber="286" orientation="portrait" useFirstPageNumber="1" r:id="rId1"/>
  <headerFooter alignWithMargins="0">
    <oddFooter>&amp;L&amp;"Arial,Kurzíva"Zastupitelstvo Olomouckého kraje 28.6.2013
6.- Závěrečný účet Olomouckého kraje za rok 2012
Příloha č.14: Financování hospodaření příspěvkových organizací Olomouckého kraje&amp;R&amp;"Arial,Kurzíva"Strana &amp;P (celkem 484)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4</vt:i4>
      </vt:variant>
    </vt:vector>
  </HeadingPairs>
  <TitlesOfParts>
    <vt:vector size="13" baseType="lpstr">
      <vt:lpstr>Rekapitulace</vt:lpstr>
      <vt:lpstr>Rekapitulace PO</vt:lpstr>
      <vt:lpstr>VH - v Kč</vt:lpstr>
      <vt:lpstr>Alice členění dle §</vt:lpstr>
      <vt:lpstr>soc. oblast</vt:lpstr>
      <vt:lpstr>Kultura</vt:lpstr>
      <vt:lpstr>Zdravotnictví</vt:lpstr>
      <vt:lpstr>Rekapitulace - Alice</vt:lpstr>
      <vt:lpstr>Rekapitulace PO 2012</vt:lpstr>
      <vt:lpstr>Rekapitulace!Oblast_tisku</vt:lpstr>
      <vt:lpstr>'Rekapitulace - Alice'!Oblast_tisku</vt:lpstr>
      <vt:lpstr>'Rekapitulace PO'!Oblast_tisku</vt:lpstr>
      <vt:lpstr>'Rekapitulace PO 2012'!Oblast_tisku</vt:lpstr>
    </vt:vector>
  </TitlesOfParts>
  <Company>KÚOK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Dostalová Ing. Bc.</dc:creator>
  <cp:lastModifiedBy>Dresslerová Veronika</cp:lastModifiedBy>
  <cp:lastPrinted>2013-05-30T12:05:05Z</cp:lastPrinted>
  <dcterms:created xsi:type="dcterms:W3CDTF">2007-05-03T11:28:07Z</dcterms:created>
  <dcterms:modified xsi:type="dcterms:W3CDTF">2013-06-10T10:18:33Z</dcterms:modified>
</cp:coreProperties>
</file>