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<sst xmlns="http://schemas.openxmlformats.org/spreadsheetml/2006/main" count="403" uniqueCount="170">
  <si>
    <t xml:space="preserve">druh dotace </t>
  </si>
  <si>
    <t>UZ</t>
  </si>
  <si>
    <t>vráceno do SR</t>
  </si>
  <si>
    <t>Přímé výdaje na vzdělávání</t>
  </si>
  <si>
    <t>Soutěže a přehlídky</t>
  </si>
  <si>
    <t>Soukromé školy</t>
  </si>
  <si>
    <t>Celkem</t>
  </si>
  <si>
    <t>Finanční vypořádání s Ministerstvem zemědělství</t>
  </si>
  <si>
    <t>Kč</t>
  </si>
  <si>
    <t>Finanční vypořádání s Ministerstvem kultury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</si>
  <si>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</si>
  <si>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</si>
  <si>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</si>
  <si>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</si>
  <si>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</si>
  <si>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</si>
  <si>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</si>
  <si>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obrany</t>
  </si>
  <si>
    <t>vráceno v průběhu roku MO</t>
  </si>
  <si>
    <t>Neinv.transfery na provoz škol</t>
  </si>
  <si>
    <t>Finanční vypořádání s Ministerstvem životního prostředí</t>
  </si>
  <si>
    <t>vráceno v průběhu roku MŽP</t>
  </si>
  <si>
    <t>Program péče o krajinu</t>
  </si>
  <si>
    <t xml:space="preserve">vráceno v průběhu roku 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</si>
  <si>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</si>
  <si>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</si>
  <si>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</si>
  <si>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</si>
  <si>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</si>
  <si>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Ministerstvo kultury</t>
  </si>
  <si>
    <t>Veřejné informační služby knihoven-neinv.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</si>
  <si>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</si>
  <si>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</si>
  <si>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</si>
  <si>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</si>
  <si>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Spolupráce s franc.a vlámskými školami</t>
  </si>
  <si>
    <t>07131</t>
  </si>
  <si>
    <t>Finanční vypořádání s Ministerstvem vnitra</t>
  </si>
  <si>
    <t>vráceno v průběhu roku MV</t>
  </si>
  <si>
    <t>Transfery zřiz. zařízení pro děti vyžadující okamžitou pomoc</t>
  </si>
  <si>
    <t xml:space="preserve">Přes čerpací účty čerpal Olomoucký kraj a příspěvkové organizace zřizované Olomouckým krajem účelové dotace v celkové výši </t>
  </si>
  <si>
    <t xml:space="preserve">Účelové dotace čerpané prostřednictvím čerpacích účtů </t>
  </si>
  <si>
    <t>Podpora koordinátorů romských poradců</t>
  </si>
  <si>
    <t>04001</t>
  </si>
  <si>
    <t>Náhrada škody způsobená chrán.živočichy</t>
  </si>
  <si>
    <t>Úhrada nákladů za likvidaci nepouž.léčiv</t>
  </si>
  <si>
    <t>Finanční vypořádání s Ministerstvem pro místní rozvoj</t>
  </si>
  <si>
    <t>vráceno v průběhu roku MMR</t>
  </si>
  <si>
    <t>Meliorace a hrazení bystřin v lesích-inv.</t>
  </si>
  <si>
    <t>29517</t>
  </si>
  <si>
    <t>Ministerstvo financí</t>
  </si>
  <si>
    <t>Podpora terénní sociální práce</t>
  </si>
  <si>
    <t>04428</t>
  </si>
  <si>
    <t>Výkon agendy sociálně-právní ochrany dětí</t>
  </si>
  <si>
    <t>Příspěvek poskytovatelům sociálních služeb (UZ 13305) byl určen pro příspěvkové organizace OK, příspěvkové organizace obcí, obce, nest. neziskové a jiné organizace</t>
  </si>
  <si>
    <t>Dotace zoologickým zahradám</t>
  </si>
  <si>
    <t>Dotace na výsadbu melioračních dřevin</t>
  </si>
  <si>
    <t>Dotace na činnost odb. lesního hospodáře</t>
  </si>
  <si>
    <t>Dotace pro Moravské divadlo Olomouc</t>
  </si>
  <si>
    <t>Dotace pro Moravskou filharmonii Olomouc</t>
  </si>
  <si>
    <t>Asistenti pedagogů v soukr. a církevních</t>
  </si>
  <si>
    <t>spec. školách</t>
  </si>
  <si>
    <t>Asistenti pedagogů pro děti, žáky a studenty</t>
  </si>
  <si>
    <t>se sociálním znevýhodněním</t>
  </si>
  <si>
    <t>Na činnost SDH obcí</t>
  </si>
  <si>
    <t>Finanční vypořádání s Ministerstvem dopravy</t>
  </si>
  <si>
    <t>vráceno v průběhu roku MD</t>
  </si>
  <si>
    <t>Příspěvek na úhradu prokazatelné ztráty</t>
  </si>
  <si>
    <t>ze závazku veř. služby - drážní os. doprava</t>
  </si>
  <si>
    <t>27355</t>
  </si>
  <si>
    <t>Program prevence kriminality</t>
  </si>
  <si>
    <t>Volby do zastupitelstev obcí</t>
  </si>
  <si>
    <t>Podpora škol s inkluzívním vzděláváním</t>
  </si>
  <si>
    <t>Zabránění vzniku a šíření TBC</t>
  </si>
  <si>
    <t>06001</t>
  </si>
  <si>
    <t xml:space="preserve">Krajský program prevence kriminality 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</si>
  <si>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</si>
  <si>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</si>
  <si>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</si>
  <si>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</si>
  <si>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</si>
  <si>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</si>
  <si>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Ministerstvo vnitra</t>
  </si>
  <si>
    <t>Ministerstvo vnitra - GŘ HZS</t>
  </si>
  <si>
    <t>Finanční vypořádání s Ministerstvem průmyslu a obchodu</t>
  </si>
  <si>
    <t>Činnost jednotných kontaktních míst</t>
  </si>
  <si>
    <t>vráceno v průběhu roku MPO</t>
  </si>
  <si>
    <t>Vratky do SR:</t>
  </si>
  <si>
    <t>Ministerstvo zemědělství</t>
  </si>
  <si>
    <t>Rozvojový program MŠMT pro děti-cizince</t>
  </si>
  <si>
    <t>Ministerstvo školství</t>
  </si>
  <si>
    <t>Účet OŠMT:</t>
  </si>
  <si>
    <t>UZ 98074  Volby do zast. obcí</t>
  </si>
  <si>
    <t>Veřejné informační služby knihoven-inv.</t>
  </si>
  <si>
    <t>vráceno v průběhu roku MZdr.</t>
  </si>
  <si>
    <t>Finanční vypořádání s Českou rozvojovou agenturou</t>
  </si>
  <si>
    <t>Nedávkové transfery na podporu rodiny</t>
  </si>
  <si>
    <t xml:space="preserve"> </t>
  </si>
  <si>
    <t>Spec.vzdělávání zdrav.pracovníků-rezidenční</t>
  </si>
  <si>
    <t>místa</t>
  </si>
  <si>
    <t>Česká rozvojová agentura</t>
  </si>
  <si>
    <t>Vybavení škol - kompen. a rehab. pomůcky</t>
  </si>
  <si>
    <t>Podpora org.a ukončení stř.vzdělání - mat.</t>
  </si>
  <si>
    <t>zkouškou</t>
  </si>
  <si>
    <t>Dotace dvojjazyč.gymnáziím s výukou franc.</t>
  </si>
  <si>
    <t>Program protidrogové politiky</t>
  </si>
  <si>
    <t>Program podpory vzděl .nár. menšin</t>
  </si>
  <si>
    <t>Realizace integrace azylantů</t>
  </si>
  <si>
    <t xml:space="preserve">UZ 13233 OPLZZ se vypořádává až po ukončení projektu </t>
  </si>
  <si>
    <t>Ministerstvo průmyslu a obchodu</t>
  </si>
  <si>
    <t>UZ   6001 Projekty krajů v rozvojových zemích</t>
  </si>
  <si>
    <t xml:space="preserve">UZ   4001 Podpora koordinátorů rom. poradců  </t>
  </si>
  <si>
    <t xml:space="preserve">UZ 14004 SDH-neinv. transfery krajům </t>
  </si>
  <si>
    <t>vráceno v průběhu roku ČRA</t>
  </si>
  <si>
    <t>Majetkoprávní vypořádání pozemků pod komunikacemi</t>
  </si>
  <si>
    <t>Program podpory význam. a mim.kult.akcí</t>
  </si>
  <si>
    <t>poskytnuto                         k 31.12.2012</t>
  </si>
  <si>
    <t>použito                               k 31.12.2012</t>
  </si>
  <si>
    <t>zůstatek na účtě Olomouckého kraje k 31.12.2012</t>
  </si>
  <si>
    <t>poukázáno od příspěvkových organizací v roce 2013</t>
  </si>
  <si>
    <t>Ostatní neinvestiční dotace obcím a krajům</t>
  </si>
  <si>
    <t>15340</t>
  </si>
  <si>
    <t>Neinv.dotace-program č. 122140-EFEKT-</t>
  </si>
  <si>
    <t>podpora úspor energie</t>
  </si>
  <si>
    <t>poukázáno od obcí  v roce 2013</t>
  </si>
  <si>
    <t>poukázáno od obcí v roce 2013</t>
  </si>
  <si>
    <t>poukázáno od příspěvkových  orgranizací, obcí  v roce 2013</t>
  </si>
  <si>
    <t>v roce 2012</t>
  </si>
  <si>
    <t>poukázáno od dopravců v roce 2013</t>
  </si>
  <si>
    <t>Zahraniční rozvojová spolupráce</t>
  </si>
  <si>
    <t>poukázáno od příspěvkových orgranizací  v roce 2013</t>
  </si>
  <si>
    <t>Doplatky dávek pomoci hmotné nouzi a přís-</t>
  </si>
  <si>
    <t>pěvku na péči</t>
  </si>
  <si>
    <t>Nedávkové transfery soc. služby</t>
  </si>
  <si>
    <t xml:space="preserve">UZ 14012, 14013   OPLZZ se vypořádává až po ukončení projektu </t>
  </si>
  <si>
    <t>Povodně 2006</t>
  </si>
  <si>
    <t>Finanční prostředky byly použity na daný účel již v roce 2011- refundace</t>
  </si>
  <si>
    <t>Podpora provozu - nový registr vozidel</t>
  </si>
  <si>
    <t>27003</t>
  </si>
  <si>
    <t>Lesní hospodářské osnovy - inv.</t>
  </si>
  <si>
    <t xml:space="preserve">poskytnuto                         k 31.12.2012 </t>
  </si>
  <si>
    <t>Revitalizce hřbitova - Lipník nad Bečvou</t>
  </si>
  <si>
    <t xml:space="preserve">Rekonstrukce a stav. úpravy domu č. 4 -  </t>
  </si>
  <si>
    <t>Velké Kunětice</t>
  </si>
  <si>
    <t>Dotace na pomocný analytický přehled</t>
  </si>
  <si>
    <t>poukázáno od příspěvkových organizací, obcí  v roce 2013</t>
  </si>
  <si>
    <t>Výdaje spojené s volbou prezidenta</t>
  </si>
  <si>
    <t>Volby do zastupitelstev krajů a Senátu</t>
  </si>
  <si>
    <t>Volby do zastupitestev krajů a Senátu</t>
  </si>
  <si>
    <t>poukázáno od PO, obcí  v roce 2013</t>
  </si>
  <si>
    <t>Excelence středních škol</t>
  </si>
  <si>
    <t>Zajištění bezplatné přípravy dětí azylantů</t>
  </si>
  <si>
    <t>UZ 14005 Krajský program prevence kriminality</t>
  </si>
  <si>
    <t>UZ 98008 Volba prezidenta republiky</t>
  </si>
  <si>
    <t>UZ 98193  Volby do Senátu a zast. krajů</t>
  </si>
  <si>
    <t>UZ 33353  Přímé náklady na vzdělávání</t>
  </si>
  <si>
    <t>Ministestvo vnitra</t>
  </si>
  <si>
    <t>UZ 33123 ,UZ 33031 "EU peníze školám" , UZ 33019 "Individuální projekt ostatní OP VK-neinv.-EU"  se vypořádává až po ukončení projektu</t>
  </si>
  <si>
    <t xml:space="preserve">UZ 33123 a UZ 33031 "EU peníze školám" se vypořádává až po ukončení projektu </t>
  </si>
  <si>
    <t>Vlastivědné muzeum v Šumperku - ISO D 2012</t>
  </si>
  <si>
    <t>Výdaje spojené s volbou prezidenta- POÚ</t>
  </si>
  <si>
    <t>Výdaje spojené s volbou prezidenta - ostatní</t>
  </si>
  <si>
    <t>prostřednictvím příslušného Finančního úřadu.</t>
  </si>
  <si>
    <t>Vratka dotace UZ 98 193 - Volby do zastupitelstev krajů  a Senátu byla provedena ve výši 3 116 145,22. Obec Horní Těšice vrátí nevyčerpané finanční prostředky ve výši 10 995 Kč</t>
  </si>
  <si>
    <t>b) Obce Olomouckého kraje a příjemci dotace pro poskytovatele sociálních služeb</t>
  </si>
  <si>
    <t>Ministerstvo dopravy</t>
  </si>
  <si>
    <t>UZ 14005 město Prostějov odvedlo finanční prostředky ve výši 16 581 přímo na účet Ministerstva vnitra</t>
  </si>
  <si>
    <t>17789</t>
  </si>
  <si>
    <t>10. Vyúčtování finančních vztahů ke státnímu rozpočtu za rok 2012</t>
  </si>
  <si>
    <t>Finanční vypořádání s Ministerstvem financí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</si>
</sst>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sz val="10"/>
      <name val="Arial Black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/>
    </xf>
    <xf numFmtId="0" fontId="0" fillId="0" borderId="13" xfId="0" applyBorder="1" applyAlignment="1">
      <alignment horizontal="center" vertical="top"/>
    </xf>
    <xf numFmtId="4" fontId="0" fillId="0" borderId="13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" fontId="6" fillId="33" borderId="1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4" fontId="4" fillId="35" borderId="0" xfId="0" applyNumberFormat="1" applyFont="1" applyFill="1" applyAlignment="1">
      <alignment/>
    </xf>
    <xf numFmtId="0" fontId="0" fillId="0" borderId="13" xfId="0" applyFont="1" applyBorder="1" applyAlignment="1">
      <alignment vertical="top" wrapText="1"/>
    </xf>
    <xf numFmtId="0" fontId="0" fillId="34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35" borderId="0" xfId="0" applyFont="1" applyFill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" fontId="0" fillId="34" borderId="13" xfId="0" applyNumberFormat="1" applyFont="1" applyFill="1" applyBorder="1" applyAlignment="1">
      <alignment horizontal="right" vertical="top" wrapText="1"/>
    </xf>
    <xf numFmtId="4" fontId="0" fillId="34" borderId="1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34" borderId="14" xfId="0" applyFont="1" applyFill="1" applyBorder="1" applyAlignment="1">
      <alignment horizontal="left" vertical="justify"/>
    </xf>
    <xf numFmtId="0" fontId="0" fillId="0" borderId="13" xfId="0" applyFont="1" applyBorder="1" applyAlignment="1">
      <alignment wrapText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14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34" borderId="0" xfId="0" applyFont="1" applyFill="1" applyBorder="1" applyAlignment="1">
      <alignment vertical="top"/>
    </xf>
    <xf numFmtId="0" fontId="0" fillId="34" borderId="15" xfId="0" applyFont="1" applyFill="1" applyBorder="1" applyAlignment="1">
      <alignment horizontal="center" vertical="top"/>
    </xf>
    <xf numFmtId="0" fontId="0" fillId="0" borderId="16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11" fillId="34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horizontal="left" vertical="justify"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4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4" fillId="33" borderId="15" xfId="0" applyNumberFormat="1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/>
    </xf>
    <xf numFmtId="4" fontId="4" fillId="36" borderId="0" xfId="0" applyNumberFormat="1" applyFont="1" applyFill="1" applyBorder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4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showGridLines="0" tabSelected="1" view="pageBreakPreview" zoomScaleNormal="90" zoomScaleSheetLayoutView="100" zoomScalePageLayoutView="0" workbookViewId="0" topLeftCell="A244">
      <selection activeCell="D260" sqref="D260:D261"/>
    </sheetView>
  </sheetViews>
  <sheetFormatPr defaultColWidth="9.140625" defaultRowHeight="12.75"/>
  <cols>
    <col min="1" max="1" width="39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6.421875" style="0" customWidth="1"/>
    <col min="8" max="8" width="19.28125" style="0" customWidth="1"/>
    <col min="9" max="9" width="11.00390625" style="0" bestFit="1" customWidth="1"/>
  </cols>
  <sheetData>
    <row r="1" spans="1:8" ht="18">
      <c r="A1" s="26" t="s">
        <v>168</v>
      </c>
      <c r="B1" s="27"/>
      <c r="C1" s="27"/>
      <c r="D1" s="27"/>
      <c r="E1" s="27"/>
      <c r="F1" s="27"/>
      <c r="G1" s="27"/>
      <c r="H1" s="27"/>
    </row>
    <row r="3" ht="18">
      <c r="A3" s="1" t="s">
        <v>33</v>
      </c>
    </row>
    <row r="4" ht="18">
      <c r="A4" s="42" t="s">
        <v>25</v>
      </c>
    </row>
    <row r="5" spans="1:8" ht="48">
      <c r="A5" s="2" t="s">
        <v>0</v>
      </c>
      <c r="B5" s="3" t="s">
        <v>1</v>
      </c>
      <c r="C5" s="4" t="s">
        <v>116</v>
      </c>
      <c r="D5" s="4" t="s">
        <v>117</v>
      </c>
      <c r="E5" s="4" t="s">
        <v>34</v>
      </c>
      <c r="F5" s="4" t="s">
        <v>118</v>
      </c>
      <c r="G5" s="4" t="s">
        <v>119</v>
      </c>
      <c r="H5" s="4" t="s">
        <v>2</v>
      </c>
    </row>
    <row r="6" spans="1:8" ht="12.75">
      <c r="A6" s="51" t="s">
        <v>42</v>
      </c>
      <c r="B6" s="69" t="s">
        <v>43</v>
      </c>
      <c r="C6" s="33">
        <v>450000</v>
      </c>
      <c r="D6" s="33">
        <v>444152.16</v>
      </c>
      <c r="E6" s="33">
        <v>0</v>
      </c>
      <c r="F6" s="34">
        <v>5847.84</v>
      </c>
      <c r="G6" s="33">
        <v>0</v>
      </c>
      <c r="H6" s="33">
        <v>5847.84</v>
      </c>
    </row>
    <row r="7" spans="1:8" ht="15">
      <c r="A7" s="119" t="s">
        <v>6</v>
      </c>
      <c r="B7" s="120"/>
      <c r="C7" s="14">
        <f aca="true" t="shared" si="0" ref="C7:H7">SUM(C6:C6)</f>
        <v>450000</v>
      </c>
      <c r="D7" s="14">
        <f t="shared" si="0"/>
        <v>444152.16</v>
      </c>
      <c r="E7" s="14">
        <f t="shared" si="0"/>
        <v>0</v>
      </c>
      <c r="F7" s="14">
        <f t="shared" si="0"/>
        <v>5847.84</v>
      </c>
      <c r="G7" s="14">
        <f t="shared" si="0"/>
        <v>0</v>
      </c>
      <c r="H7" s="14">
        <f t="shared" si="0"/>
        <v>5847.84</v>
      </c>
    </row>
    <row r="8" ht="18">
      <c r="A8" s="1"/>
    </row>
    <row r="9" ht="18">
      <c r="A9" s="42" t="s">
        <v>26</v>
      </c>
    </row>
    <row r="10" spans="1:8" ht="48">
      <c r="A10" s="2" t="s">
        <v>0</v>
      </c>
      <c r="B10" s="3" t="s">
        <v>1</v>
      </c>
      <c r="C10" s="4" t="s">
        <v>116</v>
      </c>
      <c r="D10" s="4" t="s">
        <v>117</v>
      </c>
      <c r="E10" s="4" t="s">
        <v>34</v>
      </c>
      <c r="F10" s="4" t="s">
        <v>118</v>
      </c>
      <c r="G10" s="4" t="s">
        <v>124</v>
      </c>
      <c r="H10" s="4" t="s">
        <v>2</v>
      </c>
    </row>
    <row r="11" spans="1:8" ht="12.75">
      <c r="A11" s="51" t="s">
        <v>51</v>
      </c>
      <c r="B11" s="69" t="s">
        <v>52</v>
      </c>
      <c r="C11" s="33">
        <v>826000</v>
      </c>
      <c r="D11" s="33">
        <v>646471</v>
      </c>
      <c r="E11" s="33">
        <v>0</v>
      </c>
      <c r="F11" s="34">
        <v>0</v>
      </c>
      <c r="G11" s="33">
        <f>C11-D11</f>
        <v>179529</v>
      </c>
      <c r="H11" s="33">
        <v>179529</v>
      </c>
    </row>
    <row r="12" spans="1:8" ht="15">
      <c r="A12" s="119" t="s">
        <v>6</v>
      </c>
      <c r="B12" s="120"/>
      <c r="C12" s="14">
        <f aca="true" t="shared" si="1" ref="C12:H12">SUM(C11:C11)</f>
        <v>826000</v>
      </c>
      <c r="D12" s="14">
        <f t="shared" si="1"/>
        <v>646471</v>
      </c>
      <c r="E12" s="14">
        <f t="shared" si="1"/>
        <v>0</v>
      </c>
      <c r="F12" s="14">
        <f t="shared" si="1"/>
        <v>0</v>
      </c>
      <c r="G12" s="14">
        <f t="shared" si="1"/>
        <v>179529</v>
      </c>
      <c r="H12" s="14">
        <f t="shared" si="1"/>
        <v>179529</v>
      </c>
    </row>
    <row r="14" ht="10.5" customHeight="1">
      <c r="G14" s="16"/>
    </row>
    <row r="15" ht="18">
      <c r="A15" s="1" t="s">
        <v>95</v>
      </c>
    </row>
    <row r="16" ht="18">
      <c r="A16" s="42" t="s">
        <v>25</v>
      </c>
    </row>
    <row r="17" spans="1:8" ht="48">
      <c r="A17" s="2" t="s">
        <v>0</v>
      </c>
      <c r="B17" s="3" t="s">
        <v>1</v>
      </c>
      <c r="C17" s="4" t="s">
        <v>116</v>
      </c>
      <c r="D17" s="4" t="s">
        <v>117</v>
      </c>
      <c r="E17" s="110" t="s">
        <v>113</v>
      </c>
      <c r="F17" s="4" t="s">
        <v>118</v>
      </c>
      <c r="G17" s="4" t="s">
        <v>119</v>
      </c>
      <c r="H17" s="4" t="s">
        <v>2</v>
      </c>
    </row>
    <row r="18" spans="1:8" ht="12.75">
      <c r="A18" s="113" t="s">
        <v>129</v>
      </c>
      <c r="B18" s="69" t="s">
        <v>74</v>
      </c>
      <c r="C18" s="33">
        <v>600000</v>
      </c>
      <c r="D18" s="33">
        <v>543737</v>
      </c>
      <c r="E18" s="33">
        <v>0</v>
      </c>
      <c r="F18" s="34">
        <v>56263</v>
      </c>
      <c r="G18" s="33">
        <v>0</v>
      </c>
      <c r="H18" s="33">
        <v>56263</v>
      </c>
    </row>
    <row r="19" spans="1:8" ht="15">
      <c r="A19" s="119" t="s">
        <v>6</v>
      </c>
      <c r="B19" s="120"/>
      <c r="C19" s="14">
        <f aca="true" t="shared" si="2" ref="C19:H19">SUM(C18:C18)</f>
        <v>600000</v>
      </c>
      <c r="D19" s="14">
        <f t="shared" si="2"/>
        <v>543737</v>
      </c>
      <c r="E19" s="14">
        <f t="shared" si="2"/>
        <v>0</v>
      </c>
      <c r="F19" s="14">
        <f t="shared" si="2"/>
        <v>56263</v>
      </c>
      <c r="G19" s="14">
        <f t="shared" si="2"/>
        <v>0</v>
      </c>
      <c r="H19" s="14">
        <f t="shared" si="2"/>
        <v>56263</v>
      </c>
    </row>
    <row r="21" ht="6.75" customHeight="1"/>
    <row r="22" ht="18">
      <c r="A22" s="1" t="s">
        <v>17</v>
      </c>
    </row>
    <row r="23" ht="18">
      <c r="A23" s="42" t="s">
        <v>25</v>
      </c>
    </row>
    <row r="24" spans="1:8" ht="48">
      <c r="A24" s="2" t="s">
        <v>0</v>
      </c>
      <c r="B24" s="3" t="s">
        <v>1</v>
      </c>
      <c r="C24" s="4" t="s">
        <v>116</v>
      </c>
      <c r="D24" s="4" t="s">
        <v>117</v>
      </c>
      <c r="E24" s="4" t="s">
        <v>18</v>
      </c>
      <c r="F24" s="4" t="s">
        <v>118</v>
      </c>
      <c r="G24" s="4" t="s">
        <v>119</v>
      </c>
      <c r="H24" s="4" t="s">
        <v>2</v>
      </c>
    </row>
    <row r="25" spans="1:8" ht="12.75">
      <c r="A25" s="65" t="s">
        <v>19</v>
      </c>
      <c r="B25" s="71" t="s">
        <v>36</v>
      </c>
      <c r="C25" s="8">
        <v>2900000</v>
      </c>
      <c r="D25" s="8">
        <v>2900000</v>
      </c>
      <c r="E25" s="8">
        <v>0</v>
      </c>
      <c r="F25" s="9">
        <v>0</v>
      </c>
      <c r="G25" s="8">
        <v>0</v>
      </c>
      <c r="H25" s="8">
        <v>0</v>
      </c>
    </row>
    <row r="26" spans="1:8" ht="15">
      <c r="A26" s="119" t="s">
        <v>6</v>
      </c>
      <c r="B26" s="120"/>
      <c r="C26" s="14">
        <f aca="true" t="shared" si="3" ref="C26:H26">SUM(C25:C25)</f>
        <v>2900000</v>
      </c>
      <c r="D26" s="14">
        <f t="shared" si="3"/>
        <v>2900000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</row>
    <row r="28" ht="18">
      <c r="A28" s="1" t="s">
        <v>169</v>
      </c>
    </row>
    <row r="29" ht="15" customHeight="1">
      <c r="A29" s="42" t="s">
        <v>25</v>
      </c>
    </row>
    <row r="30" spans="1:8" s="5" customFormat="1" ht="48">
      <c r="A30" s="2" t="s">
        <v>0</v>
      </c>
      <c r="B30" s="3" t="s">
        <v>1</v>
      </c>
      <c r="C30" s="4" t="s">
        <v>116</v>
      </c>
      <c r="D30" s="4" t="s">
        <v>117</v>
      </c>
      <c r="E30" s="4" t="s">
        <v>13</v>
      </c>
      <c r="F30" s="4" t="s">
        <v>118</v>
      </c>
      <c r="G30" s="4" t="s">
        <v>145</v>
      </c>
      <c r="H30" s="4" t="s">
        <v>2</v>
      </c>
    </row>
    <row r="31" spans="1:8" s="5" customFormat="1" ht="12.75">
      <c r="A31" s="104" t="s">
        <v>144</v>
      </c>
      <c r="B31" s="28">
        <v>98007</v>
      </c>
      <c r="C31" s="29">
        <v>975000</v>
      </c>
      <c r="D31" s="29">
        <v>975000</v>
      </c>
      <c r="E31" s="29">
        <v>0</v>
      </c>
      <c r="F31" s="30">
        <v>0</v>
      </c>
      <c r="G31" s="29">
        <v>36.2</v>
      </c>
      <c r="H31" s="29">
        <v>36.2</v>
      </c>
    </row>
    <row r="32" spans="1:8" s="5" customFormat="1" ht="12.75">
      <c r="A32" s="104" t="s">
        <v>146</v>
      </c>
      <c r="B32" s="28">
        <v>98008</v>
      </c>
      <c r="C32" s="29">
        <v>100000</v>
      </c>
      <c r="D32" s="29">
        <v>34092</v>
      </c>
      <c r="E32" s="29">
        <v>0</v>
      </c>
      <c r="F32" s="30">
        <v>65908</v>
      </c>
      <c r="G32" s="29">
        <v>0</v>
      </c>
      <c r="H32" s="29">
        <v>65908</v>
      </c>
    </row>
    <row r="33" spans="1:8" s="5" customFormat="1" ht="14.25" customHeight="1">
      <c r="A33" s="46" t="s">
        <v>71</v>
      </c>
      <c r="B33" s="28">
        <v>98074</v>
      </c>
      <c r="C33" s="29">
        <v>40000</v>
      </c>
      <c r="D33" s="29">
        <v>3334.38</v>
      </c>
      <c r="E33" s="29">
        <v>0</v>
      </c>
      <c r="F33" s="30">
        <v>36665.62</v>
      </c>
      <c r="G33" s="29">
        <v>0</v>
      </c>
      <c r="H33" s="29">
        <v>36665.62</v>
      </c>
    </row>
    <row r="34" spans="1:8" s="5" customFormat="1" ht="14.25" customHeight="1">
      <c r="A34" s="104" t="s">
        <v>148</v>
      </c>
      <c r="B34" s="28">
        <v>98193</v>
      </c>
      <c r="C34" s="29">
        <v>100000</v>
      </c>
      <c r="D34" s="29">
        <v>52171.37</v>
      </c>
      <c r="E34" s="29">
        <v>0</v>
      </c>
      <c r="F34" s="30">
        <v>47828.63</v>
      </c>
      <c r="G34" s="29">
        <v>0</v>
      </c>
      <c r="H34" s="29">
        <v>47828.63</v>
      </c>
    </row>
    <row r="35" spans="1:8" s="20" customFormat="1" ht="14.25" customHeight="1">
      <c r="A35" s="21" t="s">
        <v>44</v>
      </c>
      <c r="B35" s="90">
        <v>98278</v>
      </c>
      <c r="C35" s="22">
        <v>6326833</v>
      </c>
      <c r="D35" s="22">
        <v>6326833</v>
      </c>
      <c r="E35" s="22">
        <v>0</v>
      </c>
      <c r="F35" s="23">
        <v>0</v>
      </c>
      <c r="G35" s="22">
        <v>0</v>
      </c>
      <c r="H35" s="22">
        <v>0</v>
      </c>
    </row>
    <row r="36" spans="1:8" s="17" customFormat="1" ht="14.25" customHeight="1">
      <c r="A36" s="10" t="s">
        <v>45</v>
      </c>
      <c r="B36" s="91">
        <v>98297</v>
      </c>
      <c r="C36" s="22">
        <v>393269.17</v>
      </c>
      <c r="D36" s="22">
        <v>393269.17</v>
      </c>
      <c r="E36" s="22">
        <v>0</v>
      </c>
      <c r="F36" s="23">
        <v>0</v>
      </c>
      <c r="G36" s="22">
        <v>0</v>
      </c>
      <c r="H36" s="22">
        <v>0</v>
      </c>
    </row>
    <row r="37" spans="1:8" s="20" customFormat="1" ht="14.25" customHeight="1">
      <c r="A37" s="76" t="s">
        <v>73</v>
      </c>
      <c r="B37" s="92">
        <v>98335</v>
      </c>
      <c r="C37" s="37">
        <v>1899556.37</v>
      </c>
      <c r="D37" s="37">
        <v>1899556.37</v>
      </c>
      <c r="E37" s="37">
        <v>0</v>
      </c>
      <c r="F37" s="38">
        <v>0</v>
      </c>
      <c r="G37" s="37">
        <v>0</v>
      </c>
      <c r="H37" s="37">
        <v>0</v>
      </c>
    </row>
    <row r="38" spans="1:8" s="20" customFormat="1" ht="30" customHeight="1">
      <c r="A38" s="111" t="s">
        <v>114</v>
      </c>
      <c r="B38" s="90">
        <v>98861</v>
      </c>
      <c r="C38" s="22">
        <v>346700</v>
      </c>
      <c r="D38" s="22">
        <v>346700</v>
      </c>
      <c r="E38" s="22">
        <v>0</v>
      </c>
      <c r="F38" s="23">
        <v>0</v>
      </c>
      <c r="G38" s="22">
        <v>0</v>
      </c>
      <c r="H38" s="22">
        <v>0</v>
      </c>
    </row>
    <row r="39" spans="1:8" s="15" customFormat="1" ht="15">
      <c r="A39" s="119" t="s">
        <v>6</v>
      </c>
      <c r="B39" s="120"/>
      <c r="C39" s="14">
        <f aca="true" t="shared" si="4" ref="C39:H39">SUM(C31:C38)</f>
        <v>10181358.54</v>
      </c>
      <c r="D39" s="14">
        <f t="shared" si="4"/>
        <v>10030956.29</v>
      </c>
      <c r="E39" s="14">
        <f t="shared" si="4"/>
        <v>0</v>
      </c>
      <c r="F39" s="14">
        <f t="shared" si="4"/>
        <v>150402.25</v>
      </c>
      <c r="G39" s="14">
        <f t="shared" si="4"/>
        <v>36.2</v>
      </c>
      <c r="H39" s="14">
        <f t="shared" si="4"/>
        <v>150438.45</v>
      </c>
    </row>
    <row r="40" spans="1:8" s="15" customFormat="1" ht="15">
      <c r="A40" s="87"/>
      <c r="B40" s="44"/>
      <c r="C40" s="35"/>
      <c r="D40" s="35"/>
      <c r="E40" s="35"/>
      <c r="F40" s="35"/>
      <c r="G40" s="35"/>
      <c r="H40" s="35"/>
    </row>
    <row r="41" spans="1:8" s="15" customFormat="1" ht="15">
      <c r="A41" s="40"/>
      <c r="B41" s="44"/>
      <c r="C41" s="35"/>
      <c r="D41" s="35"/>
      <c r="E41" s="35"/>
      <c r="F41" s="35"/>
      <c r="G41" s="35"/>
      <c r="H41" s="35"/>
    </row>
    <row r="42" ht="18">
      <c r="A42" s="42" t="s">
        <v>26</v>
      </c>
    </row>
    <row r="43" spans="1:8" ht="48">
      <c r="A43" s="2" t="s">
        <v>0</v>
      </c>
      <c r="B43" s="3" t="s">
        <v>1</v>
      </c>
      <c r="C43" s="4" t="s">
        <v>140</v>
      </c>
      <c r="D43" s="4" t="s">
        <v>117</v>
      </c>
      <c r="E43" s="4" t="s">
        <v>13</v>
      </c>
      <c r="F43" s="4" t="s">
        <v>118</v>
      </c>
      <c r="G43" s="4" t="s">
        <v>124</v>
      </c>
      <c r="H43" s="4" t="s">
        <v>2</v>
      </c>
    </row>
    <row r="44" spans="1:8" ht="12.75" customHeight="1">
      <c r="A44" s="109" t="s">
        <v>141</v>
      </c>
      <c r="B44" s="28">
        <v>97572</v>
      </c>
      <c r="C44" s="29">
        <v>5000000</v>
      </c>
      <c r="D44" s="29">
        <v>5000000</v>
      </c>
      <c r="E44" s="29">
        <v>0</v>
      </c>
      <c r="F44" s="30">
        <v>0</v>
      </c>
      <c r="G44" s="29">
        <v>0</v>
      </c>
      <c r="H44" s="29">
        <v>0</v>
      </c>
    </row>
    <row r="45" spans="1:8" ht="12.75" customHeight="1">
      <c r="A45" s="109" t="s">
        <v>142</v>
      </c>
      <c r="B45" s="28">
        <v>97572</v>
      </c>
      <c r="C45" s="29">
        <v>8000000</v>
      </c>
      <c r="D45" s="29">
        <v>8000000</v>
      </c>
      <c r="E45" s="29">
        <v>0</v>
      </c>
      <c r="F45" s="30">
        <v>0</v>
      </c>
      <c r="G45" s="29">
        <v>0</v>
      </c>
      <c r="H45" s="29">
        <v>0</v>
      </c>
    </row>
    <row r="46" spans="1:8" ht="12.75" customHeight="1">
      <c r="A46" s="109" t="s">
        <v>143</v>
      </c>
      <c r="B46" s="28"/>
      <c r="C46" s="29"/>
      <c r="D46" s="29"/>
      <c r="E46" s="29"/>
      <c r="F46" s="30"/>
      <c r="G46" s="29"/>
      <c r="H46" s="29"/>
    </row>
    <row r="47" spans="1:8" ht="12.75" customHeight="1">
      <c r="A47" s="109" t="s">
        <v>144</v>
      </c>
      <c r="B47" s="28">
        <v>98007</v>
      </c>
      <c r="C47" s="29">
        <v>2450000</v>
      </c>
      <c r="D47" s="29">
        <v>2426864.8</v>
      </c>
      <c r="E47" s="29">
        <v>0</v>
      </c>
      <c r="F47" s="30">
        <v>0</v>
      </c>
      <c r="G47" s="29">
        <f>C47-D47</f>
        <v>23135.200000000186</v>
      </c>
      <c r="H47" s="29">
        <f>G47</f>
        <v>23135.200000000186</v>
      </c>
    </row>
    <row r="48" spans="1:8" ht="12.75" customHeight="1">
      <c r="A48" s="109" t="s">
        <v>160</v>
      </c>
      <c r="B48" s="28">
        <v>98008</v>
      </c>
      <c r="C48" s="29">
        <v>400000</v>
      </c>
      <c r="D48" s="29">
        <v>400000</v>
      </c>
      <c r="E48" s="29">
        <v>0</v>
      </c>
      <c r="F48" s="30">
        <v>0</v>
      </c>
      <c r="G48" s="29">
        <v>0</v>
      </c>
      <c r="H48" s="29">
        <v>0</v>
      </c>
    </row>
    <row r="49" spans="1:8" ht="12.75" customHeight="1">
      <c r="A49" s="109" t="s">
        <v>161</v>
      </c>
      <c r="B49" s="28">
        <v>98008</v>
      </c>
      <c r="C49" s="29">
        <v>66152</v>
      </c>
      <c r="D49" s="29">
        <v>26448</v>
      </c>
      <c r="E49" s="29">
        <v>0</v>
      </c>
      <c r="F49" s="30">
        <v>0</v>
      </c>
      <c r="G49" s="29">
        <f>C49-D49</f>
        <v>39704</v>
      </c>
      <c r="H49" s="29">
        <f>G49</f>
        <v>39704</v>
      </c>
    </row>
    <row r="50" spans="1:8" ht="12.75" customHeight="1">
      <c r="A50" s="109" t="s">
        <v>71</v>
      </c>
      <c r="B50" s="28">
        <v>98074</v>
      </c>
      <c r="C50" s="29">
        <v>25000</v>
      </c>
      <c r="D50" s="29">
        <v>25000</v>
      </c>
      <c r="E50" s="29">
        <v>0</v>
      </c>
      <c r="F50" s="30">
        <v>0</v>
      </c>
      <c r="G50" s="29">
        <v>0</v>
      </c>
      <c r="H50" s="29">
        <v>0</v>
      </c>
    </row>
    <row r="51" spans="1:8" ht="12.75" customHeight="1">
      <c r="A51" s="109" t="s">
        <v>71</v>
      </c>
      <c r="B51" s="28">
        <v>98074</v>
      </c>
      <c r="C51" s="29">
        <v>25000</v>
      </c>
      <c r="D51" s="29">
        <v>25000</v>
      </c>
      <c r="E51" s="29">
        <v>0</v>
      </c>
      <c r="F51" s="30">
        <v>0</v>
      </c>
      <c r="G51" s="29">
        <v>0</v>
      </c>
      <c r="H51" s="29">
        <v>0</v>
      </c>
    </row>
    <row r="52" spans="1:8" ht="12.75" customHeight="1">
      <c r="A52" s="109" t="s">
        <v>147</v>
      </c>
      <c r="B52" s="28">
        <v>98193</v>
      </c>
      <c r="C52" s="29">
        <v>25947000</v>
      </c>
      <c r="D52" s="29">
        <v>22819859.78</v>
      </c>
      <c r="E52" s="29">
        <v>0</v>
      </c>
      <c r="F52" s="30">
        <v>0</v>
      </c>
      <c r="G52" s="29">
        <v>3116145.22</v>
      </c>
      <c r="H52" s="29">
        <v>3116145.22</v>
      </c>
    </row>
    <row r="53" spans="1:8" ht="12.75" customHeight="1">
      <c r="A53" s="70" t="s">
        <v>53</v>
      </c>
      <c r="B53" s="28">
        <v>98216</v>
      </c>
      <c r="C53" s="29">
        <v>40826244</v>
      </c>
      <c r="D53" s="29">
        <v>40185880</v>
      </c>
      <c r="E53" s="29">
        <v>0</v>
      </c>
      <c r="F53" s="30">
        <v>0</v>
      </c>
      <c r="G53" s="29">
        <f>C53-D53</f>
        <v>640364</v>
      </c>
      <c r="H53" s="29">
        <v>640364</v>
      </c>
    </row>
    <row r="54" spans="1:8" ht="15">
      <c r="A54" s="119" t="s">
        <v>6</v>
      </c>
      <c r="B54" s="120"/>
      <c r="C54" s="14">
        <f aca="true" t="shared" si="5" ref="C54:H54">SUM(C44:C53)</f>
        <v>82739396</v>
      </c>
      <c r="D54" s="14">
        <f t="shared" si="5"/>
        <v>78909052.58</v>
      </c>
      <c r="E54" s="14">
        <f t="shared" si="5"/>
        <v>0</v>
      </c>
      <c r="F54" s="14">
        <f t="shared" si="5"/>
        <v>0</v>
      </c>
      <c r="G54" s="14">
        <f t="shared" si="5"/>
        <v>3819348.4200000004</v>
      </c>
      <c r="H54" s="14">
        <f t="shared" si="5"/>
        <v>3819348.4200000004</v>
      </c>
    </row>
    <row r="55" ht="12.75">
      <c r="A55" s="80" t="s">
        <v>163</v>
      </c>
    </row>
    <row r="56" ht="12.75">
      <c r="A56" s="80" t="s">
        <v>162</v>
      </c>
    </row>
    <row r="57" ht="12.75">
      <c r="A57" s="80"/>
    </row>
    <row r="58" ht="18">
      <c r="A58" s="1" t="s">
        <v>31</v>
      </c>
    </row>
    <row r="59" ht="18">
      <c r="A59" s="42" t="s">
        <v>25</v>
      </c>
    </row>
    <row r="60" spans="1:8" ht="48">
      <c r="A60" s="2" t="s">
        <v>0</v>
      </c>
      <c r="B60" s="3" t="s">
        <v>1</v>
      </c>
      <c r="C60" s="4" t="s">
        <v>116</v>
      </c>
      <c r="D60" s="4" t="s">
        <v>117</v>
      </c>
      <c r="E60" s="4" t="s">
        <v>32</v>
      </c>
      <c r="F60" s="4" t="s">
        <v>118</v>
      </c>
      <c r="G60" s="4" t="s">
        <v>130</v>
      </c>
      <c r="H60" s="4" t="s">
        <v>2</v>
      </c>
    </row>
    <row r="61" spans="1:8" ht="24.75" customHeight="1">
      <c r="A61" s="77" t="s">
        <v>39</v>
      </c>
      <c r="B61" s="84">
        <v>13307</v>
      </c>
      <c r="C61" s="72">
        <v>12200000</v>
      </c>
      <c r="D61" s="72">
        <v>11019952</v>
      </c>
      <c r="E61" s="72">
        <v>0</v>
      </c>
      <c r="F61" s="73">
        <v>1180048</v>
      </c>
      <c r="G61" s="72">
        <v>0</v>
      </c>
      <c r="H61" s="72">
        <v>1180048</v>
      </c>
    </row>
    <row r="62" spans="1:8" ht="15">
      <c r="A62" s="119" t="s">
        <v>6</v>
      </c>
      <c r="B62" s="120"/>
      <c r="C62" s="14">
        <f aca="true" t="shared" si="6" ref="C62:H62">SUM(C61:C61)</f>
        <v>12200000</v>
      </c>
      <c r="D62" s="14">
        <f t="shared" si="6"/>
        <v>11019952</v>
      </c>
      <c r="E62" s="14">
        <f t="shared" si="6"/>
        <v>0</v>
      </c>
      <c r="F62" s="14">
        <f t="shared" si="6"/>
        <v>1180048</v>
      </c>
      <c r="G62" s="14">
        <f t="shared" si="6"/>
        <v>0</v>
      </c>
      <c r="H62" s="14">
        <f t="shared" si="6"/>
        <v>1180048</v>
      </c>
    </row>
    <row r="63" spans="1:8" ht="15">
      <c r="A63" s="79" t="s">
        <v>108</v>
      </c>
      <c r="B63" s="44"/>
      <c r="C63" s="35"/>
      <c r="D63" s="35"/>
      <c r="E63" s="35"/>
      <c r="F63" s="35"/>
      <c r="G63" s="35"/>
      <c r="H63" s="35"/>
    </row>
    <row r="64" spans="1:8" ht="15">
      <c r="A64" s="44"/>
      <c r="B64" s="44"/>
      <c r="C64" s="35"/>
      <c r="D64" s="35"/>
      <c r="E64" s="35"/>
      <c r="F64" s="35"/>
      <c r="G64" s="35"/>
      <c r="H64" s="35"/>
    </row>
    <row r="65" ht="18">
      <c r="A65" s="42" t="s">
        <v>164</v>
      </c>
    </row>
    <row r="66" spans="1:8" ht="48">
      <c r="A66" s="2" t="s">
        <v>0</v>
      </c>
      <c r="B66" s="3" t="s">
        <v>1</v>
      </c>
      <c r="C66" s="4" t="s">
        <v>116</v>
      </c>
      <c r="D66" s="4" t="s">
        <v>117</v>
      </c>
      <c r="E66" s="4" t="s">
        <v>32</v>
      </c>
      <c r="F66" s="4" t="s">
        <v>118</v>
      </c>
      <c r="G66" s="4" t="s">
        <v>124</v>
      </c>
      <c r="H66" s="4" t="s">
        <v>2</v>
      </c>
    </row>
    <row r="67" spans="1:8" ht="12.75">
      <c r="A67" s="96" t="s">
        <v>96</v>
      </c>
      <c r="B67" s="28">
        <v>13005</v>
      </c>
      <c r="C67" s="29">
        <v>180000</v>
      </c>
      <c r="D67" s="29">
        <v>180000</v>
      </c>
      <c r="E67" s="29">
        <v>0</v>
      </c>
      <c r="F67" s="30">
        <v>0</v>
      </c>
      <c r="G67" s="29">
        <v>0</v>
      </c>
      <c r="H67" s="29">
        <v>0</v>
      </c>
    </row>
    <row r="68" spans="1:8" ht="12.75">
      <c r="A68" s="96" t="s">
        <v>131</v>
      </c>
      <c r="B68" s="28">
        <v>13008</v>
      </c>
      <c r="C68" s="29">
        <v>2692980</v>
      </c>
      <c r="D68" s="29">
        <v>2611187</v>
      </c>
      <c r="E68" s="29">
        <v>0</v>
      </c>
      <c r="F68" s="30">
        <v>0</v>
      </c>
      <c r="G68" s="29">
        <f>C68-D68</f>
        <v>81793</v>
      </c>
      <c r="H68" s="29">
        <v>81793</v>
      </c>
    </row>
    <row r="69" spans="1:8" ht="12.75">
      <c r="A69" s="96" t="s">
        <v>132</v>
      </c>
      <c r="B69" s="28"/>
      <c r="C69" s="29"/>
      <c r="D69" s="29"/>
      <c r="E69" s="29"/>
      <c r="F69" s="30"/>
      <c r="G69" s="29"/>
      <c r="H69" s="29"/>
    </row>
    <row r="70" spans="1:8" ht="12.75">
      <c r="A70" s="96" t="s">
        <v>133</v>
      </c>
      <c r="B70" s="28">
        <v>13305</v>
      </c>
      <c r="C70" s="114">
        <v>474395200</v>
      </c>
      <c r="D70" s="29">
        <v>474182218</v>
      </c>
      <c r="E70" s="29">
        <v>88600</v>
      </c>
      <c r="F70" s="30">
        <v>0</v>
      </c>
      <c r="G70" s="29">
        <f>C70-D70-E70</f>
        <v>124382</v>
      </c>
      <c r="H70" s="29">
        <v>124382</v>
      </c>
    </row>
    <row r="71" spans="1:8" ht="15">
      <c r="A71" s="119" t="s">
        <v>6</v>
      </c>
      <c r="B71" s="120"/>
      <c r="C71" s="14">
        <f aca="true" t="shared" si="7" ref="C71:H71">SUM(C67:C70)</f>
        <v>477268180</v>
      </c>
      <c r="D71" s="14">
        <f t="shared" si="7"/>
        <v>476973405</v>
      </c>
      <c r="E71" s="14">
        <f t="shared" si="7"/>
        <v>88600</v>
      </c>
      <c r="F71" s="14">
        <f t="shared" si="7"/>
        <v>0</v>
      </c>
      <c r="G71" s="14">
        <f t="shared" si="7"/>
        <v>206175</v>
      </c>
      <c r="H71" s="14">
        <f t="shared" si="7"/>
        <v>206175</v>
      </c>
    </row>
    <row r="72" ht="12.75">
      <c r="C72" s="16"/>
    </row>
    <row r="73" spans="1:3" ht="12.75">
      <c r="A73" s="83" t="s">
        <v>54</v>
      </c>
      <c r="C73" s="16"/>
    </row>
    <row r="74" spans="1:3" ht="12.75">
      <c r="A74" s="79" t="s">
        <v>108</v>
      </c>
      <c r="C74" s="16"/>
    </row>
    <row r="75" ht="12.75">
      <c r="C75" s="16"/>
    </row>
    <row r="76" ht="12.75">
      <c r="C76" s="16"/>
    </row>
    <row r="77" ht="18">
      <c r="A77" s="1" t="s">
        <v>37</v>
      </c>
    </row>
    <row r="78" ht="18">
      <c r="A78" s="42" t="s">
        <v>25</v>
      </c>
    </row>
    <row r="79" spans="1:8" ht="48">
      <c r="A79" s="2" t="s">
        <v>0</v>
      </c>
      <c r="B79" s="3" t="s">
        <v>1</v>
      </c>
      <c r="C79" s="4" t="s">
        <v>116</v>
      </c>
      <c r="D79" s="4" t="s">
        <v>117</v>
      </c>
      <c r="E79" s="4" t="s">
        <v>38</v>
      </c>
      <c r="F79" s="4" t="s">
        <v>118</v>
      </c>
      <c r="G79" s="4" t="s">
        <v>126</v>
      </c>
      <c r="H79" s="4" t="s">
        <v>2</v>
      </c>
    </row>
    <row r="80" spans="1:8" ht="12.75">
      <c r="A80" s="46" t="s">
        <v>64</v>
      </c>
      <c r="B80" s="28">
        <v>14004</v>
      </c>
      <c r="C80" s="29">
        <v>4983000</v>
      </c>
      <c r="D80" s="29">
        <v>4981080</v>
      </c>
      <c r="E80" s="29">
        <v>0</v>
      </c>
      <c r="F80" s="29">
        <v>1920</v>
      </c>
      <c r="G80" s="29">
        <v>13229</v>
      </c>
      <c r="H80" s="29">
        <v>15149</v>
      </c>
    </row>
    <row r="81" spans="1:8" ht="12.75">
      <c r="A81" s="46" t="s">
        <v>75</v>
      </c>
      <c r="B81" s="28">
        <v>14005</v>
      </c>
      <c r="C81" s="29">
        <v>130000</v>
      </c>
      <c r="D81" s="29">
        <v>94800</v>
      </c>
      <c r="E81" s="29">
        <v>0</v>
      </c>
      <c r="F81" s="29">
        <v>35200</v>
      </c>
      <c r="G81" s="29">
        <v>0</v>
      </c>
      <c r="H81" s="29">
        <v>35200</v>
      </c>
    </row>
    <row r="82" spans="1:8" ht="12.75">
      <c r="A82" s="97" t="s">
        <v>127</v>
      </c>
      <c r="B82" s="88"/>
      <c r="C82" s="29"/>
      <c r="D82" s="29"/>
      <c r="E82" s="29"/>
      <c r="F82" s="29"/>
      <c r="G82" s="29"/>
      <c r="H82" s="29"/>
    </row>
    <row r="83" spans="1:8" ht="15">
      <c r="A83" s="119" t="s">
        <v>6</v>
      </c>
      <c r="B83" s="120"/>
      <c r="C83" s="14">
        <f>SUM(C80:C82)</f>
        <v>5113000</v>
      </c>
      <c r="D83" s="14">
        <f>SUM(D80:D82)</f>
        <v>5075880</v>
      </c>
      <c r="E83" s="14">
        <f>SUM(E80:E81)</f>
        <v>0</v>
      </c>
      <c r="F83" s="14">
        <f>SUM(F80:F82)</f>
        <v>37120</v>
      </c>
      <c r="G83" s="14">
        <f>SUM(G80:G82)</f>
        <v>13229</v>
      </c>
      <c r="H83" s="14">
        <f>SUM(H80:H82)</f>
        <v>50349</v>
      </c>
    </row>
    <row r="84" ht="18">
      <c r="A84" s="1"/>
    </row>
    <row r="85" ht="18">
      <c r="A85" s="42" t="s">
        <v>26</v>
      </c>
    </row>
    <row r="86" spans="1:8" ht="48">
      <c r="A86" s="2" t="s">
        <v>0</v>
      </c>
      <c r="B86" s="3" t="s">
        <v>1</v>
      </c>
      <c r="C86" s="4" t="s">
        <v>116</v>
      </c>
      <c r="D86" s="4" t="s">
        <v>117</v>
      </c>
      <c r="E86" s="4" t="s">
        <v>38</v>
      </c>
      <c r="F86" s="4" t="s">
        <v>118</v>
      </c>
      <c r="G86" s="4" t="s">
        <v>125</v>
      </c>
      <c r="H86" s="4" t="s">
        <v>2</v>
      </c>
    </row>
    <row r="87" spans="1:9" ht="12.75">
      <c r="A87" s="81" t="s">
        <v>70</v>
      </c>
      <c r="B87" s="28">
        <v>14005</v>
      </c>
      <c r="C87" s="29">
        <v>1130000</v>
      </c>
      <c r="D87" s="29">
        <v>1094479</v>
      </c>
      <c r="E87" s="29">
        <v>16581</v>
      </c>
      <c r="F87" s="30">
        <v>0</v>
      </c>
      <c r="G87" s="29">
        <v>18940</v>
      </c>
      <c r="H87" s="29">
        <v>18940</v>
      </c>
      <c r="I87" s="16"/>
    </row>
    <row r="88" spans="1:8" ht="12.75">
      <c r="A88" s="97" t="s">
        <v>107</v>
      </c>
      <c r="B88" s="28">
        <v>14336</v>
      </c>
      <c r="C88" s="29">
        <v>305764</v>
      </c>
      <c r="D88" s="29">
        <v>305764</v>
      </c>
      <c r="E88" s="29">
        <v>0</v>
      </c>
      <c r="F88" s="30">
        <v>0</v>
      </c>
      <c r="G88" s="29">
        <v>0</v>
      </c>
      <c r="H88" s="29">
        <v>0</v>
      </c>
    </row>
    <row r="89" spans="1:8" ht="15">
      <c r="A89" s="119" t="s">
        <v>6</v>
      </c>
      <c r="B89" s="120"/>
      <c r="C89" s="14">
        <f aca="true" t="shared" si="8" ref="C89:H89">SUM(C87:C88)</f>
        <v>1435764</v>
      </c>
      <c r="D89" s="14">
        <f t="shared" si="8"/>
        <v>1400243</v>
      </c>
      <c r="E89" s="14">
        <f t="shared" si="8"/>
        <v>16581</v>
      </c>
      <c r="F89" s="14">
        <f t="shared" si="8"/>
        <v>0</v>
      </c>
      <c r="G89" s="14">
        <f t="shared" si="8"/>
        <v>18940</v>
      </c>
      <c r="H89" s="14">
        <f t="shared" si="8"/>
        <v>18940</v>
      </c>
    </row>
    <row r="90" spans="1:3" ht="12.75">
      <c r="A90" s="79" t="s">
        <v>134</v>
      </c>
      <c r="C90" s="16"/>
    </row>
    <row r="91" spans="1:3" ht="12.75">
      <c r="A91" t="s">
        <v>166</v>
      </c>
      <c r="C91" s="16"/>
    </row>
    <row r="92" ht="12.75">
      <c r="C92" s="16"/>
    </row>
    <row r="93" ht="12.75">
      <c r="C93" s="16"/>
    </row>
    <row r="94" ht="18">
      <c r="A94" s="1" t="s">
        <v>20</v>
      </c>
    </row>
    <row r="95" ht="18">
      <c r="A95" s="42" t="s">
        <v>25</v>
      </c>
    </row>
    <row r="96" spans="1:8" ht="48">
      <c r="A96" s="2" t="s">
        <v>0</v>
      </c>
      <c r="B96" s="3" t="s">
        <v>1</v>
      </c>
      <c r="C96" s="4" t="s">
        <v>116</v>
      </c>
      <c r="D96" s="4" t="s">
        <v>117</v>
      </c>
      <c r="E96" s="4" t="s">
        <v>21</v>
      </c>
      <c r="F96" s="4" t="s">
        <v>118</v>
      </c>
      <c r="G96" s="4" t="s">
        <v>119</v>
      </c>
      <c r="H96" s="4" t="s">
        <v>2</v>
      </c>
    </row>
    <row r="97" spans="1:8" ht="12.75">
      <c r="A97" s="98" t="s">
        <v>120</v>
      </c>
      <c r="B97" s="82" t="s">
        <v>121</v>
      </c>
      <c r="C97" s="12">
        <v>142857</v>
      </c>
      <c r="D97" s="12">
        <v>142857</v>
      </c>
      <c r="E97" s="12">
        <v>0</v>
      </c>
      <c r="F97" s="13">
        <v>0</v>
      </c>
      <c r="G97" s="12">
        <v>0</v>
      </c>
      <c r="H97" s="12">
        <v>0</v>
      </c>
    </row>
    <row r="98" spans="1:8" ht="15">
      <c r="A98" s="119" t="s">
        <v>6</v>
      </c>
      <c r="B98" s="120"/>
      <c r="C98" s="14">
        <f aca="true" t="shared" si="9" ref="C98:H98">SUM(C97:C97)</f>
        <v>142857</v>
      </c>
      <c r="D98" s="14">
        <f t="shared" si="9"/>
        <v>142857</v>
      </c>
      <c r="E98" s="14">
        <f t="shared" si="9"/>
        <v>0</v>
      </c>
      <c r="F98" s="14">
        <f t="shared" si="9"/>
        <v>0</v>
      </c>
      <c r="G98" s="14">
        <f t="shared" si="9"/>
        <v>0</v>
      </c>
      <c r="H98" s="14">
        <f t="shared" si="9"/>
        <v>0</v>
      </c>
    </row>
    <row r="99" ht="18">
      <c r="A99" s="1"/>
    </row>
    <row r="100" ht="15" customHeight="1">
      <c r="A100" s="1"/>
    </row>
    <row r="101" ht="15" customHeight="1">
      <c r="A101" s="42" t="s">
        <v>26</v>
      </c>
    </row>
    <row r="102" spans="1:8" ht="48">
      <c r="A102" s="2" t="s">
        <v>0</v>
      </c>
      <c r="B102" s="3" t="s">
        <v>1</v>
      </c>
      <c r="C102" s="4" t="s">
        <v>116</v>
      </c>
      <c r="D102" s="4" t="s">
        <v>117</v>
      </c>
      <c r="E102" s="4" t="s">
        <v>21</v>
      </c>
      <c r="F102" s="4" t="s">
        <v>118</v>
      </c>
      <c r="G102" s="4" t="s">
        <v>124</v>
      </c>
      <c r="H102" s="4" t="s">
        <v>2</v>
      </c>
    </row>
    <row r="103" spans="1:8" ht="14.25" customHeight="1">
      <c r="A103" s="81" t="s">
        <v>22</v>
      </c>
      <c r="B103" s="32">
        <v>15091</v>
      </c>
      <c r="C103" s="29">
        <v>930707</v>
      </c>
      <c r="D103" s="29">
        <v>930707</v>
      </c>
      <c r="E103" s="29">
        <v>0</v>
      </c>
      <c r="F103" s="30">
        <v>0</v>
      </c>
      <c r="G103" s="29">
        <v>0</v>
      </c>
      <c r="H103" s="29">
        <v>0</v>
      </c>
    </row>
    <row r="104" spans="1:8" ht="14.25" customHeight="1">
      <c r="A104" s="81" t="s">
        <v>55</v>
      </c>
      <c r="B104" s="28">
        <v>15065</v>
      </c>
      <c r="C104" s="29">
        <v>1325232</v>
      </c>
      <c r="D104" s="29">
        <v>1325232</v>
      </c>
      <c r="E104" s="29">
        <v>0</v>
      </c>
      <c r="F104" s="30">
        <v>0</v>
      </c>
      <c r="G104" s="29">
        <v>0</v>
      </c>
      <c r="H104" s="29">
        <v>0</v>
      </c>
    </row>
    <row r="105" spans="1:8" ht="15">
      <c r="A105" s="119" t="s">
        <v>6</v>
      </c>
      <c r="B105" s="120"/>
      <c r="C105" s="14">
        <f aca="true" t="shared" si="10" ref="C105:H105">SUM(C103:C104)</f>
        <v>2255939</v>
      </c>
      <c r="D105" s="14">
        <f t="shared" si="10"/>
        <v>2255939</v>
      </c>
      <c r="E105" s="14">
        <f t="shared" si="10"/>
        <v>0</v>
      </c>
      <c r="F105" s="14">
        <f t="shared" si="10"/>
        <v>0</v>
      </c>
      <c r="G105" s="14">
        <f t="shared" si="10"/>
        <v>0</v>
      </c>
      <c r="H105" s="14">
        <f t="shared" si="10"/>
        <v>0</v>
      </c>
    </row>
    <row r="107" ht="12.75">
      <c r="A107" s="79"/>
    </row>
    <row r="108" ht="12.75">
      <c r="A108" s="79"/>
    </row>
    <row r="109" ht="12.75">
      <c r="A109" s="79"/>
    </row>
    <row r="110" ht="12.75">
      <c r="A110" s="79"/>
    </row>
    <row r="111" ht="12.75">
      <c r="A111" s="79"/>
    </row>
    <row r="112" ht="12.75">
      <c r="A112" s="79"/>
    </row>
    <row r="113" ht="12.75">
      <c r="A113" s="79"/>
    </row>
    <row r="114" ht="18">
      <c r="A114" s="1" t="s">
        <v>46</v>
      </c>
    </row>
    <row r="115" ht="18">
      <c r="A115" s="42" t="s">
        <v>25</v>
      </c>
    </row>
    <row r="116" spans="1:8" ht="48">
      <c r="A116" s="2" t="s">
        <v>0</v>
      </c>
      <c r="B116" s="3" t="s">
        <v>1</v>
      </c>
      <c r="C116" s="4" t="s">
        <v>116</v>
      </c>
      <c r="D116" s="4" t="s">
        <v>117</v>
      </c>
      <c r="E116" s="4" t="s">
        <v>47</v>
      </c>
      <c r="F116" s="4" t="s">
        <v>118</v>
      </c>
      <c r="G116" s="4" t="s">
        <v>119</v>
      </c>
      <c r="H116" s="4" t="s">
        <v>2</v>
      </c>
    </row>
    <row r="117" spans="1:8" ht="12.75">
      <c r="A117" s="98" t="s">
        <v>135</v>
      </c>
      <c r="B117" s="82" t="s">
        <v>167</v>
      </c>
      <c r="C117" s="12">
        <v>2215332</v>
      </c>
      <c r="D117" s="12">
        <v>2215332</v>
      </c>
      <c r="E117" s="12">
        <v>0</v>
      </c>
      <c r="F117" s="13">
        <v>0</v>
      </c>
      <c r="G117" s="12">
        <v>0</v>
      </c>
      <c r="H117" s="12">
        <v>0</v>
      </c>
    </row>
    <row r="118" spans="1:8" ht="15">
      <c r="A118" s="119" t="s">
        <v>6</v>
      </c>
      <c r="B118" s="120"/>
      <c r="C118" s="14">
        <f aca="true" t="shared" si="11" ref="C118:H118">SUM(C117:C117)</f>
        <v>2215332</v>
      </c>
      <c r="D118" s="14">
        <f t="shared" si="11"/>
        <v>2215332</v>
      </c>
      <c r="E118" s="14">
        <f t="shared" si="11"/>
        <v>0</v>
      </c>
      <c r="F118" s="14">
        <f t="shared" si="11"/>
        <v>0</v>
      </c>
      <c r="G118" s="14">
        <f t="shared" si="11"/>
        <v>0</v>
      </c>
      <c r="H118" s="14">
        <f t="shared" si="11"/>
        <v>0</v>
      </c>
    </row>
    <row r="119" ht="12.75">
      <c r="A119" s="105" t="s">
        <v>136</v>
      </c>
    </row>
    <row r="122" ht="18">
      <c r="A122" s="1" t="s">
        <v>65</v>
      </c>
    </row>
    <row r="123" spans="1:5" ht="18">
      <c r="A123" s="42" t="s">
        <v>25</v>
      </c>
      <c r="E123" t="s">
        <v>97</v>
      </c>
    </row>
    <row r="124" spans="1:8" ht="48">
      <c r="A124" s="2" t="s">
        <v>0</v>
      </c>
      <c r="B124" s="3" t="s">
        <v>1</v>
      </c>
      <c r="C124" s="4" t="s">
        <v>116</v>
      </c>
      <c r="D124" s="4" t="s">
        <v>117</v>
      </c>
      <c r="E124" s="4" t="s">
        <v>66</v>
      </c>
      <c r="F124" s="4" t="s">
        <v>118</v>
      </c>
      <c r="G124" s="4" t="s">
        <v>128</v>
      </c>
      <c r="H124" s="4" t="s">
        <v>2</v>
      </c>
    </row>
    <row r="125" spans="1:8" ht="12.75">
      <c r="A125" s="66" t="s">
        <v>67</v>
      </c>
      <c r="B125" s="82" t="s">
        <v>69</v>
      </c>
      <c r="C125" s="12">
        <v>208570000</v>
      </c>
      <c r="D125" s="12">
        <v>208570000</v>
      </c>
      <c r="E125" s="12">
        <v>0</v>
      </c>
      <c r="F125" s="13">
        <v>0</v>
      </c>
      <c r="G125" s="12">
        <v>0</v>
      </c>
      <c r="H125" s="12">
        <v>0</v>
      </c>
    </row>
    <row r="126" spans="1:8" ht="12.75">
      <c r="A126" s="85" t="s">
        <v>68</v>
      </c>
      <c r="B126" s="86"/>
      <c r="C126" s="63"/>
      <c r="D126" s="63"/>
      <c r="E126" s="63"/>
      <c r="F126" s="64"/>
      <c r="G126" s="63"/>
      <c r="H126" s="63"/>
    </row>
    <row r="127" spans="1:8" ht="15">
      <c r="A127" s="119" t="s">
        <v>6</v>
      </c>
      <c r="B127" s="120"/>
      <c r="C127" s="14">
        <f aca="true" t="shared" si="12" ref="C127:H127">SUM(C125:C126)</f>
        <v>208570000</v>
      </c>
      <c r="D127" s="14">
        <f t="shared" si="12"/>
        <v>208570000</v>
      </c>
      <c r="E127" s="14">
        <f t="shared" si="12"/>
        <v>0</v>
      </c>
      <c r="F127" s="14">
        <f t="shared" si="12"/>
        <v>0</v>
      </c>
      <c r="G127" s="14">
        <f t="shared" si="12"/>
        <v>0</v>
      </c>
      <c r="H127" s="14">
        <f t="shared" si="12"/>
        <v>0</v>
      </c>
    </row>
    <row r="129" spans="1:5" ht="18">
      <c r="A129" s="42" t="s">
        <v>26</v>
      </c>
      <c r="E129" t="s">
        <v>97</v>
      </c>
    </row>
    <row r="130" spans="1:8" ht="48">
      <c r="A130" s="2" t="s">
        <v>0</v>
      </c>
      <c r="B130" s="3" t="s">
        <v>1</v>
      </c>
      <c r="C130" s="4" t="s">
        <v>116</v>
      </c>
      <c r="D130" s="4" t="s">
        <v>117</v>
      </c>
      <c r="E130" s="4" t="s">
        <v>66</v>
      </c>
      <c r="F130" s="4" t="s">
        <v>118</v>
      </c>
      <c r="G130" s="4" t="s">
        <v>124</v>
      </c>
      <c r="H130" s="4" t="s">
        <v>2</v>
      </c>
    </row>
    <row r="131" spans="1:8" ht="12.75">
      <c r="A131" s="98" t="s">
        <v>137</v>
      </c>
      <c r="B131" s="82" t="s">
        <v>138</v>
      </c>
      <c r="C131" s="12">
        <v>895394</v>
      </c>
      <c r="D131" s="12">
        <v>888972.2</v>
      </c>
      <c r="E131" s="12">
        <v>0</v>
      </c>
      <c r="F131" s="13">
        <v>0</v>
      </c>
      <c r="G131" s="12">
        <f>C131-D131</f>
        <v>6421.800000000047</v>
      </c>
      <c r="H131" s="12">
        <v>6421.8</v>
      </c>
    </row>
    <row r="132" spans="1:8" ht="15">
      <c r="A132" s="119" t="s">
        <v>6</v>
      </c>
      <c r="B132" s="120"/>
      <c r="C132" s="14">
        <f aca="true" t="shared" si="13" ref="C132:H132">SUM(C131:C131)</f>
        <v>895394</v>
      </c>
      <c r="D132" s="14">
        <f t="shared" si="13"/>
        <v>888972.2</v>
      </c>
      <c r="E132" s="14">
        <f t="shared" si="13"/>
        <v>0</v>
      </c>
      <c r="F132" s="14">
        <f t="shared" si="13"/>
        <v>0</v>
      </c>
      <c r="G132" s="14">
        <f t="shared" si="13"/>
        <v>6421.800000000047</v>
      </c>
      <c r="H132" s="14">
        <f t="shared" si="13"/>
        <v>6421.8</v>
      </c>
    </row>
    <row r="135" ht="18">
      <c r="A135" s="1" t="s">
        <v>7</v>
      </c>
    </row>
    <row r="136" ht="18">
      <c r="A136" s="42" t="s">
        <v>25</v>
      </c>
    </row>
    <row r="137" spans="1:8" ht="48">
      <c r="A137" s="2" t="s">
        <v>0</v>
      </c>
      <c r="B137" s="3" t="s">
        <v>1</v>
      </c>
      <c r="C137" s="4" t="s">
        <v>116</v>
      </c>
      <c r="D137" s="4" t="s">
        <v>117</v>
      </c>
      <c r="E137" s="4" t="s">
        <v>16</v>
      </c>
      <c r="F137" s="4" t="s">
        <v>118</v>
      </c>
      <c r="G137" s="4" t="s">
        <v>119</v>
      </c>
      <c r="H137" s="4" t="s">
        <v>2</v>
      </c>
    </row>
    <row r="138" spans="1:8" ht="12.75">
      <c r="A138" s="66" t="s">
        <v>48</v>
      </c>
      <c r="B138" s="82" t="s">
        <v>49</v>
      </c>
      <c r="C138" s="12">
        <v>9599000</v>
      </c>
      <c r="D138" s="12">
        <v>3941511</v>
      </c>
      <c r="E138" s="12">
        <v>5657489</v>
      </c>
      <c r="F138" s="13">
        <v>0</v>
      </c>
      <c r="G138" s="12">
        <v>0</v>
      </c>
      <c r="H138" s="12">
        <v>0</v>
      </c>
    </row>
    <row r="139" spans="1:8" ht="15">
      <c r="A139" s="119" t="s">
        <v>6</v>
      </c>
      <c r="B139" s="120"/>
      <c r="C139" s="14">
        <f aca="true" t="shared" si="14" ref="C139:H139">SUM(C138:C138)</f>
        <v>9599000</v>
      </c>
      <c r="D139" s="14">
        <f t="shared" si="14"/>
        <v>3941511</v>
      </c>
      <c r="E139" s="14">
        <f t="shared" si="14"/>
        <v>5657489</v>
      </c>
      <c r="F139" s="14">
        <f t="shared" si="14"/>
        <v>0</v>
      </c>
      <c r="G139" s="14">
        <f t="shared" si="14"/>
        <v>0</v>
      </c>
      <c r="H139" s="14">
        <f t="shared" si="14"/>
        <v>0</v>
      </c>
    </row>
    <row r="140" ht="18">
      <c r="A140" s="42" t="s">
        <v>26</v>
      </c>
    </row>
    <row r="141" spans="1:8" ht="48">
      <c r="A141" s="2" t="s">
        <v>0</v>
      </c>
      <c r="B141" s="3" t="s">
        <v>1</v>
      </c>
      <c r="C141" s="4" t="s">
        <v>116</v>
      </c>
      <c r="D141" s="4" t="s">
        <v>117</v>
      </c>
      <c r="E141" s="4" t="s">
        <v>16</v>
      </c>
      <c r="F141" s="4" t="s">
        <v>118</v>
      </c>
      <c r="G141" s="4" t="s">
        <v>124</v>
      </c>
      <c r="H141" s="4" t="s">
        <v>2</v>
      </c>
    </row>
    <row r="142" spans="1:8" ht="12.75">
      <c r="A142" s="6" t="s">
        <v>56</v>
      </c>
      <c r="B142" s="7">
        <v>29004</v>
      </c>
      <c r="C142" s="8">
        <v>753135</v>
      </c>
      <c r="D142" s="8">
        <v>753135</v>
      </c>
      <c r="E142" s="8">
        <v>0</v>
      </c>
      <c r="F142" s="9">
        <v>0</v>
      </c>
      <c r="G142" s="8">
        <v>0</v>
      </c>
      <c r="H142" s="8">
        <v>0</v>
      </c>
    </row>
    <row r="143" spans="1:8" ht="12.75">
      <c r="A143" s="10" t="s">
        <v>57</v>
      </c>
      <c r="B143" s="11">
        <v>29008</v>
      </c>
      <c r="C143" s="12">
        <v>6315444</v>
      </c>
      <c r="D143" s="12">
        <v>6230877</v>
      </c>
      <c r="E143" s="12">
        <v>0</v>
      </c>
      <c r="F143" s="13">
        <v>0</v>
      </c>
      <c r="G143" s="12">
        <f>C143-D143</f>
        <v>84567</v>
      </c>
      <c r="H143" s="12">
        <v>84567</v>
      </c>
    </row>
    <row r="144" spans="1:8" ht="12.75">
      <c r="A144" s="99" t="s">
        <v>139</v>
      </c>
      <c r="B144" s="11">
        <v>29516</v>
      </c>
      <c r="C144" s="12">
        <v>685000</v>
      </c>
      <c r="D144" s="12">
        <v>685000</v>
      </c>
      <c r="E144" s="12">
        <v>0</v>
      </c>
      <c r="F144" s="13">
        <v>0</v>
      </c>
      <c r="G144" s="12">
        <v>0</v>
      </c>
      <c r="H144" s="12">
        <v>0</v>
      </c>
    </row>
    <row r="145" spans="1:8" ht="15">
      <c r="A145" s="119" t="s">
        <v>6</v>
      </c>
      <c r="B145" s="120"/>
      <c r="C145" s="14">
        <f aca="true" t="shared" si="15" ref="C145:H145">SUM(C142:C144)</f>
        <v>7753579</v>
      </c>
      <c r="D145" s="14">
        <f t="shared" si="15"/>
        <v>7669012</v>
      </c>
      <c r="E145" s="14">
        <f t="shared" si="15"/>
        <v>0</v>
      </c>
      <c r="F145" s="14">
        <f t="shared" si="15"/>
        <v>0</v>
      </c>
      <c r="G145" s="14">
        <f t="shared" si="15"/>
        <v>84567</v>
      </c>
      <c r="H145" s="14">
        <f t="shared" si="15"/>
        <v>84567</v>
      </c>
    </row>
    <row r="146" spans="1:8" ht="15">
      <c r="A146" s="115"/>
      <c r="B146" s="115"/>
      <c r="C146" s="116"/>
      <c r="D146" s="116"/>
      <c r="E146" s="116"/>
      <c r="F146" s="116"/>
      <c r="G146" s="116"/>
      <c r="H146" s="116"/>
    </row>
    <row r="147" spans="1:8" ht="15">
      <c r="A147" s="115"/>
      <c r="B147" s="115"/>
      <c r="C147" s="116"/>
      <c r="D147" s="116"/>
      <c r="E147" s="116"/>
      <c r="F147" s="116"/>
      <c r="G147" s="116"/>
      <c r="H147" s="116"/>
    </row>
    <row r="148" ht="18">
      <c r="A148" s="1" t="s">
        <v>10</v>
      </c>
    </row>
    <row r="149" ht="18">
      <c r="A149" s="42" t="s">
        <v>25</v>
      </c>
    </row>
    <row r="150" spans="1:8" ht="48">
      <c r="A150" s="2" t="s">
        <v>0</v>
      </c>
      <c r="B150" s="3" t="s">
        <v>1</v>
      </c>
      <c r="C150" s="4" t="s">
        <v>116</v>
      </c>
      <c r="D150" s="4" t="s">
        <v>117</v>
      </c>
      <c r="E150" s="4" t="s">
        <v>12</v>
      </c>
      <c r="F150" s="4" t="s">
        <v>118</v>
      </c>
      <c r="G150" s="4" t="s">
        <v>149</v>
      </c>
      <c r="H150" s="4" t="s">
        <v>2</v>
      </c>
    </row>
    <row r="151" spans="1:8" ht="12.75">
      <c r="A151" s="46" t="s">
        <v>72</v>
      </c>
      <c r="B151" s="28">
        <v>33018</v>
      </c>
      <c r="C151" s="29">
        <v>4455655</v>
      </c>
      <c r="D151" s="29">
        <v>4455655</v>
      </c>
      <c r="E151" s="29">
        <v>0</v>
      </c>
      <c r="F151" s="30">
        <v>0</v>
      </c>
      <c r="G151" s="29">
        <v>131.78</v>
      </c>
      <c r="H151" s="29">
        <v>131.78</v>
      </c>
    </row>
    <row r="152" spans="1:8" ht="12.75">
      <c r="A152" s="46" t="s">
        <v>89</v>
      </c>
      <c r="B152" s="28">
        <v>33024</v>
      </c>
      <c r="C152" s="29">
        <v>67174</v>
      </c>
      <c r="D152" s="29">
        <v>67174</v>
      </c>
      <c r="E152" s="29">
        <v>0</v>
      </c>
      <c r="F152" s="30">
        <v>0</v>
      </c>
      <c r="G152" s="29">
        <v>0</v>
      </c>
      <c r="H152" s="29">
        <v>0</v>
      </c>
    </row>
    <row r="153" spans="1:8" ht="12.75">
      <c r="A153" s="104" t="s">
        <v>101</v>
      </c>
      <c r="B153" s="28">
        <v>33025</v>
      </c>
      <c r="C153" s="29">
        <v>316000</v>
      </c>
      <c r="D153" s="29">
        <v>316000</v>
      </c>
      <c r="E153" s="29">
        <v>0</v>
      </c>
      <c r="F153" s="30">
        <v>0</v>
      </c>
      <c r="G153" s="29">
        <v>6931</v>
      </c>
      <c r="H153" s="29">
        <v>6931</v>
      </c>
    </row>
    <row r="154" spans="1:8" ht="12.75">
      <c r="A154" s="104" t="s">
        <v>102</v>
      </c>
      <c r="B154" s="28">
        <v>33034</v>
      </c>
      <c r="C154" s="29">
        <v>729270</v>
      </c>
      <c r="D154" s="29">
        <v>729270</v>
      </c>
      <c r="E154" s="29">
        <v>0</v>
      </c>
      <c r="F154" s="30">
        <v>0</v>
      </c>
      <c r="G154" s="29">
        <v>1726</v>
      </c>
      <c r="H154" s="29">
        <v>1726</v>
      </c>
    </row>
    <row r="155" spans="1:8" ht="12.75">
      <c r="A155" s="104" t="s">
        <v>103</v>
      </c>
      <c r="B155" s="28"/>
      <c r="C155" s="29"/>
      <c r="D155" s="29"/>
      <c r="E155" s="29"/>
      <c r="F155" s="30"/>
      <c r="G155" s="29"/>
      <c r="H155" s="29"/>
    </row>
    <row r="156" spans="1:8" ht="12.75">
      <c r="A156" s="104" t="s">
        <v>104</v>
      </c>
      <c r="B156" s="28">
        <v>33035</v>
      </c>
      <c r="C156" s="29">
        <v>96000</v>
      </c>
      <c r="D156" s="29">
        <v>96000</v>
      </c>
      <c r="E156" s="29">
        <v>0</v>
      </c>
      <c r="F156" s="30">
        <v>0</v>
      </c>
      <c r="G156" s="29">
        <v>0</v>
      </c>
      <c r="H156" s="29">
        <v>0</v>
      </c>
    </row>
    <row r="157" spans="1:8" ht="12.75">
      <c r="A157" s="104" t="s">
        <v>150</v>
      </c>
      <c r="B157" s="28">
        <v>33038</v>
      </c>
      <c r="C157" s="29">
        <v>1589992</v>
      </c>
      <c r="D157" s="29">
        <v>1589992</v>
      </c>
      <c r="E157" s="29">
        <v>0</v>
      </c>
      <c r="F157" s="30">
        <v>0</v>
      </c>
      <c r="G157" s="29">
        <v>1</v>
      </c>
      <c r="H157" s="29">
        <v>1</v>
      </c>
    </row>
    <row r="158" spans="1:8" ht="12.75">
      <c r="A158" s="10" t="s">
        <v>3</v>
      </c>
      <c r="B158" s="11">
        <v>33353</v>
      </c>
      <c r="C158" s="12">
        <v>4814792000</v>
      </c>
      <c r="D158" s="12">
        <v>4814726612.35</v>
      </c>
      <c r="E158" s="12">
        <v>0</v>
      </c>
      <c r="F158" s="13">
        <v>110868</v>
      </c>
      <c r="G158" s="12">
        <v>1292363.11</v>
      </c>
      <c r="H158" s="12">
        <v>1357750.76</v>
      </c>
    </row>
    <row r="159" spans="1:8" ht="12.75">
      <c r="A159" s="10" t="s">
        <v>70</v>
      </c>
      <c r="B159" s="11">
        <v>33122</v>
      </c>
      <c r="C159" s="12">
        <v>238751</v>
      </c>
      <c r="D159" s="12">
        <v>238751</v>
      </c>
      <c r="E159" s="12">
        <v>0</v>
      </c>
      <c r="F159" s="13">
        <v>0</v>
      </c>
      <c r="G159" s="12">
        <v>0</v>
      </c>
      <c r="H159" s="12">
        <v>0</v>
      </c>
    </row>
    <row r="160" spans="1:8" ht="12.75">
      <c r="A160" s="10" t="s">
        <v>5</v>
      </c>
      <c r="B160" s="11">
        <v>33155</v>
      </c>
      <c r="C160" s="12">
        <v>230634000</v>
      </c>
      <c r="D160" s="12">
        <v>230634000</v>
      </c>
      <c r="E160" s="12">
        <v>0</v>
      </c>
      <c r="F160" s="13">
        <v>0</v>
      </c>
      <c r="G160" s="12">
        <v>135732</v>
      </c>
      <c r="H160" s="12">
        <v>135732</v>
      </c>
    </row>
    <row r="161" spans="1:8" ht="12.75">
      <c r="A161" s="10" t="s">
        <v>11</v>
      </c>
      <c r="B161" s="11">
        <v>33160</v>
      </c>
      <c r="C161" s="12">
        <v>1021200</v>
      </c>
      <c r="D161" s="12">
        <v>884110</v>
      </c>
      <c r="E161" s="12">
        <v>137090</v>
      </c>
      <c r="F161" s="13">
        <v>0</v>
      </c>
      <c r="G161" s="12">
        <v>384420</v>
      </c>
      <c r="H161" s="12">
        <v>384420</v>
      </c>
    </row>
    <row r="162" spans="1:8" ht="12.75">
      <c r="A162" s="99" t="s">
        <v>105</v>
      </c>
      <c r="B162" s="11">
        <v>33163</v>
      </c>
      <c r="C162" s="12">
        <v>40674</v>
      </c>
      <c r="D162" s="12">
        <v>40674</v>
      </c>
      <c r="E162" s="12">
        <v>0</v>
      </c>
      <c r="F162" s="13">
        <v>0</v>
      </c>
      <c r="G162" s="12">
        <v>0</v>
      </c>
      <c r="H162" s="12">
        <v>0</v>
      </c>
    </row>
    <row r="163" spans="1:8" ht="12.75">
      <c r="A163" s="10" t="s">
        <v>4</v>
      </c>
      <c r="B163" s="11">
        <v>33166</v>
      </c>
      <c r="C163" s="12">
        <v>1831000</v>
      </c>
      <c r="D163" s="12">
        <v>1831000</v>
      </c>
      <c r="E163" s="12">
        <v>0</v>
      </c>
      <c r="F163" s="13">
        <v>0</v>
      </c>
      <c r="G163" s="12">
        <v>0</v>
      </c>
      <c r="H163" s="12">
        <v>0</v>
      </c>
    </row>
    <row r="164" spans="1:8" ht="12.75">
      <c r="A164" s="10" t="s">
        <v>35</v>
      </c>
      <c r="B164" s="11">
        <v>33192</v>
      </c>
      <c r="C164" s="12">
        <v>78267</v>
      </c>
      <c r="D164" s="12">
        <v>78267</v>
      </c>
      <c r="E164" s="12">
        <v>0</v>
      </c>
      <c r="F164" s="13">
        <v>0</v>
      </c>
      <c r="G164" s="12">
        <v>0</v>
      </c>
      <c r="H164" s="12">
        <v>0</v>
      </c>
    </row>
    <row r="165" spans="1:8" ht="12.75">
      <c r="A165" s="99" t="s">
        <v>60</v>
      </c>
      <c r="B165" s="11">
        <v>33215</v>
      </c>
      <c r="C165" s="12">
        <v>4246112</v>
      </c>
      <c r="D165" s="12">
        <v>4246112</v>
      </c>
      <c r="E165" s="12">
        <v>0</v>
      </c>
      <c r="F165" s="13">
        <v>0</v>
      </c>
      <c r="G165" s="12">
        <v>27933</v>
      </c>
      <c r="H165" s="12">
        <v>27933</v>
      </c>
    </row>
    <row r="166" spans="1:8" ht="12.75">
      <c r="A166" s="10" t="s">
        <v>61</v>
      </c>
      <c r="B166" s="11"/>
      <c r="C166" s="12"/>
      <c r="D166" s="12"/>
      <c r="E166" s="12"/>
      <c r="F166" s="13"/>
      <c r="G166" s="12"/>
      <c r="H166" s="12"/>
    </row>
    <row r="167" spans="1:8" ht="12.75">
      <c r="A167" s="99" t="s">
        <v>106</v>
      </c>
      <c r="B167" s="11">
        <v>33339</v>
      </c>
      <c r="C167" s="12">
        <v>120000</v>
      </c>
      <c r="D167" s="12">
        <v>120000</v>
      </c>
      <c r="E167" s="12">
        <v>0</v>
      </c>
      <c r="F167" s="13">
        <v>0</v>
      </c>
      <c r="G167" s="12">
        <v>0</v>
      </c>
      <c r="H167" s="12">
        <v>0</v>
      </c>
    </row>
    <row r="168" spans="1:8" ht="12.75">
      <c r="A168" s="99" t="s">
        <v>151</v>
      </c>
      <c r="B168" s="11">
        <v>33435</v>
      </c>
      <c r="C168" s="12">
        <v>15503</v>
      </c>
      <c r="D168" s="12">
        <v>15503</v>
      </c>
      <c r="E168" s="12">
        <v>0</v>
      </c>
      <c r="F168" s="13">
        <v>0</v>
      </c>
      <c r="G168" s="12">
        <v>0</v>
      </c>
      <c r="H168" s="12">
        <v>0</v>
      </c>
    </row>
    <row r="169" spans="1:8" ht="12.75">
      <c r="A169" s="10" t="s">
        <v>62</v>
      </c>
      <c r="B169" s="11">
        <v>33457</v>
      </c>
      <c r="C169" s="12">
        <v>8330304</v>
      </c>
      <c r="D169" s="12">
        <v>8330304</v>
      </c>
      <c r="E169" s="12">
        <v>0</v>
      </c>
      <c r="F169" s="13">
        <v>0</v>
      </c>
      <c r="G169" s="12">
        <v>186005.54</v>
      </c>
      <c r="H169" s="12">
        <v>186005.54</v>
      </c>
    </row>
    <row r="170" spans="1:8" ht="12.75">
      <c r="A170" s="10" t="s">
        <v>63</v>
      </c>
      <c r="B170" s="11"/>
      <c r="C170" s="12"/>
      <c r="D170" s="12"/>
      <c r="E170" s="12"/>
      <c r="F170" s="13"/>
      <c r="G170" s="12"/>
      <c r="H170" s="12"/>
    </row>
    <row r="171" spans="1:8" ht="15">
      <c r="A171" s="119" t="s">
        <v>6</v>
      </c>
      <c r="B171" s="120"/>
      <c r="C171" s="14">
        <f aca="true" t="shared" si="16" ref="C171:H171">SUM(C151:C170)</f>
        <v>5068601902</v>
      </c>
      <c r="D171" s="14">
        <f t="shared" si="16"/>
        <v>5068399424.35</v>
      </c>
      <c r="E171" s="14">
        <f t="shared" si="16"/>
        <v>137090</v>
      </c>
      <c r="F171" s="14">
        <f t="shared" si="16"/>
        <v>110868</v>
      </c>
      <c r="G171" s="14">
        <f t="shared" si="16"/>
        <v>2035243.4300000002</v>
      </c>
      <c r="H171" s="14">
        <f t="shared" si="16"/>
        <v>2100631.08</v>
      </c>
    </row>
    <row r="172" spans="1:8" ht="12.75">
      <c r="A172" s="79" t="s">
        <v>157</v>
      </c>
      <c r="C172" s="16"/>
      <c r="D172" s="41"/>
      <c r="E172" s="16"/>
      <c r="F172" s="16"/>
      <c r="G172" s="16"/>
      <c r="H172" s="16"/>
    </row>
    <row r="173" spans="1:8" ht="12.75">
      <c r="A173" s="75"/>
      <c r="B173" s="74"/>
      <c r="C173" s="16"/>
      <c r="D173" s="16"/>
      <c r="E173" s="16"/>
      <c r="F173" s="16"/>
      <c r="G173" s="16"/>
      <c r="H173" s="16"/>
    </row>
    <row r="174" ht="18">
      <c r="A174" s="43" t="s">
        <v>26</v>
      </c>
    </row>
    <row r="175" spans="1:8" ht="48">
      <c r="A175" s="2" t="s">
        <v>0</v>
      </c>
      <c r="B175" s="3" t="s">
        <v>1</v>
      </c>
      <c r="C175" s="4" t="s">
        <v>116</v>
      </c>
      <c r="D175" s="4" t="s">
        <v>117</v>
      </c>
      <c r="E175" s="4" t="s">
        <v>12</v>
      </c>
      <c r="F175" s="4" t="s">
        <v>118</v>
      </c>
      <c r="G175" s="4" t="s">
        <v>124</v>
      </c>
      <c r="H175" s="4" t="s">
        <v>2</v>
      </c>
    </row>
    <row r="176" spans="1:8" ht="12.75">
      <c r="A176" s="99" t="s">
        <v>70</v>
      </c>
      <c r="B176" s="11">
        <v>33122</v>
      </c>
      <c r="C176" s="29">
        <v>165872</v>
      </c>
      <c r="D176" s="29">
        <v>165872</v>
      </c>
      <c r="E176" s="29">
        <v>0</v>
      </c>
      <c r="F176" s="30">
        <v>0</v>
      </c>
      <c r="G176" s="29">
        <v>0</v>
      </c>
      <c r="H176" s="29">
        <v>0</v>
      </c>
    </row>
    <row r="177" spans="1:8" ht="12.75">
      <c r="A177" s="10" t="s">
        <v>11</v>
      </c>
      <c r="B177" s="11">
        <v>33160</v>
      </c>
      <c r="C177" s="29">
        <v>310000</v>
      </c>
      <c r="D177" s="29">
        <v>310000</v>
      </c>
      <c r="E177" s="29">
        <v>0</v>
      </c>
      <c r="F177" s="30">
        <v>0</v>
      </c>
      <c r="G177" s="29">
        <v>0</v>
      </c>
      <c r="H177" s="29">
        <v>0</v>
      </c>
    </row>
    <row r="178" spans="1:8" ht="12.75">
      <c r="A178" s="99" t="s">
        <v>105</v>
      </c>
      <c r="B178" s="11">
        <v>33163</v>
      </c>
      <c r="C178" s="29">
        <v>190760</v>
      </c>
      <c r="D178" s="29">
        <v>190760</v>
      </c>
      <c r="E178" s="29">
        <v>0</v>
      </c>
      <c r="F178" s="30">
        <v>0</v>
      </c>
      <c r="G178" s="29">
        <v>0</v>
      </c>
      <c r="H178" s="29">
        <v>0</v>
      </c>
    </row>
    <row r="179" spans="1:8" ht="12.75">
      <c r="A179" s="99" t="s">
        <v>106</v>
      </c>
      <c r="B179" s="28">
        <v>33339</v>
      </c>
      <c r="C179" s="29">
        <v>80000</v>
      </c>
      <c r="D179" s="29">
        <v>80000</v>
      </c>
      <c r="E179" s="29">
        <v>0</v>
      </c>
      <c r="F179" s="30">
        <v>0</v>
      </c>
      <c r="G179" s="29">
        <v>0</v>
      </c>
      <c r="H179" s="29">
        <v>0</v>
      </c>
    </row>
    <row r="180" spans="1:8" ht="15">
      <c r="A180" s="119" t="s">
        <v>6</v>
      </c>
      <c r="B180" s="120"/>
      <c r="C180" s="14">
        <f>SUM(C176:C179)</f>
        <v>746632</v>
      </c>
      <c r="D180" s="14">
        <f>SUM(D176:D179)</f>
        <v>746632</v>
      </c>
      <c r="E180" s="14">
        <f>SUM(E176:E179)</f>
        <v>0</v>
      </c>
      <c r="F180" s="14">
        <v>0</v>
      </c>
      <c r="G180" s="14">
        <f>SUM(G176:G179)</f>
        <v>0</v>
      </c>
      <c r="H180" s="45">
        <f>SUM(H176:H179)</f>
        <v>0</v>
      </c>
    </row>
    <row r="181" spans="1:4" ht="12.75">
      <c r="A181" s="79" t="s">
        <v>158</v>
      </c>
      <c r="C181" s="16"/>
      <c r="D181" s="41"/>
    </row>
    <row r="182" ht="12.75">
      <c r="C182" s="16"/>
    </row>
    <row r="184" ht="18">
      <c r="A184" s="1" t="s">
        <v>9</v>
      </c>
    </row>
    <row r="185" ht="18">
      <c r="A185" s="42" t="s">
        <v>25</v>
      </c>
    </row>
    <row r="186" spans="1:8" ht="48">
      <c r="A186" s="2" t="s">
        <v>0</v>
      </c>
      <c r="B186" s="3" t="s">
        <v>1</v>
      </c>
      <c r="C186" s="4" t="s">
        <v>116</v>
      </c>
      <c r="D186" s="4" t="s">
        <v>117</v>
      </c>
      <c r="E186" s="4" t="s">
        <v>15</v>
      </c>
      <c r="F186" s="4" t="s">
        <v>118</v>
      </c>
      <c r="G186" s="4" t="s">
        <v>119</v>
      </c>
      <c r="H186" s="4" t="s">
        <v>2</v>
      </c>
    </row>
    <row r="187" spans="1:8" ht="12.75">
      <c r="A187" s="76" t="s">
        <v>30</v>
      </c>
      <c r="B187" s="25">
        <v>34053</v>
      </c>
      <c r="C187" s="101">
        <v>471000</v>
      </c>
      <c r="D187" s="22">
        <v>471000</v>
      </c>
      <c r="E187" s="101">
        <v>0</v>
      </c>
      <c r="F187" s="22">
        <v>0</v>
      </c>
      <c r="G187" s="22">
        <v>0</v>
      </c>
      <c r="H187" s="22">
        <v>0</v>
      </c>
    </row>
    <row r="188" spans="1:8" ht="12.75">
      <c r="A188" s="21" t="s">
        <v>14</v>
      </c>
      <c r="B188" s="25">
        <v>34070</v>
      </c>
      <c r="C188" s="31">
        <v>133000</v>
      </c>
      <c r="D188" s="31">
        <v>133000</v>
      </c>
      <c r="E188" s="31">
        <v>0</v>
      </c>
      <c r="F188" s="12">
        <v>0</v>
      </c>
      <c r="G188" s="12">
        <v>0</v>
      </c>
      <c r="H188" s="12">
        <v>0</v>
      </c>
    </row>
    <row r="189" spans="1:8" ht="12.75">
      <c r="A189" s="103" t="s">
        <v>93</v>
      </c>
      <c r="B189" s="95">
        <v>34544</v>
      </c>
      <c r="C189" s="31">
        <v>708000</v>
      </c>
      <c r="D189" s="31">
        <v>708000</v>
      </c>
      <c r="E189" s="31">
        <v>0</v>
      </c>
      <c r="F189" s="12">
        <v>0</v>
      </c>
      <c r="G189" s="12">
        <v>0</v>
      </c>
      <c r="H189" s="12">
        <v>0</v>
      </c>
    </row>
    <row r="190" spans="1:8" ht="15">
      <c r="A190" s="119" t="s">
        <v>6</v>
      </c>
      <c r="B190" s="120"/>
      <c r="C190" s="14">
        <f>SUM(C187:C189)</f>
        <v>1312000</v>
      </c>
      <c r="D190" s="14">
        <f>SUM(D187:D189)</f>
        <v>1312000</v>
      </c>
      <c r="E190" s="14">
        <f>SUM(E187:E188)</f>
        <v>0</v>
      </c>
      <c r="F190" s="14">
        <f>SUM(F187:F188)</f>
        <v>0</v>
      </c>
      <c r="G190" s="14">
        <f>SUM(G187:G188)</f>
        <v>0</v>
      </c>
      <c r="H190" s="14">
        <f>SUM(H187:H188)</f>
        <v>0</v>
      </c>
    </row>
    <row r="192" ht="12.75">
      <c r="A192" s="79"/>
    </row>
    <row r="193" ht="18">
      <c r="A193" s="42" t="s">
        <v>26</v>
      </c>
    </row>
    <row r="194" spans="1:8" ht="48">
      <c r="A194" s="2" t="s">
        <v>0</v>
      </c>
      <c r="B194" s="3" t="s">
        <v>1</v>
      </c>
      <c r="C194" s="4" t="s">
        <v>116</v>
      </c>
      <c r="D194" s="4" t="s">
        <v>117</v>
      </c>
      <c r="E194" s="4" t="s">
        <v>15</v>
      </c>
      <c r="F194" s="4" t="s">
        <v>118</v>
      </c>
      <c r="G194" s="4" t="s">
        <v>124</v>
      </c>
      <c r="H194" s="4" t="s">
        <v>2</v>
      </c>
    </row>
    <row r="195" spans="1:8" ht="12.75">
      <c r="A195" s="112" t="s">
        <v>115</v>
      </c>
      <c r="B195" s="24">
        <v>34006</v>
      </c>
      <c r="C195" s="18">
        <v>1150000</v>
      </c>
      <c r="D195" s="18">
        <v>1150000</v>
      </c>
      <c r="E195" s="18">
        <v>0</v>
      </c>
      <c r="F195" s="19">
        <v>0</v>
      </c>
      <c r="G195" s="18">
        <v>0</v>
      </c>
      <c r="H195" s="18">
        <v>0</v>
      </c>
    </row>
    <row r="196" spans="1:8" ht="12.75">
      <c r="A196" s="76" t="s">
        <v>30</v>
      </c>
      <c r="B196" s="25">
        <v>34053</v>
      </c>
      <c r="C196" s="101">
        <v>606000</v>
      </c>
      <c r="D196" s="22">
        <v>606000</v>
      </c>
      <c r="E196" s="101">
        <v>0</v>
      </c>
      <c r="F196" s="22">
        <v>0</v>
      </c>
      <c r="G196" s="101">
        <v>0</v>
      </c>
      <c r="H196" s="22">
        <v>0</v>
      </c>
    </row>
    <row r="197" spans="1:8" ht="12.75">
      <c r="A197" s="21" t="s">
        <v>14</v>
      </c>
      <c r="B197" s="25">
        <v>34070</v>
      </c>
      <c r="C197" s="22">
        <v>298000</v>
      </c>
      <c r="D197" s="22">
        <v>298000</v>
      </c>
      <c r="E197" s="22">
        <v>0</v>
      </c>
      <c r="F197" s="22">
        <v>0</v>
      </c>
      <c r="G197" s="22">
        <v>0</v>
      </c>
      <c r="H197" s="22">
        <v>0</v>
      </c>
    </row>
    <row r="198" spans="1:8" ht="12.75">
      <c r="A198" s="21" t="s">
        <v>58</v>
      </c>
      <c r="B198" s="89">
        <v>34352</v>
      </c>
      <c r="C198" s="22">
        <v>3735000</v>
      </c>
      <c r="D198" s="22">
        <v>3735000</v>
      </c>
      <c r="E198" s="22">
        <v>0</v>
      </c>
      <c r="F198" s="23">
        <v>0</v>
      </c>
      <c r="G198" s="22">
        <v>0</v>
      </c>
      <c r="H198" s="22">
        <v>0</v>
      </c>
    </row>
    <row r="199" spans="1:8" ht="12.75">
      <c r="A199" s="78" t="s">
        <v>59</v>
      </c>
      <c r="B199" s="25">
        <v>34352</v>
      </c>
      <c r="C199" s="22">
        <v>845000</v>
      </c>
      <c r="D199" s="22">
        <v>845000</v>
      </c>
      <c r="E199" s="22">
        <v>0</v>
      </c>
      <c r="F199" s="23">
        <v>0</v>
      </c>
      <c r="G199" s="22">
        <v>0</v>
      </c>
      <c r="H199" s="22">
        <v>0</v>
      </c>
    </row>
    <row r="200" spans="1:8" ht="12.75">
      <c r="A200" s="70" t="s">
        <v>93</v>
      </c>
      <c r="B200" s="95">
        <v>34544</v>
      </c>
      <c r="C200" s="22">
        <v>400000</v>
      </c>
      <c r="D200" s="22">
        <v>400000</v>
      </c>
      <c r="E200" s="22">
        <v>0</v>
      </c>
      <c r="F200" s="23">
        <v>0</v>
      </c>
      <c r="G200" s="22">
        <v>0</v>
      </c>
      <c r="H200" s="22">
        <v>0</v>
      </c>
    </row>
    <row r="201" spans="1:8" ht="15">
      <c r="A201" s="127" t="s">
        <v>6</v>
      </c>
      <c r="B201" s="128"/>
      <c r="C201" s="14">
        <f aca="true" t="shared" si="17" ref="C201:H201">SUM(C195:C200)</f>
        <v>7034000</v>
      </c>
      <c r="D201" s="45">
        <f t="shared" si="17"/>
        <v>7034000</v>
      </c>
      <c r="E201" s="45">
        <f t="shared" si="17"/>
        <v>0</v>
      </c>
      <c r="F201" s="45">
        <f t="shared" si="17"/>
        <v>0</v>
      </c>
      <c r="G201" s="45">
        <f t="shared" si="17"/>
        <v>0</v>
      </c>
      <c r="H201" s="45">
        <f t="shared" si="17"/>
        <v>0</v>
      </c>
    </row>
    <row r="204" ht="18">
      <c r="A204" s="1" t="s">
        <v>76</v>
      </c>
    </row>
    <row r="205" ht="18">
      <c r="A205" s="42" t="s">
        <v>25</v>
      </c>
    </row>
    <row r="206" spans="1:8" ht="48">
      <c r="A206" s="2" t="s">
        <v>0</v>
      </c>
      <c r="B206" s="3" t="s">
        <v>1</v>
      </c>
      <c r="C206" s="4" t="s">
        <v>116</v>
      </c>
      <c r="D206" s="4" t="s">
        <v>117</v>
      </c>
      <c r="E206" s="4" t="s">
        <v>94</v>
      </c>
      <c r="F206" s="4" t="s">
        <v>118</v>
      </c>
      <c r="G206" s="4" t="s">
        <v>119</v>
      </c>
      <c r="H206" s="4" t="s">
        <v>2</v>
      </c>
    </row>
    <row r="207" spans="1:8" ht="12.75">
      <c r="A207" s="100" t="s">
        <v>98</v>
      </c>
      <c r="B207" s="24">
        <v>35015</v>
      </c>
      <c r="C207" s="18">
        <v>49229</v>
      </c>
      <c r="D207" s="18">
        <v>49229</v>
      </c>
      <c r="E207" s="18">
        <v>0</v>
      </c>
      <c r="F207" s="19">
        <v>0</v>
      </c>
      <c r="G207" s="18">
        <v>0</v>
      </c>
      <c r="H207" s="18">
        <v>0</v>
      </c>
    </row>
    <row r="208" spans="1:8" ht="12.75">
      <c r="A208" s="103" t="s">
        <v>99</v>
      </c>
      <c r="B208" s="106"/>
      <c r="C208" s="22"/>
      <c r="D208" s="107"/>
      <c r="E208" s="101"/>
      <c r="F208" s="22"/>
      <c r="G208" s="101"/>
      <c r="H208" s="22"/>
    </row>
    <row r="209" spans="1:8" ht="15">
      <c r="A209" s="129" t="s">
        <v>6</v>
      </c>
      <c r="B209" s="130"/>
      <c r="C209" s="108">
        <f>SUM(C204:C208)</f>
        <v>49229</v>
      </c>
      <c r="D209" s="102">
        <f>SUM(D207:D207)</f>
        <v>49229</v>
      </c>
      <c r="E209" s="102">
        <f>SUM(E207:E207)</f>
        <v>0</v>
      </c>
      <c r="F209" s="102">
        <f>SUM(F207:F207)</f>
        <v>0</v>
      </c>
      <c r="G209" s="102">
        <f>SUM(G207:G207)</f>
        <v>0</v>
      </c>
      <c r="H209" s="102">
        <f>SUM(H207:H207)</f>
        <v>0</v>
      </c>
    </row>
    <row r="211" ht="12.75">
      <c r="A211" s="67"/>
    </row>
    <row r="212" ht="18">
      <c r="A212" s="1" t="s">
        <v>84</v>
      </c>
    </row>
    <row r="213" ht="18">
      <c r="A213" s="42" t="s">
        <v>25</v>
      </c>
    </row>
    <row r="214" spans="1:8" ht="48">
      <c r="A214" s="2" t="s">
        <v>0</v>
      </c>
      <c r="B214" s="3" t="s">
        <v>1</v>
      </c>
      <c r="C214" s="4" t="s">
        <v>116</v>
      </c>
      <c r="D214" s="4" t="s">
        <v>117</v>
      </c>
      <c r="E214" s="4" t="s">
        <v>86</v>
      </c>
      <c r="F214" s="4" t="s">
        <v>118</v>
      </c>
      <c r="G214" s="4" t="s">
        <v>119</v>
      </c>
      <c r="H214" s="4" t="s">
        <v>2</v>
      </c>
    </row>
    <row r="215" spans="1:8" ht="12.75">
      <c r="A215" s="100" t="s">
        <v>122</v>
      </c>
      <c r="B215" s="24">
        <v>22003</v>
      </c>
      <c r="C215" s="18">
        <v>519936</v>
      </c>
      <c r="D215" s="18">
        <v>519936</v>
      </c>
      <c r="E215" s="18">
        <v>0</v>
      </c>
      <c r="F215" s="19">
        <v>0</v>
      </c>
      <c r="G215" s="18">
        <v>0</v>
      </c>
      <c r="H215" s="18">
        <v>0</v>
      </c>
    </row>
    <row r="216" spans="1:8" ht="12.75">
      <c r="A216" s="103" t="s">
        <v>123</v>
      </c>
      <c r="B216" s="106"/>
      <c r="C216" s="22"/>
      <c r="D216" s="107"/>
      <c r="E216" s="101"/>
      <c r="F216" s="22"/>
      <c r="G216" s="101"/>
      <c r="H216" s="22"/>
    </row>
    <row r="217" spans="1:8" ht="15">
      <c r="A217" s="129" t="s">
        <v>6</v>
      </c>
      <c r="B217" s="130"/>
      <c r="C217" s="108">
        <f>SUM(C212:C216)</f>
        <v>519936</v>
      </c>
      <c r="D217" s="102">
        <f>SUM(D215:D215)</f>
        <v>519936</v>
      </c>
      <c r="E217" s="102">
        <f>SUM(E215:E215)</f>
        <v>0</v>
      </c>
      <c r="F217" s="102">
        <f>SUM(F215:F215)</f>
        <v>0</v>
      </c>
      <c r="G217" s="102">
        <f>SUM(G215:G215)</f>
        <v>0</v>
      </c>
      <c r="H217" s="102">
        <f>SUM(H215:H215)</f>
        <v>0</v>
      </c>
    </row>
    <row r="218" ht="19.5" customHeight="1">
      <c r="A218" s="67"/>
    </row>
    <row r="219" ht="18">
      <c r="A219" s="42" t="s">
        <v>26</v>
      </c>
    </row>
    <row r="220" spans="1:8" ht="48">
      <c r="A220" s="2" t="s">
        <v>0</v>
      </c>
      <c r="B220" s="3" t="s">
        <v>1</v>
      </c>
      <c r="C220" s="4" t="s">
        <v>116</v>
      </c>
      <c r="D220" s="4" t="s">
        <v>117</v>
      </c>
      <c r="E220" s="4" t="s">
        <v>86</v>
      </c>
      <c r="F220" s="4" t="s">
        <v>118</v>
      </c>
      <c r="G220" s="4" t="s">
        <v>125</v>
      </c>
      <c r="H220" s="4" t="s">
        <v>2</v>
      </c>
    </row>
    <row r="221" spans="1:8" ht="12.75">
      <c r="A221" s="81" t="s">
        <v>85</v>
      </c>
      <c r="B221" s="28">
        <v>22005</v>
      </c>
      <c r="C221" s="29">
        <v>374952</v>
      </c>
      <c r="D221" s="29">
        <v>373499.8</v>
      </c>
      <c r="E221" s="29">
        <v>0</v>
      </c>
      <c r="F221" s="30">
        <v>0</v>
      </c>
      <c r="G221" s="29">
        <f>C221-D221</f>
        <v>1452.2000000000116</v>
      </c>
      <c r="H221" s="29">
        <v>1452.2</v>
      </c>
    </row>
    <row r="222" spans="1:8" ht="15">
      <c r="A222" s="119" t="s">
        <v>6</v>
      </c>
      <c r="B222" s="120"/>
      <c r="C222" s="14">
        <f aca="true" t="shared" si="18" ref="C222:H222">SUM(C221:C221)</f>
        <v>374952</v>
      </c>
      <c r="D222" s="14">
        <f t="shared" si="18"/>
        <v>373499.8</v>
      </c>
      <c r="E222" s="14">
        <f t="shared" si="18"/>
        <v>0</v>
      </c>
      <c r="F222" s="14">
        <f t="shared" si="18"/>
        <v>0</v>
      </c>
      <c r="G222" s="14">
        <f t="shared" si="18"/>
        <v>1452.2000000000116</v>
      </c>
      <c r="H222" s="14">
        <f t="shared" si="18"/>
        <v>1452.2</v>
      </c>
    </row>
    <row r="223" spans="1:8" ht="12.75">
      <c r="A223" s="79"/>
      <c r="B223" s="79"/>
      <c r="C223" s="79"/>
      <c r="D223" s="79"/>
      <c r="E223" s="79"/>
      <c r="F223" s="79"/>
      <c r="G223" s="79"/>
      <c r="H223" s="79"/>
    </row>
    <row r="224" spans="1:8" ht="12.75">
      <c r="A224" s="79"/>
      <c r="B224" s="79"/>
      <c r="C224" s="79"/>
      <c r="D224" s="79"/>
      <c r="E224" s="79"/>
      <c r="F224" s="79"/>
      <c r="G224" s="79"/>
      <c r="H224" s="79"/>
    </row>
    <row r="227" ht="15">
      <c r="A227" s="15" t="s">
        <v>27</v>
      </c>
    </row>
    <row r="228" spans="1:8" ht="20.25" customHeight="1">
      <c r="A228" s="47" t="s">
        <v>24</v>
      </c>
      <c r="B228" s="48"/>
      <c r="C228" s="49">
        <f aca="true" t="shared" si="19" ref="C228:H228">C7+C19+C26+C39+C127+C62+C83+C118+C139+C171+C190+C209+C98+C217</f>
        <v>5322454614.54</v>
      </c>
      <c r="D228" s="49">
        <f t="shared" si="19"/>
        <v>5315164966.8</v>
      </c>
      <c r="E228" s="49">
        <f t="shared" si="19"/>
        <v>5794579</v>
      </c>
      <c r="F228" s="49">
        <f t="shared" si="19"/>
        <v>1540549.09</v>
      </c>
      <c r="G228" s="49">
        <f t="shared" si="19"/>
        <v>2048508.6300000001</v>
      </c>
      <c r="H228" s="49">
        <f t="shared" si="19"/>
        <v>3543577.37</v>
      </c>
    </row>
    <row r="229" ht="12.75">
      <c r="G229" s="16"/>
    </row>
    <row r="230" ht="12.75">
      <c r="G230" s="16"/>
    </row>
    <row r="231" spans="1:7" ht="12.75">
      <c r="A231" t="s">
        <v>77</v>
      </c>
      <c r="G231" s="16"/>
    </row>
    <row r="232" spans="1:7" ht="12.75">
      <c r="A232" t="s">
        <v>111</v>
      </c>
      <c r="C232" s="93">
        <v>5847.84</v>
      </c>
      <c r="G232" s="16"/>
    </row>
    <row r="233" spans="1:7" ht="12.75">
      <c r="A233" t="s">
        <v>110</v>
      </c>
      <c r="C233" s="93">
        <v>56263</v>
      </c>
      <c r="G233" s="16"/>
    </row>
    <row r="234" spans="1:7" ht="12.75">
      <c r="A234" t="s">
        <v>78</v>
      </c>
      <c r="C234" s="93">
        <v>1180048</v>
      </c>
      <c r="G234" s="16"/>
    </row>
    <row r="235" spans="1:7" ht="12.75">
      <c r="A235" s="105" t="s">
        <v>112</v>
      </c>
      <c r="C235" s="93">
        <v>1920</v>
      </c>
      <c r="G235" s="16"/>
    </row>
    <row r="236" spans="1:7" ht="12.75">
      <c r="A236" s="105" t="s">
        <v>152</v>
      </c>
      <c r="C236" s="93">
        <v>35200</v>
      </c>
      <c r="G236" s="16"/>
    </row>
    <row r="237" spans="1:7" ht="12.75">
      <c r="A237" t="s">
        <v>153</v>
      </c>
      <c r="C237" s="93">
        <v>65908</v>
      </c>
      <c r="G237" s="16"/>
    </row>
    <row r="238" spans="1:7" ht="12.75">
      <c r="A238" t="s">
        <v>92</v>
      </c>
      <c r="C238" s="93">
        <v>36665.62</v>
      </c>
      <c r="G238" s="16"/>
    </row>
    <row r="239" spans="1:7" ht="12.75">
      <c r="A239" t="s">
        <v>154</v>
      </c>
      <c r="C239" s="93">
        <v>47828.63</v>
      </c>
      <c r="G239" s="16"/>
    </row>
    <row r="240" spans="3:7" ht="12.75">
      <c r="C240" s="93"/>
      <c r="G240" s="16"/>
    </row>
    <row r="241" spans="1:7" ht="12.75">
      <c r="A241" s="105"/>
      <c r="C241" s="93"/>
      <c r="G241" s="16"/>
    </row>
    <row r="242" ht="12.75">
      <c r="G242" s="16"/>
    </row>
    <row r="243" spans="1:7" ht="12.75">
      <c r="A243" t="s">
        <v>91</v>
      </c>
      <c r="G243" s="16"/>
    </row>
    <row r="244" spans="1:7" ht="12.75">
      <c r="A244" s="105" t="s">
        <v>155</v>
      </c>
      <c r="C244" s="93">
        <v>110868</v>
      </c>
      <c r="G244" s="16"/>
    </row>
    <row r="245" ht="12.75">
      <c r="G245" s="16"/>
    </row>
    <row r="246" spans="1:7" ht="12.75">
      <c r="A246" t="s">
        <v>79</v>
      </c>
      <c r="G246" s="16"/>
    </row>
    <row r="247" spans="1:7" ht="12.75">
      <c r="A247" t="s">
        <v>80</v>
      </c>
      <c r="C247" s="94">
        <v>5847.84</v>
      </c>
      <c r="G247" s="16"/>
    </row>
    <row r="248" spans="1:7" ht="12.75">
      <c r="A248" t="s">
        <v>81</v>
      </c>
      <c r="C248" s="94">
        <v>1180048</v>
      </c>
      <c r="G248" s="16"/>
    </row>
    <row r="249" spans="1:7" ht="12.75">
      <c r="A249" t="s">
        <v>100</v>
      </c>
      <c r="C249" s="94">
        <v>56263</v>
      </c>
      <c r="G249" s="16"/>
    </row>
    <row r="250" spans="1:7" ht="12.75">
      <c r="A250" t="s">
        <v>83</v>
      </c>
      <c r="C250" s="94">
        <v>15149</v>
      </c>
      <c r="G250" s="16"/>
    </row>
    <row r="251" spans="1:7" ht="12.75">
      <c r="A251" t="s">
        <v>156</v>
      </c>
      <c r="C251" s="94">
        <v>35200</v>
      </c>
      <c r="G251" s="16"/>
    </row>
    <row r="252" spans="1:7" ht="12.75">
      <c r="A252" t="s">
        <v>50</v>
      </c>
      <c r="C252" s="93">
        <v>150438.45</v>
      </c>
      <c r="G252" s="16"/>
    </row>
    <row r="253" spans="1:7" ht="12.75">
      <c r="A253" t="s">
        <v>90</v>
      </c>
      <c r="C253" s="93">
        <v>2100631.08</v>
      </c>
      <c r="G253" s="16"/>
    </row>
    <row r="254" ht="12.75">
      <c r="G254" s="16"/>
    </row>
    <row r="255" ht="15">
      <c r="A255" s="15" t="s">
        <v>28</v>
      </c>
    </row>
    <row r="256" spans="1:8" ht="15">
      <c r="A256" s="47" t="s">
        <v>24</v>
      </c>
      <c r="B256" s="48"/>
      <c r="C256" s="49">
        <f aca="true" t="shared" si="20" ref="C256:H256">C12+C54+C71+C89+C105+C145+C180+C201+C222+C132</f>
        <v>581329836</v>
      </c>
      <c r="D256" s="49">
        <f t="shared" si="20"/>
        <v>576897226.58</v>
      </c>
      <c r="E256" s="49">
        <f t="shared" si="20"/>
        <v>105181</v>
      </c>
      <c r="F256" s="49">
        <f t="shared" si="20"/>
        <v>0</v>
      </c>
      <c r="G256" s="49">
        <f t="shared" si="20"/>
        <v>4316433.42</v>
      </c>
      <c r="H256" s="49">
        <f t="shared" si="20"/>
        <v>4316433.42</v>
      </c>
    </row>
    <row r="257" ht="12.75">
      <c r="G257" s="16"/>
    </row>
    <row r="258" spans="1:9" ht="12.75">
      <c r="A258" t="s">
        <v>87</v>
      </c>
      <c r="G258" s="16"/>
      <c r="H258" s="117">
        <f>SUM(H256,H228)</f>
        <v>7860010.79</v>
      </c>
      <c r="I258" s="118"/>
    </row>
    <row r="259" spans="1:7" ht="12.75">
      <c r="A259" t="s">
        <v>80</v>
      </c>
      <c r="C259" s="16">
        <f>H11</f>
        <v>179529</v>
      </c>
      <c r="G259" s="16"/>
    </row>
    <row r="260" spans="1:7" ht="12.75">
      <c r="A260" t="s">
        <v>50</v>
      </c>
      <c r="C260" s="16">
        <f>H54</f>
        <v>3819348.4200000004</v>
      </c>
      <c r="G260" s="16"/>
    </row>
    <row r="261" spans="1:7" ht="12.75">
      <c r="A261" t="s">
        <v>81</v>
      </c>
      <c r="C261" s="16">
        <f>H71</f>
        <v>206175</v>
      </c>
      <c r="G261" s="16"/>
    </row>
    <row r="262" spans="1:7" ht="12.75">
      <c r="A262" t="s">
        <v>82</v>
      </c>
      <c r="C262" s="16">
        <f>H89</f>
        <v>18940</v>
      </c>
      <c r="G262" s="16"/>
    </row>
    <row r="263" spans="1:7" ht="12.75">
      <c r="A263" t="s">
        <v>109</v>
      </c>
      <c r="C263" s="16">
        <f>H222</f>
        <v>1452.2</v>
      </c>
      <c r="G263" s="16"/>
    </row>
    <row r="264" spans="1:7" ht="12.75">
      <c r="A264" s="105" t="s">
        <v>165</v>
      </c>
      <c r="C264" s="16">
        <f>H131</f>
        <v>6421.8</v>
      </c>
      <c r="G264" s="16"/>
    </row>
    <row r="265" spans="1:7" ht="12.75">
      <c r="A265" s="105" t="s">
        <v>88</v>
      </c>
      <c r="C265" s="16">
        <f>H145</f>
        <v>84567</v>
      </c>
      <c r="E265" s="16"/>
      <c r="G265" s="16"/>
    </row>
    <row r="266" spans="1:7" ht="12.75">
      <c r="A266" s="105"/>
      <c r="C266" s="94"/>
      <c r="G266" s="16"/>
    </row>
    <row r="267" spans="3:7" ht="12.75">
      <c r="C267" s="94"/>
      <c r="G267" s="16"/>
    </row>
    <row r="268" spans="3:7" ht="12.75">
      <c r="C268" s="94"/>
      <c r="G268" s="16"/>
    </row>
    <row r="269" spans="3:7" ht="12.75">
      <c r="C269" s="94"/>
      <c r="G269" s="16"/>
    </row>
    <row r="270" spans="3:7" ht="12.75">
      <c r="C270" s="94"/>
      <c r="G270" s="16"/>
    </row>
    <row r="271" s="53" customFormat="1" ht="18">
      <c r="A271" s="52" t="s">
        <v>41</v>
      </c>
    </row>
    <row r="273" spans="1:8" s="5" customFormat="1" ht="48" customHeight="1">
      <c r="A273" s="2" t="s">
        <v>0</v>
      </c>
      <c r="B273" s="3" t="s">
        <v>1</v>
      </c>
      <c r="C273" s="4" t="s">
        <v>116</v>
      </c>
      <c r="D273" s="4" t="s">
        <v>117</v>
      </c>
      <c r="E273" s="4" t="s">
        <v>23</v>
      </c>
      <c r="F273" s="4" t="s">
        <v>118</v>
      </c>
      <c r="G273" s="4" t="s">
        <v>119</v>
      </c>
      <c r="H273" s="4" t="s">
        <v>2</v>
      </c>
    </row>
    <row r="274" spans="1:8" s="55" customFormat="1" ht="15" customHeight="1">
      <c r="A274" s="54" t="s">
        <v>29</v>
      </c>
      <c r="B274" s="56"/>
      <c r="C274" s="60"/>
      <c r="D274" s="60"/>
      <c r="E274" s="60"/>
      <c r="F274" s="61"/>
      <c r="G274" s="60"/>
      <c r="H274" s="60"/>
    </row>
    <row r="275" spans="1:8" s="55" customFormat="1" ht="30" customHeight="1">
      <c r="A275" s="50" t="s">
        <v>159</v>
      </c>
      <c r="B275" s="36">
        <v>34711</v>
      </c>
      <c r="C275" s="37">
        <v>70000</v>
      </c>
      <c r="D275" s="37">
        <v>70000</v>
      </c>
      <c r="E275" s="37">
        <v>0</v>
      </c>
      <c r="F275" s="38">
        <v>0</v>
      </c>
      <c r="G275" s="37">
        <v>0</v>
      </c>
      <c r="H275" s="37">
        <v>0</v>
      </c>
    </row>
    <row r="276" spans="1:8" s="55" customFormat="1" ht="15" customHeight="1">
      <c r="A276" s="54" t="s">
        <v>6</v>
      </c>
      <c r="B276" s="59"/>
      <c r="C276" s="57">
        <f aca="true" t="shared" si="21" ref="C276:H276">SUM(C275:C275)</f>
        <v>70000</v>
      </c>
      <c r="D276" s="57">
        <f t="shared" si="21"/>
        <v>70000</v>
      </c>
      <c r="E276" s="57">
        <f t="shared" si="21"/>
        <v>0</v>
      </c>
      <c r="F276" s="58">
        <f t="shared" si="21"/>
        <v>0</v>
      </c>
      <c r="G276" s="57">
        <f t="shared" si="21"/>
        <v>0</v>
      </c>
      <c r="H276" s="57">
        <f t="shared" si="21"/>
        <v>0</v>
      </c>
    </row>
    <row r="277" spans="1:8" s="15" customFormat="1" ht="24.75" customHeight="1">
      <c r="A277" s="123" t="s">
        <v>6</v>
      </c>
      <c r="B277" s="124"/>
      <c r="C277" s="39">
        <f aca="true" t="shared" si="22" ref="C277:H277">C276</f>
        <v>70000</v>
      </c>
      <c r="D277" s="39">
        <f t="shared" si="22"/>
        <v>70000</v>
      </c>
      <c r="E277" s="39">
        <f t="shared" si="22"/>
        <v>0</v>
      </c>
      <c r="F277" s="39">
        <f t="shared" si="22"/>
        <v>0</v>
      </c>
      <c r="G277" s="39">
        <f t="shared" si="22"/>
        <v>0</v>
      </c>
      <c r="H277" s="39">
        <f t="shared" si="22"/>
        <v>0</v>
      </c>
    </row>
    <row r="278" spans="1:8" ht="12.75">
      <c r="A278" s="125" t="s">
        <v>40</v>
      </c>
      <c r="B278" s="126"/>
      <c r="C278" s="126"/>
      <c r="D278" s="126"/>
      <c r="E278" s="126"/>
      <c r="F278" s="126"/>
      <c r="G278" s="126"/>
      <c r="H278" s="126"/>
    </row>
    <row r="279" spans="1:8" ht="15.75" customHeight="1">
      <c r="A279" s="126"/>
      <c r="B279" s="126"/>
      <c r="C279" s="126"/>
      <c r="D279" s="126"/>
      <c r="E279" s="126"/>
      <c r="F279" s="126"/>
      <c r="G279" s="126"/>
      <c r="H279" s="126"/>
    </row>
    <row r="281" spans="1:8" s="68" customFormat="1" ht="15.75">
      <c r="A281" s="48"/>
      <c r="B281" s="48"/>
      <c r="C281" s="48"/>
      <c r="D281" s="48"/>
      <c r="E281" s="121">
        <f>SUM(D277)</f>
        <v>70000</v>
      </c>
      <c r="F281" s="122"/>
      <c r="G281" s="62" t="s">
        <v>8</v>
      </c>
      <c r="H281" s="48"/>
    </row>
  </sheetData>
  <sheetProtection/>
  <mergeCells count="27">
    <mergeCell ref="A7:B7"/>
    <mergeCell ref="A12:B12"/>
    <mergeCell ref="A26:B26"/>
    <mergeCell ref="A39:B39"/>
    <mergeCell ref="A19:B19"/>
    <mergeCell ref="A222:B222"/>
    <mergeCell ref="A132:B132"/>
    <mergeCell ref="A217:B217"/>
    <mergeCell ref="A209:B209"/>
    <mergeCell ref="A118:B118"/>
    <mergeCell ref="A180:B180"/>
    <mergeCell ref="A278:H279"/>
    <mergeCell ref="A190:B190"/>
    <mergeCell ref="A127:B127"/>
    <mergeCell ref="A201:B201"/>
    <mergeCell ref="A139:B139"/>
    <mergeCell ref="A145:B145"/>
    <mergeCell ref="A98:B98"/>
    <mergeCell ref="A83:B83"/>
    <mergeCell ref="E281:F281"/>
    <mergeCell ref="A105:B105"/>
    <mergeCell ref="A277:B277"/>
    <mergeCell ref="A54:B54"/>
    <mergeCell ref="A62:B62"/>
    <mergeCell ref="A89:B89"/>
    <mergeCell ref="A71:B71"/>
    <mergeCell ref="A171:B171"/>
  </mergeCells>
  <printOptions/>
  <pageMargins left="0.5905511811023623" right="0.1968503937007874" top="0.9448818897637796" bottom="0.984251968503937" header="0.5118110236220472" footer="0.5118110236220472"/>
  <pageSetup firstPageNumber="211" useFirstPageNumber="1" horizontalDpi="600" verticalDpi="600" orientation="landscape" paperSize="9" scale="90" r:id="rId1"/>
  <headerFooter alignWithMargins="0">
    <oddFooter>&amp;L&amp;"Arial,Kurzíva"Zastupitelstvo Olomouckého kraje 28.6.2013
6. - Závěrečný účet Olomouckého kraje za rok 2012
Příloha č. 10: Vyúčtování finančních vztahů ke státnímu rozpočtu za rok 2012&amp;R&amp;"Arial,Kurzíva"Strana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Dresslerová Veronika</cp:lastModifiedBy>
  <cp:lastPrinted>2013-06-06T10:42:52Z</cp:lastPrinted>
  <dcterms:created xsi:type="dcterms:W3CDTF">2003-04-14T15:02:19Z</dcterms:created>
  <dcterms:modified xsi:type="dcterms:W3CDTF">2013-06-10T10:18:11Z</dcterms:modified>
  <cp:category/>
  <cp:version/>
  <cp:contentType/>
  <cp:contentStatus/>
</cp:coreProperties>
</file>