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27.6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49" i="5" l="1"/>
  <c r="C48" i="5"/>
  <c r="C49" i="5" s="1"/>
  <c r="B44" i="5"/>
  <c r="B53" i="5" s="1"/>
  <c r="C43" i="5"/>
  <c r="C41" i="5"/>
  <c r="C34" i="5"/>
  <c r="C32" i="5"/>
  <c r="C31" i="5"/>
  <c r="C29" i="5"/>
  <c r="C42" i="5" s="1"/>
  <c r="C44" i="5" s="1"/>
  <c r="C53" i="5" s="1"/>
  <c r="C25" i="5"/>
  <c r="B24" i="5"/>
  <c r="B26" i="5" s="1"/>
  <c r="B52" i="5" s="1"/>
  <c r="C23" i="5"/>
  <c r="C22" i="5"/>
  <c r="C17" i="5"/>
  <c r="C15" i="5"/>
  <c r="C9" i="5"/>
  <c r="C6" i="5"/>
  <c r="C5" i="5"/>
  <c r="C3" i="5"/>
  <c r="C24" i="5" s="1"/>
  <c r="C26" i="5" s="1"/>
  <c r="C52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183+221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214+68726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198+496
274+3866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214+68726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</t>
        </r>
      </text>
    </comment>
    <comment ref="C43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215+787
251+12338 (celkem 12406)
</t>
        </r>
      </text>
    </comment>
  </commentList>
</comments>
</file>

<file path=xl/sharedStrings.xml><?xml version="1.0" encoding="utf-8"?>
<sst xmlns="http://schemas.openxmlformats.org/spreadsheetml/2006/main" count="53" uniqueCount="41">
  <si>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</si>
  <si>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</si>
  <si>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</si>
  <si>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</si>
  <si>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</si>
  <si>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</si>
  <si>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</si>
  <si>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</si>
  <si>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</si>
  <si>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</si>
  <si>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</si>
  <si>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</si>
  <si>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</si>
  <si>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</si>
  <si>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</si>
  <si>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</si>
  <si>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</si>
  <si>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</si>
  <si>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</si>
  <si>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</si>
  <si>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</si>
  <si>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</si>
  <si>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</si>
  <si>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</si>
  <si>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</si>
  <si>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</si>
  <si>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</si>
  <si>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</si>
  <si>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</si>
  <si>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</si>
  <si>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</si>
  <si>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</si>
  <si>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</si>
  <si>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</si>
  <si>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</si>
  <si>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</si>
  <si>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</si>
  <si>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</si>
  <si>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pro Krajský úřad</t>
  </si>
  <si>
    <t>OPPMP, OPVVV, MPO, NPO, IROP, OPTP, OPZ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</si>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</sst>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0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f>5208841+7944</f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f>6147+600</f>
        <v>6747</v>
      </c>
    </row>
    <row r="6" spans="1:3" ht="14.25" customHeight="1" x14ac:dyDescent="0.2">
      <c r="A6" s="8" t="s">
        <v>30</v>
      </c>
      <c r="B6" s="18">
        <v>248807</v>
      </c>
      <c r="C6" s="7">
        <f>248807+100</f>
        <v>248907</v>
      </c>
    </row>
    <row r="7" spans="1:3" ht="14.25" customHeight="1" x14ac:dyDescent="0.2">
      <c r="A7" s="6" t="s">
        <v>5</v>
      </c>
      <c r="B7" s="18">
        <v>33555.4</v>
      </c>
      <c r="C7" s="7">
        <v>33776.400000000001</v>
      </c>
    </row>
    <row r="8" spans="1:3" ht="14.25" customHeight="1" x14ac:dyDescent="0.2">
      <c r="A8" s="6" t="s">
        <v>6</v>
      </c>
      <c r="B8" s="18">
        <v>3210.3</v>
      </c>
      <c r="C8" s="7">
        <v>3213.3</v>
      </c>
    </row>
    <row r="9" spans="1:3" ht="14.25" customHeight="1" x14ac:dyDescent="0.2">
      <c r="A9" s="6" t="s">
        <v>29</v>
      </c>
      <c r="B9" s="18">
        <v>184418.5</v>
      </c>
      <c r="C9" s="7">
        <f>199123.5+195</f>
        <v>199318.5</v>
      </c>
    </row>
    <row r="10" spans="1:3" ht="14.25" customHeight="1" x14ac:dyDescent="0.2">
      <c r="A10" s="6" t="s">
        <v>7</v>
      </c>
      <c r="B10" s="18">
        <v>9010</v>
      </c>
      <c r="C10" s="7">
        <v>9010</v>
      </c>
    </row>
    <row r="11" spans="1:3" ht="14.25" customHeight="1" x14ac:dyDescent="0.2">
      <c r="A11" s="6" t="s">
        <v>8</v>
      </c>
      <c r="B11" s="18">
        <v>1000.6</v>
      </c>
      <c r="C11" s="7">
        <v>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5455</v>
      </c>
    </row>
    <row r="15" spans="1:3" ht="14.25" customHeight="1" x14ac:dyDescent="0.2">
      <c r="A15" s="6" t="s">
        <v>34</v>
      </c>
      <c r="B15" s="18">
        <v>0</v>
      </c>
      <c r="C15" s="7">
        <f>11062315+72+96+1249+1189</f>
        <v>11064921</v>
      </c>
    </row>
    <row r="16" spans="1:3" ht="14.25" customHeight="1" x14ac:dyDescent="0.2">
      <c r="A16" s="6" t="s">
        <v>35</v>
      </c>
      <c r="B16" s="18">
        <v>0</v>
      </c>
      <c r="C16" s="7">
        <v>1518834</v>
      </c>
    </row>
    <row r="17" spans="1:3" ht="14.25" customHeight="1" x14ac:dyDescent="0.2">
      <c r="A17" s="6" t="s">
        <v>36</v>
      </c>
      <c r="B17" s="18">
        <v>0</v>
      </c>
      <c r="C17" s="7">
        <f>3499+2572</f>
        <v>6071</v>
      </c>
    </row>
    <row r="18" spans="1:3" ht="14.25" customHeight="1" x14ac:dyDescent="0.2">
      <c r="A18" s="6" t="s">
        <v>37</v>
      </c>
      <c r="B18" s="18">
        <v>0</v>
      </c>
      <c r="C18" s="7">
        <v>68726</v>
      </c>
    </row>
    <row r="19" spans="1:3" ht="14.25" customHeight="1" x14ac:dyDescent="0.2">
      <c r="A19" s="6" t="s">
        <v>38</v>
      </c>
      <c r="B19" s="18">
        <v>0</v>
      </c>
      <c r="C19" s="7">
        <v>22456</v>
      </c>
    </row>
    <row r="20" spans="1:3" ht="14.25" customHeight="1" x14ac:dyDescent="0.2">
      <c r="A20" s="10" t="s">
        <v>17</v>
      </c>
      <c r="B20" s="19">
        <v>11328</v>
      </c>
      <c r="C20" s="11">
        <v>11568</v>
      </c>
    </row>
    <row r="21" spans="1:3" ht="14.25" customHeight="1" x14ac:dyDescent="0.2">
      <c r="A21" s="10" t="s">
        <v>9</v>
      </c>
      <c r="B21" s="19">
        <v>34300</v>
      </c>
      <c r="C21" s="11">
        <v>34300</v>
      </c>
    </row>
    <row r="22" spans="1:3" ht="14.25" customHeight="1" x14ac:dyDescent="0.2">
      <c r="A22" s="10" t="s">
        <v>39</v>
      </c>
      <c r="B22" s="19">
        <v>0</v>
      </c>
      <c r="C22" s="11">
        <f>105251+12406</f>
        <v>117657</v>
      </c>
    </row>
    <row r="23" spans="1:3" ht="14.25" customHeight="1" x14ac:dyDescent="0.2">
      <c r="A23" s="10" t="s">
        <v>40</v>
      </c>
      <c r="B23" s="19">
        <v>0</v>
      </c>
      <c r="C23" s="11">
        <f>34096+227+10+2+3866</f>
        <v>38201</v>
      </c>
    </row>
    <row r="24" spans="1:3" ht="14.25" customHeight="1" x14ac:dyDescent="0.25">
      <c r="A24" s="4" t="s">
        <v>10</v>
      </c>
      <c r="B24" s="20">
        <f>SUM(B3:B23)</f>
        <v>5922170</v>
      </c>
      <c r="C24" s="12">
        <f>SUM(C3:C23)</f>
        <v>18791371</v>
      </c>
    </row>
    <row r="25" spans="1:3" ht="14.25" customHeight="1" x14ac:dyDescent="0.2">
      <c r="A25" s="13" t="s">
        <v>11</v>
      </c>
      <c r="B25" s="24">
        <v>-11315</v>
      </c>
      <c r="C25" s="24">
        <f>-11315-240</f>
        <v>-11555</v>
      </c>
    </row>
    <row r="26" spans="1:3" ht="15.75" thickBot="1" x14ac:dyDescent="0.3">
      <c r="A26" s="14" t="s">
        <v>12</v>
      </c>
      <c r="B26" s="15">
        <f>B24+B25</f>
        <v>5910855</v>
      </c>
      <c r="C26" s="15">
        <f>C24+C25</f>
        <v>18779816</v>
      </c>
    </row>
    <row r="27" spans="1:3" ht="13.5" thickTop="1" x14ac:dyDescent="0.2">
      <c r="A27" s="16"/>
      <c r="B27" s="21"/>
    </row>
    <row r="28" spans="1:3" ht="15.75" customHeight="1" x14ac:dyDescent="0.25">
      <c r="A28" s="4" t="s">
        <v>14</v>
      </c>
      <c r="B28" s="22" t="s">
        <v>2</v>
      </c>
      <c r="C28" s="5" t="s">
        <v>3</v>
      </c>
    </row>
    <row r="29" spans="1:3" ht="14.25" x14ac:dyDescent="0.2">
      <c r="A29" s="8" t="s">
        <v>25</v>
      </c>
      <c r="B29" s="23">
        <v>1051463</v>
      </c>
      <c r="C29" s="25">
        <f>1336324+68+7944+195+600</f>
        <v>1345131</v>
      </c>
    </row>
    <row r="30" spans="1:3" ht="14.25" x14ac:dyDescent="0.2">
      <c r="A30" s="8" t="s">
        <v>26</v>
      </c>
      <c r="B30" s="23">
        <v>463241</v>
      </c>
      <c r="C30" s="25">
        <v>463268</v>
      </c>
    </row>
    <row r="31" spans="1:3" ht="14.25" x14ac:dyDescent="0.2">
      <c r="A31" s="8" t="s">
        <v>27</v>
      </c>
      <c r="B31" s="23">
        <v>3600073</v>
      </c>
      <c r="C31" s="25">
        <f>3603442+100+3866</f>
        <v>3607408</v>
      </c>
    </row>
    <row r="32" spans="1:3" ht="14.25" x14ac:dyDescent="0.2">
      <c r="A32" s="8" t="s">
        <v>34</v>
      </c>
      <c r="B32" s="23">
        <v>0</v>
      </c>
      <c r="C32" s="25">
        <f>11062315+72+96+1249+1189</f>
        <v>11064921</v>
      </c>
    </row>
    <row r="33" spans="1:3" ht="14.25" x14ac:dyDescent="0.2">
      <c r="A33" s="8" t="s">
        <v>35</v>
      </c>
      <c r="B33" s="23">
        <v>0</v>
      </c>
      <c r="C33" s="25">
        <v>1518834</v>
      </c>
    </row>
    <row r="34" spans="1:3" ht="14.25" x14ac:dyDescent="0.2">
      <c r="A34" s="8" t="s">
        <v>36</v>
      </c>
      <c r="B34" s="23">
        <v>0</v>
      </c>
      <c r="C34" s="25">
        <f>3499+2572</f>
        <v>6071</v>
      </c>
    </row>
    <row r="35" spans="1:3" ht="14.25" x14ac:dyDescent="0.2">
      <c r="A35" s="6" t="s">
        <v>37</v>
      </c>
      <c r="B35" s="23">
        <v>0</v>
      </c>
      <c r="C35" s="25">
        <v>68726</v>
      </c>
    </row>
    <row r="36" spans="1:3" ht="14.25" x14ac:dyDescent="0.2">
      <c r="A36" s="8" t="s">
        <v>38</v>
      </c>
      <c r="B36" s="23">
        <v>0</v>
      </c>
      <c r="C36" s="25">
        <v>1129</v>
      </c>
    </row>
    <row r="37" spans="1:3" ht="14.25" x14ac:dyDescent="0.2">
      <c r="A37" s="10" t="s">
        <v>17</v>
      </c>
      <c r="B37" s="23">
        <v>11328</v>
      </c>
      <c r="C37" s="25">
        <v>11568</v>
      </c>
    </row>
    <row r="38" spans="1:3" ht="14.25" x14ac:dyDescent="0.2">
      <c r="A38" s="10" t="s">
        <v>9</v>
      </c>
      <c r="B38" s="23">
        <v>34300</v>
      </c>
      <c r="C38" s="25">
        <v>34300</v>
      </c>
    </row>
    <row r="39" spans="1:3" ht="14.25" x14ac:dyDescent="0.2">
      <c r="A39" s="10" t="s">
        <v>39</v>
      </c>
      <c r="B39" s="23">
        <v>0</v>
      </c>
      <c r="C39" s="25">
        <v>82221</v>
      </c>
    </row>
    <row r="40" spans="1:3" ht="14.25" x14ac:dyDescent="0.2">
      <c r="A40" s="10" t="s">
        <v>28</v>
      </c>
      <c r="B40" s="23">
        <v>1203424</v>
      </c>
      <c r="C40" s="25">
        <v>1344386</v>
      </c>
    </row>
    <row r="41" spans="1:3" ht="14.25" x14ac:dyDescent="0.2">
      <c r="A41" s="10" t="s">
        <v>40</v>
      </c>
      <c r="B41" s="23">
        <v>0</v>
      </c>
      <c r="C41" s="25">
        <f>41900+10+227+2</f>
        <v>42139</v>
      </c>
    </row>
    <row r="42" spans="1:3" ht="14.25" customHeight="1" x14ac:dyDescent="0.25">
      <c r="A42" s="4" t="s">
        <v>15</v>
      </c>
      <c r="B42" s="20">
        <v>6363829</v>
      </c>
      <c r="C42" s="12">
        <f>SUM(C29:C41)</f>
        <v>19590102</v>
      </c>
    </row>
    <row r="43" spans="1:3" ht="14.25" x14ac:dyDescent="0.2">
      <c r="A43" s="13" t="s">
        <v>11</v>
      </c>
      <c r="B43" s="24">
        <v>-11315</v>
      </c>
      <c r="C43" s="24">
        <f>-11315-240</f>
        <v>-11555</v>
      </c>
    </row>
    <row r="44" spans="1:3" ht="15.75" thickBot="1" x14ac:dyDescent="0.3">
      <c r="A44" s="14" t="s">
        <v>16</v>
      </c>
      <c r="B44" s="15">
        <f>+B42+B43</f>
        <v>6352514</v>
      </c>
      <c r="C44" s="15">
        <f>+C42+C43</f>
        <v>19578547</v>
      </c>
    </row>
    <row r="45" spans="1:3" ht="13.5" thickTop="1" x14ac:dyDescent="0.2">
      <c r="A45" s="16" t="s">
        <v>13</v>
      </c>
      <c r="B45" s="21"/>
    </row>
    <row r="46" spans="1:3" ht="14.25" x14ac:dyDescent="0.2">
      <c r="B46" s="1"/>
      <c r="C46" s="9"/>
    </row>
    <row r="47" spans="1:3" ht="14.25" x14ac:dyDescent="0.2">
      <c r="A47" s="10" t="s">
        <v>19</v>
      </c>
      <c r="B47" s="19">
        <v>713000</v>
      </c>
      <c r="C47" s="11">
        <v>1390040</v>
      </c>
    </row>
    <row r="48" spans="1:3" ht="14.25" x14ac:dyDescent="0.2">
      <c r="A48" s="26" t="s">
        <v>18</v>
      </c>
      <c r="B48" s="27">
        <v>271341</v>
      </c>
      <c r="C48" s="28">
        <f>578971+12338</f>
        <v>591309</v>
      </c>
    </row>
    <row r="49" spans="1:3" ht="15.75" thickBot="1" x14ac:dyDescent="0.3">
      <c r="A49" s="14" t="s">
        <v>20</v>
      </c>
      <c r="B49" s="15">
        <f>+B47-B48</f>
        <v>441659</v>
      </c>
      <c r="C49" s="15">
        <f>+C47-C48</f>
        <v>798731</v>
      </c>
    </row>
    <row r="50" spans="1:3" ht="15" thickTop="1" x14ac:dyDescent="0.2">
      <c r="A50" s="10"/>
      <c r="B50" s="29"/>
      <c r="C50" s="30"/>
    </row>
    <row r="51" spans="1:3" ht="15" thickBot="1" x14ac:dyDescent="0.25">
      <c r="A51" s="10"/>
      <c r="B51" s="29"/>
      <c r="C51" s="30"/>
    </row>
    <row r="52" spans="1:3" ht="15.75" thickBot="1" x14ac:dyDescent="0.3">
      <c r="A52" s="31" t="s">
        <v>21</v>
      </c>
      <c r="B52" s="32">
        <f>+B26+B47</f>
        <v>6623855</v>
      </c>
      <c r="C52" s="33">
        <f>+C26+C47</f>
        <v>20169856</v>
      </c>
    </row>
    <row r="53" spans="1:3" ht="15.75" thickBot="1" x14ac:dyDescent="0.3">
      <c r="A53" s="31" t="s">
        <v>22</v>
      </c>
      <c r="B53" s="32">
        <f>+B44+B48</f>
        <v>6623855</v>
      </c>
      <c r="C53" s="33">
        <f>+C44+C48</f>
        <v>20169856</v>
      </c>
    </row>
    <row r="54" spans="1:3" x14ac:dyDescent="0.2">
      <c r="B54" s="1"/>
    </row>
    <row r="55" spans="1:3" ht="14.25" x14ac:dyDescent="0.2">
      <c r="B55" s="1"/>
      <c r="C55" s="17"/>
    </row>
    <row r="56" spans="1:3" ht="14.25" x14ac:dyDescent="0.2">
      <c r="B56" s="1"/>
      <c r="C56" s="17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0" spans="1:3" x14ac:dyDescent="0.2">
      <c r="B60" s="1"/>
    </row>
    <row r="61" spans="1:3" x14ac:dyDescent="0.2">
      <c r="B61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6" spans="2:3" x14ac:dyDescent="0.2">
      <c r="B76" s="1"/>
      <c r="C76" s="1"/>
    </row>
    <row r="77" spans="2:3" x14ac:dyDescent="0.2">
      <c r="B77" s="1"/>
      <c r="C77" s="1"/>
    </row>
    <row r="80" spans="2:3" x14ac:dyDescent="0.2">
      <c r="B80" s="1"/>
      <c r="C80" s="1"/>
    </row>
    <row r="81" spans="2:3" x14ac:dyDescent="0.2">
      <c r="B81" s="1"/>
      <c r="C81" s="1"/>
    </row>
    <row r="95" spans="2:3" x14ac:dyDescent="0.2">
      <c r="B95" s="1"/>
      <c r="C95" s="1"/>
    </row>
    <row r="96" spans="2:3" x14ac:dyDescent="0.2">
      <c r="B96" s="1"/>
      <c r="C96" s="1"/>
    </row>
    <row r="99" spans="2:3" x14ac:dyDescent="0.2">
      <c r="B99" s="1"/>
      <c r="C99" s="1"/>
    </row>
    <row r="100" spans="2:3" x14ac:dyDescent="0.2">
      <c r="B100" s="1"/>
      <c r="C100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55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27.6.2022
8.1. - Rozpočet Olomouckého kraje 2022 - rozpočtové změny 
Příloha č.1 DZ: Upravený rozpočet OK na rok 2022 po schválení rozpočtových změn&amp;R&amp;"Arial,Kurzíva"Strana &amp;P (celkem 55)&amp;"Arial,Obyčejné"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2022-06-08T14:32:08Z</cp:lastPrinted>
  <dcterms:created xsi:type="dcterms:W3CDTF">2007-02-21T09:44:06Z</dcterms:created>
  <dcterms:modified xsi:type="dcterms:W3CDTF">2022-06-08T14:33:05Z</dcterms:modified>
</cp:coreProperties>
</file>