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 tabRatio="800" activeTab="3"/>
  </bookViews>
  <sheets>
    <sheet name="Rekapitulace dle oblasti" sheetId="26" r:id="rId1"/>
    <sheet name="1700" sheetId="25" r:id="rId2"/>
    <sheet name="1702" sheetId="27" r:id="rId3"/>
    <sheet name="1704" sheetId="41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oblasti'!$A$64591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oblasti'!$A$1:$N$29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E16" i="26" l="1"/>
  <c r="I40" i="41" l="1"/>
  <c r="I39" i="41"/>
  <c r="I38" i="41"/>
  <c r="I37" i="41"/>
  <c r="I40" i="27"/>
  <c r="I39" i="27"/>
  <c r="I38" i="27"/>
  <c r="I37" i="27"/>
  <c r="I40" i="25"/>
  <c r="I39" i="25"/>
  <c r="I38" i="25"/>
  <c r="I37" i="25"/>
  <c r="G18" i="41" l="1"/>
  <c r="G17" i="41"/>
  <c r="G16" i="41"/>
  <c r="G18" i="27" l="1"/>
  <c r="G17" i="27"/>
  <c r="G16" i="27"/>
  <c r="G18" i="25" l="1"/>
  <c r="G17" i="25"/>
  <c r="G16" i="25"/>
  <c r="B33" i="41" l="1"/>
  <c r="B33" i="27"/>
  <c r="B33" i="25"/>
  <c r="I54" i="41" l="1"/>
  <c r="G54" i="41"/>
  <c r="F54" i="41"/>
  <c r="E54" i="41"/>
  <c r="H53" i="41"/>
  <c r="H52" i="41"/>
  <c r="H51" i="41"/>
  <c r="H50" i="41"/>
  <c r="I47" i="41"/>
  <c r="H47" i="41"/>
  <c r="E46" i="41"/>
  <c r="I42" i="41"/>
  <c r="I41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H54" i="41" l="1"/>
  <c r="H54" i="27"/>
  <c r="G55" i="27"/>
  <c r="H54" i="25"/>
  <c r="M15" i="26" l="1"/>
  <c r="L15" i="26"/>
  <c r="F15" i="26"/>
  <c r="N16" i="26"/>
  <c r="G29" i="41"/>
  <c r="G26" i="41"/>
  <c r="I20" i="41"/>
  <c r="I21" i="41" s="1"/>
  <c r="I25" i="41" s="1"/>
  <c r="H20" i="41"/>
  <c r="H21" i="41" s="1"/>
  <c r="H25" i="41" s="1"/>
  <c r="G15" i="26"/>
  <c r="E15" i="26"/>
  <c r="G32" i="41" l="1"/>
  <c r="I15" i="26"/>
  <c r="G20" i="41"/>
  <c r="G21" i="41" s="1"/>
  <c r="G25" i="41" s="1"/>
  <c r="H20" i="27"/>
  <c r="H15" i="26" l="1"/>
  <c r="G26" i="27"/>
  <c r="G26" i="25"/>
  <c r="G29" i="25"/>
  <c r="I20" i="25"/>
  <c r="I21" i="25" s="1"/>
  <c r="I25" i="25" s="1"/>
  <c r="H20" i="25"/>
  <c r="H21" i="25" s="1"/>
  <c r="H25" i="25" s="1"/>
  <c r="E13" i="26"/>
  <c r="I20" i="27"/>
  <c r="I21" i="27" s="1"/>
  <c r="I25" i="27" s="1"/>
  <c r="H21" i="27"/>
  <c r="H25" i="27" s="1"/>
  <c r="K15" i="26" l="1"/>
  <c r="J15" i="26"/>
  <c r="G20" i="25"/>
  <c r="G21" i="25" s="1"/>
  <c r="H13" i="26" l="1"/>
  <c r="G25" i="25"/>
  <c r="G32" i="25" l="1"/>
  <c r="G32" i="27"/>
  <c r="L14" i="26"/>
  <c r="I14" i="26" l="1"/>
  <c r="L13" i="26"/>
  <c r="L16" i="26" l="1"/>
  <c r="I13" i="26"/>
  <c r="I16" i="26" l="1"/>
  <c r="J13" i="26"/>
  <c r="M14" i="26" l="1"/>
  <c r="M13" i="26" l="1"/>
  <c r="M16" i="26" l="1"/>
  <c r="N17" i="26" s="1"/>
  <c r="G29" i="27" l="1"/>
  <c r="F14" i="26"/>
  <c r="E14" i="26"/>
  <c r="G14" i="26" l="1"/>
  <c r="G20" i="27"/>
  <c r="G21" i="27" s="1"/>
  <c r="G25" i="27" s="1"/>
  <c r="H14" i="26" l="1"/>
  <c r="H22" i="26" l="1"/>
  <c r="H16" i="26"/>
  <c r="H21" i="26"/>
  <c r="J14" i="26"/>
  <c r="K14" i="26"/>
  <c r="H26" i="26" l="1"/>
  <c r="J16" i="26"/>
  <c r="G13" i="26"/>
  <c r="G16" i="26" s="1"/>
  <c r="F13" i="26" l="1"/>
  <c r="F16" i="26" s="1"/>
  <c r="K13" i="26" l="1"/>
  <c r="K16" i="26" l="1"/>
  <c r="K17" i="26" s="1"/>
  <c r="H27" i="26"/>
</calcChain>
</file>

<file path=xl/sharedStrings.xml><?xml version="1.0" encoding="utf-8"?>
<sst xmlns="http://schemas.openxmlformats.org/spreadsheetml/2006/main" count="239" uniqueCount="103">
  <si>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</si>
  <si>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</si>
  <si>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</si>
  <si>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</si>
  <si>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</si>
  <si>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</si>
  <si>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</si>
  <si>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</si>
  <si>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</si>
  <si>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</si>
  <si>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</si>
  <si>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</si>
  <si>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</si>
  <si>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</si>
  <si>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</si>
  <si>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</si>
  <si>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</si>
  <si>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</si>
  <si>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</si>
  <si>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</si>
  <si>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</si>
  <si>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</si>
  <si>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</si>
  <si>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</si>
  <si>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</si>
  <si>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</si>
  <si>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</si>
  <si>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</si>
  <si>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</si>
  <si>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</si>
  <si>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</si>
  <si>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</si>
  <si>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</si>
  <si>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</si>
  <si>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</si>
  <si>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</si>
  <si>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</si>
  <si>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</si>
  <si>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</si>
  <si>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</si>
  <si>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</si>
  <si>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</si>
  <si>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</si>
  <si>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</si>
  <si>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</si>
  <si>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</si>
  <si>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</si>
  <si>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</si>
  <si>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</si>
  <si>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</si>
  <si>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</si>
  <si>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</si>
  <si>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</si>
  <si>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</si>
  <si>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</si>
  <si>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</si>
  <si>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</si>
  <si>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</si>
  <si>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</si>
  <si>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</si>
  <si>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</si>
  <si>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</si>
  <si>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</si>
  <si>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</si>
  <si>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</si>
  <si>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</si>
  <si>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</si>
  <si>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</si>
  <si>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</si>
  <si>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</si>
  <si>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</si>
  <si>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</si>
  <si>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</si>
  <si>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Odborný léčebný ústav Paseka, příspěvková organizace</t>
  </si>
  <si>
    <t>783 97 Paseka 145</t>
  </si>
  <si>
    <t>00849081</t>
  </si>
  <si>
    <t>Dětské centrum Ostrůvek, příspěvková organizace</t>
  </si>
  <si>
    <t>00849197</t>
  </si>
  <si>
    <t>Zdravotnická záchranná služba Olomouckého kraje, příspěvková organizace</t>
  </si>
  <si>
    <t>Aksamitova 557/8, 779 00 Olomouc</t>
  </si>
  <si>
    <t>00849103</t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</si>
  <si>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</si>
  <si>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</si>
  <si>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</si>
  <si>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Paseka 145</t>
  </si>
  <si>
    <t>783 97 Paseka</t>
  </si>
  <si>
    <t>U dětského domova 269</t>
  </si>
  <si>
    <t>779 00 Olomouc</t>
  </si>
  <si>
    <t>Aksamitova 557/8</t>
  </si>
  <si>
    <t>779 00 Olomouc            Nové Sady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</si>
  <si>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skončily:</t>
    </r>
  </si>
  <si>
    <t xml:space="preserve">Rekapitulace hospodaření /výsledek hospodaření/ za  rok </t>
  </si>
  <si>
    <t>Příspěvek na provoz /odpisy/</t>
  </si>
  <si>
    <t>Příspěvek na provoz /nájemné/</t>
  </si>
  <si>
    <t xml:space="preserve">Odborný léčebný ústav Paseka, příspěvková organizace  </t>
  </si>
  <si>
    <t xml:space="preserve">Dětské centrum Ostrůvek, příspěvková organizace  </t>
  </si>
  <si>
    <t>779 00 Olomouc, Nové Sady, U dětského domova 269</t>
  </si>
  <si>
    <t xml:space="preserve">Zdravotnická záchranná služba Olomouckého kraje, příspěvková organizace   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</si>
  <si>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14 937,34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</si>
  <si>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803 823,84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</si>
  <si>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1 219 892,68 Kč.</t>
  </si>
  <si>
    <t>14. Financování hospodaření příspěvkových organizací Olomouckého kraje</t>
  </si>
  <si>
    <t>e) Příspěvkové organizace v oblasti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</si>
</sst>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6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27" fillId="0" borderId="0" xfId="1" applyFont="1" applyFill="1" applyBorder="1" applyProtection="1"/>
    <xf numFmtId="0" fontId="18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4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2" xfId="0" applyFont="1" applyFill="1" applyBorder="1"/>
    <xf numFmtId="0" fontId="6" fillId="0" borderId="23" xfId="0" applyFont="1" applyFill="1" applyBorder="1"/>
    <xf numFmtId="0" fontId="7" fillId="0" borderId="24" xfId="0" applyFont="1" applyFill="1" applyBorder="1"/>
    <xf numFmtId="0" fontId="24" fillId="0" borderId="21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4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3" fillId="0" borderId="0" xfId="0" applyFont="1" applyFill="1" applyBorder="1"/>
    <xf numFmtId="2" fontId="1" fillId="0" borderId="0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7" xfId="0" applyFont="1" applyFill="1" applyBorder="1" applyAlignment="1">
      <alignment vertical="top" wrapText="1"/>
    </xf>
    <xf numFmtId="0" fontId="28" fillId="0" borderId="29" xfId="0" applyFont="1" applyFill="1" applyBorder="1" applyAlignment="1">
      <alignment vertical="top" wrapText="1" shrinkToFit="1"/>
    </xf>
    <xf numFmtId="0" fontId="28" fillId="0" borderId="29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/>
    </xf>
    <xf numFmtId="0" fontId="1" fillId="0" borderId="36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8" fillId="0" borderId="31" xfId="0" applyFont="1" applyFill="1" applyBorder="1" applyAlignment="1">
      <alignment horizontal="left"/>
    </xf>
    <xf numFmtId="2" fontId="2" fillId="0" borderId="39" xfId="0" applyNumberFormat="1" applyFont="1" applyFill="1" applyBorder="1"/>
    <xf numFmtId="4" fontId="28" fillId="0" borderId="40" xfId="0" applyNumberFormat="1" applyFont="1" applyFill="1" applyBorder="1"/>
    <xf numFmtId="4" fontId="28" fillId="0" borderId="41" xfId="0" applyNumberFormat="1" applyFont="1" applyFill="1" applyBorder="1"/>
    <xf numFmtId="2" fontId="28" fillId="0" borderId="38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41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3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2" fillId="0" borderId="13" xfId="0" applyFont="1" applyFill="1" applyBorder="1"/>
    <xf numFmtId="0" fontId="12" fillId="0" borderId="0" xfId="0" applyFont="1" applyFill="1" applyBorder="1"/>
    <xf numFmtId="4" fontId="2" fillId="0" borderId="7" xfId="0" applyNumberFormat="1" applyFont="1" applyFill="1" applyBorder="1"/>
    <xf numFmtId="4" fontId="2" fillId="0" borderId="50" xfId="0" applyNumberFormat="1" applyFont="1" applyFill="1" applyBorder="1"/>
    <xf numFmtId="4" fontId="2" fillId="0" borderId="51" xfId="0" applyNumberFormat="1" applyFont="1" applyFill="1" applyBorder="1"/>
    <xf numFmtId="4" fontId="2" fillId="0" borderId="37" xfId="0" applyNumberFormat="1" applyFont="1" applyFill="1" applyBorder="1"/>
    <xf numFmtId="4" fontId="2" fillId="0" borderId="16" xfId="0" applyNumberFormat="1" applyFont="1" applyFill="1" applyBorder="1"/>
    <xf numFmtId="4" fontId="2" fillId="0" borderId="18" xfId="0" applyNumberFormat="1" applyFont="1" applyFill="1" applyBorder="1"/>
    <xf numFmtId="4" fontId="2" fillId="0" borderId="18" xfId="0" applyNumberFormat="1" applyFont="1" applyFill="1" applyBorder="1" applyAlignment="1">
      <alignment horizontal="right"/>
    </xf>
    <xf numFmtId="4" fontId="28" fillId="0" borderId="30" xfId="0" applyNumberFormat="1" applyFont="1" applyFill="1" applyBorder="1"/>
    <xf numFmtId="4" fontId="28" fillId="0" borderId="21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25" applyFont="1" applyFill="1"/>
    <xf numFmtId="4" fontId="1" fillId="0" borderId="0" xfId="0" applyNumberFormat="1" applyFont="1" applyAlignment="1">
      <alignment horizontal="right"/>
    </xf>
    <xf numFmtId="4" fontId="36" fillId="0" borderId="0" xfId="0" applyNumberFormat="1" applyFont="1" applyFill="1" applyBorder="1"/>
    <xf numFmtId="0" fontId="36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2" fillId="0" borderId="0" xfId="0" applyNumberFormat="1" applyFont="1" applyFill="1" applyBorder="1" applyProtection="1">
      <protection hidden="1"/>
    </xf>
    <xf numFmtId="0" fontId="7" fillId="0" borderId="0" xfId="0" applyFont="1" applyFill="1"/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0" fontId="1" fillId="0" borderId="52" xfId="0" applyNumberFormat="1" applyFont="1" applyFill="1" applyBorder="1" applyAlignment="1">
      <alignment wrapText="1"/>
    </xf>
    <xf numFmtId="0" fontId="1" fillId="0" borderId="10" xfId="0" applyFont="1" applyFill="1" applyBorder="1"/>
    <xf numFmtId="4" fontId="34" fillId="0" borderId="41" xfId="0" applyNumberFormat="1" applyFont="1" applyFill="1" applyBorder="1" applyAlignment="1">
      <alignment horizontal="right"/>
    </xf>
    <xf numFmtId="4" fontId="34" fillId="0" borderId="51" xfId="0" applyNumberFormat="1" applyFont="1" applyFill="1" applyBorder="1" applyAlignment="1">
      <alignment horizontal="right"/>
    </xf>
    <xf numFmtId="4" fontId="34" fillId="0" borderId="25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38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38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0" fontId="1" fillId="0" borderId="4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39" fillId="0" borderId="0" xfId="0" applyFont="1" applyFill="1" applyBorder="1"/>
    <xf numFmtId="4" fontId="32" fillId="0" borderId="0" xfId="0" applyNumberFormat="1" applyFont="1" applyFill="1" applyBorder="1" applyAlignment="1">
      <alignment horizontal="right"/>
    </xf>
    <xf numFmtId="4" fontId="28" fillId="0" borderId="3" xfId="0" applyNumberFormat="1" applyFont="1" applyFill="1" applyBorder="1"/>
    <xf numFmtId="4" fontId="28" fillId="0" borderId="2" xfId="0" applyNumberFormat="1" applyFont="1" applyFill="1" applyBorder="1"/>
    <xf numFmtId="4" fontId="28" fillId="0" borderId="13" xfId="0" applyNumberFormat="1" applyFont="1" applyFill="1" applyBorder="1"/>
    <xf numFmtId="174" fontId="1" fillId="0" borderId="0" xfId="0" applyNumberFormat="1" applyFont="1" applyFill="1" applyBorder="1"/>
    <xf numFmtId="10" fontId="1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4" fontId="4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5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4" fillId="0" borderId="54" xfId="0" applyFont="1" applyBorder="1" applyProtection="1"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left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176" fontId="1" fillId="0" borderId="60" xfId="0" applyNumberFormat="1" applyFont="1" applyBorder="1" applyAlignment="1" applyProtection="1">
      <alignment horizontal="right"/>
      <protection hidden="1"/>
    </xf>
    <xf numFmtId="176" fontId="1" fillId="0" borderId="61" xfId="0" applyNumberFormat="1" applyFont="1" applyBorder="1" applyAlignment="1" applyProtection="1">
      <alignment horizontal="right"/>
      <protection hidden="1"/>
    </xf>
    <xf numFmtId="0" fontId="1" fillId="0" borderId="60" xfId="0" applyFont="1" applyBorder="1" applyAlignment="1" applyProtection="1">
      <alignment horizontal="center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Fill="1" applyBorder="1" applyProtection="1">
      <protection hidden="1"/>
    </xf>
    <xf numFmtId="0" fontId="1" fillId="0" borderId="67" xfId="0" applyFont="1" applyFill="1" applyBorder="1" applyProtection="1">
      <protection hidden="1"/>
    </xf>
    <xf numFmtId="4" fontId="1" fillId="0" borderId="68" xfId="0" applyNumberFormat="1" applyFont="1" applyFill="1" applyBorder="1" applyAlignment="1" applyProtection="1">
      <alignment horizontal="right"/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 shrinkToFit="1"/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Protection="1"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4" fillId="0" borderId="62" xfId="0" applyFont="1" applyFill="1" applyBorder="1" applyProtection="1">
      <protection hidden="1"/>
    </xf>
    <xf numFmtId="0" fontId="12" fillId="0" borderId="63" xfId="0" applyFont="1" applyFill="1" applyBorder="1" applyProtection="1">
      <protection hidden="1"/>
    </xf>
    <xf numFmtId="4" fontId="12" fillId="0" borderId="78" xfId="0" applyNumberFormat="1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43" fillId="0" borderId="0" xfId="0" applyNumberFormat="1" applyFont="1" applyFill="1" applyBorder="1" applyAlignment="1">
      <alignment horizontal="right" shrinkToFi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/>
    <xf numFmtId="9" fontId="2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60" xfId="0" applyFont="1" applyBorder="1" applyAlignment="1" applyProtection="1">
      <alignment wrapText="1"/>
      <protection hidden="1"/>
    </xf>
    <xf numFmtId="0" fontId="24" fillId="0" borderId="0" xfId="1" applyFont="1" applyFill="1" applyBorder="1" applyAlignment="1" applyProtection="1">
      <alignment horizontal="left"/>
      <protection hidden="1"/>
    </xf>
    <xf numFmtId="0" fontId="24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shrinkToFit="1"/>
      <protection hidden="1"/>
    </xf>
    <xf numFmtId="0" fontId="37" fillId="0" borderId="0" xfId="0" applyFont="1" applyFill="1" applyAlignment="1">
      <alignment horizontal="justify" vertical="top" wrapText="1" shrinkToFit="1"/>
    </xf>
    <xf numFmtId="0" fontId="37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26"/>
  <sheetViews>
    <sheetView showGridLines="0" zoomScaleNormal="100" workbookViewId="0">
      <selection activeCell="B14" sqref="B13:B14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2.285156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1.5703125" style="20" customWidth="1"/>
    <col min="16" max="16" width="11.7109375" style="20" bestFit="1" customWidth="1"/>
    <col min="17" max="17" width="15.85546875" style="20" customWidth="1"/>
    <col min="18" max="18" width="14.42578125" style="10" customWidth="1"/>
    <col min="19" max="16384" width="9.140625" style="10"/>
  </cols>
  <sheetData>
    <row r="1" spans="1:19" ht="29.25" customHeight="1" x14ac:dyDescent="0.3">
      <c r="A1" s="275" t="s">
        <v>101</v>
      </c>
      <c r="B1" s="276"/>
      <c r="C1" s="276"/>
      <c r="D1" s="276"/>
      <c r="E1" s="276"/>
      <c r="F1" s="276"/>
      <c r="G1" s="277"/>
      <c r="H1" s="277"/>
    </row>
    <row r="2" spans="1:19" ht="26.25" customHeight="1" x14ac:dyDescent="0.3">
      <c r="A2" s="286" t="s">
        <v>102</v>
      </c>
      <c r="B2" s="287"/>
      <c r="C2" s="287"/>
      <c r="D2" s="287"/>
      <c r="E2" s="285"/>
      <c r="F2" s="285"/>
      <c r="G2" s="285"/>
      <c r="H2" s="285"/>
      <c r="I2" s="285"/>
      <c r="J2" s="285"/>
      <c r="K2" s="285"/>
      <c r="L2" s="285"/>
      <c r="N2" s="132"/>
    </row>
    <row r="3" spans="1:19" ht="20.25" x14ac:dyDescent="0.3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N3" s="132"/>
    </row>
    <row r="4" spans="1:19" ht="14.25" x14ac:dyDescent="0.2">
      <c r="A4" s="11"/>
      <c r="B4" s="9"/>
      <c r="D4" s="13"/>
    </row>
    <row r="5" spans="1:19" ht="14.25" x14ac:dyDescent="0.2">
      <c r="A5" s="222"/>
      <c r="B5" s="3"/>
      <c r="D5" s="13"/>
    </row>
    <row r="6" spans="1:19" x14ac:dyDescent="0.2">
      <c r="B6" s="9"/>
    </row>
    <row r="7" spans="1:19" ht="15.75" x14ac:dyDescent="0.25">
      <c r="D7" s="272" t="s">
        <v>91</v>
      </c>
      <c r="E7" s="271">
        <v>2021</v>
      </c>
      <c r="H7" s="14"/>
      <c r="I7" s="14"/>
    </row>
    <row r="8" spans="1:19" ht="13.5" thickBot="1" x14ac:dyDescent="0.25">
      <c r="K8" s="60"/>
      <c r="N8" s="21" t="s">
        <v>64</v>
      </c>
    </row>
    <row r="9" spans="1:19" ht="16.5" customHeight="1" thickTop="1" x14ac:dyDescent="0.25">
      <c r="A9" s="15" t="s">
        <v>3</v>
      </c>
      <c r="B9" s="90" t="s">
        <v>56</v>
      </c>
      <c r="C9" s="91" t="s">
        <v>31</v>
      </c>
      <c r="D9" s="92"/>
      <c r="E9" s="148" t="s">
        <v>12</v>
      </c>
      <c r="F9" s="154"/>
      <c r="G9" s="149" t="s">
        <v>13</v>
      </c>
      <c r="H9" s="288" t="s">
        <v>46</v>
      </c>
      <c r="I9" s="289"/>
      <c r="J9" s="289"/>
      <c r="K9" s="289"/>
      <c r="L9" s="290" t="s">
        <v>47</v>
      </c>
      <c r="M9" s="291"/>
      <c r="N9" s="292"/>
      <c r="Q9" s="202"/>
      <c r="R9" s="201"/>
    </row>
    <row r="10" spans="1:19" ht="16.5" customHeight="1" x14ac:dyDescent="0.25">
      <c r="A10" s="93"/>
      <c r="B10" s="94"/>
      <c r="C10" s="95"/>
      <c r="D10" s="96"/>
      <c r="E10" s="146" t="s">
        <v>11</v>
      </c>
      <c r="F10" s="155"/>
      <c r="G10" s="147" t="s">
        <v>11</v>
      </c>
      <c r="H10" s="116"/>
      <c r="I10" s="117"/>
      <c r="J10" s="118"/>
      <c r="K10" s="118"/>
      <c r="L10" s="293" t="s">
        <v>48</v>
      </c>
      <c r="M10" s="294"/>
      <c r="N10" s="295"/>
      <c r="Q10" s="202"/>
      <c r="R10" s="202"/>
    </row>
    <row r="11" spans="1:19" ht="33.75" customHeight="1" x14ac:dyDescent="0.25">
      <c r="A11" s="93"/>
      <c r="B11" s="94"/>
      <c r="C11" s="95"/>
      <c r="D11" s="96"/>
      <c r="E11" s="97"/>
      <c r="F11" s="156" t="s">
        <v>72</v>
      </c>
      <c r="G11" s="119"/>
      <c r="H11" s="296" t="s">
        <v>49</v>
      </c>
      <c r="I11" s="298" t="s">
        <v>50</v>
      </c>
      <c r="J11" s="300" t="s">
        <v>51</v>
      </c>
      <c r="K11" s="301"/>
      <c r="L11" s="302" t="s">
        <v>52</v>
      </c>
      <c r="M11" s="303"/>
      <c r="N11" s="304" t="s">
        <v>53</v>
      </c>
      <c r="O11" s="278"/>
      <c r="P11" s="280"/>
      <c r="Q11" s="203"/>
      <c r="R11" s="203"/>
    </row>
    <row r="12" spans="1:19" ht="16.5" thickBot="1" x14ac:dyDescent="0.3">
      <c r="A12" s="16"/>
      <c r="B12" s="98"/>
      <c r="C12" s="17" t="s">
        <v>67</v>
      </c>
      <c r="D12" s="18" t="s">
        <v>66</v>
      </c>
      <c r="E12" s="99"/>
      <c r="F12" s="153"/>
      <c r="G12" s="120"/>
      <c r="H12" s="297"/>
      <c r="I12" s="299"/>
      <c r="J12" s="135" t="s">
        <v>32</v>
      </c>
      <c r="K12" s="135" t="s">
        <v>33</v>
      </c>
      <c r="L12" s="134" t="s">
        <v>15</v>
      </c>
      <c r="M12" s="133" t="s">
        <v>63</v>
      </c>
      <c r="N12" s="305"/>
      <c r="O12" s="279"/>
      <c r="P12" s="281"/>
      <c r="Q12" s="203"/>
      <c r="R12" s="203"/>
    </row>
    <row r="13" spans="1:19" ht="28.5" customHeight="1" thickTop="1" x14ac:dyDescent="0.2">
      <c r="A13" s="212">
        <v>1700</v>
      </c>
      <c r="B13" s="189" t="s">
        <v>73</v>
      </c>
      <c r="C13" s="190" t="s">
        <v>84</v>
      </c>
      <c r="D13" s="191" t="s">
        <v>85</v>
      </c>
      <c r="E13" s="152">
        <f>'1700'!G16</f>
        <v>437070186.34999996</v>
      </c>
      <c r="F13" s="141">
        <f>'1700'!G17</f>
        <v>0</v>
      </c>
      <c r="G13" s="140">
        <f>'1700'!G18</f>
        <v>440463605.69</v>
      </c>
      <c r="H13" s="139">
        <f>'1700'!G21</f>
        <v>3393419.3400000334</v>
      </c>
      <c r="I13" s="140">
        <f>'1700'!G26</f>
        <v>3378482</v>
      </c>
      <c r="J13" s="142">
        <f>IF((H13&lt;0),0,(IF((H13-I13)&lt;0,0,(H13-I13))))</f>
        <v>14937.340000033379</v>
      </c>
      <c r="K13" s="141">
        <f>IF((H13&lt;0),(H13-I13),(IF((H13-I13)&lt;0,(H13-I13),0)))</f>
        <v>0</v>
      </c>
      <c r="L13" s="139">
        <f>'1700'!G30</f>
        <v>2987.47</v>
      </c>
      <c r="M13" s="140">
        <f>'1700'!G31</f>
        <v>11949.87</v>
      </c>
      <c r="N13" s="198"/>
      <c r="O13" s="206"/>
      <c r="P13" s="203"/>
      <c r="Q13" s="105"/>
      <c r="R13" s="105"/>
      <c r="S13" s="270"/>
    </row>
    <row r="14" spans="1:19" ht="28.5" customHeight="1" x14ac:dyDescent="0.2">
      <c r="A14" s="213">
        <v>1702</v>
      </c>
      <c r="B14" s="192" t="s">
        <v>76</v>
      </c>
      <c r="C14" s="193" t="s">
        <v>86</v>
      </c>
      <c r="D14" s="194" t="s">
        <v>89</v>
      </c>
      <c r="E14" s="167">
        <f>'1702'!G16</f>
        <v>74594068.010000005</v>
      </c>
      <c r="F14" s="168">
        <f>'1702'!G17</f>
        <v>0</v>
      </c>
      <c r="G14" s="169">
        <f>'1702'!G18</f>
        <v>75451867.849999994</v>
      </c>
      <c r="H14" s="170">
        <f>'1702'!G21</f>
        <v>857799.83999998868</v>
      </c>
      <c r="I14" s="171">
        <f>'1702'!G26</f>
        <v>53976</v>
      </c>
      <c r="J14" s="172">
        <f>IF((H14&lt;0),0,(IF((H14-I14)&lt;0,0,(H14-I14))))</f>
        <v>803823.83999998868</v>
      </c>
      <c r="K14" s="168">
        <f>IF((H14&lt;0),(H14-I14),(IF((H14-I14)&lt;0,(H14-I14),0)))</f>
        <v>0</v>
      </c>
      <c r="L14" s="170">
        <f>'1702'!G30</f>
        <v>0</v>
      </c>
      <c r="M14" s="169">
        <f>'1702'!G31</f>
        <v>803823.84</v>
      </c>
      <c r="N14" s="199"/>
      <c r="O14" s="206"/>
      <c r="P14" s="203"/>
      <c r="Q14" s="105"/>
      <c r="R14" s="105"/>
      <c r="S14" s="270"/>
    </row>
    <row r="15" spans="1:19" ht="36.75" customHeight="1" thickBot="1" x14ac:dyDescent="0.25">
      <c r="A15" s="214">
        <v>1704</v>
      </c>
      <c r="B15" s="195" t="s">
        <v>78</v>
      </c>
      <c r="C15" s="196" t="s">
        <v>88</v>
      </c>
      <c r="D15" s="197" t="s">
        <v>87</v>
      </c>
      <c r="E15" s="166">
        <f>'1704'!G16</f>
        <v>493980524.39000005</v>
      </c>
      <c r="F15" s="168">
        <f>'1704'!G17</f>
        <v>0</v>
      </c>
      <c r="G15" s="169">
        <f>'1704'!G18</f>
        <v>500424099.73999995</v>
      </c>
      <c r="H15" s="208">
        <f>'1704'!G21</f>
        <v>6443575.3499999046</v>
      </c>
      <c r="I15" s="209">
        <f>'1704'!G26</f>
        <v>5223682.67</v>
      </c>
      <c r="J15" s="210">
        <f>IF((H15&lt;0),0,(IF((H15-I15)&lt;0,0,(H15-I15))))</f>
        <v>1219892.6799999047</v>
      </c>
      <c r="K15" s="211">
        <f>IF((H15&lt;0),(H15-I15),(IF((H15-I15)&lt;0,(H15-I15),0)))</f>
        <v>0</v>
      </c>
      <c r="L15" s="170">
        <f>'1704'!G30</f>
        <v>40000</v>
      </c>
      <c r="M15" s="169">
        <f>'1704'!G31</f>
        <v>1179892.68</v>
      </c>
      <c r="N15" s="200"/>
      <c r="O15" s="206"/>
      <c r="P15" s="203"/>
      <c r="Q15" s="105"/>
      <c r="R15" s="105"/>
      <c r="S15" s="270"/>
    </row>
    <row r="16" spans="1:19" ht="15.75" thickTop="1" x14ac:dyDescent="0.25">
      <c r="A16" s="164" t="s">
        <v>54</v>
      </c>
      <c r="B16" s="165"/>
      <c r="C16" s="100"/>
      <c r="D16" s="100"/>
      <c r="E16" s="112">
        <f t="shared" ref="E16:N16" si="0">SUM(E13:E15)</f>
        <v>1005644778.75</v>
      </c>
      <c r="F16" s="217">
        <f t="shared" si="0"/>
        <v>0</v>
      </c>
      <c r="G16" s="218">
        <f t="shared" si="0"/>
        <v>1016339573.28</v>
      </c>
      <c r="H16" s="219">
        <f t="shared" si="0"/>
        <v>10694794.529999927</v>
      </c>
      <c r="I16" s="114">
        <f t="shared" si="0"/>
        <v>8656140.6699999999</v>
      </c>
      <c r="J16" s="173">
        <f t="shared" si="0"/>
        <v>2038653.8599999268</v>
      </c>
      <c r="K16" s="174">
        <f t="shared" si="0"/>
        <v>0</v>
      </c>
      <c r="L16" s="112">
        <f t="shared" si="0"/>
        <v>42987.47</v>
      </c>
      <c r="M16" s="129">
        <f t="shared" si="0"/>
        <v>1995666.39</v>
      </c>
      <c r="N16" s="130">
        <f t="shared" si="0"/>
        <v>0</v>
      </c>
      <c r="O16" s="220"/>
      <c r="P16" s="221"/>
    </row>
    <row r="17" spans="1:19" ht="15.75" customHeight="1" thickBot="1" x14ac:dyDescent="0.25">
      <c r="A17" s="101"/>
      <c r="B17" s="102"/>
      <c r="C17" s="19"/>
      <c r="D17" s="19"/>
      <c r="E17" s="103"/>
      <c r="F17" s="54"/>
      <c r="G17" s="53"/>
      <c r="H17" s="52"/>
      <c r="I17" s="53"/>
      <c r="J17" s="127" t="s">
        <v>34</v>
      </c>
      <c r="K17" s="113">
        <f>J16+K16</f>
        <v>2038653.8599999268</v>
      </c>
      <c r="L17" s="131" t="s">
        <v>55</v>
      </c>
      <c r="M17" s="128"/>
      <c r="N17" s="104">
        <f>L16+M16+N16</f>
        <v>2038653.8599999999</v>
      </c>
      <c r="O17" s="220"/>
      <c r="P17" s="221"/>
    </row>
    <row r="18" spans="1:19" ht="15" thickTop="1" x14ac:dyDescent="0.2">
      <c r="A18" s="20"/>
      <c r="B18" s="106"/>
      <c r="C18" s="22"/>
      <c r="D18" s="22"/>
      <c r="E18" s="205"/>
      <c r="F18" s="205"/>
      <c r="G18" s="206"/>
      <c r="H18" s="207"/>
      <c r="I18" s="207"/>
      <c r="J18" s="107"/>
      <c r="L18" s="306"/>
      <c r="M18" s="307"/>
      <c r="N18" s="105"/>
      <c r="O18" s="220"/>
      <c r="P18" s="221"/>
    </row>
    <row r="19" spans="1:19" ht="14.25" x14ac:dyDescent="0.2">
      <c r="A19" s="20"/>
      <c r="B19" s="106"/>
      <c r="C19" s="215"/>
      <c r="D19" s="215"/>
      <c r="E19" s="216"/>
      <c r="F19" s="216"/>
      <c r="G19" s="216"/>
      <c r="H19" s="216"/>
      <c r="I19" s="216"/>
      <c r="J19" s="216"/>
      <c r="K19" s="216"/>
      <c r="L19" s="285"/>
      <c r="M19" s="285"/>
      <c r="N19" s="216"/>
      <c r="O19" s="220"/>
      <c r="P19" s="221"/>
    </row>
    <row r="20" spans="1:19" ht="14.25" x14ac:dyDescent="0.2">
      <c r="A20" s="106" t="s">
        <v>90</v>
      </c>
      <c r="B20" s="106"/>
      <c r="C20" s="106"/>
      <c r="D20" s="106"/>
      <c r="E20" s="108"/>
      <c r="F20" s="108"/>
      <c r="G20" s="109"/>
      <c r="H20" s="109"/>
      <c r="I20" s="109"/>
      <c r="J20" s="109"/>
      <c r="K20" s="3"/>
      <c r="L20" s="20"/>
      <c r="N20" s="105"/>
    </row>
    <row r="21" spans="1:19" ht="14.25" customHeight="1" x14ac:dyDescent="0.2">
      <c r="A21" s="106"/>
      <c r="B21" s="115"/>
      <c r="C21" s="115" t="s">
        <v>81</v>
      </c>
      <c r="D21" s="204"/>
      <c r="E21" s="204"/>
      <c r="F21" s="204"/>
      <c r="G21" s="204"/>
      <c r="H21" s="150">
        <f>SUMIF(H13:H15,"&gt;0")</f>
        <v>10694794.529999927</v>
      </c>
      <c r="I21" s="115" t="s">
        <v>65</v>
      </c>
      <c r="J21" s="12"/>
      <c r="K21" s="273"/>
      <c r="L21" s="20"/>
      <c r="N21" s="20"/>
    </row>
    <row r="22" spans="1:19" ht="14.25" customHeight="1" x14ac:dyDescent="0.2">
      <c r="A22" s="106"/>
      <c r="B22" s="115"/>
      <c r="C22" s="3" t="s">
        <v>82</v>
      </c>
      <c r="D22" s="121"/>
      <c r="E22" s="122"/>
      <c r="F22" s="122"/>
      <c r="G22" s="122"/>
      <c r="H22" s="150">
        <f>SUMIF(H13:H15,"&lt;0")</f>
        <v>0</v>
      </c>
      <c r="I22" s="115" t="s">
        <v>65</v>
      </c>
      <c r="J22" s="12"/>
      <c r="K22" s="274"/>
      <c r="L22" s="20"/>
      <c r="N22" s="20"/>
    </row>
    <row r="23" spans="1:19" ht="14.25" customHeight="1" x14ac:dyDescent="0.2">
      <c r="A23" s="106"/>
      <c r="B23" s="115"/>
      <c r="C23" s="20" t="s">
        <v>83</v>
      </c>
      <c r="D23" s="121"/>
      <c r="E23" s="122"/>
      <c r="F23" s="122"/>
      <c r="G23" s="122"/>
      <c r="H23" s="115"/>
      <c r="I23" s="115"/>
      <c r="J23" s="12"/>
      <c r="K23" s="273"/>
      <c r="L23" s="20"/>
      <c r="N23" s="20"/>
      <c r="O23" s="206"/>
    </row>
    <row r="24" spans="1:19" ht="14.25" x14ac:dyDescent="0.2">
      <c r="A24" s="106"/>
      <c r="B24" s="115"/>
      <c r="C24" s="115"/>
      <c r="D24" s="115"/>
      <c r="E24" s="115"/>
      <c r="F24" s="115"/>
      <c r="G24" s="115"/>
      <c r="H24" s="115"/>
      <c r="I24" s="115"/>
      <c r="J24" s="12"/>
      <c r="K24" s="3"/>
      <c r="L24" s="20"/>
      <c r="N24" s="20"/>
    </row>
    <row r="25" spans="1:19" ht="14.25" x14ac:dyDescent="0.2">
      <c r="A25" s="106" t="s">
        <v>57</v>
      </c>
      <c r="B25" s="115"/>
      <c r="C25" s="115"/>
      <c r="D25" s="115"/>
      <c r="E25" s="115"/>
      <c r="F25" s="115"/>
      <c r="G25" s="115"/>
      <c r="H25" s="115"/>
      <c r="I25" s="115"/>
      <c r="J25" s="12"/>
      <c r="K25" s="3"/>
      <c r="L25" s="20"/>
      <c r="N25" s="20"/>
    </row>
    <row r="26" spans="1:19" ht="14.25" x14ac:dyDescent="0.2">
      <c r="A26" s="109"/>
      <c r="B26" s="109"/>
      <c r="C26" s="20" t="s">
        <v>81</v>
      </c>
      <c r="D26" s="110"/>
      <c r="E26" s="109"/>
      <c r="F26" s="109"/>
      <c r="G26" s="109"/>
      <c r="H26" s="150">
        <f>SUMIF(J13:J15,"&gt;0")</f>
        <v>2038653.8599999268</v>
      </c>
      <c r="I26" s="3" t="s">
        <v>65</v>
      </c>
      <c r="J26" s="12"/>
      <c r="K26" s="273"/>
      <c r="N26" s="20"/>
    </row>
    <row r="27" spans="1:19" s="9" customFormat="1" ht="14.25" x14ac:dyDescent="0.2">
      <c r="A27" s="109"/>
      <c r="B27" s="109"/>
      <c r="C27" s="3" t="s">
        <v>82</v>
      </c>
      <c r="D27" s="3"/>
      <c r="E27" s="3"/>
      <c r="F27" s="3"/>
      <c r="G27" s="3"/>
      <c r="H27" s="150">
        <f>SUMIF(K13:K15,"&lt;0")</f>
        <v>0</v>
      </c>
      <c r="I27" s="3" t="s">
        <v>65</v>
      </c>
      <c r="J27" s="12"/>
      <c r="K27" s="274"/>
      <c r="L27" s="10"/>
      <c r="M27" s="10"/>
      <c r="N27" s="20"/>
      <c r="O27" s="20"/>
      <c r="P27" s="20"/>
      <c r="Q27" s="20"/>
      <c r="R27" s="10"/>
      <c r="S27" s="10"/>
    </row>
    <row r="28" spans="1:19" x14ac:dyDescent="0.2">
      <c r="C28" s="20" t="s">
        <v>83</v>
      </c>
      <c r="D28" s="123"/>
      <c r="E28" s="3"/>
      <c r="F28" s="3"/>
      <c r="G28" s="3"/>
      <c r="J28" s="12"/>
      <c r="K28" s="273"/>
      <c r="N28" s="20"/>
      <c r="P28" s="206"/>
    </row>
    <row r="29" spans="1:19" s="9" customFormat="1" ht="15" x14ac:dyDescent="0.2">
      <c r="A29" s="111"/>
      <c r="B29" s="111"/>
      <c r="C29" s="12"/>
      <c r="D29" s="12"/>
      <c r="L29" s="10"/>
      <c r="M29" s="10"/>
      <c r="N29" s="10"/>
      <c r="O29" s="20"/>
      <c r="P29" s="20"/>
      <c r="Q29" s="3"/>
    </row>
    <row r="30" spans="1:19" s="9" customFormat="1" ht="15.75" x14ac:dyDescent="0.25">
      <c r="A30" s="282"/>
      <c r="B30" s="283"/>
      <c r="C30" s="12"/>
      <c r="D30" s="12"/>
      <c r="L30" s="10"/>
      <c r="M30" s="10"/>
      <c r="N30" s="10"/>
      <c r="O30" s="20"/>
      <c r="P30" s="20"/>
      <c r="Q30" s="20"/>
      <c r="R30" s="10"/>
      <c r="S30" s="10"/>
    </row>
    <row r="31" spans="1:19" s="9" customFormat="1" ht="35.25" customHeight="1" x14ac:dyDescent="0.2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0"/>
      <c r="P31" s="20"/>
      <c r="Q31" s="3"/>
    </row>
    <row r="32" spans="1:19" s="9" customFormat="1" ht="27" customHeight="1" x14ac:dyDescent="0.2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0"/>
      <c r="P32" s="20"/>
      <c r="Q32" s="3"/>
    </row>
    <row r="33" spans="1:19" s="12" customFormat="1" ht="15" x14ac:dyDescent="0.2">
      <c r="A33" s="111"/>
      <c r="B33" s="111"/>
      <c r="E33" s="9"/>
      <c r="F33" s="9"/>
      <c r="G33" s="9"/>
      <c r="H33" s="9"/>
      <c r="I33" s="9"/>
      <c r="J33" s="9"/>
      <c r="K33" s="9"/>
      <c r="L33" s="10"/>
      <c r="M33" s="10"/>
      <c r="N33" s="10"/>
      <c r="O33" s="20"/>
      <c r="P33" s="20"/>
      <c r="Q33" s="3"/>
      <c r="R33" s="9"/>
      <c r="S33" s="9"/>
    </row>
    <row r="34" spans="1:19" s="12" customFormat="1" ht="15" x14ac:dyDescent="0.2">
      <c r="A34" s="111"/>
      <c r="B34" s="111"/>
      <c r="E34" s="9"/>
      <c r="F34" s="9"/>
      <c r="G34" s="9"/>
      <c r="H34" s="9"/>
      <c r="I34" s="9"/>
      <c r="J34" s="9"/>
      <c r="K34" s="9"/>
      <c r="L34" s="10"/>
      <c r="M34" s="10"/>
      <c r="N34" s="10"/>
      <c r="O34" s="20"/>
      <c r="P34" s="20"/>
      <c r="Q34" s="3"/>
      <c r="R34" s="9"/>
      <c r="S34" s="9"/>
    </row>
    <row r="35" spans="1:19" s="12" customFormat="1" ht="15" x14ac:dyDescent="0.2">
      <c r="A35" s="111"/>
      <c r="B35" s="111"/>
      <c r="E35" s="9"/>
      <c r="F35" s="9"/>
      <c r="G35" s="9"/>
      <c r="H35" s="9"/>
      <c r="I35" s="9"/>
      <c r="J35" s="9"/>
      <c r="K35" s="9"/>
      <c r="L35" s="10"/>
      <c r="M35" s="10"/>
      <c r="N35" s="10"/>
      <c r="O35" s="20"/>
      <c r="P35" s="20"/>
    </row>
    <row r="36" spans="1:19" s="12" customFormat="1" ht="15" x14ac:dyDescent="0.2">
      <c r="A36" s="111"/>
      <c r="B36" s="111"/>
      <c r="E36" s="9"/>
      <c r="F36" s="9"/>
      <c r="G36" s="9"/>
      <c r="H36" s="9"/>
      <c r="I36" s="9"/>
      <c r="J36" s="9"/>
      <c r="K36" s="9"/>
      <c r="L36" s="10"/>
      <c r="M36" s="10"/>
      <c r="N36" s="10"/>
      <c r="O36" s="20"/>
      <c r="P36" s="20"/>
    </row>
    <row r="37" spans="1:19" s="12" customFormat="1" ht="15" x14ac:dyDescent="0.2">
      <c r="A37" s="111"/>
      <c r="B37" s="111"/>
      <c r="E37" s="9"/>
      <c r="F37" s="9"/>
      <c r="G37" s="9"/>
      <c r="H37" s="9"/>
      <c r="I37" s="9"/>
      <c r="J37" s="9"/>
      <c r="K37" s="9"/>
      <c r="L37" s="10"/>
      <c r="M37" s="10"/>
      <c r="N37" s="10"/>
      <c r="O37" s="20"/>
      <c r="P37" s="20"/>
    </row>
    <row r="38" spans="1:19" s="12" customFormat="1" ht="15" x14ac:dyDescent="0.2">
      <c r="A38" s="111"/>
      <c r="B38" s="111"/>
      <c r="E38" s="9"/>
      <c r="F38" s="9"/>
      <c r="G38" s="9"/>
      <c r="H38" s="9"/>
      <c r="I38" s="9"/>
      <c r="J38" s="9"/>
      <c r="K38" s="9"/>
      <c r="L38" s="10"/>
      <c r="M38" s="10"/>
      <c r="N38" s="10"/>
      <c r="O38" s="20"/>
      <c r="P38" s="20"/>
    </row>
    <row r="39" spans="1:19" s="12" customFormat="1" ht="15" x14ac:dyDescent="0.2">
      <c r="A39" s="111"/>
      <c r="B39" s="111"/>
      <c r="E39" s="9"/>
      <c r="F39" s="9"/>
      <c r="G39" s="9"/>
      <c r="H39" s="9"/>
      <c r="I39" s="9"/>
      <c r="J39" s="9"/>
      <c r="K39" s="9"/>
      <c r="L39" s="10"/>
      <c r="M39" s="10"/>
      <c r="N39" s="10"/>
      <c r="O39" s="20"/>
      <c r="P39" s="20"/>
    </row>
    <row r="40" spans="1:19" s="12" customFormat="1" ht="15" x14ac:dyDescent="0.2">
      <c r="A40" s="111"/>
      <c r="B40" s="111"/>
      <c r="E40" s="9"/>
      <c r="F40" s="9"/>
      <c r="G40" s="9"/>
      <c r="H40" s="9"/>
      <c r="I40" s="9"/>
      <c r="J40" s="9"/>
      <c r="K40" s="9"/>
      <c r="L40" s="10"/>
      <c r="M40" s="10"/>
      <c r="N40" s="10"/>
      <c r="O40" s="20"/>
      <c r="P40" s="20"/>
    </row>
    <row r="41" spans="1:19" s="12" customFormat="1" ht="15" x14ac:dyDescent="0.2">
      <c r="A41" s="111"/>
      <c r="B41" s="111"/>
      <c r="E41" s="9"/>
      <c r="F41" s="9"/>
      <c r="G41" s="9"/>
      <c r="H41" s="9"/>
      <c r="I41" s="9"/>
      <c r="J41" s="9"/>
      <c r="K41" s="9"/>
      <c r="L41" s="10"/>
      <c r="M41" s="10"/>
      <c r="N41" s="10"/>
      <c r="O41" s="20"/>
      <c r="P41" s="20"/>
    </row>
    <row r="42" spans="1:19" s="12" customFormat="1" ht="15" x14ac:dyDescent="0.2">
      <c r="A42" s="111"/>
      <c r="B42" s="111"/>
      <c r="E42" s="9"/>
      <c r="F42" s="9"/>
      <c r="G42" s="9"/>
      <c r="H42" s="9"/>
      <c r="I42" s="9"/>
      <c r="J42" s="9"/>
      <c r="K42" s="9"/>
      <c r="L42" s="10"/>
      <c r="M42" s="10"/>
      <c r="N42" s="10"/>
      <c r="O42" s="20"/>
      <c r="P42" s="20"/>
    </row>
    <row r="43" spans="1:19" s="12" customFormat="1" ht="15" x14ac:dyDescent="0.2">
      <c r="A43" s="111"/>
      <c r="B43" s="111"/>
      <c r="E43" s="9"/>
      <c r="F43" s="9"/>
      <c r="G43" s="9"/>
      <c r="H43" s="9"/>
      <c r="I43" s="9"/>
      <c r="J43" s="9"/>
      <c r="K43" s="9"/>
      <c r="L43" s="10"/>
      <c r="M43" s="10"/>
      <c r="N43" s="10"/>
      <c r="O43" s="20"/>
      <c r="P43" s="20"/>
    </row>
    <row r="44" spans="1:19" s="12" customFormat="1" ht="15" x14ac:dyDescent="0.2">
      <c r="A44" s="111"/>
      <c r="B44" s="111"/>
      <c r="E44" s="9"/>
      <c r="F44" s="9"/>
      <c r="G44" s="9"/>
      <c r="H44" s="9"/>
      <c r="I44" s="9"/>
      <c r="J44" s="9"/>
      <c r="K44" s="9"/>
      <c r="L44" s="10"/>
      <c r="M44" s="10"/>
      <c r="N44" s="10"/>
      <c r="O44" s="20"/>
      <c r="P44" s="20"/>
    </row>
    <row r="45" spans="1:19" s="12" customFormat="1" ht="15" x14ac:dyDescent="0.2">
      <c r="A45" s="111"/>
      <c r="B45" s="111"/>
      <c r="E45" s="9"/>
      <c r="F45" s="9"/>
      <c r="G45" s="9"/>
      <c r="H45" s="9"/>
      <c r="I45" s="9"/>
      <c r="J45" s="9"/>
      <c r="K45" s="9"/>
      <c r="L45" s="10"/>
      <c r="M45" s="10"/>
      <c r="N45" s="10"/>
      <c r="O45" s="20"/>
      <c r="P45" s="20"/>
    </row>
    <row r="46" spans="1:19" s="12" customFormat="1" ht="15" x14ac:dyDescent="0.2">
      <c r="A46" s="111"/>
      <c r="B46" s="111"/>
      <c r="E46" s="9"/>
      <c r="F46" s="9"/>
      <c r="G46" s="9"/>
      <c r="H46" s="9"/>
      <c r="I46" s="9"/>
      <c r="J46" s="9"/>
      <c r="K46" s="9"/>
      <c r="L46" s="10"/>
      <c r="M46" s="10"/>
      <c r="N46" s="10"/>
      <c r="O46" s="20"/>
      <c r="P46" s="20"/>
    </row>
    <row r="47" spans="1:19" s="12" customFormat="1" ht="15" x14ac:dyDescent="0.2">
      <c r="A47" s="111"/>
      <c r="B47" s="111"/>
      <c r="E47" s="9"/>
      <c r="F47" s="9"/>
      <c r="G47" s="9"/>
      <c r="H47" s="9"/>
      <c r="I47" s="9"/>
      <c r="J47" s="9"/>
      <c r="K47" s="9"/>
      <c r="L47" s="10"/>
      <c r="M47" s="10"/>
      <c r="N47" s="10"/>
      <c r="O47" s="20"/>
      <c r="P47" s="20"/>
    </row>
    <row r="48" spans="1:19" s="12" customFormat="1" ht="15" x14ac:dyDescent="0.2">
      <c r="A48" s="111"/>
      <c r="B48" s="111"/>
      <c r="E48" s="9"/>
      <c r="F48" s="9"/>
      <c r="G48" s="9"/>
      <c r="H48" s="9"/>
      <c r="I48" s="9"/>
      <c r="J48" s="9"/>
      <c r="K48" s="9"/>
      <c r="L48" s="10"/>
      <c r="M48" s="10"/>
      <c r="N48" s="10"/>
      <c r="O48" s="20"/>
      <c r="P48" s="20"/>
    </row>
    <row r="49" spans="1:16" s="12" customFormat="1" ht="15" x14ac:dyDescent="0.2">
      <c r="A49" s="111"/>
      <c r="B49" s="111"/>
      <c r="E49" s="9"/>
      <c r="F49" s="9"/>
      <c r="G49" s="9"/>
      <c r="H49" s="9"/>
      <c r="I49" s="9"/>
      <c r="J49" s="9"/>
      <c r="K49" s="9"/>
      <c r="L49" s="10"/>
      <c r="M49" s="10"/>
      <c r="N49" s="10"/>
      <c r="O49" s="20"/>
      <c r="P49" s="20"/>
    </row>
    <row r="50" spans="1:16" s="12" customFormat="1" ht="15" x14ac:dyDescent="0.2">
      <c r="A50" s="111"/>
      <c r="B50" s="111"/>
      <c r="E50" s="9"/>
      <c r="F50" s="9"/>
      <c r="G50" s="9"/>
      <c r="H50" s="9"/>
      <c r="I50" s="9"/>
      <c r="J50" s="9"/>
      <c r="K50" s="9"/>
      <c r="L50" s="10"/>
      <c r="M50" s="10"/>
      <c r="N50" s="10"/>
      <c r="O50" s="20"/>
      <c r="P50" s="20"/>
    </row>
    <row r="51" spans="1:16" s="12" customFormat="1" ht="15" x14ac:dyDescent="0.2">
      <c r="A51" s="111"/>
      <c r="B51" s="111"/>
      <c r="E51" s="9"/>
      <c r="F51" s="9"/>
      <c r="G51" s="9"/>
      <c r="H51" s="9"/>
      <c r="I51" s="9"/>
      <c r="J51" s="9"/>
      <c r="K51" s="9"/>
      <c r="L51" s="10"/>
      <c r="M51" s="10"/>
      <c r="N51" s="10"/>
      <c r="O51" s="20"/>
      <c r="P51" s="20"/>
    </row>
    <row r="52" spans="1:16" s="12" customFormat="1" ht="15" x14ac:dyDescent="0.2">
      <c r="A52" s="111"/>
      <c r="B52" s="111"/>
      <c r="E52" s="9"/>
      <c r="F52" s="9"/>
      <c r="G52" s="9"/>
      <c r="H52" s="9"/>
      <c r="I52" s="9"/>
      <c r="J52" s="9"/>
      <c r="K52" s="9"/>
      <c r="L52" s="10"/>
      <c r="M52" s="10"/>
      <c r="N52" s="10"/>
      <c r="O52" s="20"/>
      <c r="P52" s="20"/>
    </row>
    <row r="53" spans="1:16" s="12" customFormat="1" ht="15" x14ac:dyDescent="0.2">
      <c r="A53" s="111"/>
      <c r="B53" s="111"/>
      <c r="E53" s="9"/>
      <c r="F53" s="9"/>
      <c r="G53" s="9"/>
      <c r="H53" s="9"/>
      <c r="I53" s="9"/>
      <c r="J53" s="9"/>
      <c r="K53" s="9"/>
      <c r="L53" s="10"/>
      <c r="M53" s="10"/>
      <c r="N53" s="10"/>
      <c r="O53" s="20"/>
      <c r="P53" s="20"/>
    </row>
    <row r="54" spans="1:16" s="12" customFormat="1" ht="15" x14ac:dyDescent="0.2">
      <c r="A54" s="111"/>
      <c r="B54" s="111"/>
      <c r="E54" s="9"/>
      <c r="F54" s="9"/>
      <c r="G54" s="9"/>
      <c r="H54" s="9"/>
      <c r="I54" s="9"/>
      <c r="J54" s="9"/>
      <c r="K54" s="9"/>
      <c r="L54" s="10"/>
      <c r="M54" s="10"/>
      <c r="N54" s="10"/>
      <c r="O54" s="20"/>
      <c r="P54" s="20"/>
    </row>
    <row r="55" spans="1:16" s="12" customFormat="1" ht="15" x14ac:dyDescent="0.2">
      <c r="A55" s="111"/>
      <c r="B55" s="111"/>
      <c r="E55" s="9"/>
      <c r="F55" s="9"/>
      <c r="G55" s="9"/>
      <c r="H55" s="9"/>
      <c r="I55" s="9"/>
      <c r="J55" s="9"/>
      <c r="K55" s="9"/>
      <c r="L55" s="10"/>
      <c r="M55" s="10"/>
      <c r="N55" s="10"/>
      <c r="O55" s="20"/>
      <c r="P55" s="20"/>
    </row>
    <row r="56" spans="1:16" s="12" customFormat="1" ht="15" x14ac:dyDescent="0.2">
      <c r="A56" s="111"/>
      <c r="B56" s="111"/>
      <c r="E56" s="9"/>
      <c r="F56" s="9"/>
      <c r="G56" s="9"/>
      <c r="H56" s="9"/>
      <c r="I56" s="9"/>
      <c r="J56" s="9"/>
      <c r="K56" s="9"/>
      <c r="L56" s="10"/>
      <c r="M56" s="10"/>
      <c r="N56" s="10"/>
      <c r="O56" s="20"/>
      <c r="P56" s="20"/>
    </row>
    <row r="57" spans="1:16" s="12" customFormat="1" ht="15" x14ac:dyDescent="0.2">
      <c r="A57" s="111"/>
      <c r="B57" s="111"/>
      <c r="E57" s="9"/>
      <c r="F57" s="9"/>
      <c r="G57" s="9"/>
      <c r="H57" s="9"/>
      <c r="I57" s="9"/>
      <c r="J57" s="9"/>
      <c r="K57" s="9"/>
      <c r="L57" s="10"/>
      <c r="M57" s="10"/>
      <c r="N57" s="10"/>
      <c r="O57" s="20"/>
      <c r="P57" s="20"/>
    </row>
    <row r="58" spans="1:16" s="12" customFormat="1" ht="15" x14ac:dyDescent="0.2">
      <c r="A58" s="111"/>
      <c r="B58" s="111"/>
      <c r="E58" s="9"/>
      <c r="F58" s="9"/>
      <c r="G58" s="9"/>
      <c r="H58" s="9"/>
      <c r="I58" s="9"/>
      <c r="J58" s="9"/>
      <c r="K58" s="9"/>
      <c r="L58" s="10"/>
      <c r="M58" s="10"/>
      <c r="N58" s="10"/>
      <c r="O58" s="20"/>
      <c r="P58" s="20"/>
    </row>
    <row r="59" spans="1:16" s="12" customFormat="1" ht="15" x14ac:dyDescent="0.2">
      <c r="A59" s="111"/>
      <c r="B59" s="111"/>
      <c r="E59" s="9"/>
      <c r="F59" s="9"/>
      <c r="G59" s="9"/>
      <c r="H59" s="9"/>
      <c r="I59" s="9"/>
      <c r="J59" s="9"/>
      <c r="K59" s="9"/>
      <c r="L59" s="10"/>
      <c r="M59" s="10"/>
      <c r="N59" s="10"/>
      <c r="O59" s="20"/>
      <c r="P59" s="20"/>
    </row>
    <row r="60" spans="1:16" s="12" customFormat="1" ht="15" x14ac:dyDescent="0.2">
      <c r="A60" s="111"/>
      <c r="B60" s="111"/>
      <c r="E60" s="9"/>
      <c r="F60" s="9"/>
      <c r="G60" s="9"/>
      <c r="H60" s="9"/>
      <c r="I60" s="9"/>
      <c r="J60" s="9"/>
      <c r="K60" s="9"/>
      <c r="L60" s="10"/>
      <c r="M60" s="10"/>
      <c r="N60" s="10"/>
      <c r="O60" s="20"/>
      <c r="P60" s="20"/>
    </row>
    <row r="61" spans="1:16" s="12" customFormat="1" ht="15" x14ac:dyDescent="0.2">
      <c r="A61" s="111"/>
      <c r="B61" s="111"/>
      <c r="E61" s="9"/>
      <c r="F61" s="9"/>
      <c r="G61" s="9"/>
      <c r="H61" s="9"/>
      <c r="I61" s="9"/>
      <c r="J61" s="9"/>
      <c r="K61" s="9"/>
      <c r="L61" s="10"/>
      <c r="M61" s="10"/>
      <c r="N61" s="10"/>
      <c r="O61" s="20"/>
      <c r="P61" s="20"/>
    </row>
    <row r="62" spans="1:16" s="12" customFormat="1" ht="15" x14ac:dyDescent="0.2">
      <c r="A62" s="111"/>
      <c r="B62" s="111"/>
      <c r="E62" s="9"/>
      <c r="F62" s="9"/>
      <c r="G62" s="9"/>
      <c r="H62" s="9"/>
      <c r="I62" s="9"/>
      <c r="J62" s="9"/>
      <c r="K62" s="9"/>
      <c r="L62" s="10"/>
      <c r="M62" s="10"/>
      <c r="N62" s="10"/>
      <c r="O62" s="20"/>
      <c r="P62" s="20"/>
    </row>
    <row r="63" spans="1:16" s="12" customFormat="1" ht="15" x14ac:dyDescent="0.2">
      <c r="A63" s="111"/>
      <c r="B63" s="111"/>
      <c r="E63" s="9"/>
      <c r="F63" s="9"/>
      <c r="G63" s="9"/>
      <c r="H63" s="9"/>
      <c r="I63" s="9"/>
      <c r="J63" s="9"/>
      <c r="K63" s="9"/>
      <c r="L63" s="10"/>
      <c r="M63" s="10"/>
      <c r="N63" s="10"/>
      <c r="O63" s="20"/>
      <c r="P63" s="20"/>
    </row>
    <row r="64" spans="1:16" s="12" customFormat="1" ht="15" x14ac:dyDescent="0.2">
      <c r="A64" s="111"/>
      <c r="B64" s="111"/>
      <c r="E64" s="9"/>
      <c r="F64" s="9"/>
      <c r="G64" s="9"/>
      <c r="H64" s="9"/>
      <c r="I64" s="9"/>
      <c r="J64" s="9"/>
      <c r="K64" s="9"/>
      <c r="L64" s="10"/>
      <c r="M64" s="10"/>
      <c r="N64" s="10"/>
      <c r="O64" s="20"/>
      <c r="P64" s="20"/>
    </row>
    <row r="65" spans="1:16" s="12" customFormat="1" ht="15" x14ac:dyDescent="0.2">
      <c r="A65" s="111"/>
      <c r="B65" s="111"/>
      <c r="E65" s="9"/>
      <c r="F65" s="9"/>
      <c r="G65" s="9"/>
      <c r="H65" s="9"/>
      <c r="I65" s="9"/>
      <c r="J65" s="9"/>
      <c r="K65" s="9"/>
      <c r="L65" s="10"/>
      <c r="M65" s="10"/>
      <c r="N65" s="10"/>
      <c r="O65" s="20"/>
      <c r="P65" s="20"/>
    </row>
    <row r="66" spans="1:16" s="12" customFormat="1" ht="15" x14ac:dyDescent="0.2">
      <c r="A66" s="111"/>
      <c r="B66" s="111"/>
      <c r="E66" s="9"/>
      <c r="F66" s="9"/>
      <c r="G66" s="9"/>
      <c r="H66" s="9"/>
      <c r="I66" s="9"/>
      <c r="J66" s="9"/>
      <c r="K66" s="9"/>
      <c r="L66" s="10"/>
      <c r="M66" s="10"/>
      <c r="N66" s="10"/>
      <c r="O66" s="20"/>
      <c r="P66" s="20"/>
    </row>
    <row r="67" spans="1:16" s="12" customFormat="1" ht="15" x14ac:dyDescent="0.2">
      <c r="A67" s="111"/>
      <c r="B67" s="111"/>
      <c r="E67" s="9"/>
      <c r="F67" s="9"/>
      <c r="G67" s="9"/>
      <c r="H67" s="9"/>
      <c r="I67" s="9"/>
      <c r="J67" s="9"/>
      <c r="K67" s="9"/>
      <c r="L67" s="10"/>
      <c r="M67" s="10"/>
      <c r="N67" s="10"/>
      <c r="O67" s="20"/>
      <c r="P67" s="20"/>
    </row>
    <row r="68" spans="1:16" s="12" customFormat="1" ht="15" x14ac:dyDescent="0.2">
      <c r="A68" s="111"/>
      <c r="B68" s="111"/>
      <c r="E68" s="9"/>
      <c r="F68" s="9"/>
      <c r="G68" s="9"/>
      <c r="H68" s="9"/>
      <c r="I68" s="9"/>
      <c r="J68" s="9"/>
      <c r="K68" s="9"/>
      <c r="L68" s="10"/>
      <c r="M68" s="10"/>
      <c r="N68" s="10"/>
      <c r="O68" s="20"/>
      <c r="P68" s="20"/>
    </row>
    <row r="69" spans="1:16" s="12" customFormat="1" ht="15" x14ac:dyDescent="0.2">
      <c r="A69" s="111"/>
      <c r="B69" s="111"/>
      <c r="E69" s="9"/>
      <c r="F69" s="9"/>
      <c r="G69" s="9"/>
      <c r="H69" s="9"/>
      <c r="I69" s="9"/>
      <c r="J69" s="9"/>
      <c r="K69" s="9"/>
      <c r="L69" s="10"/>
      <c r="M69" s="10"/>
      <c r="N69" s="10"/>
      <c r="O69" s="20"/>
      <c r="P69" s="20"/>
    </row>
    <row r="70" spans="1:16" s="12" customFormat="1" ht="15" x14ac:dyDescent="0.2">
      <c r="A70" s="111"/>
      <c r="B70" s="111"/>
      <c r="E70" s="9"/>
      <c r="F70" s="9"/>
      <c r="G70" s="9"/>
      <c r="H70" s="9"/>
      <c r="I70" s="9"/>
      <c r="J70" s="9"/>
      <c r="K70" s="9"/>
      <c r="L70" s="10"/>
      <c r="M70" s="10"/>
      <c r="N70" s="10"/>
      <c r="O70" s="20"/>
      <c r="P70" s="20"/>
    </row>
    <row r="71" spans="1:16" s="12" customFormat="1" ht="15" x14ac:dyDescent="0.2">
      <c r="A71" s="111"/>
      <c r="B71" s="111"/>
      <c r="E71" s="9"/>
      <c r="F71" s="9"/>
      <c r="G71" s="9"/>
      <c r="H71" s="9"/>
      <c r="I71" s="9"/>
      <c r="J71" s="9"/>
      <c r="K71" s="9"/>
      <c r="L71" s="10"/>
      <c r="M71" s="10"/>
      <c r="N71" s="10"/>
      <c r="O71" s="20"/>
      <c r="P71" s="20"/>
    </row>
    <row r="72" spans="1:16" s="12" customFormat="1" ht="15" x14ac:dyDescent="0.2">
      <c r="A72" s="111"/>
      <c r="B72" s="111"/>
      <c r="E72" s="9"/>
      <c r="F72" s="9"/>
      <c r="G72" s="9"/>
      <c r="H72" s="9"/>
      <c r="I72" s="9"/>
      <c r="J72" s="9"/>
      <c r="K72" s="9"/>
      <c r="L72" s="10"/>
      <c r="M72" s="10"/>
      <c r="N72" s="10"/>
      <c r="O72" s="20"/>
      <c r="P72" s="20"/>
    </row>
    <row r="73" spans="1:16" s="12" customFormat="1" ht="15" x14ac:dyDescent="0.2">
      <c r="A73" s="111"/>
      <c r="B73" s="111"/>
      <c r="E73" s="9"/>
      <c r="F73" s="9"/>
      <c r="G73" s="9"/>
      <c r="H73" s="9"/>
      <c r="I73" s="9"/>
      <c r="J73" s="9"/>
      <c r="K73" s="9"/>
      <c r="L73" s="10"/>
      <c r="M73" s="10"/>
      <c r="N73" s="10"/>
      <c r="O73" s="20"/>
      <c r="P73" s="20"/>
    </row>
    <row r="74" spans="1:16" s="12" customFormat="1" ht="15" x14ac:dyDescent="0.2">
      <c r="A74" s="111"/>
      <c r="B74" s="111"/>
      <c r="E74" s="9"/>
      <c r="F74" s="9"/>
      <c r="G74" s="9"/>
      <c r="H74" s="9"/>
      <c r="I74" s="9"/>
      <c r="J74" s="9"/>
      <c r="K74" s="9"/>
      <c r="L74" s="10"/>
      <c r="M74" s="10"/>
      <c r="N74" s="10"/>
      <c r="O74" s="20"/>
      <c r="P74" s="20"/>
    </row>
    <row r="75" spans="1:16" s="12" customFormat="1" ht="15" x14ac:dyDescent="0.2">
      <c r="A75" s="111"/>
      <c r="B75" s="111"/>
      <c r="E75" s="9"/>
      <c r="F75" s="9"/>
      <c r="G75" s="9"/>
      <c r="H75" s="9"/>
      <c r="I75" s="9"/>
      <c r="J75" s="9"/>
      <c r="K75" s="9"/>
      <c r="L75" s="10"/>
      <c r="M75" s="10"/>
      <c r="N75" s="10"/>
      <c r="O75" s="20"/>
      <c r="P75" s="20"/>
    </row>
    <row r="76" spans="1:16" s="12" customFormat="1" ht="15" x14ac:dyDescent="0.2">
      <c r="A76" s="111"/>
      <c r="B76" s="111"/>
      <c r="E76" s="9"/>
      <c r="F76" s="9"/>
      <c r="G76" s="9"/>
      <c r="H76" s="9"/>
      <c r="I76" s="9"/>
      <c r="J76" s="9"/>
      <c r="K76" s="9"/>
      <c r="L76" s="10"/>
      <c r="M76" s="10"/>
      <c r="N76" s="10"/>
      <c r="O76" s="20"/>
      <c r="P76" s="20"/>
    </row>
    <row r="77" spans="1:16" s="12" customFormat="1" ht="15" x14ac:dyDescent="0.2">
      <c r="A77" s="111"/>
      <c r="B77" s="111"/>
      <c r="E77" s="9"/>
      <c r="F77" s="9"/>
      <c r="G77" s="9"/>
      <c r="H77" s="9"/>
      <c r="I77" s="9"/>
      <c r="J77" s="9"/>
      <c r="K77" s="9"/>
      <c r="L77" s="10"/>
      <c r="M77" s="10"/>
      <c r="N77" s="10"/>
      <c r="O77" s="20"/>
      <c r="P77" s="20"/>
    </row>
    <row r="78" spans="1:16" s="12" customFormat="1" ht="15" x14ac:dyDescent="0.2">
      <c r="A78" s="111"/>
      <c r="B78" s="111"/>
      <c r="E78" s="9"/>
      <c r="F78" s="9"/>
      <c r="G78" s="9"/>
      <c r="H78" s="9"/>
      <c r="I78" s="9"/>
      <c r="J78" s="9"/>
      <c r="K78" s="9"/>
      <c r="L78" s="10"/>
      <c r="M78" s="10"/>
      <c r="N78" s="10"/>
      <c r="O78" s="20"/>
      <c r="P78" s="20"/>
    </row>
    <row r="79" spans="1:16" s="12" customFormat="1" ht="15" x14ac:dyDescent="0.2">
      <c r="A79" s="111"/>
      <c r="B79" s="111"/>
      <c r="E79" s="9"/>
      <c r="F79" s="9"/>
      <c r="G79" s="9"/>
      <c r="H79" s="9"/>
      <c r="I79" s="9"/>
      <c r="J79" s="9"/>
      <c r="K79" s="9"/>
      <c r="L79" s="10"/>
      <c r="M79" s="10"/>
      <c r="N79" s="10"/>
      <c r="O79" s="20"/>
      <c r="P79" s="20"/>
    </row>
    <row r="80" spans="1:16" s="12" customFormat="1" ht="15" x14ac:dyDescent="0.2">
      <c r="A80" s="111"/>
      <c r="B80" s="111"/>
      <c r="E80" s="9"/>
      <c r="F80" s="9"/>
      <c r="G80" s="9"/>
      <c r="H80" s="9"/>
      <c r="I80" s="9"/>
      <c r="J80" s="9"/>
      <c r="K80" s="9"/>
      <c r="L80" s="10"/>
      <c r="M80" s="10"/>
      <c r="N80" s="10"/>
      <c r="O80" s="20"/>
      <c r="P80" s="20"/>
    </row>
    <row r="81" spans="1:16" s="12" customFormat="1" ht="15" x14ac:dyDescent="0.2">
      <c r="A81" s="111"/>
      <c r="B81" s="111"/>
      <c r="E81" s="9"/>
      <c r="F81" s="9"/>
      <c r="G81" s="9"/>
      <c r="H81" s="9"/>
      <c r="I81" s="9"/>
      <c r="J81" s="9"/>
      <c r="K81" s="9"/>
      <c r="L81" s="10"/>
      <c r="M81" s="10"/>
      <c r="N81" s="10"/>
      <c r="O81" s="20"/>
      <c r="P81" s="20"/>
    </row>
    <row r="82" spans="1:16" s="12" customFormat="1" ht="15" x14ac:dyDescent="0.2">
      <c r="A82" s="111"/>
      <c r="B82" s="111"/>
      <c r="E82" s="9"/>
      <c r="F82" s="9"/>
      <c r="G82" s="9"/>
      <c r="H82" s="9"/>
      <c r="I82" s="9"/>
      <c r="J82" s="9"/>
      <c r="K82" s="9"/>
      <c r="L82" s="10"/>
      <c r="M82" s="10"/>
      <c r="N82" s="10"/>
      <c r="O82" s="20"/>
      <c r="P82" s="20"/>
    </row>
    <row r="83" spans="1:16" s="12" customFormat="1" ht="15" x14ac:dyDescent="0.2">
      <c r="A83" s="111"/>
      <c r="B83" s="111"/>
      <c r="E83" s="9"/>
      <c r="F83" s="9"/>
      <c r="G83" s="9"/>
      <c r="H83" s="9"/>
      <c r="I83" s="9"/>
      <c r="J83" s="9"/>
      <c r="K83" s="9"/>
      <c r="L83" s="10"/>
      <c r="M83" s="10"/>
      <c r="N83" s="10"/>
      <c r="O83" s="20"/>
      <c r="P83" s="20"/>
    </row>
    <row r="84" spans="1:16" s="12" customFormat="1" ht="15" x14ac:dyDescent="0.2">
      <c r="A84" s="111"/>
      <c r="B84" s="111"/>
      <c r="E84" s="9"/>
      <c r="F84" s="9"/>
      <c r="G84" s="9"/>
      <c r="H84" s="9"/>
      <c r="I84" s="9"/>
      <c r="J84" s="9"/>
      <c r="K84" s="9"/>
      <c r="L84" s="10"/>
      <c r="M84" s="10"/>
      <c r="N84" s="10"/>
      <c r="O84" s="20"/>
      <c r="P84" s="20"/>
    </row>
    <row r="85" spans="1:16" s="12" customFormat="1" ht="15" x14ac:dyDescent="0.2">
      <c r="A85" s="111"/>
      <c r="B85" s="111"/>
      <c r="E85" s="9"/>
      <c r="F85" s="9"/>
      <c r="G85" s="9"/>
      <c r="H85" s="9"/>
      <c r="I85" s="9"/>
      <c r="J85" s="9"/>
      <c r="K85" s="9"/>
      <c r="L85" s="10"/>
      <c r="M85" s="10"/>
      <c r="N85" s="10"/>
      <c r="O85" s="20"/>
      <c r="P85" s="20"/>
    </row>
    <row r="86" spans="1:16" s="12" customFormat="1" ht="15" x14ac:dyDescent="0.2">
      <c r="A86" s="111"/>
      <c r="B86" s="111"/>
      <c r="E86" s="9"/>
      <c r="F86" s="9"/>
      <c r="G86" s="9"/>
      <c r="H86" s="9"/>
      <c r="I86" s="9"/>
      <c r="J86" s="9"/>
      <c r="K86" s="9"/>
      <c r="L86" s="10"/>
      <c r="M86" s="10"/>
      <c r="N86" s="10"/>
      <c r="O86" s="20"/>
      <c r="P86" s="20"/>
    </row>
    <row r="87" spans="1:16" s="12" customFormat="1" ht="15" x14ac:dyDescent="0.2">
      <c r="A87" s="111"/>
      <c r="B87" s="111"/>
      <c r="E87" s="9"/>
      <c r="F87" s="9"/>
      <c r="G87" s="9"/>
      <c r="H87" s="9"/>
      <c r="I87" s="9"/>
      <c r="J87" s="9"/>
      <c r="K87" s="9"/>
      <c r="L87" s="10"/>
      <c r="M87" s="10"/>
      <c r="N87" s="10"/>
      <c r="O87" s="20"/>
      <c r="P87" s="20"/>
    </row>
    <row r="88" spans="1:16" s="12" customFormat="1" ht="15" x14ac:dyDescent="0.2">
      <c r="A88" s="111"/>
      <c r="B88" s="111"/>
      <c r="E88" s="9"/>
      <c r="F88" s="9"/>
      <c r="G88" s="9"/>
      <c r="H88" s="9"/>
      <c r="I88" s="9"/>
      <c r="J88" s="9"/>
      <c r="K88" s="9"/>
      <c r="L88" s="10"/>
      <c r="M88" s="10"/>
      <c r="N88" s="10"/>
      <c r="O88" s="20"/>
      <c r="P88" s="20"/>
    </row>
    <row r="89" spans="1:16" s="12" customFormat="1" ht="15" x14ac:dyDescent="0.2">
      <c r="A89" s="111"/>
      <c r="B89" s="111"/>
      <c r="E89" s="9"/>
      <c r="F89" s="9"/>
      <c r="G89" s="9"/>
      <c r="H89" s="9"/>
      <c r="I89" s="9"/>
      <c r="J89" s="9"/>
      <c r="K89" s="9"/>
      <c r="L89" s="10"/>
      <c r="M89" s="10"/>
      <c r="N89" s="10"/>
      <c r="O89" s="20"/>
      <c r="P89" s="20"/>
    </row>
    <row r="90" spans="1:16" s="12" customFormat="1" ht="15" x14ac:dyDescent="0.2">
      <c r="A90" s="111"/>
      <c r="B90" s="111"/>
      <c r="E90" s="9"/>
      <c r="F90" s="9"/>
      <c r="G90" s="9"/>
      <c r="H90" s="9"/>
      <c r="I90" s="9"/>
      <c r="J90" s="9"/>
      <c r="K90" s="9"/>
      <c r="L90" s="10"/>
      <c r="M90" s="10"/>
      <c r="N90" s="10"/>
      <c r="O90" s="20"/>
      <c r="P90" s="20"/>
    </row>
    <row r="91" spans="1:16" s="12" customFormat="1" ht="15" x14ac:dyDescent="0.2">
      <c r="A91" s="111"/>
      <c r="B91" s="111"/>
      <c r="E91" s="9"/>
      <c r="F91" s="9"/>
      <c r="G91" s="9"/>
      <c r="H91" s="9"/>
      <c r="I91" s="9"/>
      <c r="J91" s="9"/>
      <c r="K91" s="9"/>
      <c r="L91" s="10"/>
      <c r="M91" s="10"/>
      <c r="N91" s="10"/>
      <c r="O91" s="20"/>
      <c r="P91" s="20"/>
    </row>
    <row r="92" spans="1:16" s="12" customFormat="1" ht="15" x14ac:dyDescent="0.2">
      <c r="A92" s="111"/>
      <c r="B92" s="111"/>
      <c r="E92" s="9"/>
      <c r="F92" s="9"/>
      <c r="G92" s="9"/>
      <c r="H92" s="9"/>
      <c r="I92" s="9"/>
      <c r="J92" s="9"/>
      <c r="K92" s="9"/>
      <c r="L92" s="10"/>
      <c r="M92" s="10"/>
      <c r="N92" s="10"/>
      <c r="O92" s="20"/>
      <c r="P92" s="20"/>
    </row>
    <row r="93" spans="1:16" s="12" customFormat="1" ht="15" x14ac:dyDescent="0.2">
      <c r="A93" s="111"/>
      <c r="B93" s="111"/>
      <c r="E93" s="9"/>
      <c r="F93" s="9"/>
      <c r="G93" s="9"/>
      <c r="H93" s="9"/>
      <c r="I93" s="9"/>
      <c r="J93" s="9"/>
      <c r="K93" s="9"/>
      <c r="L93" s="10"/>
      <c r="M93" s="10"/>
      <c r="N93" s="10"/>
      <c r="O93" s="20"/>
      <c r="P93" s="20"/>
    </row>
    <row r="94" spans="1:16" s="12" customFormat="1" ht="15" x14ac:dyDescent="0.2">
      <c r="A94" s="111"/>
      <c r="B94" s="111"/>
      <c r="E94" s="9"/>
      <c r="F94" s="9"/>
      <c r="G94" s="9"/>
      <c r="H94" s="9"/>
      <c r="I94" s="9"/>
      <c r="J94" s="9"/>
      <c r="K94" s="9"/>
      <c r="L94" s="10"/>
      <c r="M94" s="10"/>
      <c r="N94" s="10"/>
      <c r="O94" s="20"/>
      <c r="P94" s="20"/>
    </row>
    <row r="95" spans="1:16" s="12" customFormat="1" ht="15" x14ac:dyDescent="0.2">
      <c r="A95" s="111"/>
      <c r="B95" s="111"/>
      <c r="E95" s="9"/>
      <c r="F95" s="9"/>
      <c r="G95" s="9"/>
      <c r="H95" s="9"/>
      <c r="I95" s="9"/>
      <c r="J95" s="9"/>
      <c r="K95" s="9"/>
      <c r="L95" s="10"/>
      <c r="M95" s="10"/>
      <c r="N95" s="10"/>
      <c r="O95" s="20"/>
      <c r="P95" s="20"/>
    </row>
    <row r="96" spans="1:16" s="12" customFormat="1" ht="15" x14ac:dyDescent="0.2">
      <c r="A96" s="111"/>
      <c r="B96" s="111"/>
      <c r="E96" s="9"/>
      <c r="F96" s="9"/>
      <c r="G96" s="9"/>
      <c r="H96" s="9"/>
      <c r="I96" s="9"/>
      <c r="J96" s="9"/>
      <c r="K96" s="9"/>
      <c r="L96" s="10"/>
      <c r="M96" s="10"/>
      <c r="N96" s="10"/>
      <c r="O96" s="20"/>
      <c r="P96" s="20"/>
    </row>
    <row r="97" spans="1:16" s="12" customFormat="1" ht="15" x14ac:dyDescent="0.2">
      <c r="A97" s="111"/>
      <c r="B97" s="111"/>
      <c r="E97" s="9"/>
      <c r="F97" s="9"/>
      <c r="G97" s="9"/>
      <c r="H97" s="9"/>
      <c r="I97" s="9"/>
      <c r="J97" s="9"/>
      <c r="K97" s="9"/>
      <c r="L97" s="10"/>
      <c r="M97" s="10"/>
      <c r="N97" s="10"/>
      <c r="O97" s="20"/>
      <c r="P97" s="20"/>
    </row>
    <row r="98" spans="1:16" s="12" customFormat="1" ht="15" x14ac:dyDescent="0.2">
      <c r="A98" s="111"/>
      <c r="B98" s="111"/>
      <c r="E98" s="9"/>
      <c r="F98" s="9"/>
      <c r="G98" s="9"/>
      <c r="H98" s="9"/>
      <c r="I98" s="9"/>
      <c r="J98" s="9"/>
      <c r="K98" s="9"/>
      <c r="L98" s="10"/>
      <c r="M98" s="10"/>
      <c r="N98" s="10"/>
      <c r="O98" s="20"/>
      <c r="P98" s="20"/>
    </row>
    <row r="99" spans="1:16" s="12" customFormat="1" ht="15" x14ac:dyDescent="0.2">
      <c r="A99" s="111"/>
      <c r="B99" s="111"/>
      <c r="E99" s="9"/>
      <c r="F99" s="9"/>
      <c r="G99" s="9"/>
      <c r="H99" s="9"/>
      <c r="I99" s="9"/>
      <c r="J99" s="9"/>
      <c r="K99" s="9"/>
      <c r="L99" s="10"/>
      <c r="M99" s="10"/>
      <c r="N99" s="10"/>
      <c r="O99" s="20"/>
      <c r="P99" s="20"/>
    </row>
    <row r="100" spans="1:16" s="12" customFormat="1" ht="15" x14ac:dyDescent="0.2">
      <c r="A100" s="111"/>
      <c r="B100" s="111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20"/>
      <c r="P100" s="20"/>
    </row>
    <row r="101" spans="1:16" s="12" customFormat="1" ht="15" x14ac:dyDescent="0.2">
      <c r="A101" s="111"/>
      <c r="B101" s="111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20"/>
      <c r="P101" s="20"/>
    </row>
    <row r="102" spans="1:16" s="12" customFormat="1" ht="15" x14ac:dyDescent="0.2">
      <c r="A102" s="111"/>
      <c r="B102" s="111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20"/>
      <c r="P102" s="20"/>
    </row>
    <row r="103" spans="1:16" s="12" customFormat="1" ht="15" x14ac:dyDescent="0.2">
      <c r="A103" s="111"/>
      <c r="B103" s="111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20"/>
      <c r="P103" s="20"/>
    </row>
    <row r="104" spans="1:16" s="12" customFormat="1" ht="15" x14ac:dyDescent="0.2">
      <c r="A104" s="111"/>
      <c r="B104" s="111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20"/>
      <c r="P104" s="20"/>
    </row>
    <row r="105" spans="1:16" s="12" customFormat="1" ht="15" x14ac:dyDescent="0.2">
      <c r="A105" s="111"/>
      <c r="B105" s="111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20"/>
      <c r="P105" s="20"/>
    </row>
    <row r="106" spans="1:16" s="12" customFormat="1" ht="15" x14ac:dyDescent="0.2">
      <c r="A106" s="111"/>
      <c r="B106" s="111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20"/>
      <c r="P106" s="20"/>
    </row>
    <row r="107" spans="1:16" s="12" customFormat="1" ht="15" x14ac:dyDescent="0.2">
      <c r="A107" s="111"/>
      <c r="B107" s="111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20"/>
      <c r="P107" s="20"/>
    </row>
    <row r="108" spans="1:16" s="12" customFormat="1" ht="15" x14ac:dyDescent="0.2">
      <c r="A108" s="111"/>
      <c r="B108" s="111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20"/>
      <c r="P108" s="20"/>
    </row>
    <row r="109" spans="1:16" s="12" customFormat="1" ht="15" x14ac:dyDescent="0.2">
      <c r="A109" s="111"/>
      <c r="B109" s="111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20"/>
      <c r="P109" s="20"/>
    </row>
    <row r="110" spans="1:16" s="12" customFormat="1" ht="15" x14ac:dyDescent="0.2">
      <c r="A110" s="111"/>
      <c r="B110" s="111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20"/>
      <c r="P110" s="20"/>
    </row>
    <row r="111" spans="1:16" s="12" customFormat="1" ht="15" x14ac:dyDescent="0.2">
      <c r="A111" s="111"/>
      <c r="B111" s="111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20"/>
      <c r="P111" s="20"/>
    </row>
    <row r="112" spans="1:16" s="12" customFormat="1" ht="15" x14ac:dyDescent="0.2">
      <c r="A112" s="111"/>
      <c r="B112" s="111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20"/>
      <c r="P112" s="20"/>
    </row>
    <row r="113" spans="1:16" s="12" customFormat="1" ht="15" x14ac:dyDescent="0.2">
      <c r="A113" s="111"/>
      <c r="B113" s="111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20"/>
      <c r="P113" s="20"/>
    </row>
    <row r="114" spans="1:16" s="12" customFormat="1" ht="15" x14ac:dyDescent="0.2">
      <c r="A114" s="111"/>
      <c r="B114" s="111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20"/>
      <c r="P114" s="20"/>
    </row>
    <row r="115" spans="1:16" s="12" customFormat="1" ht="15" x14ac:dyDescent="0.2">
      <c r="A115" s="111"/>
      <c r="B115" s="111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20"/>
      <c r="P115" s="20"/>
    </row>
    <row r="116" spans="1:16" s="12" customFormat="1" ht="15" x14ac:dyDescent="0.2">
      <c r="A116" s="111"/>
      <c r="B116" s="111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20"/>
      <c r="P116" s="20"/>
    </row>
    <row r="117" spans="1:16" s="12" customFormat="1" ht="15" x14ac:dyDescent="0.2">
      <c r="A117" s="111"/>
      <c r="B117" s="111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20"/>
      <c r="P117" s="20"/>
    </row>
    <row r="118" spans="1:16" s="12" customFormat="1" ht="15" x14ac:dyDescent="0.2">
      <c r="A118" s="111"/>
      <c r="B118" s="111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20"/>
      <c r="P118" s="20"/>
    </row>
    <row r="119" spans="1:16" s="12" customFormat="1" ht="15" x14ac:dyDescent="0.2">
      <c r="A119" s="111"/>
      <c r="B119" s="111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20"/>
      <c r="P119" s="20"/>
    </row>
    <row r="120" spans="1:16" s="12" customFormat="1" ht="15" x14ac:dyDescent="0.2">
      <c r="A120" s="111"/>
      <c r="B120" s="111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20"/>
      <c r="P120" s="20"/>
    </row>
    <row r="121" spans="1:16" s="12" customFormat="1" ht="15" x14ac:dyDescent="0.2">
      <c r="A121" s="111"/>
      <c r="B121" s="111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20"/>
      <c r="P121" s="20"/>
    </row>
    <row r="122" spans="1:16" s="12" customFormat="1" ht="15" x14ac:dyDescent="0.2">
      <c r="A122" s="111"/>
      <c r="B122" s="111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20"/>
      <c r="P122" s="20"/>
    </row>
    <row r="123" spans="1:16" s="12" customFormat="1" ht="15" x14ac:dyDescent="0.2">
      <c r="A123" s="111"/>
      <c r="B123" s="111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20"/>
      <c r="P123" s="20"/>
    </row>
    <row r="124" spans="1:16" s="12" customFormat="1" ht="15" x14ac:dyDescent="0.2">
      <c r="A124" s="111"/>
      <c r="B124" s="111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20"/>
      <c r="P124" s="20"/>
    </row>
    <row r="125" spans="1:16" s="12" customFormat="1" ht="15" x14ac:dyDescent="0.2">
      <c r="A125" s="111"/>
      <c r="B125" s="111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20"/>
      <c r="P125" s="20"/>
    </row>
    <row r="126" spans="1:16" s="12" customFormat="1" ht="15" x14ac:dyDescent="0.2">
      <c r="A126" s="111"/>
      <c r="B126" s="111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20"/>
      <c r="P126" s="20"/>
    </row>
    <row r="127" spans="1:16" s="12" customFormat="1" ht="15" x14ac:dyDescent="0.2">
      <c r="A127" s="111"/>
      <c r="B127" s="111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20"/>
      <c r="P127" s="20"/>
    </row>
    <row r="128" spans="1:16" s="12" customFormat="1" ht="15" x14ac:dyDescent="0.2">
      <c r="A128" s="111"/>
      <c r="B128" s="111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20"/>
      <c r="P128" s="20"/>
    </row>
    <row r="129" spans="1:16" s="12" customFormat="1" ht="15" x14ac:dyDescent="0.2">
      <c r="A129" s="111"/>
      <c r="B129" s="111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20"/>
      <c r="P129" s="20"/>
    </row>
    <row r="130" spans="1:16" s="12" customFormat="1" ht="15" x14ac:dyDescent="0.2">
      <c r="A130" s="111"/>
      <c r="B130" s="111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20"/>
      <c r="P130" s="20"/>
    </row>
    <row r="131" spans="1:16" s="12" customFormat="1" ht="15" x14ac:dyDescent="0.2">
      <c r="A131" s="111"/>
      <c r="B131" s="111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20"/>
      <c r="P131" s="20"/>
    </row>
    <row r="132" spans="1:16" s="12" customFormat="1" ht="15" x14ac:dyDescent="0.2">
      <c r="A132" s="111"/>
      <c r="B132" s="111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20"/>
      <c r="P132" s="20"/>
    </row>
    <row r="133" spans="1:16" s="12" customFormat="1" ht="15" x14ac:dyDescent="0.2">
      <c r="A133" s="111"/>
      <c r="B133" s="111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20"/>
      <c r="P133" s="20"/>
    </row>
    <row r="134" spans="1:16" s="12" customFormat="1" ht="15" x14ac:dyDescent="0.2">
      <c r="A134" s="111"/>
      <c r="B134" s="111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20"/>
      <c r="P134" s="20"/>
    </row>
    <row r="135" spans="1:16" s="12" customFormat="1" ht="15" x14ac:dyDescent="0.2">
      <c r="A135" s="111"/>
      <c r="B135" s="111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20"/>
      <c r="P135" s="20"/>
    </row>
    <row r="136" spans="1:16" s="12" customFormat="1" ht="15" x14ac:dyDescent="0.2">
      <c r="A136" s="111"/>
      <c r="B136" s="111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20"/>
      <c r="P136" s="20"/>
    </row>
    <row r="137" spans="1:16" s="12" customFormat="1" ht="15" x14ac:dyDescent="0.2">
      <c r="A137" s="111"/>
      <c r="B137" s="111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20"/>
      <c r="P137" s="20"/>
    </row>
    <row r="138" spans="1:16" s="12" customFormat="1" ht="15" x14ac:dyDescent="0.2">
      <c r="A138" s="111"/>
      <c r="B138" s="111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20"/>
      <c r="P138" s="20"/>
    </row>
    <row r="139" spans="1:16" s="12" customFormat="1" ht="15" x14ac:dyDescent="0.2">
      <c r="A139" s="111"/>
      <c r="B139" s="111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20"/>
      <c r="P139" s="20"/>
    </row>
    <row r="140" spans="1:16" s="12" customFormat="1" ht="15" x14ac:dyDescent="0.2">
      <c r="A140" s="111"/>
      <c r="B140" s="111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20"/>
      <c r="P140" s="20"/>
    </row>
    <row r="141" spans="1:16" s="12" customFormat="1" ht="15" x14ac:dyDescent="0.2">
      <c r="A141" s="111"/>
      <c r="B141" s="111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20"/>
      <c r="P141" s="20"/>
    </row>
    <row r="142" spans="1:16" s="12" customFormat="1" ht="15" x14ac:dyDescent="0.2">
      <c r="A142" s="111"/>
      <c r="B142" s="111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20"/>
      <c r="P142" s="20"/>
    </row>
    <row r="143" spans="1:16" s="12" customFormat="1" ht="15" x14ac:dyDescent="0.2">
      <c r="A143" s="111"/>
      <c r="B143" s="111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20"/>
      <c r="P143" s="20"/>
    </row>
    <row r="144" spans="1:16" s="12" customFormat="1" ht="15" x14ac:dyDescent="0.2">
      <c r="A144" s="111"/>
      <c r="B144" s="111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20"/>
      <c r="P144" s="20"/>
    </row>
    <row r="145" spans="1:16" s="12" customFormat="1" ht="15" x14ac:dyDescent="0.2">
      <c r="A145" s="111"/>
      <c r="B145" s="111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20"/>
      <c r="P145" s="20"/>
    </row>
    <row r="146" spans="1:16" s="12" customFormat="1" ht="15" x14ac:dyDescent="0.2">
      <c r="A146" s="111"/>
      <c r="B146" s="111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20"/>
      <c r="P146" s="20"/>
    </row>
    <row r="147" spans="1:16" s="12" customFormat="1" ht="15" x14ac:dyDescent="0.2">
      <c r="A147" s="111"/>
      <c r="B147" s="111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20"/>
      <c r="P147" s="20"/>
    </row>
    <row r="148" spans="1:16" s="12" customFormat="1" ht="15" x14ac:dyDescent="0.2">
      <c r="A148" s="111"/>
      <c r="B148" s="111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20"/>
      <c r="P148" s="20"/>
    </row>
    <row r="149" spans="1:16" s="12" customFormat="1" ht="15" x14ac:dyDescent="0.2">
      <c r="A149" s="111"/>
      <c r="B149" s="111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20"/>
      <c r="P149" s="20"/>
    </row>
    <row r="150" spans="1:16" s="12" customFormat="1" ht="15" x14ac:dyDescent="0.2">
      <c r="A150" s="111"/>
      <c r="B150" s="111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20"/>
      <c r="P150" s="20"/>
    </row>
    <row r="151" spans="1:16" s="12" customFormat="1" ht="15" x14ac:dyDescent="0.2">
      <c r="A151" s="111"/>
      <c r="B151" s="111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20"/>
      <c r="P151" s="20"/>
    </row>
    <row r="152" spans="1:16" s="12" customFormat="1" ht="15" x14ac:dyDescent="0.2">
      <c r="A152" s="111"/>
      <c r="B152" s="111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20"/>
      <c r="P152" s="20"/>
    </row>
    <row r="153" spans="1:16" s="12" customFormat="1" ht="15" x14ac:dyDescent="0.2">
      <c r="A153" s="111"/>
      <c r="B153" s="111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20"/>
      <c r="P153" s="20"/>
    </row>
    <row r="154" spans="1:16" s="12" customFormat="1" ht="15" x14ac:dyDescent="0.2">
      <c r="A154" s="111"/>
      <c r="B154" s="111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20"/>
      <c r="P154" s="20"/>
    </row>
    <row r="155" spans="1:16" s="12" customFormat="1" ht="15" x14ac:dyDescent="0.2">
      <c r="A155" s="111"/>
      <c r="B155" s="111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20"/>
      <c r="P155" s="20"/>
    </row>
    <row r="156" spans="1:16" s="12" customFormat="1" ht="15" x14ac:dyDescent="0.2">
      <c r="A156" s="111"/>
      <c r="B156" s="111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20"/>
      <c r="P156" s="20"/>
    </row>
    <row r="157" spans="1:16" s="12" customFormat="1" ht="15" x14ac:dyDescent="0.2">
      <c r="A157" s="111"/>
      <c r="B157" s="111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20"/>
      <c r="P157" s="20"/>
    </row>
    <row r="158" spans="1:16" s="12" customFormat="1" ht="15" x14ac:dyDescent="0.2">
      <c r="A158" s="111"/>
      <c r="B158" s="111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20"/>
      <c r="P158" s="20"/>
    </row>
    <row r="159" spans="1:16" s="12" customFormat="1" ht="15" x14ac:dyDescent="0.2">
      <c r="A159" s="111"/>
      <c r="B159" s="111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20"/>
      <c r="P159" s="20"/>
    </row>
    <row r="160" spans="1:16" s="12" customFormat="1" ht="15" x14ac:dyDescent="0.2">
      <c r="A160" s="111"/>
      <c r="B160" s="111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20"/>
      <c r="P160" s="20"/>
    </row>
    <row r="161" spans="1:16" s="12" customFormat="1" ht="15" x14ac:dyDescent="0.2">
      <c r="A161" s="111"/>
      <c r="B161" s="111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20"/>
      <c r="P161" s="20"/>
    </row>
    <row r="162" spans="1:16" s="12" customFormat="1" ht="15" x14ac:dyDescent="0.2">
      <c r="A162" s="111"/>
      <c r="B162" s="111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20"/>
      <c r="P162" s="20"/>
    </row>
    <row r="163" spans="1:16" s="12" customFormat="1" ht="15" x14ac:dyDescent="0.2">
      <c r="A163" s="111"/>
      <c r="B163" s="111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20"/>
      <c r="P163" s="20"/>
    </row>
    <row r="164" spans="1:16" s="12" customFormat="1" ht="15" x14ac:dyDescent="0.2">
      <c r="A164" s="111"/>
      <c r="B164" s="111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20"/>
      <c r="P164" s="20"/>
    </row>
    <row r="165" spans="1:16" s="12" customFormat="1" ht="15" x14ac:dyDescent="0.2">
      <c r="A165" s="111"/>
      <c r="B165" s="111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20"/>
      <c r="P165" s="20"/>
    </row>
    <row r="166" spans="1:16" s="12" customFormat="1" ht="15" x14ac:dyDescent="0.2">
      <c r="A166" s="111"/>
      <c r="B166" s="111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20"/>
      <c r="P166" s="20"/>
    </row>
    <row r="167" spans="1:16" s="12" customFormat="1" ht="15" x14ac:dyDescent="0.2">
      <c r="A167" s="111"/>
      <c r="B167" s="111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20"/>
      <c r="P167" s="20"/>
    </row>
    <row r="168" spans="1:16" s="12" customFormat="1" ht="15" x14ac:dyDescent="0.2">
      <c r="A168" s="111"/>
      <c r="B168" s="111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20"/>
      <c r="P168" s="20"/>
    </row>
    <row r="169" spans="1:16" s="12" customFormat="1" ht="15" x14ac:dyDescent="0.2">
      <c r="A169" s="111"/>
      <c r="B169" s="111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20"/>
      <c r="P169" s="20"/>
    </row>
    <row r="170" spans="1:16" s="12" customFormat="1" ht="15" x14ac:dyDescent="0.2">
      <c r="A170" s="111"/>
      <c r="B170" s="111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20"/>
      <c r="P170" s="20"/>
    </row>
    <row r="171" spans="1:16" s="12" customFormat="1" ht="15" x14ac:dyDescent="0.2">
      <c r="A171" s="111"/>
      <c r="B171" s="111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20"/>
      <c r="P171" s="20"/>
    </row>
    <row r="172" spans="1:16" s="12" customFormat="1" ht="15" x14ac:dyDescent="0.2">
      <c r="A172" s="111"/>
      <c r="B172" s="111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20"/>
      <c r="P172" s="20"/>
    </row>
    <row r="173" spans="1:16" s="12" customFormat="1" ht="15" x14ac:dyDescent="0.2">
      <c r="A173" s="111"/>
      <c r="B173" s="111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20"/>
      <c r="P173" s="20"/>
    </row>
    <row r="174" spans="1:16" s="12" customFormat="1" ht="15" x14ac:dyDescent="0.2">
      <c r="A174" s="111"/>
      <c r="B174" s="111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20"/>
      <c r="P174" s="20"/>
    </row>
    <row r="175" spans="1:16" s="12" customFormat="1" ht="15" x14ac:dyDescent="0.2">
      <c r="A175" s="111"/>
      <c r="B175" s="111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20"/>
      <c r="P175" s="20"/>
    </row>
    <row r="176" spans="1:16" s="12" customFormat="1" ht="15" x14ac:dyDescent="0.2">
      <c r="A176" s="111"/>
      <c r="B176" s="111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20"/>
      <c r="P176" s="20"/>
    </row>
    <row r="177" spans="1:16" s="12" customFormat="1" ht="15" x14ac:dyDescent="0.2">
      <c r="A177" s="111"/>
      <c r="B177" s="111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20"/>
      <c r="P177" s="20"/>
    </row>
    <row r="178" spans="1:16" s="12" customFormat="1" ht="15" x14ac:dyDescent="0.2">
      <c r="A178" s="111"/>
      <c r="B178" s="111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20"/>
      <c r="P178" s="20"/>
    </row>
    <row r="179" spans="1:16" s="12" customFormat="1" ht="15" x14ac:dyDescent="0.2">
      <c r="A179" s="111"/>
      <c r="B179" s="111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20"/>
      <c r="P179" s="20"/>
    </row>
    <row r="180" spans="1:16" s="12" customFormat="1" ht="15" x14ac:dyDescent="0.2">
      <c r="A180" s="111"/>
      <c r="B180" s="111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20"/>
      <c r="P180" s="20"/>
    </row>
    <row r="181" spans="1:16" s="12" customFormat="1" ht="15" x14ac:dyDescent="0.2">
      <c r="A181" s="111"/>
      <c r="B181" s="111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20"/>
      <c r="P181" s="20"/>
    </row>
    <row r="182" spans="1:16" s="12" customFormat="1" ht="15" x14ac:dyDescent="0.2">
      <c r="A182" s="111"/>
      <c r="B182" s="111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20"/>
      <c r="P182" s="20"/>
    </row>
    <row r="183" spans="1:16" s="12" customFormat="1" ht="15" x14ac:dyDescent="0.2">
      <c r="A183" s="111"/>
      <c r="B183" s="111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20"/>
      <c r="P183" s="20"/>
    </row>
    <row r="184" spans="1:16" s="12" customFormat="1" ht="15" x14ac:dyDescent="0.2">
      <c r="A184" s="111"/>
      <c r="B184" s="111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20"/>
      <c r="P184" s="20"/>
    </row>
    <row r="185" spans="1:16" s="12" customFormat="1" ht="15" x14ac:dyDescent="0.2">
      <c r="A185" s="111"/>
      <c r="B185" s="111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20"/>
      <c r="P185" s="20"/>
    </row>
    <row r="186" spans="1:16" s="12" customFormat="1" ht="15" x14ac:dyDescent="0.2">
      <c r="A186" s="111"/>
      <c r="B186" s="111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20"/>
      <c r="P186" s="20"/>
    </row>
    <row r="187" spans="1:16" s="12" customFormat="1" ht="15" x14ac:dyDescent="0.2">
      <c r="A187" s="111"/>
      <c r="B187" s="111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20"/>
      <c r="P187" s="20"/>
    </row>
    <row r="188" spans="1:16" s="12" customFormat="1" ht="15" x14ac:dyDescent="0.2">
      <c r="A188" s="111"/>
      <c r="B188" s="111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20"/>
      <c r="P188" s="20"/>
    </row>
    <row r="189" spans="1:16" s="12" customFormat="1" ht="15" x14ac:dyDescent="0.2">
      <c r="A189" s="111"/>
      <c r="B189" s="111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20"/>
      <c r="P189" s="20"/>
    </row>
    <row r="190" spans="1:16" s="12" customFormat="1" ht="15" x14ac:dyDescent="0.2">
      <c r="A190" s="111"/>
      <c r="B190" s="111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20"/>
      <c r="P190" s="20"/>
    </row>
    <row r="191" spans="1:16" s="12" customFormat="1" ht="15" x14ac:dyDescent="0.2">
      <c r="A191" s="111"/>
      <c r="B191" s="111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20"/>
      <c r="P191" s="20"/>
    </row>
    <row r="192" spans="1:16" s="12" customFormat="1" ht="15" x14ac:dyDescent="0.2">
      <c r="A192" s="111"/>
      <c r="B192" s="111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20"/>
      <c r="P192" s="20"/>
    </row>
    <row r="193" spans="1:16" s="12" customFormat="1" ht="15" x14ac:dyDescent="0.2">
      <c r="A193" s="111"/>
      <c r="B193" s="111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20"/>
      <c r="P193" s="20"/>
    </row>
    <row r="194" spans="1:16" s="12" customFormat="1" ht="15" x14ac:dyDescent="0.2">
      <c r="A194" s="111"/>
      <c r="B194" s="111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20"/>
      <c r="P194" s="20"/>
    </row>
    <row r="195" spans="1:16" s="12" customFormat="1" ht="15" x14ac:dyDescent="0.2">
      <c r="A195" s="111"/>
      <c r="B195" s="111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20"/>
      <c r="P195" s="20"/>
    </row>
    <row r="196" spans="1:16" s="12" customFormat="1" ht="15" x14ac:dyDescent="0.2">
      <c r="A196" s="111"/>
      <c r="B196" s="111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20"/>
      <c r="P196" s="20"/>
    </row>
    <row r="197" spans="1:16" s="12" customFormat="1" ht="15" x14ac:dyDescent="0.2">
      <c r="A197" s="111"/>
      <c r="B197" s="111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20"/>
      <c r="P197" s="20"/>
    </row>
    <row r="198" spans="1:16" s="12" customFormat="1" ht="15" x14ac:dyDescent="0.2">
      <c r="A198" s="111"/>
      <c r="B198" s="111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20"/>
      <c r="P198" s="20"/>
    </row>
    <row r="199" spans="1:16" s="12" customFormat="1" ht="15" x14ac:dyDescent="0.2">
      <c r="A199" s="111"/>
      <c r="B199" s="111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20"/>
      <c r="P199" s="20"/>
    </row>
    <row r="200" spans="1:16" s="12" customFormat="1" ht="15" x14ac:dyDescent="0.2">
      <c r="A200" s="111"/>
      <c r="B200" s="111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20"/>
      <c r="P200" s="20"/>
    </row>
    <row r="201" spans="1:16" s="12" customFormat="1" ht="15" x14ac:dyDescent="0.2">
      <c r="A201" s="111"/>
      <c r="B201" s="111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20"/>
      <c r="P201" s="20"/>
    </row>
    <row r="202" spans="1:16" s="12" customFormat="1" ht="15" x14ac:dyDescent="0.2">
      <c r="A202" s="111"/>
      <c r="B202" s="111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20"/>
      <c r="P202" s="20"/>
    </row>
    <row r="203" spans="1:16" s="12" customFormat="1" ht="15" x14ac:dyDescent="0.2">
      <c r="A203" s="111"/>
      <c r="B203" s="111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20"/>
      <c r="P203" s="20"/>
    </row>
    <row r="204" spans="1:16" s="12" customFormat="1" ht="15" x14ac:dyDescent="0.2">
      <c r="A204" s="111"/>
      <c r="B204" s="111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20"/>
      <c r="P204" s="20"/>
    </row>
    <row r="205" spans="1:16" s="12" customFormat="1" ht="15" x14ac:dyDescent="0.2">
      <c r="A205" s="111"/>
      <c r="B205" s="111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20"/>
      <c r="P205" s="20"/>
    </row>
    <row r="206" spans="1:16" s="12" customFormat="1" ht="15" x14ac:dyDescent="0.2">
      <c r="A206" s="111"/>
      <c r="B206" s="111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20"/>
      <c r="P206" s="20"/>
    </row>
    <row r="207" spans="1:16" s="12" customFormat="1" ht="15" x14ac:dyDescent="0.2">
      <c r="A207" s="111"/>
      <c r="B207" s="111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20"/>
      <c r="P207" s="20"/>
    </row>
    <row r="208" spans="1:16" s="12" customFormat="1" ht="15" x14ac:dyDescent="0.2">
      <c r="A208" s="111"/>
      <c r="B208" s="111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20"/>
      <c r="P208" s="20"/>
    </row>
    <row r="209" spans="1:16" s="12" customFormat="1" ht="15" x14ac:dyDescent="0.2">
      <c r="A209" s="111"/>
      <c r="B209" s="111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20"/>
      <c r="P209" s="20"/>
    </row>
    <row r="210" spans="1:16" s="12" customFormat="1" ht="15" x14ac:dyDescent="0.2">
      <c r="A210" s="111"/>
      <c r="B210" s="111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20"/>
      <c r="P210" s="20"/>
    </row>
    <row r="211" spans="1:16" s="12" customFormat="1" ht="15" x14ac:dyDescent="0.2">
      <c r="A211" s="111"/>
      <c r="B211" s="111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20"/>
      <c r="P211" s="20"/>
    </row>
    <row r="212" spans="1:16" s="12" customFormat="1" ht="15" x14ac:dyDescent="0.2">
      <c r="A212" s="111"/>
      <c r="B212" s="111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20"/>
      <c r="P212" s="20"/>
    </row>
    <row r="213" spans="1:16" s="12" customFormat="1" ht="15" x14ac:dyDescent="0.2">
      <c r="A213" s="111"/>
      <c r="B213" s="111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20"/>
      <c r="P213" s="20"/>
    </row>
    <row r="214" spans="1:16" s="12" customFormat="1" ht="15" x14ac:dyDescent="0.2">
      <c r="A214" s="111"/>
      <c r="B214" s="111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20"/>
      <c r="P214" s="20"/>
    </row>
    <row r="215" spans="1:16" s="12" customFormat="1" ht="15" x14ac:dyDescent="0.2">
      <c r="A215" s="111"/>
      <c r="B215" s="111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20"/>
      <c r="P215" s="20"/>
    </row>
    <row r="216" spans="1:16" s="12" customFormat="1" ht="15" x14ac:dyDescent="0.2">
      <c r="A216" s="111"/>
      <c r="B216" s="111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20"/>
      <c r="P216" s="20"/>
    </row>
    <row r="217" spans="1:16" s="12" customFormat="1" ht="15" x14ac:dyDescent="0.2">
      <c r="A217" s="111"/>
      <c r="B217" s="111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20"/>
      <c r="P217" s="20"/>
    </row>
    <row r="218" spans="1:16" s="12" customFormat="1" ht="15" x14ac:dyDescent="0.2">
      <c r="A218" s="111"/>
      <c r="B218" s="111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20"/>
      <c r="P218" s="20"/>
    </row>
    <row r="219" spans="1:16" s="12" customFormat="1" ht="15" x14ac:dyDescent="0.2">
      <c r="A219" s="111"/>
      <c r="B219" s="111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20"/>
      <c r="P219" s="20"/>
    </row>
    <row r="220" spans="1:16" s="12" customFormat="1" ht="15" x14ac:dyDescent="0.2">
      <c r="A220" s="111"/>
      <c r="B220" s="111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20"/>
      <c r="P220" s="20"/>
    </row>
    <row r="221" spans="1:16" s="12" customFormat="1" ht="15" x14ac:dyDescent="0.2">
      <c r="A221" s="111"/>
      <c r="B221" s="111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20"/>
      <c r="P221" s="20"/>
    </row>
    <row r="222" spans="1:16" s="12" customFormat="1" ht="15" x14ac:dyDescent="0.2">
      <c r="A222" s="111"/>
      <c r="B222" s="111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20"/>
      <c r="P222" s="20"/>
    </row>
    <row r="223" spans="1:16" s="12" customFormat="1" ht="15" x14ac:dyDescent="0.2">
      <c r="A223" s="111"/>
      <c r="B223" s="111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20"/>
      <c r="P223" s="20"/>
    </row>
    <row r="224" spans="1:16" s="12" customFormat="1" ht="15" x14ac:dyDescent="0.2">
      <c r="A224" s="111"/>
      <c r="B224" s="111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20"/>
      <c r="P224" s="20"/>
    </row>
    <row r="225" spans="1:16" s="12" customFormat="1" ht="15" x14ac:dyDescent="0.2">
      <c r="A225" s="111"/>
      <c r="B225" s="111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20"/>
      <c r="P225" s="20"/>
    </row>
    <row r="226" spans="1:16" s="12" customFormat="1" ht="15" x14ac:dyDescent="0.2">
      <c r="A226" s="111"/>
      <c r="B226" s="111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20"/>
      <c r="P226" s="20"/>
    </row>
    <row r="227" spans="1:16" s="12" customFormat="1" ht="15" x14ac:dyDescent="0.2">
      <c r="A227" s="111"/>
      <c r="B227" s="111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20"/>
      <c r="P227" s="20"/>
    </row>
    <row r="228" spans="1:16" s="12" customFormat="1" ht="15" x14ac:dyDescent="0.2">
      <c r="A228" s="111"/>
      <c r="B228" s="111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20"/>
      <c r="P228" s="20"/>
    </row>
    <row r="229" spans="1:16" s="12" customFormat="1" ht="15" x14ac:dyDescent="0.2">
      <c r="A229" s="111"/>
      <c r="B229" s="111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20"/>
      <c r="P229" s="20"/>
    </row>
    <row r="230" spans="1:16" s="12" customFormat="1" ht="15" x14ac:dyDescent="0.2">
      <c r="A230" s="111"/>
      <c r="B230" s="111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20"/>
      <c r="P230" s="20"/>
    </row>
    <row r="231" spans="1:16" s="12" customFormat="1" ht="15" x14ac:dyDescent="0.2">
      <c r="A231" s="111"/>
      <c r="B231" s="111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20"/>
      <c r="P231" s="20"/>
    </row>
    <row r="232" spans="1:16" s="12" customFormat="1" ht="15" x14ac:dyDescent="0.2">
      <c r="A232" s="111"/>
      <c r="B232" s="111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20"/>
      <c r="P232" s="20"/>
    </row>
    <row r="233" spans="1:16" s="12" customFormat="1" ht="15" x14ac:dyDescent="0.2">
      <c r="A233" s="111"/>
      <c r="B233" s="111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20"/>
      <c r="P233" s="20"/>
    </row>
    <row r="234" spans="1:16" s="12" customFormat="1" ht="15" x14ac:dyDescent="0.2">
      <c r="A234" s="111"/>
      <c r="B234" s="111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20"/>
      <c r="P234" s="20"/>
    </row>
    <row r="235" spans="1:16" s="12" customFormat="1" ht="15" x14ac:dyDescent="0.2">
      <c r="A235" s="111"/>
      <c r="B235" s="111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20"/>
      <c r="P235" s="20"/>
    </row>
    <row r="236" spans="1:16" s="12" customFormat="1" ht="15" x14ac:dyDescent="0.2">
      <c r="A236" s="111"/>
      <c r="B236" s="111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20"/>
      <c r="P236" s="20"/>
    </row>
    <row r="237" spans="1:16" s="12" customFormat="1" ht="15" x14ac:dyDescent="0.2">
      <c r="A237" s="111"/>
      <c r="B237" s="111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20"/>
      <c r="P237" s="20"/>
    </row>
    <row r="238" spans="1:16" s="12" customFormat="1" ht="15" x14ac:dyDescent="0.2">
      <c r="A238" s="111"/>
      <c r="B238" s="111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20"/>
      <c r="P238" s="20"/>
    </row>
    <row r="239" spans="1:16" s="12" customFormat="1" ht="15" x14ac:dyDescent="0.2">
      <c r="A239" s="111"/>
      <c r="B239" s="111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20"/>
      <c r="P239" s="20"/>
    </row>
    <row r="240" spans="1:16" s="12" customFormat="1" ht="15" x14ac:dyDescent="0.2">
      <c r="A240" s="111"/>
      <c r="B240" s="111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20"/>
      <c r="P240" s="20"/>
    </row>
    <row r="241" spans="1:16" s="12" customFormat="1" ht="15" x14ac:dyDescent="0.2">
      <c r="A241" s="111"/>
      <c r="B241" s="111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20"/>
      <c r="P241" s="20"/>
    </row>
    <row r="242" spans="1:16" s="12" customFormat="1" ht="15" x14ac:dyDescent="0.2">
      <c r="A242" s="111"/>
      <c r="B242" s="111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20"/>
      <c r="P242" s="20"/>
    </row>
    <row r="243" spans="1:16" s="12" customFormat="1" ht="15" x14ac:dyDescent="0.2">
      <c r="A243" s="111"/>
      <c r="B243" s="111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20"/>
      <c r="P243" s="20"/>
    </row>
    <row r="244" spans="1:16" s="12" customFormat="1" ht="15" x14ac:dyDescent="0.2">
      <c r="A244" s="111"/>
      <c r="B244" s="111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20"/>
      <c r="P244" s="20"/>
    </row>
    <row r="245" spans="1:16" s="12" customFormat="1" ht="15" x14ac:dyDescent="0.2">
      <c r="A245" s="111"/>
      <c r="B245" s="111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20"/>
      <c r="P245" s="20"/>
    </row>
    <row r="246" spans="1:16" s="12" customFormat="1" ht="15" x14ac:dyDescent="0.2">
      <c r="A246" s="111"/>
      <c r="B246" s="111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20"/>
      <c r="P246" s="20"/>
    </row>
    <row r="247" spans="1:16" s="12" customFormat="1" ht="15" x14ac:dyDescent="0.2">
      <c r="A247" s="111"/>
      <c r="B247" s="111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20"/>
      <c r="P247" s="20"/>
    </row>
    <row r="248" spans="1:16" s="12" customFormat="1" ht="15" x14ac:dyDescent="0.2">
      <c r="A248" s="111"/>
      <c r="B248" s="111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20"/>
      <c r="P248" s="20"/>
    </row>
    <row r="249" spans="1:16" s="12" customFormat="1" ht="15" x14ac:dyDescent="0.2">
      <c r="A249" s="111"/>
      <c r="B249" s="111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20"/>
      <c r="P249" s="20"/>
    </row>
    <row r="250" spans="1:16" s="12" customFormat="1" ht="15" x14ac:dyDescent="0.2">
      <c r="A250" s="111"/>
      <c r="B250" s="111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20"/>
      <c r="P250" s="20"/>
    </row>
    <row r="251" spans="1:16" s="12" customFormat="1" ht="15" x14ac:dyDescent="0.2">
      <c r="A251" s="111"/>
      <c r="B251" s="111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20"/>
      <c r="P251" s="20"/>
    </row>
    <row r="252" spans="1:16" s="12" customFormat="1" ht="15" x14ac:dyDescent="0.2">
      <c r="A252" s="111"/>
      <c r="B252" s="111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20"/>
      <c r="P252" s="20"/>
    </row>
    <row r="253" spans="1:16" s="12" customFormat="1" ht="15" x14ac:dyDescent="0.2">
      <c r="A253" s="111"/>
      <c r="B253" s="111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20"/>
      <c r="P253" s="20"/>
    </row>
    <row r="254" spans="1:16" s="12" customFormat="1" ht="15" x14ac:dyDescent="0.2">
      <c r="A254" s="111"/>
      <c r="B254" s="111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20"/>
      <c r="P254" s="20"/>
    </row>
    <row r="255" spans="1:16" s="12" customFormat="1" ht="15" x14ac:dyDescent="0.2">
      <c r="A255" s="111"/>
      <c r="B255" s="111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20"/>
      <c r="P255" s="20"/>
    </row>
    <row r="256" spans="1:16" s="12" customFormat="1" ht="15" x14ac:dyDescent="0.2">
      <c r="A256" s="111"/>
      <c r="B256" s="111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20"/>
      <c r="P256" s="20"/>
    </row>
    <row r="257" spans="1:16" s="12" customFormat="1" ht="15" x14ac:dyDescent="0.2">
      <c r="A257" s="111"/>
      <c r="B257" s="111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20"/>
      <c r="P257" s="20"/>
    </row>
    <row r="258" spans="1:16" s="12" customFormat="1" ht="15" x14ac:dyDescent="0.2">
      <c r="A258" s="111"/>
      <c r="B258" s="111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20"/>
      <c r="P258" s="20"/>
    </row>
    <row r="259" spans="1:16" s="12" customFormat="1" ht="15" x14ac:dyDescent="0.2">
      <c r="A259" s="111"/>
      <c r="B259" s="111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20"/>
      <c r="P259" s="20"/>
    </row>
    <row r="260" spans="1:16" s="12" customFormat="1" ht="15" x14ac:dyDescent="0.2">
      <c r="A260" s="111"/>
      <c r="B260" s="111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20"/>
      <c r="P260" s="20"/>
    </row>
    <row r="261" spans="1:16" s="12" customFormat="1" ht="15" x14ac:dyDescent="0.2">
      <c r="A261" s="111"/>
      <c r="B261" s="111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20"/>
      <c r="P261" s="20"/>
    </row>
    <row r="262" spans="1:16" s="12" customFormat="1" ht="15" x14ac:dyDescent="0.2">
      <c r="A262" s="111"/>
      <c r="B262" s="111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20"/>
      <c r="P262" s="20"/>
    </row>
    <row r="263" spans="1:16" s="12" customFormat="1" ht="15" x14ac:dyDescent="0.2">
      <c r="A263" s="111"/>
      <c r="B263" s="111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20"/>
      <c r="P263" s="20"/>
    </row>
    <row r="264" spans="1:16" s="12" customFormat="1" ht="15" x14ac:dyDescent="0.2">
      <c r="A264" s="111"/>
      <c r="B264" s="111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20"/>
      <c r="P264" s="20"/>
    </row>
    <row r="265" spans="1:16" s="12" customFormat="1" ht="15" x14ac:dyDescent="0.2">
      <c r="A265" s="111"/>
      <c r="B265" s="111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20"/>
      <c r="P265" s="20"/>
    </row>
    <row r="266" spans="1:16" s="12" customFormat="1" ht="15" x14ac:dyDescent="0.2">
      <c r="A266" s="111"/>
      <c r="B266" s="111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20"/>
      <c r="P266" s="20"/>
    </row>
    <row r="267" spans="1:16" s="12" customFormat="1" ht="15" x14ac:dyDescent="0.2">
      <c r="A267" s="111"/>
      <c r="B267" s="111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20"/>
      <c r="P267" s="20"/>
    </row>
    <row r="268" spans="1:16" s="12" customFormat="1" ht="15" x14ac:dyDescent="0.2">
      <c r="A268" s="111"/>
      <c r="B268" s="111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20"/>
      <c r="P268" s="20"/>
    </row>
    <row r="269" spans="1:16" s="12" customFormat="1" ht="15" x14ac:dyDescent="0.2">
      <c r="A269" s="111"/>
      <c r="B269" s="111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20"/>
      <c r="P269" s="20"/>
    </row>
    <row r="270" spans="1:16" s="12" customFormat="1" ht="15" x14ac:dyDescent="0.2">
      <c r="A270" s="111"/>
      <c r="B270" s="111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20"/>
      <c r="P270" s="20"/>
    </row>
    <row r="271" spans="1:16" s="12" customFormat="1" ht="15" x14ac:dyDescent="0.2">
      <c r="A271" s="111"/>
      <c r="B271" s="111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20"/>
      <c r="P271" s="20"/>
    </row>
    <row r="272" spans="1:16" s="12" customFormat="1" ht="15" x14ac:dyDescent="0.2">
      <c r="A272" s="111"/>
      <c r="B272" s="111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20"/>
      <c r="P272" s="20"/>
    </row>
    <row r="273" spans="1:16" s="12" customFormat="1" ht="15" x14ac:dyDescent="0.2">
      <c r="A273" s="111"/>
      <c r="B273" s="111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20"/>
      <c r="P273" s="20"/>
    </row>
    <row r="274" spans="1:16" s="12" customFormat="1" ht="15" x14ac:dyDescent="0.2">
      <c r="A274" s="111"/>
      <c r="B274" s="111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20"/>
      <c r="P274" s="20"/>
    </row>
    <row r="275" spans="1:16" s="12" customFormat="1" ht="15" x14ac:dyDescent="0.2">
      <c r="A275" s="111"/>
      <c r="B275" s="111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20"/>
      <c r="P275" s="20"/>
    </row>
    <row r="276" spans="1:16" s="12" customFormat="1" ht="15" x14ac:dyDescent="0.2">
      <c r="A276" s="111"/>
      <c r="B276" s="111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20"/>
      <c r="P276" s="20"/>
    </row>
    <row r="277" spans="1:16" s="12" customFormat="1" ht="15" x14ac:dyDescent="0.2">
      <c r="A277" s="111"/>
      <c r="B277" s="111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20"/>
      <c r="P277" s="20"/>
    </row>
    <row r="278" spans="1:16" s="12" customFormat="1" ht="15" x14ac:dyDescent="0.2">
      <c r="A278" s="111"/>
      <c r="B278" s="111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20"/>
      <c r="P278" s="20"/>
    </row>
    <row r="279" spans="1:16" s="12" customFormat="1" ht="15" x14ac:dyDescent="0.2">
      <c r="A279" s="111"/>
      <c r="B279" s="111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20"/>
      <c r="P279" s="20"/>
    </row>
    <row r="280" spans="1:16" s="12" customFormat="1" ht="15" x14ac:dyDescent="0.2">
      <c r="A280" s="111"/>
      <c r="B280" s="111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20"/>
      <c r="P280" s="20"/>
    </row>
    <row r="281" spans="1:16" s="12" customFormat="1" ht="15" x14ac:dyDescent="0.2">
      <c r="A281" s="111"/>
      <c r="B281" s="111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20"/>
      <c r="P281" s="20"/>
    </row>
    <row r="282" spans="1:16" s="12" customFormat="1" ht="15" x14ac:dyDescent="0.2">
      <c r="A282" s="111"/>
      <c r="B282" s="111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20"/>
      <c r="P282" s="20"/>
    </row>
    <row r="283" spans="1:16" s="12" customFormat="1" ht="15" x14ac:dyDescent="0.2">
      <c r="A283" s="111"/>
      <c r="B283" s="111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20"/>
      <c r="P283" s="20"/>
    </row>
    <row r="284" spans="1:16" s="12" customFormat="1" ht="15" x14ac:dyDescent="0.2">
      <c r="A284" s="111"/>
      <c r="B284" s="111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20"/>
      <c r="P284" s="20"/>
    </row>
    <row r="285" spans="1:16" s="12" customFormat="1" ht="15" x14ac:dyDescent="0.2">
      <c r="A285" s="111"/>
      <c r="B285" s="111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20"/>
      <c r="P285" s="20"/>
    </row>
    <row r="286" spans="1:16" s="12" customFormat="1" ht="15" x14ac:dyDescent="0.2">
      <c r="A286" s="111"/>
      <c r="B286" s="111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20"/>
      <c r="P286" s="20"/>
    </row>
    <row r="287" spans="1:16" s="12" customFormat="1" ht="15" x14ac:dyDescent="0.2">
      <c r="A287" s="111"/>
      <c r="B287" s="111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20"/>
      <c r="P287" s="20"/>
    </row>
    <row r="288" spans="1:16" s="12" customFormat="1" ht="15" x14ac:dyDescent="0.2">
      <c r="A288" s="111"/>
      <c r="B288" s="111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20"/>
      <c r="P288" s="20"/>
    </row>
    <row r="289" spans="1:16" s="12" customFormat="1" ht="15" x14ac:dyDescent="0.2">
      <c r="A289" s="111"/>
      <c r="B289" s="111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20"/>
      <c r="P289" s="20"/>
    </row>
    <row r="290" spans="1:16" s="12" customFormat="1" ht="15" x14ac:dyDescent="0.2">
      <c r="A290" s="111"/>
      <c r="B290" s="111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20"/>
      <c r="P290" s="20"/>
    </row>
    <row r="291" spans="1:16" s="12" customFormat="1" ht="15" x14ac:dyDescent="0.2">
      <c r="A291" s="111"/>
      <c r="B291" s="111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20"/>
      <c r="P291" s="20"/>
    </row>
    <row r="292" spans="1:16" s="12" customFormat="1" ht="15" x14ac:dyDescent="0.2">
      <c r="A292" s="111"/>
      <c r="B292" s="111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20"/>
      <c r="P292" s="20"/>
    </row>
    <row r="293" spans="1:16" s="12" customFormat="1" ht="15" x14ac:dyDescent="0.2">
      <c r="A293" s="111"/>
      <c r="B293" s="111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20"/>
      <c r="P293" s="20"/>
    </row>
    <row r="294" spans="1:16" s="12" customFormat="1" ht="15" x14ac:dyDescent="0.2">
      <c r="A294" s="111"/>
      <c r="B294" s="111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20"/>
      <c r="P294" s="20"/>
    </row>
    <row r="295" spans="1:16" s="12" customFormat="1" ht="15" x14ac:dyDescent="0.2">
      <c r="A295" s="111"/>
      <c r="B295" s="111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20"/>
      <c r="P295" s="20"/>
    </row>
    <row r="296" spans="1:16" s="12" customFormat="1" ht="15" x14ac:dyDescent="0.2">
      <c r="A296" s="111"/>
      <c r="B296" s="111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20"/>
      <c r="P296" s="20"/>
    </row>
    <row r="297" spans="1:16" s="12" customFormat="1" ht="15" x14ac:dyDescent="0.2">
      <c r="A297" s="111"/>
      <c r="B297" s="111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20"/>
      <c r="P297" s="20"/>
    </row>
    <row r="298" spans="1:16" s="12" customFormat="1" ht="15" x14ac:dyDescent="0.2">
      <c r="A298" s="111"/>
      <c r="B298" s="111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20"/>
      <c r="P298" s="20"/>
    </row>
    <row r="299" spans="1:16" s="12" customFormat="1" ht="15" x14ac:dyDescent="0.2">
      <c r="A299" s="111"/>
      <c r="B299" s="111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20"/>
      <c r="P299" s="20"/>
    </row>
    <row r="300" spans="1:16" s="12" customFormat="1" ht="15" x14ac:dyDescent="0.2">
      <c r="A300" s="111"/>
      <c r="B300" s="111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20"/>
      <c r="P300" s="20"/>
    </row>
    <row r="301" spans="1:16" s="12" customFormat="1" ht="15" x14ac:dyDescent="0.2">
      <c r="A301" s="111"/>
      <c r="B301" s="111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20"/>
      <c r="P301" s="20"/>
    </row>
    <row r="302" spans="1:16" s="12" customFormat="1" ht="15" x14ac:dyDescent="0.2">
      <c r="A302" s="111"/>
      <c r="B302" s="111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20"/>
      <c r="P302" s="20"/>
    </row>
    <row r="303" spans="1:16" s="12" customFormat="1" ht="15" x14ac:dyDescent="0.2">
      <c r="A303" s="111"/>
      <c r="B303" s="111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20"/>
      <c r="P303" s="20"/>
    </row>
    <row r="304" spans="1:16" s="12" customFormat="1" ht="15" x14ac:dyDescent="0.2">
      <c r="A304" s="111"/>
      <c r="B304" s="111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20"/>
      <c r="P304" s="20"/>
    </row>
    <row r="305" spans="1:16" s="12" customFormat="1" ht="15" x14ac:dyDescent="0.2">
      <c r="A305" s="111"/>
      <c r="B305" s="111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20"/>
      <c r="P305" s="20"/>
    </row>
    <row r="306" spans="1:16" s="12" customFormat="1" ht="15" x14ac:dyDescent="0.2">
      <c r="A306" s="111"/>
      <c r="B306" s="111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20"/>
      <c r="P306" s="20"/>
    </row>
    <row r="307" spans="1:16" s="12" customFormat="1" ht="15" x14ac:dyDescent="0.2">
      <c r="A307" s="111"/>
      <c r="B307" s="111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20"/>
      <c r="P307" s="20"/>
    </row>
    <row r="308" spans="1:16" s="12" customFormat="1" ht="15" x14ac:dyDescent="0.2">
      <c r="A308" s="111"/>
      <c r="B308" s="111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20"/>
      <c r="P308" s="20"/>
    </row>
    <row r="309" spans="1:16" s="12" customFormat="1" ht="15" x14ac:dyDescent="0.2">
      <c r="A309" s="111"/>
      <c r="B309" s="111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20"/>
      <c r="P309" s="20"/>
    </row>
    <row r="310" spans="1:16" s="12" customFormat="1" ht="15" x14ac:dyDescent="0.2">
      <c r="A310" s="111"/>
      <c r="B310" s="111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20"/>
      <c r="P310" s="20"/>
    </row>
    <row r="311" spans="1:16" s="12" customFormat="1" ht="15" x14ac:dyDescent="0.2">
      <c r="A311" s="111"/>
      <c r="B311" s="111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20"/>
      <c r="P311" s="20"/>
    </row>
    <row r="312" spans="1:16" s="12" customFormat="1" ht="15" x14ac:dyDescent="0.2">
      <c r="A312" s="111"/>
      <c r="B312" s="111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20"/>
      <c r="P312" s="20"/>
    </row>
    <row r="313" spans="1:16" s="12" customFormat="1" ht="15" x14ac:dyDescent="0.2">
      <c r="A313" s="111"/>
      <c r="B313" s="111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20"/>
      <c r="P313" s="20"/>
    </row>
    <row r="314" spans="1:16" s="12" customFormat="1" ht="15" x14ac:dyDescent="0.2">
      <c r="A314" s="111"/>
      <c r="B314" s="111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20"/>
      <c r="P314" s="20"/>
    </row>
    <row r="315" spans="1:16" s="12" customFormat="1" ht="15" x14ac:dyDescent="0.2">
      <c r="A315" s="111"/>
      <c r="B315" s="111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20"/>
      <c r="P315" s="20"/>
    </row>
    <row r="316" spans="1:16" s="12" customFormat="1" ht="15" x14ac:dyDescent="0.2">
      <c r="A316" s="111"/>
      <c r="B316" s="111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20"/>
      <c r="P316" s="20"/>
    </row>
    <row r="317" spans="1:16" s="12" customFormat="1" ht="15" x14ac:dyDescent="0.2">
      <c r="A317" s="111"/>
      <c r="B317" s="111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20"/>
      <c r="P317" s="20"/>
    </row>
    <row r="318" spans="1:16" s="12" customFormat="1" ht="15" x14ac:dyDescent="0.2">
      <c r="A318" s="111"/>
      <c r="B318" s="111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20"/>
      <c r="P318" s="20"/>
    </row>
    <row r="319" spans="1:16" s="12" customFormat="1" ht="15" x14ac:dyDescent="0.2">
      <c r="A319" s="111"/>
      <c r="B319" s="111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20"/>
      <c r="P319" s="20"/>
    </row>
    <row r="320" spans="1:16" s="12" customFormat="1" ht="15" x14ac:dyDescent="0.2">
      <c r="A320" s="111"/>
      <c r="B320" s="111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20"/>
      <c r="P320" s="20"/>
    </row>
    <row r="321" spans="1:16" s="12" customFormat="1" ht="15" x14ac:dyDescent="0.2">
      <c r="A321" s="111"/>
      <c r="B321" s="111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20"/>
      <c r="P321" s="20"/>
    </row>
    <row r="322" spans="1:16" s="12" customFormat="1" ht="15" x14ac:dyDescent="0.2">
      <c r="A322" s="111"/>
      <c r="B322" s="111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20"/>
      <c r="P322" s="20"/>
    </row>
    <row r="323" spans="1:16" s="12" customFormat="1" ht="15" x14ac:dyDescent="0.2">
      <c r="A323" s="111"/>
      <c r="B323" s="111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20"/>
      <c r="P323" s="20"/>
    </row>
    <row r="324" spans="1:16" s="12" customFormat="1" ht="15" x14ac:dyDescent="0.2">
      <c r="A324" s="111"/>
      <c r="B324" s="111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20"/>
      <c r="P324" s="20"/>
    </row>
    <row r="325" spans="1:16" s="12" customFormat="1" ht="15" x14ac:dyDescent="0.2">
      <c r="A325" s="111"/>
      <c r="B325" s="111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20"/>
      <c r="P325" s="20"/>
    </row>
    <row r="326" spans="1:16" s="12" customFormat="1" ht="15" x14ac:dyDescent="0.2">
      <c r="A326" s="111"/>
      <c r="B326" s="111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20"/>
      <c r="P326" s="20"/>
    </row>
    <row r="327" spans="1:16" s="12" customFormat="1" ht="15" x14ac:dyDescent="0.2">
      <c r="A327" s="111"/>
      <c r="B327" s="111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20"/>
      <c r="P327" s="20"/>
    </row>
    <row r="328" spans="1:16" s="12" customFormat="1" ht="15" x14ac:dyDescent="0.2">
      <c r="A328" s="111"/>
      <c r="B328" s="111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20"/>
      <c r="P328" s="20"/>
    </row>
    <row r="329" spans="1:16" s="12" customFormat="1" ht="15" x14ac:dyDescent="0.2">
      <c r="A329" s="111"/>
      <c r="B329" s="111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20"/>
      <c r="P329" s="20"/>
    </row>
    <row r="330" spans="1:16" s="12" customFormat="1" ht="15" x14ac:dyDescent="0.2">
      <c r="A330" s="111"/>
      <c r="B330" s="111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20"/>
      <c r="P330" s="20"/>
    </row>
    <row r="331" spans="1:16" s="12" customFormat="1" ht="15" x14ac:dyDescent="0.2">
      <c r="A331" s="111"/>
      <c r="B331" s="111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20"/>
      <c r="P331" s="20"/>
    </row>
    <row r="332" spans="1:16" s="12" customFormat="1" ht="15" x14ac:dyDescent="0.2">
      <c r="A332" s="111"/>
      <c r="B332" s="111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20"/>
      <c r="P332" s="20"/>
    </row>
    <row r="333" spans="1:16" s="12" customFormat="1" ht="15" x14ac:dyDescent="0.2">
      <c r="A333" s="111"/>
      <c r="B333" s="111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20"/>
      <c r="P333" s="20"/>
    </row>
    <row r="334" spans="1:16" s="12" customFormat="1" ht="15" x14ac:dyDescent="0.2">
      <c r="A334" s="111"/>
      <c r="B334" s="111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20"/>
      <c r="P334" s="20"/>
    </row>
    <row r="335" spans="1:16" s="12" customFormat="1" ht="15" x14ac:dyDescent="0.2">
      <c r="A335" s="111"/>
      <c r="B335" s="111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20"/>
      <c r="P335" s="20"/>
    </row>
    <row r="336" spans="1:16" s="12" customFormat="1" ht="15" x14ac:dyDescent="0.2">
      <c r="A336" s="111"/>
      <c r="B336" s="111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20"/>
      <c r="P336" s="20"/>
    </row>
    <row r="337" spans="1:16" s="12" customFormat="1" ht="15" x14ac:dyDescent="0.2">
      <c r="A337" s="111"/>
      <c r="B337" s="111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20"/>
      <c r="P337" s="20"/>
    </row>
    <row r="338" spans="1:16" s="12" customFormat="1" ht="15" x14ac:dyDescent="0.2">
      <c r="A338" s="111"/>
      <c r="B338" s="111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20"/>
      <c r="P338" s="20"/>
    </row>
    <row r="339" spans="1:16" s="12" customFormat="1" ht="15" x14ac:dyDescent="0.2">
      <c r="A339" s="111"/>
      <c r="B339" s="111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20"/>
      <c r="P339" s="20"/>
    </row>
    <row r="340" spans="1:16" s="12" customFormat="1" ht="15" x14ac:dyDescent="0.2">
      <c r="A340" s="111"/>
      <c r="B340" s="111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20"/>
      <c r="P340" s="20"/>
    </row>
    <row r="341" spans="1:16" s="12" customFormat="1" ht="15" x14ac:dyDescent="0.2">
      <c r="A341" s="111"/>
      <c r="B341" s="111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20"/>
      <c r="P341" s="20"/>
    </row>
    <row r="342" spans="1:16" s="12" customFormat="1" ht="15" x14ac:dyDescent="0.2">
      <c r="A342" s="111"/>
      <c r="B342" s="111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20"/>
      <c r="P342" s="20"/>
    </row>
    <row r="343" spans="1:16" s="12" customFormat="1" ht="15" x14ac:dyDescent="0.2">
      <c r="A343" s="111"/>
      <c r="B343" s="111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20"/>
      <c r="P343" s="20"/>
    </row>
    <row r="344" spans="1:16" s="12" customFormat="1" ht="15" x14ac:dyDescent="0.2">
      <c r="A344" s="111"/>
      <c r="B344" s="111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20"/>
      <c r="P344" s="20"/>
    </row>
    <row r="345" spans="1:16" s="12" customFormat="1" ht="15" x14ac:dyDescent="0.2">
      <c r="A345" s="111"/>
      <c r="B345" s="111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20"/>
      <c r="P345" s="20"/>
    </row>
    <row r="346" spans="1:16" s="12" customFormat="1" ht="15" x14ac:dyDescent="0.2">
      <c r="A346" s="111"/>
      <c r="B346" s="111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20"/>
      <c r="P346" s="20"/>
    </row>
    <row r="347" spans="1:16" s="12" customFormat="1" ht="15" x14ac:dyDescent="0.2">
      <c r="A347" s="111"/>
      <c r="B347" s="111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20"/>
      <c r="P347" s="20"/>
    </row>
    <row r="348" spans="1:16" s="12" customFormat="1" ht="15" x14ac:dyDescent="0.2">
      <c r="A348" s="111"/>
      <c r="B348" s="111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20"/>
      <c r="P348" s="20"/>
    </row>
    <row r="349" spans="1:16" s="12" customFormat="1" ht="15" x14ac:dyDescent="0.2">
      <c r="A349" s="111"/>
      <c r="B349" s="111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20"/>
      <c r="P349" s="20"/>
    </row>
    <row r="350" spans="1:16" s="12" customFormat="1" ht="15" x14ac:dyDescent="0.2">
      <c r="A350" s="111"/>
      <c r="B350" s="111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20"/>
      <c r="P350" s="20"/>
    </row>
    <row r="351" spans="1:16" s="12" customFormat="1" ht="15" x14ac:dyDescent="0.2">
      <c r="A351" s="111"/>
      <c r="B351" s="111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20"/>
      <c r="P351" s="20"/>
    </row>
    <row r="352" spans="1:16" s="12" customFormat="1" ht="15" x14ac:dyDescent="0.2">
      <c r="A352" s="111"/>
      <c r="B352" s="111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20"/>
      <c r="P352" s="20"/>
    </row>
    <row r="353" spans="1:16" s="12" customFormat="1" ht="15" x14ac:dyDescent="0.2">
      <c r="A353" s="111"/>
      <c r="B353" s="111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20"/>
      <c r="P353" s="20"/>
    </row>
    <row r="354" spans="1:16" s="12" customFormat="1" ht="15" x14ac:dyDescent="0.2">
      <c r="A354" s="111"/>
      <c r="B354" s="111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20"/>
      <c r="P354" s="20"/>
    </row>
    <row r="355" spans="1:16" s="12" customFormat="1" ht="15" x14ac:dyDescent="0.2">
      <c r="A355" s="111"/>
      <c r="B355" s="111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20"/>
      <c r="P355" s="20"/>
    </row>
    <row r="356" spans="1:16" s="12" customFormat="1" ht="15" x14ac:dyDescent="0.2">
      <c r="A356" s="111"/>
      <c r="B356" s="111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20"/>
      <c r="P356" s="20"/>
    </row>
    <row r="357" spans="1:16" s="12" customFormat="1" ht="15" x14ac:dyDescent="0.2">
      <c r="A357" s="111"/>
      <c r="B357" s="111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20"/>
      <c r="P357" s="20"/>
    </row>
    <row r="358" spans="1:16" s="12" customFormat="1" ht="15" x14ac:dyDescent="0.2">
      <c r="A358" s="111"/>
      <c r="B358" s="111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20"/>
      <c r="P358" s="20"/>
    </row>
    <row r="359" spans="1:16" s="12" customFormat="1" ht="15" x14ac:dyDescent="0.2">
      <c r="A359" s="111"/>
      <c r="B359" s="111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20"/>
      <c r="P359" s="20"/>
    </row>
    <row r="360" spans="1:16" s="12" customFormat="1" ht="15" x14ac:dyDescent="0.2">
      <c r="A360" s="111"/>
      <c r="B360" s="111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20"/>
      <c r="P360" s="20"/>
    </row>
    <row r="361" spans="1:16" s="12" customFormat="1" ht="15" x14ac:dyDescent="0.2">
      <c r="A361" s="111"/>
      <c r="B361" s="111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20"/>
      <c r="P361" s="20"/>
    </row>
    <row r="362" spans="1:16" s="12" customFormat="1" ht="15" x14ac:dyDescent="0.2">
      <c r="A362" s="111"/>
      <c r="B362" s="111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20"/>
      <c r="P362" s="20"/>
    </row>
    <row r="363" spans="1:16" s="12" customFormat="1" ht="15" x14ac:dyDescent="0.2">
      <c r="A363" s="111"/>
      <c r="B363" s="111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20"/>
      <c r="P363" s="20"/>
    </row>
    <row r="364" spans="1:16" s="12" customFormat="1" ht="15" x14ac:dyDescent="0.2">
      <c r="A364" s="111"/>
      <c r="B364" s="111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20"/>
      <c r="P364" s="20"/>
    </row>
    <row r="365" spans="1:16" s="12" customFormat="1" ht="15" x14ac:dyDescent="0.2">
      <c r="A365" s="111"/>
      <c r="B365" s="111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20"/>
      <c r="P365" s="20"/>
    </row>
    <row r="366" spans="1:16" s="12" customFormat="1" ht="15" x14ac:dyDescent="0.2">
      <c r="A366" s="111"/>
      <c r="B366" s="111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20"/>
      <c r="P366" s="20"/>
    </row>
    <row r="367" spans="1:16" s="12" customFormat="1" ht="15" x14ac:dyDescent="0.2">
      <c r="A367" s="111"/>
      <c r="B367" s="111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20"/>
      <c r="P367" s="20"/>
    </row>
    <row r="368" spans="1:16" s="12" customFormat="1" ht="15" x14ac:dyDescent="0.2">
      <c r="A368" s="111"/>
      <c r="B368" s="111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20"/>
      <c r="P368" s="20"/>
    </row>
    <row r="369" spans="1:16" s="12" customFormat="1" ht="15" x14ac:dyDescent="0.2">
      <c r="A369" s="111"/>
      <c r="B369" s="111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20"/>
      <c r="P369" s="20"/>
    </row>
    <row r="370" spans="1:16" s="12" customFormat="1" ht="15" x14ac:dyDescent="0.2">
      <c r="A370" s="111"/>
      <c r="B370" s="111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20"/>
      <c r="P370" s="20"/>
    </row>
    <row r="371" spans="1:16" s="12" customFormat="1" ht="15" x14ac:dyDescent="0.2">
      <c r="A371" s="111"/>
      <c r="B371" s="111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20"/>
      <c r="P371" s="20"/>
    </row>
    <row r="372" spans="1:16" s="12" customFormat="1" ht="15" x14ac:dyDescent="0.2">
      <c r="A372" s="111"/>
      <c r="B372" s="111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20"/>
      <c r="P372" s="20"/>
    </row>
    <row r="373" spans="1:16" s="12" customFormat="1" ht="15" x14ac:dyDescent="0.2">
      <c r="A373" s="111"/>
      <c r="B373" s="111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20"/>
      <c r="P373" s="20"/>
    </row>
    <row r="374" spans="1:16" s="12" customFormat="1" ht="15" x14ac:dyDescent="0.2">
      <c r="A374" s="111"/>
      <c r="B374" s="111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20"/>
      <c r="P374" s="20"/>
    </row>
    <row r="375" spans="1:16" s="12" customFormat="1" ht="15" x14ac:dyDescent="0.2">
      <c r="A375" s="111"/>
      <c r="B375" s="111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20"/>
      <c r="P375" s="20"/>
    </row>
    <row r="376" spans="1:16" s="12" customFormat="1" ht="15" x14ac:dyDescent="0.2">
      <c r="A376" s="111"/>
      <c r="B376" s="111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20"/>
      <c r="P376" s="20"/>
    </row>
    <row r="377" spans="1:16" s="12" customFormat="1" ht="15" x14ac:dyDescent="0.2">
      <c r="A377" s="111"/>
      <c r="B377" s="111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20"/>
      <c r="P377" s="20"/>
    </row>
    <row r="378" spans="1:16" s="12" customFormat="1" ht="15" x14ac:dyDescent="0.2">
      <c r="A378" s="111"/>
      <c r="B378" s="111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20"/>
      <c r="P378" s="20"/>
    </row>
    <row r="379" spans="1:16" s="12" customFormat="1" ht="15" x14ac:dyDescent="0.2">
      <c r="A379" s="111"/>
      <c r="B379" s="111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20"/>
      <c r="P379" s="20"/>
    </row>
    <row r="380" spans="1:16" s="12" customFormat="1" ht="15" x14ac:dyDescent="0.2">
      <c r="A380" s="111"/>
      <c r="B380" s="111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20"/>
      <c r="P380" s="20"/>
    </row>
    <row r="381" spans="1:16" s="12" customFormat="1" ht="15" x14ac:dyDescent="0.2">
      <c r="A381" s="111"/>
      <c r="B381" s="111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20"/>
      <c r="P381" s="20"/>
    </row>
    <row r="382" spans="1:16" s="12" customFormat="1" ht="15" x14ac:dyDescent="0.2">
      <c r="A382" s="111"/>
      <c r="B382" s="111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20"/>
      <c r="P382" s="20"/>
    </row>
    <row r="383" spans="1:16" s="12" customFormat="1" ht="15" x14ac:dyDescent="0.2">
      <c r="A383" s="111"/>
      <c r="B383" s="111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20"/>
      <c r="P383" s="20"/>
    </row>
    <row r="384" spans="1:16" s="12" customFormat="1" ht="15" x14ac:dyDescent="0.2">
      <c r="A384" s="111"/>
      <c r="B384" s="111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20"/>
      <c r="P384" s="20"/>
    </row>
    <row r="385" spans="1:16" s="12" customFormat="1" ht="15" x14ac:dyDescent="0.2">
      <c r="A385" s="111"/>
      <c r="B385" s="111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20"/>
      <c r="P385" s="20"/>
    </row>
    <row r="386" spans="1:16" s="12" customFormat="1" ht="15" x14ac:dyDescent="0.2">
      <c r="A386" s="111"/>
      <c r="B386" s="111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20"/>
      <c r="P386" s="20"/>
    </row>
    <row r="387" spans="1:16" s="12" customFormat="1" ht="15" x14ac:dyDescent="0.2">
      <c r="A387" s="111"/>
      <c r="B387" s="111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20"/>
      <c r="P387" s="20"/>
    </row>
    <row r="388" spans="1:16" s="12" customFormat="1" ht="15" x14ac:dyDescent="0.2">
      <c r="A388" s="111"/>
      <c r="B388" s="111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20"/>
      <c r="P388" s="20"/>
    </row>
    <row r="389" spans="1:16" s="12" customFormat="1" ht="15" x14ac:dyDescent="0.2">
      <c r="A389" s="111"/>
      <c r="B389" s="111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20"/>
      <c r="P389" s="20"/>
    </row>
    <row r="390" spans="1:16" s="12" customFormat="1" ht="15" x14ac:dyDescent="0.2">
      <c r="A390" s="111"/>
      <c r="B390" s="111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20"/>
      <c r="P390" s="20"/>
    </row>
    <row r="391" spans="1:16" s="12" customFormat="1" ht="15" x14ac:dyDescent="0.2">
      <c r="A391" s="111"/>
      <c r="B391" s="111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20"/>
      <c r="P391" s="20"/>
    </row>
    <row r="392" spans="1:16" s="12" customFormat="1" ht="15" x14ac:dyDescent="0.2">
      <c r="A392" s="111"/>
      <c r="B392" s="111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20"/>
      <c r="P392" s="20"/>
    </row>
    <row r="393" spans="1:16" s="12" customFormat="1" ht="15" x14ac:dyDescent="0.2">
      <c r="A393" s="111"/>
      <c r="B393" s="111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20"/>
      <c r="P393" s="20"/>
    </row>
    <row r="394" spans="1:16" s="12" customFormat="1" ht="15" x14ac:dyDescent="0.2">
      <c r="A394" s="111"/>
      <c r="B394" s="111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20"/>
      <c r="P394" s="20"/>
    </row>
    <row r="395" spans="1:16" s="12" customFormat="1" ht="15" x14ac:dyDescent="0.2">
      <c r="A395" s="111"/>
      <c r="B395" s="111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20"/>
      <c r="P395" s="20"/>
    </row>
    <row r="396" spans="1:16" s="12" customFormat="1" ht="15" x14ac:dyDescent="0.2">
      <c r="A396" s="111"/>
      <c r="B396" s="111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20"/>
      <c r="P396" s="20"/>
    </row>
    <row r="397" spans="1:16" s="12" customFormat="1" ht="15" x14ac:dyDescent="0.2">
      <c r="A397" s="111"/>
      <c r="B397" s="111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20"/>
      <c r="P397" s="20"/>
    </row>
    <row r="398" spans="1:16" s="12" customFormat="1" ht="15" x14ac:dyDescent="0.2">
      <c r="A398" s="111"/>
      <c r="B398" s="111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20"/>
      <c r="P398" s="20"/>
    </row>
    <row r="399" spans="1:16" s="12" customFormat="1" ht="15" x14ac:dyDescent="0.2">
      <c r="A399" s="111"/>
      <c r="B399" s="111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20"/>
      <c r="P399" s="20"/>
    </row>
    <row r="400" spans="1:16" s="12" customFormat="1" ht="15" x14ac:dyDescent="0.2">
      <c r="A400" s="111"/>
      <c r="B400" s="111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20"/>
      <c r="P400" s="20"/>
    </row>
    <row r="401" spans="1:16" s="12" customFormat="1" ht="15" x14ac:dyDescent="0.2">
      <c r="A401" s="111"/>
      <c r="B401" s="111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20"/>
      <c r="P401" s="20"/>
    </row>
    <row r="402" spans="1:16" s="12" customFormat="1" ht="15" x14ac:dyDescent="0.2">
      <c r="A402" s="111"/>
      <c r="B402" s="111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20"/>
      <c r="P402" s="20"/>
    </row>
    <row r="403" spans="1:16" s="12" customFormat="1" ht="15" x14ac:dyDescent="0.2">
      <c r="A403" s="111"/>
      <c r="B403" s="111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20"/>
      <c r="P403" s="20"/>
    </row>
    <row r="404" spans="1:16" s="12" customFormat="1" ht="15" x14ac:dyDescent="0.2">
      <c r="A404" s="111"/>
      <c r="B404" s="111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20"/>
      <c r="P404" s="20"/>
    </row>
    <row r="405" spans="1:16" s="12" customFormat="1" ht="15" x14ac:dyDescent="0.2">
      <c r="A405" s="111"/>
      <c r="B405" s="111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20"/>
      <c r="P405" s="20"/>
    </row>
    <row r="406" spans="1:16" s="12" customFormat="1" ht="15" x14ac:dyDescent="0.2">
      <c r="A406" s="111"/>
      <c r="B406" s="111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20"/>
      <c r="P406" s="20"/>
    </row>
    <row r="407" spans="1:16" s="12" customFormat="1" ht="15" x14ac:dyDescent="0.2">
      <c r="A407" s="111"/>
      <c r="B407" s="111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20"/>
      <c r="P407" s="20"/>
    </row>
    <row r="408" spans="1:16" s="12" customFormat="1" ht="15" x14ac:dyDescent="0.2">
      <c r="A408" s="111"/>
      <c r="B408" s="111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20"/>
      <c r="P408" s="20"/>
    </row>
    <row r="409" spans="1:16" s="12" customFormat="1" ht="15" x14ac:dyDescent="0.2">
      <c r="A409" s="111"/>
      <c r="B409" s="111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20"/>
      <c r="P409" s="20"/>
    </row>
    <row r="410" spans="1:16" s="12" customFormat="1" ht="15" x14ac:dyDescent="0.2">
      <c r="A410" s="111"/>
      <c r="B410" s="111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20"/>
      <c r="P410" s="20"/>
    </row>
    <row r="411" spans="1:16" s="12" customFormat="1" ht="15" x14ac:dyDescent="0.2">
      <c r="A411" s="111"/>
      <c r="B411" s="111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20"/>
      <c r="P411" s="20"/>
    </row>
    <row r="412" spans="1:16" s="12" customFormat="1" ht="15" x14ac:dyDescent="0.2">
      <c r="A412" s="111"/>
      <c r="B412" s="111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20"/>
      <c r="P412" s="20"/>
    </row>
    <row r="413" spans="1:16" s="12" customFormat="1" ht="15" x14ac:dyDescent="0.2">
      <c r="A413" s="111"/>
      <c r="B413" s="111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20"/>
      <c r="P413" s="20"/>
    </row>
    <row r="414" spans="1:16" s="12" customFormat="1" ht="15" x14ac:dyDescent="0.2">
      <c r="A414" s="111"/>
      <c r="B414" s="111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20"/>
      <c r="P414" s="20"/>
    </row>
    <row r="415" spans="1:16" s="12" customFormat="1" ht="15" x14ac:dyDescent="0.2">
      <c r="A415" s="111"/>
      <c r="B415" s="111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20"/>
      <c r="P415" s="20"/>
    </row>
    <row r="416" spans="1:16" s="12" customFormat="1" ht="15" x14ac:dyDescent="0.2">
      <c r="A416" s="111"/>
      <c r="B416" s="111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20"/>
      <c r="P416" s="20"/>
    </row>
    <row r="417" spans="1:16" s="12" customFormat="1" ht="15" x14ac:dyDescent="0.2">
      <c r="A417" s="111"/>
      <c r="B417" s="111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20"/>
      <c r="P417" s="20"/>
    </row>
    <row r="418" spans="1:16" s="12" customFormat="1" ht="15" x14ac:dyDescent="0.2">
      <c r="A418" s="111"/>
      <c r="B418" s="111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20"/>
      <c r="P418" s="20"/>
    </row>
    <row r="419" spans="1:16" s="12" customFormat="1" ht="15" x14ac:dyDescent="0.2">
      <c r="A419" s="111"/>
      <c r="B419" s="111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20"/>
      <c r="P419" s="20"/>
    </row>
    <row r="420" spans="1:16" s="12" customFormat="1" ht="15" x14ac:dyDescent="0.2">
      <c r="A420" s="111"/>
      <c r="B420" s="111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20"/>
      <c r="P420" s="20"/>
    </row>
    <row r="421" spans="1:16" s="12" customFormat="1" ht="15" x14ac:dyDescent="0.2">
      <c r="A421" s="111"/>
      <c r="B421" s="111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20"/>
      <c r="P421" s="20"/>
    </row>
    <row r="422" spans="1:16" s="12" customFormat="1" ht="15" x14ac:dyDescent="0.2">
      <c r="A422" s="111"/>
      <c r="B422" s="111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20"/>
      <c r="P422" s="20"/>
    </row>
    <row r="423" spans="1:16" s="12" customFormat="1" ht="15" x14ac:dyDescent="0.2">
      <c r="A423" s="111"/>
      <c r="B423" s="111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20"/>
      <c r="P423" s="20"/>
    </row>
    <row r="424" spans="1:16" s="12" customFormat="1" ht="15" x14ac:dyDescent="0.2">
      <c r="A424" s="111"/>
      <c r="B424" s="111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20"/>
      <c r="P424" s="20"/>
    </row>
    <row r="425" spans="1:16" s="12" customFormat="1" ht="15" x14ac:dyDescent="0.2">
      <c r="A425" s="111"/>
      <c r="B425" s="111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20"/>
      <c r="P425" s="20"/>
    </row>
    <row r="426" spans="1:16" s="12" customFormat="1" ht="15" x14ac:dyDescent="0.2">
      <c r="A426" s="111"/>
      <c r="B426" s="111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20"/>
      <c r="P426" s="20"/>
    </row>
    <row r="427" spans="1:16" s="12" customFormat="1" ht="15" x14ac:dyDescent="0.2">
      <c r="A427" s="111"/>
      <c r="B427" s="111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20"/>
      <c r="P427" s="20"/>
    </row>
    <row r="428" spans="1:16" s="12" customFormat="1" ht="15" x14ac:dyDescent="0.2">
      <c r="A428" s="111"/>
      <c r="B428" s="111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20"/>
      <c r="P428" s="20"/>
    </row>
    <row r="429" spans="1:16" s="12" customFormat="1" ht="15" x14ac:dyDescent="0.2">
      <c r="A429" s="111"/>
      <c r="B429" s="111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20"/>
      <c r="P429" s="20"/>
    </row>
    <row r="430" spans="1:16" s="12" customFormat="1" ht="15" x14ac:dyDescent="0.2">
      <c r="A430" s="111"/>
      <c r="B430" s="111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20"/>
      <c r="P430" s="20"/>
    </row>
    <row r="431" spans="1:16" s="12" customFormat="1" ht="15" x14ac:dyDescent="0.2">
      <c r="A431" s="111"/>
      <c r="B431" s="111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20"/>
      <c r="P431" s="20"/>
    </row>
    <row r="432" spans="1:16" s="12" customFormat="1" ht="15" x14ac:dyDescent="0.2">
      <c r="A432" s="111"/>
      <c r="B432" s="111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20"/>
      <c r="P432" s="20"/>
    </row>
    <row r="433" spans="1:16" s="12" customFormat="1" ht="15" x14ac:dyDescent="0.2">
      <c r="A433" s="111"/>
      <c r="B433" s="111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20"/>
      <c r="P433" s="20"/>
    </row>
    <row r="434" spans="1:16" s="12" customFormat="1" ht="15" x14ac:dyDescent="0.2">
      <c r="A434" s="111"/>
      <c r="B434" s="111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20"/>
      <c r="P434" s="20"/>
    </row>
    <row r="435" spans="1:16" s="12" customFormat="1" ht="15" x14ac:dyDescent="0.2">
      <c r="A435" s="111"/>
      <c r="B435" s="111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20"/>
      <c r="P435" s="20"/>
    </row>
    <row r="436" spans="1:16" s="12" customFormat="1" ht="15" x14ac:dyDescent="0.2">
      <c r="A436" s="111"/>
      <c r="B436" s="111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20"/>
      <c r="P436" s="20"/>
    </row>
    <row r="437" spans="1:16" s="12" customFormat="1" ht="15" x14ac:dyDescent="0.2">
      <c r="A437" s="111"/>
      <c r="B437" s="111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20"/>
      <c r="P437" s="20"/>
    </row>
    <row r="438" spans="1:16" s="12" customFormat="1" ht="15" x14ac:dyDescent="0.2">
      <c r="A438" s="111"/>
      <c r="B438" s="111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20"/>
      <c r="P438" s="20"/>
    </row>
    <row r="439" spans="1:16" s="12" customFormat="1" ht="15" x14ac:dyDescent="0.2">
      <c r="A439" s="111"/>
      <c r="B439" s="111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20"/>
      <c r="P439" s="20"/>
    </row>
    <row r="440" spans="1:16" s="12" customFormat="1" ht="15" x14ac:dyDescent="0.2">
      <c r="A440" s="111"/>
      <c r="B440" s="111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20"/>
      <c r="P440" s="20"/>
    </row>
    <row r="441" spans="1:16" s="12" customFormat="1" ht="15" x14ac:dyDescent="0.2">
      <c r="A441" s="111"/>
      <c r="B441" s="111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20"/>
      <c r="P441" s="20"/>
    </row>
    <row r="442" spans="1:16" s="12" customFormat="1" ht="15" x14ac:dyDescent="0.2">
      <c r="A442" s="111"/>
      <c r="B442" s="111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20"/>
      <c r="P442" s="20"/>
    </row>
    <row r="443" spans="1:16" s="12" customFormat="1" ht="15" x14ac:dyDescent="0.2">
      <c r="A443" s="111"/>
      <c r="B443" s="111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20"/>
      <c r="P443" s="20"/>
    </row>
    <row r="444" spans="1:16" s="12" customFormat="1" ht="15" x14ac:dyDescent="0.2">
      <c r="A444" s="111"/>
      <c r="B444" s="111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20"/>
      <c r="P444" s="20"/>
    </row>
    <row r="445" spans="1:16" s="12" customFormat="1" ht="15" x14ac:dyDescent="0.2">
      <c r="A445" s="111"/>
      <c r="B445" s="111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20"/>
      <c r="P445" s="20"/>
    </row>
    <row r="446" spans="1:16" s="12" customFormat="1" ht="15" x14ac:dyDescent="0.2">
      <c r="A446" s="111"/>
      <c r="B446" s="111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20"/>
      <c r="P446" s="20"/>
    </row>
    <row r="447" spans="1:16" s="12" customFormat="1" ht="15" x14ac:dyDescent="0.2">
      <c r="A447" s="111"/>
      <c r="B447" s="111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20"/>
      <c r="P447" s="20"/>
    </row>
    <row r="448" spans="1:16" s="12" customFormat="1" ht="15" x14ac:dyDescent="0.2">
      <c r="A448" s="111"/>
      <c r="B448" s="111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20"/>
      <c r="P448" s="20"/>
    </row>
    <row r="449" spans="1:16" s="12" customFormat="1" ht="15" x14ac:dyDescent="0.2">
      <c r="A449" s="111"/>
      <c r="B449" s="111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20"/>
      <c r="P449" s="20"/>
    </row>
    <row r="450" spans="1:16" s="12" customFormat="1" ht="15" x14ac:dyDescent="0.2">
      <c r="A450" s="111"/>
      <c r="B450" s="111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20"/>
      <c r="P450" s="20"/>
    </row>
    <row r="451" spans="1:16" s="12" customFormat="1" ht="15" x14ac:dyDescent="0.2">
      <c r="A451" s="111"/>
      <c r="B451" s="111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20"/>
      <c r="P451" s="20"/>
    </row>
    <row r="452" spans="1:16" s="12" customFormat="1" ht="15" x14ac:dyDescent="0.2">
      <c r="A452" s="111"/>
      <c r="B452" s="111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20"/>
      <c r="P452" s="20"/>
    </row>
    <row r="453" spans="1:16" s="12" customFormat="1" ht="15" x14ac:dyDescent="0.2">
      <c r="A453" s="111"/>
      <c r="B453" s="111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20"/>
      <c r="P453" s="20"/>
    </row>
    <row r="454" spans="1:16" s="12" customFormat="1" ht="15" x14ac:dyDescent="0.2">
      <c r="A454" s="111"/>
      <c r="B454" s="111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20"/>
      <c r="P454" s="20"/>
    </row>
    <row r="455" spans="1:16" s="12" customFormat="1" ht="15" x14ac:dyDescent="0.2">
      <c r="A455" s="111"/>
      <c r="B455" s="111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20"/>
      <c r="P455" s="20"/>
    </row>
    <row r="456" spans="1:16" s="12" customFormat="1" ht="15" x14ac:dyDescent="0.2">
      <c r="A456" s="111"/>
      <c r="B456" s="111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20"/>
      <c r="P456" s="20"/>
    </row>
    <row r="457" spans="1:16" s="12" customFormat="1" ht="15" x14ac:dyDescent="0.2">
      <c r="A457" s="111"/>
      <c r="B457" s="111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20"/>
      <c r="P457" s="20"/>
    </row>
    <row r="458" spans="1:16" s="12" customFormat="1" ht="15" x14ac:dyDescent="0.2">
      <c r="A458" s="111"/>
      <c r="B458" s="111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20"/>
      <c r="P458" s="20"/>
    </row>
    <row r="459" spans="1:16" s="12" customFormat="1" ht="15" x14ac:dyDescent="0.2">
      <c r="A459" s="111"/>
      <c r="B459" s="111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20"/>
      <c r="P459" s="20"/>
    </row>
    <row r="460" spans="1:16" s="12" customFormat="1" ht="15" x14ac:dyDescent="0.2">
      <c r="A460" s="111"/>
      <c r="B460" s="111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20"/>
      <c r="P460" s="20"/>
    </row>
    <row r="461" spans="1:16" s="12" customFormat="1" ht="15" x14ac:dyDescent="0.2">
      <c r="A461" s="111"/>
      <c r="B461" s="111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20"/>
      <c r="P461" s="20"/>
    </row>
    <row r="462" spans="1:16" s="12" customFormat="1" ht="15" x14ac:dyDescent="0.2">
      <c r="A462" s="111"/>
      <c r="B462" s="111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20"/>
      <c r="P462" s="20"/>
    </row>
    <row r="463" spans="1:16" s="12" customFormat="1" ht="15" x14ac:dyDescent="0.2">
      <c r="A463" s="111"/>
      <c r="B463" s="111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20"/>
      <c r="P463" s="20"/>
    </row>
    <row r="464" spans="1:16" s="12" customFormat="1" ht="15" x14ac:dyDescent="0.2">
      <c r="A464" s="111"/>
      <c r="B464" s="111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20"/>
      <c r="P464" s="20"/>
    </row>
    <row r="465" spans="1:16" s="12" customFormat="1" ht="15" x14ac:dyDescent="0.2">
      <c r="A465" s="111"/>
      <c r="B465" s="111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20"/>
      <c r="P465" s="20"/>
    </row>
    <row r="466" spans="1:16" s="12" customFormat="1" ht="15" x14ac:dyDescent="0.2">
      <c r="A466" s="111"/>
      <c r="B466" s="111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20"/>
      <c r="P466" s="20"/>
    </row>
    <row r="467" spans="1:16" s="12" customFormat="1" ht="15" x14ac:dyDescent="0.2">
      <c r="A467" s="111"/>
      <c r="B467" s="111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20"/>
      <c r="P467" s="20"/>
    </row>
    <row r="468" spans="1:16" s="12" customFormat="1" ht="15" x14ac:dyDescent="0.2">
      <c r="A468" s="111"/>
      <c r="B468" s="111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20"/>
      <c r="P468" s="20"/>
    </row>
    <row r="469" spans="1:16" s="12" customFormat="1" ht="15" x14ac:dyDescent="0.2">
      <c r="A469" s="111"/>
      <c r="B469" s="111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20"/>
      <c r="P469" s="20"/>
    </row>
    <row r="470" spans="1:16" s="12" customFormat="1" ht="15" x14ac:dyDescent="0.2">
      <c r="A470" s="111"/>
      <c r="B470" s="111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20"/>
      <c r="P470" s="20"/>
    </row>
    <row r="471" spans="1:16" s="12" customFormat="1" ht="15" x14ac:dyDescent="0.2">
      <c r="A471" s="111"/>
      <c r="B471" s="111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20"/>
      <c r="P471" s="20"/>
    </row>
    <row r="472" spans="1:16" s="12" customFormat="1" ht="15" x14ac:dyDescent="0.2">
      <c r="A472" s="111"/>
      <c r="B472" s="111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20"/>
      <c r="P472" s="20"/>
    </row>
    <row r="473" spans="1:16" s="12" customFormat="1" ht="15" x14ac:dyDescent="0.2">
      <c r="A473" s="111"/>
      <c r="B473" s="111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20"/>
      <c r="P473" s="20"/>
    </row>
    <row r="474" spans="1:16" s="12" customFormat="1" ht="15" x14ac:dyDescent="0.2">
      <c r="A474" s="111"/>
      <c r="B474" s="111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20"/>
      <c r="P474" s="20"/>
    </row>
    <row r="475" spans="1:16" s="12" customFormat="1" ht="15" x14ac:dyDescent="0.2">
      <c r="A475" s="111"/>
      <c r="B475" s="111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20"/>
      <c r="P475" s="20"/>
    </row>
    <row r="476" spans="1:16" s="12" customFormat="1" ht="15" x14ac:dyDescent="0.2">
      <c r="A476" s="111"/>
      <c r="B476" s="111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20"/>
      <c r="P476" s="20"/>
    </row>
    <row r="477" spans="1:16" s="12" customFormat="1" ht="15" x14ac:dyDescent="0.2">
      <c r="A477" s="111"/>
      <c r="B477" s="111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20"/>
      <c r="P477" s="20"/>
    </row>
    <row r="478" spans="1:16" s="12" customFormat="1" ht="15" x14ac:dyDescent="0.2">
      <c r="A478" s="111"/>
      <c r="B478" s="111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20"/>
      <c r="P478" s="20"/>
    </row>
    <row r="479" spans="1:16" s="12" customFormat="1" ht="15" x14ac:dyDescent="0.2">
      <c r="A479" s="111"/>
      <c r="B479" s="111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20"/>
      <c r="P479" s="20"/>
    </row>
    <row r="480" spans="1:16" s="12" customFormat="1" ht="15" x14ac:dyDescent="0.2">
      <c r="A480" s="111"/>
      <c r="B480" s="111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20"/>
      <c r="P480" s="20"/>
    </row>
    <row r="481" spans="1:16" s="12" customFormat="1" ht="15" x14ac:dyDescent="0.2">
      <c r="A481" s="111"/>
      <c r="B481" s="111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20"/>
      <c r="P481" s="20"/>
    </row>
    <row r="482" spans="1:16" s="12" customFormat="1" ht="15" x14ac:dyDescent="0.2">
      <c r="A482" s="111"/>
      <c r="B482" s="111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20"/>
      <c r="P482" s="20"/>
    </row>
    <row r="483" spans="1:16" s="12" customFormat="1" ht="15" x14ac:dyDescent="0.2">
      <c r="A483" s="111"/>
      <c r="B483" s="111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20"/>
      <c r="P483" s="20"/>
    </row>
    <row r="484" spans="1:16" s="12" customFormat="1" ht="15" x14ac:dyDescent="0.2">
      <c r="A484" s="111"/>
      <c r="B484" s="111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20"/>
      <c r="P484" s="20"/>
    </row>
    <row r="485" spans="1:16" s="12" customFormat="1" ht="15" x14ac:dyDescent="0.2">
      <c r="A485" s="111"/>
      <c r="B485" s="111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20"/>
      <c r="P485" s="20"/>
    </row>
    <row r="486" spans="1:16" s="12" customFormat="1" ht="15" x14ac:dyDescent="0.2">
      <c r="A486" s="111"/>
      <c r="B486" s="111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20"/>
      <c r="P486" s="20"/>
    </row>
    <row r="487" spans="1:16" s="12" customFormat="1" ht="15" x14ac:dyDescent="0.2">
      <c r="A487" s="111"/>
      <c r="B487" s="111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20"/>
      <c r="P487" s="20"/>
    </row>
    <row r="488" spans="1:16" s="12" customFormat="1" ht="15" x14ac:dyDescent="0.2">
      <c r="A488" s="111"/>
      <c r="B488" s="111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20"/>
      <c r="P488" s="20"/>
    </row>
    <row r="489" spans="1:16" s="12" customFormat="1" ht="15" x14ac:dyDescent="0.2">
      <c r="A489" s="111"/>
      <c r="B489" s="111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20"/>
      <c r="P489" s="20"/>
    </row>
    <row r="490" spans="1:16" s="12" customFormat="1" ht="15" x14ac:dyDescent="0.2">
      <c r="A490" s="111"/>
      <c r="B490" s="111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20"/>
      <c r="P490" s="20"/>
    </row>
    <row r="491" spans="1:16" s="12" customFormat="1" ht="15" x14ac:dyDescent="0.2">
      <c r="A491" s="111"/>
      <c r="B491" s="111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20"/>
      <c r="P491" s="20"/>
    </row>
    <row r="492" spans="1:16" s="12" customFormat="1" ht="15" x14ac:dyDescent="0.2">
      <c r="A492" s="111"/>
      <c r="B492" s="111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20"/>
      <c r="P492" s="20"/>
    </row>
    <row r="493" spans="1:16" s="12" customFormat="1" ht="15" x14ac:dyDescent="0.2">
      <c r="A493" s="111"/>
      <c r="B493" s="111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20"/>
      <c r="P493" s="20"/>
    </row>
    <row r="494" spans="1:16" s="12" customFormat="1" ht="15" x14ac:dyDescent="0.2">
      <c r="A494" s="111"/>
      <c r="B494" s="111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20"/>
      <c r="P494" s="20"/>
    </row>
    <row r="495" spans="1:16" s="12" customFormat="1" ht="15" x14ac:dyDescent="0.2">
      <c r="A495" s="111"/>
      <c r="B495" s="111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20"/>
      <c r="P495" s="20"/>
    </row>
    <row r="496" spans="1:16" s="12" customFormat="1" ht="15" x14ac:dyDescent="0.2">
      <c r="A496" s="111"/>
      <c r="B496" s="111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20"/>
      <c r="P496" s="20"/>
    </row>
    <row r="497" spans="1:16" s="12" customFormat="1" ht="15" x14ac:dyDescent="0.2">
      <c r="A497" s="111"/>
      <c r="B497" s="111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20"/>
      <c r="P497" s="20"/>
    </row>
    <row r="498" spans="1:16" s="12" customFormat="1" ht="15" x14ac:dyDescent="0.2">
      <c r="A498" s="111"/>
      <c r="B498" s="111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20"/>
      <c r="P498" s="20"/>
    </row>
    <row r="499" spans="1:16" s="12" customFormat="1" ht="15" x14ac:dyDescent="0.2">
      <c r="A499" s="111"/>
      <c r="B499" s="111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20"/>
      <c r="P499" s="20"/>
    </row>
    <row r="500" spans="1:16" s="12" customFormat="1" ht="15" x14ac:dyDescent="0.2">
      <c r="A500" s="111"/>
      <c r="B500" s="111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20"/>
      <c r="P500" s="20"/>
    </row>
    <row r="501" spans="1:16" s="12" customFormat="1" ht="15" x14ac:dyDescent="0.2">
      <c r="A501" s="111"/>
      <c r="B501" s="111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20"/>
      <c r="P501" s="20"/>
    </row>
    <row r="502" spans="1:16" s="12" customFormat="1" ht="15" x14ac:dyDescent="0.2">
      <c r="A502" s="111"/>
      <c r="B502" s="111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20"/>
      <c r="P502" s="20"/>
    </row>
    <row r="503" spans="1:16" s="12" customFormat="1" ht="15" x14ac:dyDescent="0.2">
      <c r="A503" s="111"/>
      <c r="B503" s="111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20"/>
      <c r="P503" s="20"/>
    </row>
    <row r="504" spans="1:16" s="12" customFormat="1" ht="15" x14ac:dyDescent="0.2">
      <c r="A504" s="111"/>
      <c r="B504" s="111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20"/>
      <c r="P504" s="20"/>
    </row>
    <row r="505" spans="1:16" s="12" customFormat="1" ht="15" x14ac:dyDescent="0.2">
      <c r="A505" s="111"/>
      <c r="B505" s="111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20"/>
      <c r="P505" s="20"/>
    </row>
    <row r="506" spans="1:16" s="12" customFormat="1" ht="15" x14ac:dyDescent="0.2">
      <c r="A506" s="111"/>
      <c r="B506" s="111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20"/>
      <c r="P506" s="20"/>
    </row>
    <row r="507" spans="1:16" s="12" customFormat="1" ht="15" x14ac:dyDescent="0.2">
      <c r="A507" s="111"/>
      <c r="B507" s="111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20"/>
      <c r="P507" s="20"/>
    </row>
    <row r="508" spans="1:16" s="12" customFormat="1" ht="15" x14ac:dyDescent="0.2">
      <c r="A508" s="111"/>
      <c r="B508" s="111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20"/>
      <c r="P508" s="20"/>
    </row>
    <row r="509" spans="1:16" s="12" customFormat="1" ht="15" x14ac:dyDescent="0.2">
      <c r="A509" s="111"/>
      <c r="B509" s="111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20"/>
      <c r="P509" s="20"/>
    </row>
    <row r="510" spans="1:16" s="12" customFormat="1" ht="15" x14ac:dyDescent="0.2">
      <c r="A510" s="111"/>
      <c r="B510" s="111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20"/>
      <c r="P510" s="20"/>
    </row>
    <row r="511" spans="1:16" s="12" customFormat="1" ht="15" x14ac:dyDescent="0.2">
      <c r="A511" s="111"/>
      <c r="B511" s="111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20"/>
      <c r="P511" s="20"/>
    </row>
    <row r="512" spans="1:16" s="12" customFormat="1" ht="15" x14ac:dyDescent="0.2">
      <c r="A512" s="111"/>
      <c r="B512" s="111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20"/>
      <c r="P512" s="20"/>
    </row>
    <row r="513" spans="1:16" s="12" customFormat="1" ht="15" x14ac:dyDescent="0.2">
      <c r="A513" s="111"/>
      <c r="B513" s="111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20"/>
      <c r="P513" s="20"/>
    </row>
    <row r="514" spans="1:16" s="12" customFormat="1" ht="15" x14ac:dyDescent="0.2">
      <c r="A514" s="111"/>
      <c r="B514" s="111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20"/>
      <c r="P514" s="20"/>
    </row>
    <row r="515" spans="1:16" s="12" customFormat="1" ht="15" x14ac:dyDescent="0.2">
      <c r="A515" s="111"/>
      <c r="B515" s="111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20"/>
      <c r="P515" s="20"/>
    </row>
    <row r="516" spans="1:16" s="12" customFormat="1" ht="15" x14ac:dyDescent="0.2">
      <c r="A516" s="111"/>
      <c r="B516" s="111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20"/>
      <c r="P516" s="20"/>
    </row>
    <row r="517" spans="1:16" s="12" customFormat="1" ht="15" x14ac:dyDescent="0.2">
      <c r="A517" s="111"/>
      <c r="B517" s="111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20"/>
      <c r="P517" s="20"/>
    </row>
    <row r="518" spans="1:16" s="12" customFormat="1" ht="15" x14ac:dyDescent="0.2">
      <c r="A518" s="111"/>
      <c r="B518" s="111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20"/>
      <c r="P518" s="20"/>
    </row>
    <row r="519" spans="1:16" s="12" customFormat="1" ht="15" x14ac:dyDescent="0.2">
      <c r="A519" s="111"/>
      <c r="B519" s="111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20"/>
      <c r="P519" s="20"/>
    </row>
    <row r="520" spans="1:16" s="12" customFormat="1" ht="15" x14ac:dyDescent="0.2">
      <c r="A520" s="111"/>
      <c r="B520" s="111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20"/>
      <c r="P520" s="20"/>
    </row>
    <row r="521" spans="1:16" s="12" customFormat="1" ht="15" x14ac:dyDescent="0.2">
      <c r="A521" s="111"/>
      <c r="B521" s="111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20"/>
      <c r="P521" s="20"/>
    </row>
    <row r="522" spans="1:16" s="12" customFormat="1" ht="15" x14ac:dyDescent="0.2">
      <c r="A522" s="111"/>
      <c r="B522" s="111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20"/>
      <c r="P522" s="20"/>
    </row>
    <row r="523" spans="1:16" s="12" customFormat="1" ht="15" x14ac:dyDescent="0.2">
      <c r="A523" s="111"/>
      <c r="B523" s="111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20"/>
      <c r="P523" s="20"/>
    </row>
    <row r="524" spans="1:16" s="12" customFormat="1" ht="15" x14ac:dyDescent="0.2">
      <c r="A524" s="111"/>
      <c r="B524" s="111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20"/>
      <c r="P524" s="20"/>
    </row>
    <row r="525" spans="1:16" s="12" customFormat="1" ht="15" x14ac:dyDescent="0.2">
      <c r="A525" s="111"/>
      <c r="B525" s="111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20"/>
      <c r="P525" s="20"/>
    </row>
    <row r="526" spans="1:16" s="12" customFormat="1" ht="15" x14ac:dyDescent="0.2">
      <c r="A526" s="111"/>
      <c r="B526" s="111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20"/>
      <c r="P526" s="20"/>
    </row>
    <row r="527" spans="1:16" s="12" customFormat="1" ht="15" x14ac:dyDescent="0.2">
      <c r="A527" s="111"/>
      <c r="B527" s="111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20"/>
      <c r="P527" s="20"/>
    </row>
    <row r="528" spans="1:16" s="12" customFormat="1" ht="15" x14ac:dyDescent="0.2">
      <c r="A528" s="111"/>
      <c r="B528" s="111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20"/>
      <c r="P528" s="20"/>
    </row>
    <row r="529" spans="1:16" s="12" customFormat="1" ht="15" x14ac:dyDescent="0.2">
      <c r="A529" s="111"/>
      <c r="B529" s="111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20"/>
      <c r="P529" s="20"/>
    </row>
    <row r="530" spans="1:16" s="12" customFormat="1" ht="15" x14ac:dyDescent="0.2">
      <c r="A530" s="111"/>
      <c r="B530" s="111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20"/>
      <c r="P530" s="20"/>
    </row>
    <row r="531" spans="1:16" s="12" customFormat="1" ht="15" x14ac:dyDescent="0.2">
      <c r="A531" s="111"/>
      <c r="B531" s="111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20"/>
      <c r="P531" s="20"/>
    </row>
    <row r="532" spans="1:16" s="12" customFormat="1" ht="15" x14ac:dyDescent="0.2">
      <c r="A532" s="111"/>
      <c r="B532" s="111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20"/>
      <c r="P532" s="20"/>
    </row>
    <row r="533" spans="1:16" s="12" customFormat="1" ht="15" x14ac:dyDescent="0.2">
      <c r="A533" s="111"/>
      <c r="B533" s="111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20"/>
      <c r="P533" s="20"/>
    </row>
    <row r="534" spans="1:16" s="12" customFormat="1" ht="15" x14ac:dyDescent="0.2">
      <c r="A534" s="111"/>
      <c r="B534" s="111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20"/>
      <c r="P534" s="20"/>
    </row>
    <row r="535" spans="1:16" s="12" customFormat="1" ht="15" x14ac:dyDescent="0.2">
      <c r="A535" s="111"/>
      <c r="B535" s="111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20"/>
      <c r="P535" s="20"/>
    </row>
    <row r="536" spans="1:16" s="12" customFormat="1" ht="15" x14ac:dyDescent="0.2">
      <c r="A536" s="111"/>
      <c r="B536" s="111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20"/>
      <c r="P536" s="20"/>
    </row>
    <row r="537" spans="1:16" s="12" customFormat="1" ht="15" x14ac:dyDescent="0.2">
      <c r="A537" s="111"/>
      <c r="B537" s="111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20"/>
      <c r="P537" s="20"/>
    </row>
    <row r="538" spans="1:16" s="12" customFormat="1" ht="15" x14ac:dyDescent="0.2">
      <c r="A538" s="111"/>
      <c r="B538" s="111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20"/>
      <c r="P538" s="20"/>
    </row>
    <row r="539" spans="1:16" s="12" customFormat="1" ht="15" x14ac:dyDescent="0.2">
      <c r="A539" s="111"/>
      <c r="B539" s="111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20"/>
      <c r="P539" s="20"/>
    </row>
    <row r="540" spans="1:16" s="12" customFormat="1" ht="15" x14ac:dyDescent="0.2">
      <c r="A540" s="111"/>
      <c r="B540" s="111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20"/>
      <c r="P540" s="20"/>
    </row>
    <row r="541" spans="1:16" s="12" customFormat="1" ht="15" x14ac:dyDescent="0.2">
      <c r="A541" s="111"/>
      <c r="B541" s="111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20"/>
      <c r="P541" s="20"/>
    </row>
    <row r="542" spans="1:16" s="12" customFormat="1" ht="15" x14ac:dyDescent="0.2">
      <c r="A542" s="111"/>
      <c r="B542" s="111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20"/>
      <c r="P542" s="20"/>
    </row>
    <row r="543" spans="1:16" s="12" customFormat="1" ht="15" x14ac:dyDescent="0.2">
      <c r="A543" s="111"/>
      <c r="B543" s="111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20"/>
      <c r="P543" s="20"/>
    </row>
    <row r="544" spans="1:16" s="12" customFormat="1" ht="15" x14ac:dyDescent="0.2">
      <c r="A544" s="111"/>
      <c r="B544" s="111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20"/>
      <c r="P544" s="20"/>
    </row>
    <row r="545" spans="1:16" s="12" customFormat="1" ht="15" x14ac:dyDescent="0.2">
      <c r="A545" s="111"/>
      <c r="B545" s="111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20"/>
      <c r="P545" s="20"/>
    </row>
    <row r="546" spans="1:16" s="12" customFormat="1" ht="15" x14ac:dyDescent="0.2">
      <c r="A546" s="111"/>
      <c r="B546" s="111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20"/>
      <c r="P546" s="20"/>
    </row>
    <row r="547" spans="1:16" s="12" customFormat="1" ht="15" x14ac:dyDescent="0.2">
      <c r="A547" s="111"/>
      <c r="B547" s="111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20"/>
      <c r="P547" s="20"/>
    </row>
    <row r="548" spans="1:16" s="12" customFormat="1" ht="15" x14ac:dyDescent="0.2">
      <c r="A548" s="111"/>
      <c r="B548" s="111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20"/>
      <c r="P548" s="20"/>
    </row>
    <row r="549" spans="1:16" s="12" customFormat="1" ht="15" x14ac:dyDescent="0.2">
      <c r="A549" s="111"/>
      <c r="B549" s="111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20"/>
      <c r="P549" s="20"/>
    </row>
    <row r="550" spans="1:16" s="12" customFormat="1" ht="15" x14ac:dyDescent="0.2">
      <c r="A550" s="111"/>
      <c r="B550" s="111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20"/>
      <c r="P550" s="20"/>
    </row>
    <row r="551" spans="1:16" s="12" customFormat="1" ht="15" x14ac:dyDescent="0.2">
      <c r="A551" s="111"/>
      <c r="B551" s="111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20"/>
      <c r="P551" s="20"/>
    </row>
    <row r="552" spans="1:16" s="12" customFormat="1" ht="15" x14ac:dyDescent="0.2">
      <c r="A552" s="111"/>
      <c r="B552" s="111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20"/>
      <c r="P552" s="20"/>
    </row>
    <row r="553" spans="1:16" s="12" customFormat="1" ht="15" x14ac:dyDescent="0.2">
      <c r="A553" s="111"/>
      <c r="B553" s="111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20"/>
      <c r="P553" s="20"/>
    </row>
    <row r="554" spans="1:16" s="12" customFormat="1" ht="15" x14ac:dyDescent="0.2">
      <c r="A554" s="111"/>
      <c r="B554" s="111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20"/>
      <c r="P554" s="20"/>
    </row>
    <row r="555" spans="1:16" s="12" customFormat="1" ht="15" x14ac:dyDescent="0.2">
      <c r="A555" s="111"/>
      <c r="B555" s="111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20"/>
      <c r="P555" s="20"/>
    </row>
    <row r="556" spans="1:16" s="12" customFormat="1" ht="15" x14ac:dyDescent="0.2">
      <c r="A556" s="111"/>
      <c r="B556" s="111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20"/>
      <c r="P556" s="20"/>
    </row>
    <row r="557" spans="1:16" s="12" customFormat="1" ht="15" x14ac:dyDescent="0.2">
      <c r="A557" s="111"/>
      <c r="B557" s="111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20"/>
      <c r="P557" s="20"/>
    </row>
    <row r="558" spans="1:16" s="12" customFormat="1" ht="15" x14ac:dyDescent="0.2">
      <c r="A558" s="111"/>
      <c r="B558" s="111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20"/>
      <c r="P558" s="20"/>
    </row>
    <row r="559" spans="1:16" s="12" customFormat="1" ht="15" x14ac:dyDescent="0.2">
      <c r="A559" s="111"/>
      <c r="B559" s="111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20"/>
      <c r="P559" s="20"/>
    </row>
    <row r="560" spans="1:16" s="12" customFormat="1" ht="15" x14ac:dyDescent="0.2">
      <c r="A560" s="111"/>
      <c r="B560" s="111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20"/>
      <c r="P560" s="20"/>
    </row>
    <row r="561" spans="1:16" s="12" customFormat="1" ht="15" x14ac:dyDescent="0.2">
      <c r="A561" s="111"/>
      <c r="B561" s="111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20"/>
      <c r="P561" s="20"/>
    </row>
    <row r="562" spans="1:16" s="12" customFormat="1" ht="15" x14ac:dyDescent="0.2">
      <c r="A562" s="111"/>
      <c r="B562" s="111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20"/>
      <c r="P562" s="20"/>
    </row>
    <row r="563" spans="1:16" s="12" customFormat="1" ht="15" x14ac:dyDescent="0.2">
      <c r="A563" s="111"/>
      <c r="B563" s="111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20"/>
      <c r="P563" s="20"/>
    </row>
    <row r="564" spans="1:16" s="12" customFormat="1" ht="15" x14ac:dyDescent="0.2">
      <c r="A564" s="111"/>
      <c r="B564" s="111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20"/>
      <c r="P564" s="20"/>
    </row>
    <row r="565" spans="1:16" s="12" customFormat="1" ht="15" x14ac:dyDescent="0.2">
      <c r="A565" s="111"/>
      <c r="B565" s="111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20"/>
      <c r="P565" s="20"/>
    </row>
    <row r="566" spans="1:16" s="12" customFormat="1" ht="15" x14ac:dyDescent="0.2">
      <c r="A566" s="111"/>
      <c r="B566" s="111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20"/>
      <c r="P566" s="20"/>
    </row>
    <row r="567" spans="1:16" s="12" customFormat="1" ht="15" x14ac:dyDescent="0.2">
      <c r="A567" s="111"/>
      <c r="B567" s="111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20"/>
      <c r="P567" s="20"/>
    </row>
    <row r="568" spans="1:16" s="12" customFormat="1" ht="15" x14ac:dyDescent="0.2">
      <c r="A568" s="111"/>
      <c r="B568" s="111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20"/>
      <c r="P568" s="20"/>
    </row>
    <row r="569" spans="1:16" s="12" customFormat="1" ht="15" x14ac:dyDescent="0.2">
      <c r="A569" s="111"/>
      <c r="B569" s="111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20"/>
      <c r="P569" s="20"/>
    </row>
    <row r="570" spans="1:16" s="12" customFormat="1" ht="15" x14ac:dyDescent="0.2">
      <c r="A570" s="111"/>
      <c r="B570" s="111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20"/>
      <c r="P570" s="20"/>
    </row>
    <row r="571" spans="1:16" s="12" customFormat="1" ht="15" x14ac:dyDescent="0.2">
      <c r="A571" s="111"/>
      <c r="B571" s="111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20"/>
      <c r="P571" s="20"/>
    </row>
    <row r="572" spans="1:16" s="12" customFormat="1" ht="15" x14ac:dyDescent="0.2">
      <c r="A572" s="111"/>
      <c r="B572" s="111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20"/>
      <c r="P572" s="20"/>
    </row>
    <row r="573" spans="1:16" s="12" customFormat="1" ht="15" x14ac:dyDescent="0.2">
      <c r="A573" s="111"/>
      <c r="B573" s="111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20"/>
      <c r="P573" s="20"/>
    </row>
    <row r="574" spans="1:16" s="12" customFormat="1" ht="15" x14ac:dyDescent="0.2">
      <c r="A574" s="111"/>
      <c r="B574" s="111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20"/>
      <c r="P574" s="20"/>
    </row>
    <row r="575" spans="1:16" s="12" customFormat="1" ht="15" x14ac:dyDescent="0.2">
      <c r="A575" s="111"/>
      <c r="B575" s="111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20"/>
      <c r="P575" s="20"/>
    </row>
    <row r="576" spans="1:16" s="12" customFormat="1" ht="15" x14ac:dyDescent="0.2">
      <c r="A576" s="111"/>
      <c r="B576" s="111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20"/>
      <c r="P576" s="20"/>
    </row>
    <row r="577" spans="1:16" s="12" customFormat="1" ht="15" x14ac:dyDescent="0.2">
      <c r="A577" s="111"/>
      <c r="B577" s="111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20"/>
      <c r="P577" s="20"/>
    </row>
    <row r="578" spans="1:16" s="12" customFormat="1" ht="15" x14ac:dyDescent="0.2">
      <c r="A578" s="111"/>
      <c r="B578" s="111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20"/>
      <c r="P578" s="20"/>
    </row>
    <row r="579" spans="1:16" s="12" customFormat="1" ht="15" x14ac:dyDescent="0.2">
      <c r="A579" s="111"/>
      <c r="B579" s="111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20"/>
      <c r="P579" s="20"/>
    </row>
    <row r="580" spans="1:16" s="12" customFormat="1" ht="15" x14ac:dyDescent="0.2">
      <c r="A580" s="111"/>
      <c r="B580" s="111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20"/>
      <c r="P580" s="20"/>
    </row>
    <row r="581" spans="1:16" s="12" customFormat="1" ht="15" x14ac:dyDescent="0.2">
      <c r="A581" s="111"/>
      <c r="B581" s="111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20"/>
      <c r="P581" s="20"/>
    </row>
    <row r="582" spans="1:16" s="12" customFormat="1" ht="15" x14ac:dyDescent="0.2">
      <c r="A582" s="111"/>
      <c r="B582" s="111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20"/>
      <c r="P582" s="20"/>
    </row>
    <row r="583" spans="1:16" s="12" customFormat="1" ht="15" x14ac:dyDescent="0.2">
      <c r="A583" s="111"/>
      <c r="B583" s="111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20"/>
      <c r="P583" s="20"/>
    </row>
    <row r="584" spans="1:16" s="12" customFormat="1" ht="15" x14ac:dyDescent="0.2">
      <c r="A584" s="111"/>
      <c r="B584" s="111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20"/>
      <c r="P584" s="20"/>
    </row>
    <row r="585" spans="1:16" s="12" customFormat="1" ht="15" x14ac:dyDescent="0.2">
      <c r="A585" s="111"/>
      <c r="B585" s="111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20"/>
      <c r="P585" s="20"/>
    </row>
    <row r="586" spans="1:16" s="12" customFormat="1" ht="15" x14ac:dyDescent="0.2">
      <c r="A586" s="111"/>
      <c r="B586" s="111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20"/>
      <c r="P586" s="20"/>
    </row>
    <row r="587" spans="1:16" s="12" customFormat="1" ht="15" x14ac:dyDescent="0.2">
      <c r="A587" s="111"/>
      <c r="B587" s="111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20"/>
      <c r="P587" s="20"/>
    </row>
    <row r="588" spans="1:16" s="12" customFormat="1" ht="15" x14ac:dyDescent="0.2">
      <c r="A588" s="111"/>
      <c r="B588" s="111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20"/>
      <c r="P588" s="20"/>
    </row>
    <row r="589" spans="1:16" s="12" customFormat="1" ht="15" x14ac:dyDescent="0.2">
      <c r="A589" s="111"/>
      <c r="B589" s="111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20"/>
      <c r="P589" s="20"/>
    </row>
    <row r="590" spans="1:16" s="12" customFormat="1" ht="15" x14ac:dyDescent="0.2">
      <c r="A590" s="111"/>
      <c r="B590" s="111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20"/>
      <c r="P590" s="20"/>
    </row>
    <row r="591" spans="1:16" s="12" customFormat="1" ht="15" x14ac:dyDescent="0.2">
      <c r="A591" s="111"/>
      <c r="B591" s="111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20"/>
      <c r="P591" s="20"/>
    </row>
    <row r="592" spans="1:16" s="12" customFormat="1" ht="15" x14ac:dyDescent="0.2">
      <c r="A592" s="111"/>
      <c r="B592" s="111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20"/>
      <c r="P592" s="20"/>
    </row>
    <row r="593" spans="1:16" s="12" customFormat="1" ht="15" x14ac:dyDescent="0.2">
      <c r="A593" s="111"/>
      <c r="B593" s="111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20"/>
      <c r="P593" s="20"/>
    </row>
    <row r="594" spans="1:16" s="12" customFormat="1" ht="15" x14ac:dyDescent="0.2">
      <c r="A594" s="111"/>
      <c r="B594" s="111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20"/>
      <c r="P594" s="20"/>
    </row>
    <row r="595" spans="1:16" s="12" customFormat="1" ht="15" x14ac:dyDescent="0.2">
      <c r="A595" s="111"/>
      <c r="B595" s="111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20"/>
      <c r="P595" s="20"/>
    </row>
    <row r="596" spans="1:16" s="12" customFormat="1" ht="15" x14ac:dyDescent="0.2">
      <c r="A596" s="111"/>
      <c r="B596" s="111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20"/>
      <c r="P596" s="20"/>
    </row>
    <row r="597" spans="1:16" s="12" customFormat="1" ht="15" x14ac:dyDescent="0.2">
      <c r="A597" s="111"/>
      <c r="B597" s="111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20"/>
      <c r="P597" s="20"/>
    </row>
    <row r="598" spans="1:16" s="12" customFormat="1" ht="15" x14ac:dyDescent="0.2">
      <c r="A598" s="111"/>
      <c r="B598" s="111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20"/>
      <c r="P598" s="20"/>
    </row>
    <row r="599" spans="1:16" s="12" customFormat="1" ht="15" x14ac:dyDescent="0.2">
      <c r="A599" s="111"/>
      <c r="B599" s="111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20"/>
      <c r="P599" s="20"/>
    </row>
    <row r="600" spans="1:16" s="12" customFormat="1" ht="15" x14ac:dyDescent="0.2">
      <c r="A600" s="111"/>
      <c r="B600" s="111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20"/>
      <c r="P600" s="20"/>
    </row>
    <row r="601" spans="1:16" s="12" customFormat="1" ht="15" x14ac:dyDescent="0.2">
      <c r="A601" s="111"/>
      <c r="B601" s="111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20"/>
      <c r="P601" s="20"/>
    </row>
    <row r="602" spans="1:16" s="12" customFormat="1" ht="15" x14ac:dyDescent="0.2">
      <c r="A602" s="111"/>
      <c r="B602" s="111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20"/>
      <c r="P602" s="20"/>
    </row>
    <row r="603" spans="1:16" s="12" customFormat="1" ht="15" x14ac:dyDescent="0.2">
      <c r="A603" s="111"/>
      <c r="B603" s="111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20"/>
      <c r="P603" s="20"/>
    </row>
    <row r="604" spans="1:16" s="12" customFormat="1" ht="15" x14ac:dyDescent="0.2">
      <c r="A604" s="111"/>
      <c r="B604" s="111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20"/>
      <c r="P604" s="20"/>
    </row>
    <row r="605" spans="1:16" s="12" customFormat="1" ht="15" x14ac:dyDescent="0.2">
      <c r="A605" s="111"/>
      <c r="B605" s="111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20"/>
      <c r="P605" s="20"/>
    </row>
    <row r="606" spans="1:16" s="12" customFormat="1" ht="15" x14ac:dyDescent="0.2">
      <c r="A606" s="111"/>
      <c r="B606" s="111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20"/>
      <c r="P606" s="20"/>
    </row>
    <row r="607" spans="1:16" s="12" customFormat="1" ht="15" x14ac:dyDescent="0.2">
      <c r="A607" s="111"/>
      <c r="B607" s="111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20"/>
      <c r="P607" s="20"/>
    </row>
    <row r="608" spans="1:16" s="12" customFormat="1" ht="15" x14ac:dyDescent="0.2">
      <c r="A608" s="111"/>
      <c r="B608" s="111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20"/>
      <c r="P608" s="20"/>
    </row>
    <row r="609" spans="1:16" s="12" customFormat="1" ht="15" x14ac:dyDescent="0.2">
      <c r="A609" s="111"/>
      <c r="B609" s="111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20"/>
      <c r="P609" s="20"/>
    </row>
    <row r="610" spans="1:16" s="12" customFormat="1" ht="15" x14ac:dyDescent="0.2">
      <c r="A610" s="111"/>
      <c r="B610" s="111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20"/>
      <c r="P610" s="20"/>
    </row>
    <row r="611" spans="1:16" s="12" customFormat="1" ht="15" x14ac:dyDescent="0.2">
      <c r="A611" s="111"/>
      <c r="B611" s="111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20"/>
      <c r="P611" s="20"/>
    </row>
    <row r="612" spans="1:16" s="12" customFormat="1" ht="15" x14ac:dyDescent="0.2">
      <c r="A612" s="111"/>
      <c r="B612" s="111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20"/>
      <c r="P612" s="20"/>
    </row>
    <row r="613" spans="1:16" s="12" customFormat="1" ht="15" x14ac:dyDescent="0.2">
      <c r="A613" s="111"/>
      <c r="B613" s="111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20"/>
      <c r="P613" s="20"/>
    </row>
    <row r="614" spans="1:16" s="12" customFormat="1" ht="15" x14ac:dyDescent="0.2">
      <c r="A614" s="111"/>
      <c r="B614" s="111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20"/>
      <c r="P614" s="20"/>
    </row>
    <row r="615" spans="1:16" s="12" customFormat="1" ht="15" x14ac:dyDescent="0.2">
      <c r="A615" s="111"/>
      <c r="B615" s="111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20"/>
      <c r="P615" s="20"/>
    </row>
    <row r="616" spans="1:16" s="12" customFormat="1" ht="15" x14ac:dyDescent="0.2">
      <c r="A616" s="111"/>
      <c r="B616" s="111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20"/>
      <c r="P616" s="20"/>
    </row>
    <row r="617" spans="1:16" s="12" customFormat="1" ht="15" x14ac:dyDescent="0.2">
      <c r="A617" s="111"/>
      <c r="B617" s="111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20"/>
      <c r="P617" s="20"/>
    </row>
    <row r="618" spans="1:16" s="12" customFormat="1" ht="15" x14ac:dyDescent="0.2">
      <c r="A618" s="111"/>
      <c r="B618" s="111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20"/>
      <c r="P618" s="20"/>
    </row>
    <row r="619" spans="1:16" s="12" customFormat="1" ht="15" x14ac:dyDescent="0.2">
      <c r="A619" s="111"/>
      <c r="B619" s="111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20"/>
      <c r="P619" s="20"/>
    </row>
    <row r="620" spans="1:16" s="12" customFormat="1" ht="15" x14ac:dyDescent="0.2">
      <c r="A620" s="111"/>
      <c r="B620" s="111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20"/>
      <c r="P620" s="20"/>
    </row>
    <row r="621" spans="1:16" s="12" customFormat="1" ht="15" x14ac:dyDescent="0.2">
      <c r="A621" s="111"/>
      <c r="B621" s="111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20"/>
      <c r="P621" s="20"/>
    </row>
    <row r="622" spans="1:16" s="12" customFormat="1" ht="15" x14ac:dyDescent="0.2">
      <c r="A622" s="111"/>
      <c r="B622" s="111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20"/>
      <c r="P622" s="20"/>
    </row>
    <row r="623" spans="1:16" s="12" customFormat="1" ht="15" x14ac:dyDescent="0.2">
      <c r="A623" s="111"/>
      <c r="B623" s="111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20"/>
      <c r="P623" s="20"/>
    </row>
    <row r="624" spans="1:16" s="12" customFormat="1" ht="15" x14ac:dyDescent="0.2">
      <c r="A624" s="111"/>
      <c r="B624" s="111"/>
      <c r="E624" s="9"/>
      <c r="F624" s="9"/>
      <c r="G624" s="9"/>
      <c r="H624" s="9"/>
      <c r="I624" s="9"/>
      <c r="J624" s="9"/>
      <c r="K624" s="9"/>
      <c r="L624" s="10"/>
      <c r="M624" s="10"/>
      <c r="N624" s="10"/>
      <c r="O624" s="20"/>
      <c r="P624" s="20"/>
    </row>
    <row r="625" spans="17:19" x14ac:dyDescent="0.2">
      <c r="Q625" s="12"/>
      <c r="R625" s="12"/>
      <c r="S625" s="12"/>
    </row>
    <row r="626" spans="17:19" x14ac:dyDescent="0.2">
      <c r="Q626" s="12"/>
      <c r="R626" s="12"/>
      <c r="S626" s="12"/>
    </row>
  </sheetData>
  <mergeCells count="15">
    <mergeCell ref="A1:H1"/>
    <mergeCell ref="O11:O12"/>
    <mergeCell ref="P11:P12"/>
    <mergeCell ref="A30:B30"/>
    <mergeCell ref="A31:N32"/>
    <mergeCell ref="A2:L3"/>
    <mergeCell ref="H9:K9"/>
    <mergeCell ref="L9:N9"/>
    <mergeCell ref="L10:N10"/>
    <mergeCell ref="H11:H12"/>
    <mergeCell ref="I11:I12"/>
    <mergeCell ref="J11:K11"/>
    <mergeCell ref="L11:M11"/>
    <mergeCell ref="N11:N12"/>
    <mergeCell ref="L18:M19"/>
  </mergeCells>
  <conditionalFormatting sqref="Q11:R12">
    <cfRule type="cellIs" dxfId="3" priority="6" operator="greaterThan">
      <formula>80</formula>
    </cfRule>
  </conditionalFormatting>
  <conditionalFormatting sqref="P16:P19">
    <cfRule type="cellIs" dxfId="2" priority="4" operator="greaterThan">
      <formula>80</formula>
    </cfRule>
  </conditionalFormatting>
  <conditionalFormatting sqref="P14:P15">
    <cfRule type="cellIs" dxfId="1" priority="2" operator="greaterThan">
      <formula>80</formula>
    </cfRule>
  </conditionalFormatting>
  <conditionalFormatting sqref="P13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219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66"/>
  <sheetViews>
    <sheetView showGridLines="0" topLeftCell="A7" zoomScaleNormal="100" workbookViewId="0">
      <selection activeCell="B14" sqref="B13:B1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26" t="s">
        <v>1</v>
      </c>
      <c r="B2" s="326"/>
      <c r="C2" s="326"/>
      <c r="D2" s="326"/>
      <c r="E2" s="327" t="s">
        <v>94</v>
      </c>
      <c r="F2" s="327"/>
      <c r="G2" s="327"/>
      <c r="H2" s="327"/>
      <c r="I2" s="327"/>
      <c r="J2" s="25"/>
    </row>
    <row r="3" spans="1:10" ht="9.75" customHeight="1" x14ac:dyDescent="0.4">
      <c r="A3" s="55"/>
      <c r="B3" s="55"/>
      <c r="C3" s="55"/>
      <c r="D3" s="55"/>
      <c r="E3" s="328" t="s">
        <v>23</v>
      </c>
      <c r="F3" s="328"/>
      <c r="G3" s="328"/>
      <c r="H3" s="328"/>
      <c r="I3" s="328"/>
      <c r="J3" s="25"/>
    </row>
    <row r="4" spans="1:10" ht="15.75" x14ac:dyDescent="0.25">
      <c r="A4" s="26" t="s">
        <v>2</v>
      </c>
      <c r="E4" s="329" t="s">
        <v>74</v>
      </c>
      <c r="F4" s="329"/>
      <c r="G4" s="329"/>
      <c r="H4" s="329"/>
      <c r="I4" s="329"/>
    </row>
    <row r="5" spans="1:10" ht="7.5" customHeight="1" x14ac:dyDescent="0.3">
      <c r="A5" s="27"/>
      <c r="E5" s="328" t="s">
        <v>23</v>
      </c>
      <c r="F5" s="328"/>
      <c r="G5" s="328"/>
      <c r="H5" s="328"/>
      <c r="I5" s="328"/>
    </row>
    <row r="6" spans="1:10" ht="19.5" x14ac:dyDescent="0.4">
      <c r="A6" s="25" t="s">
        <v>35</v>
      </c>
      <c r="E6" s="138" t="s">
        <v>75</v>
      </c>
      <c r="F6" s="28"/>
      <c r="G6" s="29" t="s">
        <v>3</v>
      </c>
      <c r="H6" s="308">
        <v>1700</v>
      </c>
      <c r="I6" s="309"/>
    </row>
    <row r="7" spans="1:10" ht="8.25" customHeight="1" x14ac:dyDescent="0.4">
      <c r="A7" s="25"/>
      <c r="E7" s="328" t="s">
        <v>24</v>
      </c>
      <c r="F7" s="328"/>
      <c r="G7" s="328"/>
      <c r="H7" s="328"/>
      <c r="I7" s="328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2" t="s">
        <v>4</v>
      </c>
      <c r="F11" s="313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12" t="s">
        <v>7</v>
      </c>
      <c r="F12" s="313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2" t="s">
        <v>11</v>
      </c>
      <c r="F13" s="313"/>
      <c r="G13" s="59"/>
      <c r="H13" s="319" t="s">
        <v>36</v>
      </c>
      <c r="I13" s="320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57"/>
      <c r="I14" s="51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14">
        <v>380246000</v>
      </c>
      <c r="F16" s="315"/>
      <c r="G16" s="4">
        <f>H16+I16</f>
        <v>437070186.34999996</v>
      </c>
      <c r="H16" s="157">
        <v>433656766.33999997</v>
      </c>
      <c r="I16" s="157">
        <v>3413420.01</v>
      </c>
      <c r="J16" s="32"/>
    </row>
    <row r="17" spans="1:11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</row>
    <row r="18" spans="1:11" s="3" customFormat="1" ht="19.5" x14ac:dyDescent="0.4">
      <c r="A18" s="38" t="s">
        <v>69</v>
      </c>
      <c r="B18" s="2"/>
      <c r="C18" s="2"/>
      <c r="D18" s="2"/>
      <c r="E18" s="314">
        <v>383602000</v>
      </c>
      <c r="F18" s="315"/>
      <c r="G18" s="4">
        <f>H18+I18</f>
        <v>440463605.69</v>
      </c>
      <c r="H18" s="157">
        <v>435423435.77999997</v>
      </c>
      <c r="I18" s="157">
        <v>5040169.91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5"/>
    </row>
    <row r="20" spans="1:11" s="86" customFormat="1" ht="19.5" x14ac:dyDescent="0.4">
      <c r="A20" s="74" t="s">
        <v>70</v>
      </c>
      <c r="B20" s="74"/>
      <c r="C20" s="70"/>
      <c r="D20" s="74"/>
      <c r="E20" s="74"/>
      <c r="F20" s="74"/>
      <c r="G20" s="67">
        <f>G18-G16+G17</f>
        <v>3393419.3400000334</v>
      </c>
      <c r="H20" s="67">
        <f>H18-H16+H17</f>
        <v>1766669.4399999976</v>
      </c>
      <c r="I20" s="67">
        <f>I18-I16+I17</f>
        <v>1626749.9000000004</v>
      </c>
      <c r="J20" s="68"/>
    </row>
    <row r="21" spans="1:1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3393419.3400000334</v>
      </c>
      <c r="H21" s="67">
        <f>H20-H17</f>
        <v>1766669.4399999976</v>
      </c>
      <c r="I21" s="67">
        <f>I20-I17</f>
        <v>1626749.9000000004</v>
      </c>
      <c r="J21" s="68"/>
    </row>
    <row r="22" spans="1:11" s="69" customFormat="1" ht="19.5" x14ac:dyDescent="0.4">
      <c r="A22" s="74"/>
      <c r="B22" s="65"/>
      <c r="C22" s="66"/>
      <c r="D22" s="65"/>
      <c r="E22" s="65"/>
      <c r="F22" s="65"/>
      <c r="G22" s="67"/>
      <c r="H22" s="67"/>
      <c r="I22" s="67"/>
      <c r="J22" s="68"/>
    </row>
    <row r="23" spans="1:11" s="69" customFormat="1" ht="19.5" x14ac:dyDescent="0.4">
      <c r="A23" s="74"/>
      <c r="B23" s="65"/>
      <c r="C23" s="66"/>
      <c r="D23" s="65"/>
      <c r="E23" s="65"/>
      <c r="F23" s="65"/>
      <c r="G23" s="67"/>
      <c r="H23" s="67"/>
      <c r="I23" s="67"/>
      <c r="J23" s="68"/>
    </row>
    <row r="24" spans="1:11" s="69" customFormat="1" ht="19.5" x14ac:dyDescent="0.4">
      <c r="A24" s="35" t="s">
        <v>71</v>
      </c>
      <c r="H24" s="67"/>
      <c r="I24" s="67"/>
      <c r="J24" s="68"/>
    </row>
    <row r="25" spans="1:11" s="69" customFormat="1" ht="18.75" customHeight="1" x14ac:dyDescent="0.3">
      <c r="A25" s="70" t="s">
        <v>43</v>
      </c>
      <c r="B25" s="70"/>
      <c r="C25" s="70"/>
      <c r="D25" s="70"/>
      <c r="E25" s="70"/>
      <c r="F25" s="70"/>
      <c r="G25" s="159">
        <f>G21-G26</f>
        <v>14937.340000033379</v>
      </c>
      <c r="H25" s="50">
        <f>H21-H26</f>
        <v>-1561458.5400000024</v>
      </c>
      <c r="I25" s="151">
        <f>I21-I26</f>
        <v>1576395.8800000004</v>
      </c>
      <c r="J25" s="177"/>
      <c r="K25" s="177"/>
    </row>
    <row r="26" spans="1:11" s="69" customFormat="1" ht="15" x14ac:dyDescent="0.3">
      <c r="A26" s="70" t="s">
        <v>38</v>
      </c>
      <c r="B26" s="70"/>
      <c r="C26" s="70"/>
      <c r="D26" s="70"/>
      <c r="E26" s="70"/>
      <c r="F26" s="70"/>
      <c r="G26" s="71">
        <f>H26+I26</f>
        <v>3378482</v>
      </c>
      <c r="H26" s="158">
        <v>3328127.98</v>
      </c>
      <c r="I26" s="158">
        <v>50354.02</v>
      </c>
      <c r="J26" s="178"/>
    </row>
    <row r="27" spans="1:1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9"/>
      <c r="K27" s="180"/>
    </row>
    <row r="28" spans="1:11" s="69" customFormat="1" ht="16.5" x14ac:dyDescent="0.35">
      <c r="A28" s="74" t="s">
        <v>39</v>
      </c>
      <c r="B28" s="74" t="s">
        <v>40</v>
      </c>
      <c r="C28" s="74"/>
      <c r="D28" s="75"/>
      <c r="E28" s="75"/>
      <c r="F28" s="76"/>
      <c r="G28" s="67"/>
      <c r="H28" s="77"/>
      <c r="I28" s="78"/>
      <c r="J28" s="79"/>
    </row>
    <row r="29" spans="1:11" s="69" customFormat="1" ht="16.5" customHeight="1" x14ac:dyDescent="0.3">
      <c r="A29" s="74"/>
      <c r="B29" s="74"/>
      <c r="C29" s="317" t="s">
        <v>14</v>
      </c>
      <c r="D29" s="317"/>
      <c r="E29" s="317"/>
      <c r="F29" s="76"/>
      <c r="G29" s="136">
        <f>G30+G31</f>
        <v>14937.34</v>
      </c>
      <c r="H29" s="77"/>
      <c r="I29" s="78"/>
      <c r="J29" s="79"/>
    </row>
    <row r="30" spans="1:11" s="86" customFormat="1" ht="18.75" x14ac:dyDescent="0.4">
      <c r="A30" s="80"/>
      <c r="B30" s="80"/>
      <c r="C30" s="81"/>
      <c r="D30" s="82"/>
      <c r="E30" s="83" t="s">
        <v>44</v>
      </c>
      <c r="F30" s="84" t="s">
        <v>15</v>
      </c>
      <c r="G30" s="85">
        <v>2987.47</v>
      </c>
      <c r="H30" s="77"/>
      <c r="I30" s="78"/>
    </row>
    <row r="31" spans="1:11" s="86" customFormat="1" ht="18.75" x14ac:dyDescent="0.4">
      <c r="A31" s="80"/>
      <c r="B31" s="80"/>
      <c r="C31" s="87"/>
      <c r="D31" s="82"/>
      <c r="E31" s="88"/>
      <c r="F31" s="84" t="s">
        <v>63</v>
      </c>
      <c r="G31" s="85">
        <v>11949.87</v>
      </c>
      <c r="H31" s="77"/>
      <c r="I31" s="78"/>
      <c r="J31" s="181"/>
      <c r="K31" s="181"/>
    </row>
    <row r="32" spans="1:11" s="86" customFormat="1" ht="18.75" x14ac:dyDescent="0.4">
      <c r="A32" s="80"/>
      <c r="B32" s="89"/>
      <c r="C32" s="318" t="s">
        <v>45</v>
      </c>
      <c r="D32" s="318"/>
      <c r="E32" s="318"/>
      <c r="F32" s="318"/>
      <c r="G32" s="136">
        <f>G26</f>
        <v>3378482</v>
      </c>
      <c r="H32" s="77"/>
      <c r="I32" s="78"/>
      <c r="J32" s="182"/>
    </row>
    <row r="33" spans="1:11" s="3" customFormat="1" ht="20.25" customHeight="1" x14ac:dyDescent="0.3">
      <c r="A33" s="223"/>
      <c r="B33" s="323" t="str">
        <f>CONCATENATE("b) Výsledek hospod. předcház. účet. období k 31. 12. ",'Rekapitulace dle oblasti'!E7)</f>
        <v>b) Výsledek hospod. předcház. účet. období k 31. 12. 2021</v>
      </c>
      <c r="C33" s="323"/>
      <c r="D33" s="323"/>
      <c r="E33" s="323"/>
      <c r="F33" s="323"/>
      <c r="G33" s="224">
        <v>12253566.9</v>
      </c>
      <c r="H33" s="223"/>
      <c r="I33" s="223"/>
      <c r="J33" s="178"/>
      <c r="K33" s="183"/>
    </row>
    <row r="34" spans="1:11" ht="52.5" customHeight="1" x14ac:dyDescent="0.2">
      <c r="A34" s="324" t="s">
        <v>98</v>
      </c>
      <c r="B34" s="324"/>
      <c r="C34" s="324"/>
      <c r="D34" s="324"/>
      <c r="E34" s="324"/>
      <c r="F34" s="324"/>
      <c r="G34" s="324"/>
      <c r="H34" s="324"/>
      <c r="I34" s="324"/>
      <c r="J34" s="178"/>
      <c r="K34" s="20"/>
    </row>
    <row r="35" spans="1:11" ht="18.75" customHeight="1" x14ac:dyDescent="0.4">
      <c r="A35" s="35" t="s">
        <v>41</v>
      </c>
      <c r="B35" s="35" t="s">
        <v>21</v>
      </c>
      <c r="C35" s="35"/>
      <c r="D35" s="41"/>
      <c r="E35" s="61"/>
      <c r="F35" s="2"/>
      <c r="G35" s="225"/>
      <c r="H35" s="34"/>
      <c r="I35" s="34"/>
      <c r="J35" s="179"/>
      <c r="K35" s="180"/>
    </row>
    <row r="36" spans="1:1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6" t="s">
        <v>28</v>
      </c>
      <c r="J36" s="20"/>
    </row>
    <row r="37" spans="1:11" ht="16.5" x14ac:dyDescent="0.35">
      <c r="A37" s="227" t="s">
        <v>22</v>
      </c>
      <c r="B37" s="43"/>
      <c r="C37" s="1"/>
      <c r="D37" s="43"/>
      <c r="E37" s="61"/>
      <c r="F37" s="62">
        <v>239119477</v>
      </c>
      <c r="G37" s="62">
        <v>239046933.50999999</v>
      </c>
      <c r="H37" s="63"/>
      <c r="I37" s="229">
        <f t="shared" ref="I37:I40" si="0">IF(F37=0,"nerozp.",G37/F37)</f>
        <v>0.99969662241273638</v>
      </c>
      <c r="J37" s="20"/>
    </row>
    <row r="38" spans="1:11" ht="16.5" hidden="1" customHeight="1" x14ac:dyDescent="0.35">
      <c r="A38" s="227" t="s">
        <v>92</v>
      </c>
      <c r="B38" s="43"/>
      <c r="C38" s="1"/>
      <c r="D38" s="64"/>
      <c r="E38" s="64"/>
      <c r="F38" s="62">
        <v>0</v>
      </c>
      <c r="G38" s="62">
        <v>0</v>
      </c>
      <c r="H38" s="63"/>
      <c r="I38" s="229" t="str">
        <f t="shared" si="0"/>
        <v>nerozp.</v>
      </c>
      <c r="J38" s="20"/>
    </row>
    <row r="39" spans="1:11" ht="16.5" hidden="1" customHeight="1" x14ac:dyDescent="0.35">
      <c r="A39" s="227" t="s">
        <v>93</v>
      </c>
      <c r="B39" s="43"/>
      <c r="C39" s="1"/>
      <c r="D39" s="64"/>
      <c r="E39" s="64"/>
      <c r="F39" s="62">
        <v>0</v>
      </c>
      <c r="G39" s="62">
        <v>0</v>
      </c>
      <c r="H39" s="63"/>
      <c r="I39" s="229" t="str">
        <f t="shared" si="0"/>
        <v>nerozp.</v>
      </c>
      <c r="J39" s="20"/>
    </row>
    <row r="40" spans="1:11" ht="16.5" x14ac:dyDescent="0.35">
      <c r="A40" s="227" t="s">
        <v>62</v>
      </c>
      <c r="B40" s="43"/>
      <c r="C40" s="1"/>
      <c r="D40" s="64"/>
      <c r="E40" s="64"/>
      <c r="F40" s="62">
        <v>420.8</v>
      </c>
      <c r="G40" s="62">
        <v>415.87</v>
      </c>
      <c r="H40" s="63"/>
      <c r="I40" s="229">
        <f t="shared" si="0"/>
        <v>0.98828422053231935</v>
      </c>
      <c r="J40" s="10"/>
    </row>
    <row r="41" spans="1:11" ht="16.5" x14ac:dyDescent="0.35">
      <c r="A41" s="227" t="s">
        <v>59</v>
      </c>
      <c r="B41" s="43"/>
      <c r="C41" s="1"/>
      <c r="D41" s="61"/>
      <c r="E41" s="61"/>
      <c r="F41" s="62">
        <v>14444771</v>
      </c>
      <c r="G41" s="62">
        <v>14444771</v>
      </c>
      <c r="H41" s="63"/>
      <c r="I41" s="229">
        <f>IF(F41=0,"nerozp.",G41/F41)</f>
        <v>1</v>
      </c>
      <c r="J41" s="10"/>
    </row>
    <row r="42" spans="1:11" ht="16.5" x14ac:dyDescent="0.35">
      <c r="A42" s="227" t="s">
        <v>60</v>
      </c>
      <c r="B42" s="1"/>
      <c r="C42" s="1"/>
      <c r="D42" s="34"/>
      <c r="E42" s="34"/>
      <c r="F42" s="62">
        <v>0</v>
      </c>
      <c r="G42" s="62">
        <v>0</v>
      </c>
      <c r="H42" s="63"/>
      <c r="I42" s="228" t="str">
        <f t="shared" ref="I42" si="1">IF(F42=0,"nerozp.",G42/F42)</f>
        <v>nerozp.</v>
      </c>
      <c r="J42" s="10"/>
    </row>
    <row r="43" spans="1:11" x14ac:dyDescent="0.2">
      <c r="A43" s="321" t="s">
        <v>58</v>
      </c>
      <c r="B43" s="321"/>
      <c r="C43" s="321"/>
      <c r="D43" s="321"/>
      <c r="E43" s="321"/>
      <c r="F43" s="321"/>
      <c r="G43" s="321"/>
      <c r="H43" s="321"/>
      <c r="I43" s="321"/>
      <c r="J43" s="10"/>
    </row>
    <row r="44" spans="1:11" ht="39" customHeight="1" x14ac:dyDescent="0.2">
      <c r="A44" s="230" t="s">
        <v>58</v>
      </c>
      <c r="B44" s="325"/>
      <c r="C44" s="325"/>
      <c r="D44" s="325"/>
      <c r="E44" s="325"/>
      <c r="F44" s="325"/>
      <c r="G44" s="325"/>
      <c r="H44" s="325"/>
      <c r="I44" s="325"/>
      <c r="J44" s="10"/>
    </row>
    <row r="45" spans="1:11" ht="19.5" thickBot="1" x14ac:dyDescent="0.45">
      <c r="A45" s="35" t="s">
        <v>42</v>
      </c>
      <c r="B45" s="35" t="s">
        <v>16</v>
      </c>
      <c r="C45" s="35"/>
      <c r="D45" s="61"/>
      <c r="E45" s="61"/>
      <c r="F45" s="34"/>
      <c r="G45" s="44"/>
      <c r="H45" s="322" t="s">
        <v>30</v>
      </c>
      <c r="I45" s="322"/>
      <c r="J45" s="10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29</v>
      </c>
      <c r="J46" s="10"/>
    </row>
    <row r="47" spans="1:11" x14ac:dyDescent="0.2">
      <c r="A47" s="238"/>
      <c r="B47" s="239"/>
      <c r="C47" s="239"/>
      <c r="D47" s="239"/>
      <c r="E47" s="240"/>
      <c r="F47" s="316"/>
      <c r="G47" s="241"/>
      <c r="H47" s="242" t="str">
        <f>CONCATENATE("31.12.",'Rekapitulace dle oblasti'!E7)</f>
        <v>31.12.2021</v>
      </c>
      <c r="I47" s="243" t="str">
        <f>CONCATENATE("31.12.",'Rekapitulace dle oblasti'!E7)</f>
        <v>31.12.2021</v>
      </c>
      <c r="J47" s="10"/>
    </row>
    <row r="48" spans="1:11" x14ac:dyDescent="0.2">
      <c r="A48" s="238"/>
      <c r="B48" s="239"/>
      <c r="C48" s="239"/>
      <c r="D48" s="239"/>
      <c r="E48" s="240"/>
      <c r="F48" s="316"/>
      <c r="G48" s="244"/>
      <c r="H48" s="244"/>
      <c r="I48" s="245"/>
      <c r="J48" s="310"/>
      <c r="K48" s="311"/>
    </row>
    <row r="49" spans="1:11" ht="13.5" thickBot="1" x14ac:dyDescent="0.25">
      <c r="A49" s="246"/>
      <c r="B49" s="247"/>
      <c r="C49" s="247"/>
      <c r="D49" s="247"/>
      <c r="E49" s="240"/>
      <c r="F49" s="248"/>
      <c r="G49" s="248"/>
      <c r="H49" s="248"/>
      <c r="I49" s="249"/>
    </row>
    <row r="50" spans="1:11" ht="13.5" thickTop="1" x14ac:dyDescent="0.2">
      <c r="A50" s="250"/>
      <c r="B50" s="251"/>
      <c r="C50" s="251" t="s">
        <v>15</v>
      </c>
      <c r="D50" s="251"/>
      <c r="E50" s="252">
        <v>316819</v>
      </c>
      <c r="F50" s="253">
        <v>21235.82</v>
      </c>
      <c r="G50" s="254">
        <v>40000</v>
      </c>
      <c r="H50" s="254">
        <f t="shared" ref="H50:H53" si="2">E50+F50-G50</f>
        <v>298054.82</v>
      </c>
      <c r="I50" s="255">
        <v>298054.82</v>
      </c>
      <c r="J50" s="184"/>
      <c r="K50" s="184"/>
    </row>
    <row r="51" spans="1:11" x14ac:dyDescent="0.2">
      <c r="A51" s="256"/>
      <c r="B51" s="257"/>
      <c r="C51" s="257" t="s">
        <v>20</v>
      </c>
      <c r="D51" s="257"/>
      <c r="E51" s="258">
        <v>1341307.95</v>
      </c>
      <c r="F51" s="259">
        <v>4697064.0599999996</v>
      </c>
      <c r="G51" s="260">
        <v>4540078.95</v>
      </c>
      <c r="H51" s="260">
        <f t="shared" si="2"/>
        <v>1498293.0599999996</v>
      </c>
      <c r="I51" s="261">
        <v>1176370.53</v>
      </c>
      <c r="J51" s="184"/>
      <c r="K51" s="185"/>
    </row>
    <row r="52" spans="1:11" x14ac:dyDescent="0.2">
      <c r="A52" s="256"/>
      <c r="B52" s="257"/>
      <c r="C52" s="257" t="s">
        <v>63</v>
      </c>
      <c r="D52" s="257"/>
      <c r="E52" s="258">
        <v>7564805.4400000004</v>
      </c>
      <c r="F52" s="259">
        <v>232943.27</v>
      </c>
      <c r="G52" s="260">
        <v>355000</v>
      </c>
      <c r="H52" s="260">
        <f t="shared" si="2"/>
        <v>7442748.71</v>
      </c>
      <c r="I52" s="261">
        <v>7442748.71</v>
      </c>
      <c r="J52" s="185"/>
      <c r="K52" s="185"/>
    </row>
    <row r="53" spans="1:11" x14ac:dyDescent="0.2">
      <c r="A53" s="256"/>
      <c r="B53" s="257"/>
      <c r="C53" s="257" t="s">
        <v>61</v>
      </c>
      <c r="D53" s="257"/>
      <c r="E53" s="258">
        <v>3001.81</v>
      </c>
      <c r="F53" s="259">
        <v>28899702.140000001</v>
      </c>
      <c r="G53" s="260">
        <v>24861160.100000001</v>
      </c>
      <c r="H53" s="260">
        <f t="shared" si="2"/>
        <v>4041543.8499999978</v>
      </c>
      <c r="I53" s="261">
        <v>3992735.62</v>
      </c>
      <c r="J53" s="186"/>
      <c r="K53" s="186"/>
    </row>
    <row r="54" spans="1:11" ht="18.75" thickBot="1" x14ac:dyDescent="0.4">
      <c r="A54" s="262" t="s">
        <v>11</v>
      </c>
      <c r="B54" s="263"/>
      <c r="C54" s="263"/>
      <c r="D54" s="263"/>
      <c r="E54" s="264">
        <f>E50+E51+E52+E53</f>
        <v>9225934.2000000011</v>
      </c>
      <c r="F54" s="265">
        <f>F50+F51+F52+F53</f>
        <v>33850945.289999999</v>
      </c>
      <c r="G54" s="266">
        <f>G50+G51+G52+G53</f>
        <v>29796239.050000001</v>
      </c>
      <c r="H54" s="266">
        <f>H50+H51+H52+H53</f>
        <v>13280640.439999998</v>
      </c>
      <c r="I54" s="267">
        <f>SUM(I50:I53)</f>
        <v>12909909.68</v>
      </c>
      <c r="J54" s="187"/>
      <c r="K54" s="187"/>
    </row>
    <row r="55" spans="1:11" ht="30.75" customHeight="1" thickTop="1" x14ac:dyDescent="0.35">
      <c r="A55" s="45"/>
      <c r="B55" s="2"/>
      <c r="C55" s="2"/>
      <c r="D55" s="61"/>
      <c r="E55" s="61"/>
      <c r="F55" s="34"/>
      <c r="G55" s="330"/>
      <c r="H55" s="331"/>
      <c r="I55" s="331"/>
      <c r="J55" s="10"/>
    </row>
    <row r="56" spans="1:11" ht="18" x14ac:dyDescent="0.35">
      <c r="A56" s="45"/>
      <c r="B56" s="2"/>
      <c r="C56" s="2"/>
      <c r="D56" s="61"/>
      <c r="E56" s="61"/>
      <c r="F56" s="34"/>
      <c r="G56" s="332"/>
      <c r="H56" s="277"/>
      <c r="I56" s="277"/>
      <c r="J56" s="45"/>
    </row>
    <row r="57" spans="1:11" ht="1.5" customHeight="1" x14ac:dyDescent="0.25">
      <c r="A57" s="268"/>
      <c r="B57" s="268"/>
      <c r="C57" s="268"/>
      <c r="D57" s="268"/>
      <c r="E57" s="268"/>
      <c r="F57" s="268"/>
      <c r="G57" s="332"/>
      <c r="H57" s="277"/>
      <c r="I57" s="277"/>
      <c r="J57" s="46"/>
    </row>
    <row r="58" spans="1:11" x14ac:dyDescent="0.2">
      <c r="A58" s="32"/>
      <c r="B58" s="32"/>
      <c r="C58" s="32"/>
      <c r="D58" s="32"/>
      <c r="E58" s="32"/>
      <c r="F58" s="32"/>
      <c r="G58" s="332"/>
      <c r="H58" s="277"/>
      <c r="I58" s="277"/>
      <c r="J58" s="47"/>
    </row>
    <row r="59" spans="1:11" x14ac:dyDescent="0.2">
      <c r="A59" s="32"/>
      <c r="B59" s="32"/>
      <c r="C59" s="32"/>
      <c r="D59" s="32"/>
      <c r="E59" s="32"/>
      <c r="F59" s="32"/>
      <c r="G59" s="269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9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J48:K4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</mergeCells>
  <pageMargins left="0.39370078740157483" right="0" top="0.39370078740157483" bottom="0.19685039370078741" header="0.51181102362204722" footer="0.51181102362204722"/>
  <pageSetup paperSize="9" scale="75" firstPageNumber="22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6"/>
  <sheetViews>
    <sheetView showGridLines="0" topLeftCell="A25" zoomScaleNormal="100" workbookViewId="0">
      <selection activeCell="B14" sqref="B13:B1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20" ht="19.5" x14ac:dyDescent="0.4">
      <c r="A1" s="56" t="s">
        <v>0</v>
      </c>
      <c r="B1" s="23"/>
      <c r="C1" s="23"/>
      <c r="D1" s="23"/>
      <c r="L1" s="287"/>
      <c r="M1" s="333"/>
      <c r="N1" s="333"/>
      <c r="O1" s="333"/>
      <c r="P1" s="333"/>
      <c r="Q1" s="333"/>
      <c r="R1" s="333"/>
      <c r="S1" s="333"/>
      <c r="T1" s="333"/>
    </row>
    <row r="2" spans="1:20" ht="19.5" x14ac:dyDescent="0.4">
      <c r="A2" s="326" t="s">
        <v>1</v>
      </c>
      <c r="B2" s="326"/>
      <c r="C2" s="326"/>
      <c r="D2" s="326"/>
      <c r="E2" s="327" t="s">
        <v>95</v>
      </c>
      <c r="F2" s="327"/>
      <c r="G2" s="327"/>
      <c r="H2" s="327"/>
      <c r="I2" s="327"/>
      <c r="J2" s="25"/>
      <c r="L2" s="333"/>
      <c r="M2" s="333"/>
      <c r="N2" s="333"/>
      <c r="O2" s="333"/>
      <c r="P2" s="333"/>
      <c r="Q2" s="333"/>
      <c r="R2" s="333"/>
      <c r="S2" s="333"/>
      <c r="T2" s="333"/>
    </row>
    <row r="3" spans="1:20" ht="9.75" customHeight="1" x14ac:dyDescent="0.4">
      <c r="A3" s="126"/>
      <c r="B3" s="126"/>
      <c r="C3" s="126"/>
      <c r="D3" s="126"/>
      <c r="E3" s="328" t="s">
        <v>23</v>
      </c>
      <c r="F3" s="328"/>
      <c r="G3" s="328"/>
      <c r="H3" s="328"/>
      <c r="I3" s="328"/>
      <c r="J3" s="25"/>
      <c r="L3" s="333"/>
      <c r="M3" s="333"/>
      <c r="N3" s="333"/>
      <c r="O3" s="333"/>
      <c r="P3" s="333"/>
      <c r="Q3" s="333"/>
      <c r="R3" s="333"/>
      <c r="S3" s="333"/>
      <c r="T3" s="333"/>
    </row>
    <row r="4" spans="1:20" ht="15.75" x14ac:dyDescent="0.25">
      <c r="A4" s="26" t="s">
        <v>2</v>
      </c>
      <c r="E4" s="334" t="s">
        <v>96</v>
      </c>
      <c r="F4" s="329"/>
      <c r="G4" s="329"/>
      <c r="H4" s="329"/>
      <c r="I4" s="329"/>
    </row>
    <row r="5" spans="1:20" ht="7.5" customHeight="1" x14ac:dyDescent="0.3">
      <c r="A5" s="27"/>
      <c r="E5" s="328" t="s">
        <v>23</v>
      </c>
      <c r="F5" s="328"/>
      <c r="G5" s="328"/>
      <c r="H5" s="328"/>
      <c r="I5" s="328"/>
    </row>
    <row r="6" spans="1:20" ht="19.5" x14ac:dyDescent="0.4">
      <c r="A6" s="25" t="s">
        <v>35</v>
      </c>
      <c r="E6" s="137" t="s">
        <v>77</v>
      </c>
      <c r="F6" s="28"/>
      <c r="G6" s="29" t="s">
        <v>3</v>
      </c>
      <c r="H6" s="308">
        <v>1702</v>
      </c>
      <c r="I6" s="309"/>
      <c r="L6" s="188"/>
      <c r="M6" s="3"/>
      <c r="N6" s="3"/>
      <c r="O6" s="3"/>
      <c r="P6" s="3"/>
      <c r="Q6" s="3"/>
      <c r="R6" s="3"/>
      <c r="S6" s="3"/>
      <c r="T6" s="3"/>
    </row>
    <row r="7" spans="1:20" ht="8.25" customHeight="1" x14ac:dyDescent="0.4">
      <c r="A7" s="25"/>
      <c r="E7" s="328" t="s">
        <v>24</v>
      </c>
      <c r="F7" s="328"/>
      <c r="G7" s="328"/>
      <c r="H7" s="328"/>
      <c r="I7" s="328"/>
      <c r="L7" s="335"/>
      <c r="M7" s="335"/>
      <c r="N7" s="335"/>
      <c r="O7" s="335"/>
      <c r="P7" s="335"/>
      <c r="Q7" s="335"/>
      <c r="R7" s="335"/>
      <c r="S7" s="335"/>
      <c r="T7" s="335"/>
    </row>
    <row r="8" spans="1:20" ht="19.5" hidden="1" customHeight="1" x14ac:dyDescent="0.4">
      <c r="A8" s="25"/>
      <c r="E8" s="30"/>
      <c r="F8" s="30"/>
      <c r="G8" s="30"/>
      <c r="H8" s="29"/>
      <c r="I8" s="30"/>
      <c r="L8" s="336"/>
      <c r="M8" s="336"/>
      <c r="N8" s="336"/>
      <c r="O8" s="336"/>
      <c r="P8" s="336"/>
      <c r="Q8" s="336"/>
      <c r="R8" s="336"/>
      <c r="S8" s="336"/>
      <c r="T8" s="336"/>
    </row>
    <row r="9" spans="1:20" ht="30.75" customHeight="1" x14ac:dyDescent="0.4">
      <c r="A9" s="25"/>
      <c r="E9" s="30"/>
      <c r="F9" s="30"/>
      <c r="G9" s="30"/>
      <c r="H9" s="29"/>
      <c r="I9" s="30"/>
      <c r="L9" s="336"/>
      <c r="M9" s="336"/>
      <c r="N9" s="336"/>
      <c r="O9" s="336"/>
      <c r="P9" s="336"/>
      <c r="Q9" s="336"/>
      <c r="R9" s="336"/>
      <c r="S9" s="336"/>
      <c r="T9" s="336"/>
    </row>
    <row r="10" spans="1:20" x14ac:dyDescent="0.2">
      <c r="L10" s="336"/>
      <c r="M10" s="336"/>
      <c r="N10" s="336"/>
      <c r="O10" s="336"/>
      <c r="P10" s="336"/>
      <c r="Q10" s="336"/>
      <c r="R10" s="336"/>
      <c r="S10" s="336"/>
      <c r="T10" s="336"/>
    </row>
    <row r="11" spans="1:20" s="3" customFormat="1" ht="15" customHeight="1" x14ac:dyDescent="0.4">
      <c r="A11" s="31"/>
      <c r="B11" s="32"/>
      <c r="C11" s="32"/>
      <c r="D11" s="32"/>
      <c r="E11" s="312" t="s">
        <v>4</v>
      </c>
      <c r="F11" s="313"/>
      <c r="G11" s="49" t="s">
        <v>5</v>
      </c>
      <c r="H11" s="40" t="s">
        <v>6</v>
      </c>
      <c r="I11" s="40"/>
      <c r="J11" s="32"/>
      <c r="L11" s="336"/>
      <c r="M11" s="336"/>
      <c r="N11" s="336"/>
      <c r="O11" s="336"/>
      <c r="P11" s="336"/>
      <c r="Q11" s="336"/>
      <c r="R11" s="336"/>
      <c r="S11" s="336"/>
      <c r="T11" s="336"/>
    </row>
    <row r="12" spans="1:20" s="3" customFormat="1" ht="15" customHeight="1" x14ac:dyDescent="0.4">
      <c r="A12" s="34"/>
      <c r="B12" s="34"/>
      <c r="C12" s="34"/>
      <c r="D12" s="34"/>
      <c r="E12" s="312" t="s">
        <v>7</v>
      </c>
      <c r="F12" s="313"/>
      <c r="G12" s="49" t="s">
        <v>8</v>
      </c>
      <c r="H12" s="48" t="s">
        <v>9</v>
      </c>
      <c r="I12" s="58" t="s">
        <v>10</v>
      </c>
      <c r="J12" s="32"/>
      <c r="L12" s="336"/>
      <c r="M12" s="336"/>
      <c r="N12" s="336"/>
      <c r="O12" s="336"/>
      <c r="P12" s="336"/>
      <c r="Q12" s="336"/>
      <c r="R12" s="336"/>
      <c r="S12" s="336"/>
      <c r="T12" s="336"/>
    </row>
    <row r="13" spans="1:20" s="3" customFormat="1" ht="12.75" customHeight="1" x14ac:dyDescent="0.2">
      <c r="A13" s="34"/>
      <c r="B13" s="34"/>
      <c r="C13" s="34"/>
      <c r="D13" s="34"/>
      <c r="E13" s="312" t="s">
        <v>11</v>
      </c>
      <c r="F13" s="313"/>
      <c r="G13" s="59"/>
      <c r="H13" s="319" t="s">
        <v>36</v>
      </c>
      <c r="I13" s="320"/>
      <c r="J13" s="32"/>
      <c r="L13" s="336"/>
      <c r="M13" s="336"/>
      <c r="N13" s="336"/>
      <c r="O13" s="336"/>
      <c r="P13" s="336"/>
      <c r="Q13" s="336"/>
      <c r="R13" s="336"/>
      <c r="S13" s="336"/>
      <c r="T13" s="336"/>
    </row>
    <row r="14" spans="1:2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24"/>
      <c r="I14" s="125"/>
      <c r="J14" s="32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s="3" customFormat="1" ht="19.5" x14ac:dyDescent="0.4">
      <c r="A16" s="38" t="s">
        <v>68</v>
      </c>
      <c r="B16" s="35"/>
      <c r="C16" s="36"/>
      <c r="D16" s="37"/>
      <c r="E16" s="314">
        <v>63839000</v>
      </c>
      <c r="F16" s="315"/>
      <c r="G16" s="4">
        <f>H16+I16</f>
        <v>74594068.010000005</v>
      </c>
      <c r="H16" s="50">
        <v>74392406.370000005</v>
      </c>
      <c r="I16" s="50">
        <v>201661.64</v>
      </c>
      <c r="J16" s="32"/>
    </row>
    <row r="17" spans="1:20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s="3" customFormat="1" ht="19.5" x14ac:dyDescent="0.4">
      <c r="A18" s="38" t="s">
        <v>69</v>
      </c>
      <c r="B18" s="2"/>
      <c r="C18" s="2"/>
      <c r="D18" s="2"/>
      <c r="E18" s="314">
        <v>63913000</v>
      </c>
      <c r="F18" s="315"/>
      <c r="G18" s="4">
        <f>H18+I18</f>
        <v>75451867.849999994</v>
      </c>
      <c r="H18" s="50">
        <v>75233070.849999994</v>
      </c>
      <c r="I18" s="50">
        <v>218797</v>
      </c>
      <c r="J18" s="32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5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s="86" customFormat="1" ht="19.5" x14ac:dyDescent="0.4">
      <c r="A20" s="74" t="s">
        <v>70</v>
      </c>
      <c r="B20" s="74"/>
      <c r="C20" s="70"/>
      <c r="D20" s="74"/>
      <c r="E20" s="74"/>
      <c r="F20" s="74"/>
      <c r="G20" s="67">
        <f>G18-G16+G17</f>
        <v>857799.83999998868</v>
      </c>
      <c r="H20" s="67">
        <f>H18-H16+H17</f>
        <v>840664.47999998927</v>
      </c>
      <c r="I20" s="67">
        <f>I18-I16+I17</f>
        <v>17135.359999999986</v>
      </c>
      <c r="J20" s="68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857799.83999998868</v>
      </c>
      <c r="H21" s="67">
        <f>H20-H17</f>
        <v>840664.47999998927</v>
      </c>
      <c r="I21" s="67">
        <f>I20-I17</f>
        <v>17135.359999999986</v>
      </c>
      <c r="J21" s="68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s="69" customFormat="1" ht="19.5" x14ac:dyDescent="0.4">
      <c r="A24" s="35" t="s">
        <v>71</v>
      </c>
      <c r="B24" s="41"/>
      <c r="C24" s="36"/>
      <c r="D24" s="41"/>
      <c r="E24" s="41"/>
      <c r="F24" s="32"/>
      <c r="G24" s="32"/>
      <c r="H24" s="67"/>
      <c r="I24" s="67"/>
      <c r="J24" s="68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s="69" customFormat="1" ht="18.75" customHeight="1" x14ac:dyDescent="0.3">
      <c r="A25" s="70" t="s">
        <v>43</v>
      </c>
      <c r="B25" s="70"/>
      <c r="C25" s="70"/>
      <c r="D25" s="70"/>
      <c r="E25" s="70"/>
      <c r="F25" s="70"/>
      <c r="G25" s="159">
        <f>G21-G26</f>
        <v>803823.83999998868</v>
      </c>
      <c r="H25" s="50">
        <f>H21-H26</f>
        <v>786688.47999998927</v>
      </c>
      <c r="I25" s="151">
        <f>I21-I26</f>
        <v>17135.359999999986</v>
      </c>
      <c r="J25" s="177"/>
      <c r="K25" s="177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s="69" customFormat="1" ht="15" x14ac:dyDescent="0.3">
      <c r="A26" s="70" t="s">
        <v>38</v>
      </c>
      <c r="B26" s="70"/>
      <c r="C26" s="70"/>
      <c r="D26" s="70"/>
      <c r="E26" s="70"/>
      <c r="F26" s="70"/>
      <c r="G26" s="71">
        <f>H26+I26</f>
        <v>53976</v>
      </c>
      <c r="H26" s="50">
        <v>53976</v>
      </c>
      <c r="I26" s="151">
        <v>0</v>
      </c>
      <c r="J26" s="178"/>
    </row>
    <row r="27" spans="1:20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9"/>
      <c r="K27" s="180"/>
    </row>
    <row r="28" spans="1:20" s="69" customFormat="1" ht="16.5" x14ac:dyDescent="0.35">
      <c r="A28" s="74" t="s">
        <v>39</v>
      </c>
      <c r="B28" s="74" t="s">
        <v>40</v>
      </c>
      <c r="C28" s="74"/>
      <c r="D28" s="75"/>
      <c r="E28" s="75"/>
      <c r="F28" s="76"/>
      <c r="G28" s="67"/>
      <c r="H28" s="77"/>
      <c r="I28" s="78"/>
      <c r="J28" s="79"/>
    </row>
    <row r="29" spans="1:20" s="69" customFormat="1" ht="16.5" customHeight="1" x14ac:dyDescent="0.3">
      <c r="A29" s="74"/>
      <c r="B29" s="74"/>
      <c r="C29" s="317" t="s">
        <v>14</v>
      </c>
      <c r="D29" s="317"/>
      <c r="E29" s="317"/>
      <c r="F29" s="76"/>
      <c r="G29" s="136">
        <f>G30+G31</f>
        <v>803823.84</v>
      </c>
      <c r="H29" s="77"/>
      <c r="I29" s="78"/>
      <c r="J29" s="79"/>
    </row>
    <row r="30" spans="1:20" s="86" customFormat="1" ht="18.75" x14ac:dyDescent="0.4">
      <c r="A30" s="80"/>
      <c r="B30" s="80"/>
      <c r="C30" s="81"/>
      <c r="D30" s="82"/>
      <c r="E30" s="83" t="s">
        <v>44</v>
      </c>
      <c r="F30" s="84" t="s">
        <v>15</v>
      </c>
      <c r="G30" s="85">
        <v>0</v>
      </c>
      <c r="H30" s="77"/>
      <c r="I30" s="78"/>
    </row>
    <row r="31" spans="1:20" s="86" customFormat="1" ht="18.75" x14ac:dyDescent="0.4">
      <c r="A31" s="80"/>
      <c r="B31" s="80"/>
      <c r="C31" s="87"/>
      <c r="D31" s="82"/>
      <c r="E31" s="88"/>
      <c r="F31" s="84" t="s">
        <v>63</v>
      </c>
      <c r="G31" s="85">
        <v>803823.84</v>
      </c>
      <c r="H31" s="77"/>
      <c r="I31" s="78"/>
      <c r="J31" s="181"/>
      <c r="K31" s="181"/>
    </row>
    <row r="32" spans="1:20" s="86" customFormat="1" ht="18.75" x14ac:dyDescent="0.4">
      <c r="A32" s="80"/>
      <c r="B32" s="89"/>
      <c r="C32" s="318" t="s">
        <v>45</v>
      </c>
      <c r="D32" s="318"/>
      <c r="E32" s="318"/>
      <c r="F32" s="318"/>
      <c r="G32" s="136">
        <f>G26</f>
        <v>53976</v>
      </c>
      <c r="H32" s="77"/>
      <c r="I32" s="78"/>
      <c r="J32" s="182"/>
    </row>
    <row r="33" spans="1:11" s="3" customFormat="1" ht="20.25" customHeight="1" x14ac:dyDescent="0.3">
      <c r="A33" s="223"/>
      <c r="B33" s="323" t="str">
        <f>CONCATENATE("b) Výsledek hospod. předcház. účet. období k 31. 12. ",'Rekapitulace dle oblasti'!E7)</f>
        <v>b) Výsledek hospod. předcház. účet. období k 31. 12. 2021</v>
      </c>
      <c r="C33" s="323"/>
      <c r="D33" s="323"/>
      <c r="E33" s="323"/>
      <c r="F33" s="323"/>
      <c r="G33" s="224">
        <v>677067.17</v>
      </c>
      <c r="H33" s="223"/>
      <c r="I33" s="223"/>
      <c r="J33" s="178"/>
      <c r="K33" s="183"/>
    </row>
    <row r="34" spans="1:11" ht="39.75" customHeight="1" x14ac:dyDescent="0.2">
      <c r="A34" s="324" t="s">
        <v>99</v>
      </c>
      <c r="B34" s="324"/>
      <c r="C34" s="324"/>
      <c r="D34" s="324"/>
      <c r="E34" s="324"/>
      <c r="F34" s="324"/>
      <c r="G34" s="324"/>
      <c r="H34" s="324"/>
      <c r="I34" s="324"/>
      <c r="J34" s="178"/>
      <c r="K34" s="20"/>
    </row>
    <row r="35" spans="1:11" ht="18.75" customHeight="1" x14ac:dyDescent="0.4">
      <c r="A35" s="35" t="s">
        <v>41</v>
      </c>
      <c r="B35" s="35" t="s">
        <v>21</v>
      </c>
      <c r="C35" s="35"/>
      <c r="D35" s="41"/>
      <c r="E35" s="61"/>
      <c r="F35" s="2"/>
      <c r="G35" s="225"/>
      <c r="H35" s="34"/>
      <c r="I35" s="34"/>
      <c r="J35" s="179"/>
      <c r="K35" s="180"/>
    </row>
    <row r="36" spans="1:1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6" t="s">
        <v>28</v>
      </c>
      <c r="J36" s="20"/>
    </row>
    <row r="37" spans="1:11" ht="16.5" x14ac:dyDescent="0.35">
      <c r="A37" s="227" t="s">
        <v>22</v>
      </c>
      <c r="B37" s="43"/>
      <c r="C37" s="1"/>
      <c r="D37" s="43"/>
      <c r="E37" s="61"/>
      <c r="F37" s="62">
        <v>47270549</v>
      </c>
      <c r="G37" s="62">
        <v>47270549</v>
      </c>
      <c r="H37" s="63"/>
      <c r="I37" s="229">
        <f t="shared" ref="I37:I40" si="0">IF(F37=0,"nerozp.",G37/F37)</f>
        <v>1</v>
      </c>
      <c r="J37" s="20"/>
    </row>
    <row r="38" spans="1:11" ht="16.5" hidden="1" customHeight="1" x14ac:dyDescent="0.35">
      <c r="A38" s="227" t="s">
        <v>92</v>
      </c>
      <c r="B38" s="43"/>
      <c r="C38" s="1"/>
      <c r="D38" s="64"/>
      <c r="E38" s="64"/>
      <c r="F38" s="62">
        <v>0</v>
      </c>
      <c r="G38" s="62">
        <v>0</v>
      </c>
      <c r="H38" s="63"/>
      <c r="I38" s="229" t="str">
        <f t="shared" si="0"/>
        <v>nerozp.</v>
      </c>
      <c r="J38" s="20"/>
    </row>
    <row r="39" spans="1:11" ht="16.5" hidden="1" customHeight="1" x14ac:dyDescent="0.35">
      <c r="A39" s="227" t="s">
        <v>93</v>
      </c>
      <c r="B39" s="43"/>
      <c r="C39" s="1"/>
      <c r="D39" s="64"/>
      <c r="E39" s="64"/>
      <c r="F39" s="62">
        <v>0</v>
      </c>
      <c r="G39" s="62">
        <v>0</v>
      </c>
      <c r="H39" s="63"/>
      <c r="I39" s="229" t="str">
        <f t="shared" si="0"/>
        <v>nerozp.</v>
      </c>
      <c r="J39" s="20"/>
    </row>
    <row r="40" spans="1:11" ht="16.5" x14ac:dyDescent="0.35">
      <c r="A40" s="227" t="s">
        <v>62</v>
      </c>
      <c r="B40" s="43"/>
      <c r="C40" s="1"/>
      <c r="D40" s="64"/>
      <c r="E40" s="64"/>
      <c r="F40" s="62">
        <v>94.7</v>
      </c>
      <c r="G40" s="62">
        <v>91.87</v>
      </c>
      <c r="H40" s="63"/>
      <c r="I40" s="229">
        <f t="shared" si="0"/>
        <v>0.97011615628299896</v>
      </c>
      <c r="J40" s="10"/>
    </row>
    <row r="41" spans="1:11" ht="16.5" x14ac:dyDescent="0.35">
      <c r="A41" s="227" t="s">
        <v>59</v>
      </c>
      <c r="B41" s="43"/>
      <c r="C41" s="1"/>
      <c r="D41" s="61"/>
      <c r="E41" s="61"/>
      <c r="F41" s="62">
        <v>2202418</v>
      </c>
      <c r="G41" s="62">
        <v>2202418</v>
      </c>
      <c r="H41" s="63"/>
      <c r="I41" s="229">
        <f>IF(F41=0,"nerozp.",G41/F41)</f>
        <v>1</v>
      </c>
      <c r="J41" s="10"/>
    </row>
    <row r="42" spans="1:11" ht="16.5" x14ac:dyDescent="0.35">
      <c r="A42" s="227" t="s">
        <v>60</v>
      </c>
      <c r="B42" s="1"/>
      <c r="C42" s="1"/>
      <c r="D42" s="34"/>
      <c r="E42" s="34"/>
      <c r="F42" s="62">
        <v>0</v>
      </c>
      <c r="G42" s="62">
        <v>0</v>
      </c>
      <c r="H42" s="63"/>
      <c r="I42" s="228" t="str">
        <f t="shared" ref="I42" si="1">IF(F42=0,"nerozp.",G42/F42)</f>
        <v>nerozp.</v>
      </c>
      <c r="J42" s="10"/>
    </row>
    <row r="43" spans="1:11" x14ac:dyDescent="0.2">
      <c r="A43" s="321" t="s">
        <v>58</v>
      </c>
      <c r="B43" s="321"/>
      <c r="C43" s="321"/>
      <c r="D43" s="321"/>
      <c r="E43" s="321"/>
      <c r="F43" s="321"/>
      <c r="G43" s="321"/>
      <c r="H43" s="321"/>
      <c r="I43" s="321"/>
      <c r="J43" s="10"/>
    </row>
    <row r="44" spans="1:11" ht="41.25" customHeight="1" x14ac:dyDescent="0.2">
      <c r="A44" s="230" t="s">
        <v>58</v>
      </c>
      <c r="B44" s="325"/>
      <c r="C44" s="325"/>
      <c r="D44" s="325"/>
      <c r="E44" s="325"/>
      <c r="F44" s="325"/>
      <c r="G44" s="325"/>
      <c r="H44" s="325"/>
      <c r="I44" s="325"/>
      <c r="J44" s="10"/>
    </row>
    <row r="45" spans="1:11" ht="19.5" thickBot="1" x14ac:dyDescent="0.45">
      <c r="A45" s="35" t="s">
        <v>42</v>
      </c>
      <c r="B45" s="35" t="s">
        <v>16</v>
      </c>
      <c r="C45" s="35"/>
      <c r="D45" s="61"/>
      <c r="E45" s="61"/>
      <c r="F45" s="34"/>
      <c r="G45" s="44"/>
      <c r="H45" s="322" t="s">
        <v>30</v>
      </c>
      <c r="I45" s="322"/>
      <c r="J45" s="10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29</v>
      </c>
      <c r="J46" s="10"/>
    </row>
    <row r="47" spans="1:11" x14ac:dyDescent="0.2">
      <c r="A47" s="238"/>
      <c r="B47" s="239"/>
      <c r="C47" s="239"/>
      <c r="D47" s="239"/>
      <c r="E47" s="240"/>
      <c r="F47" s="316"/>
      <c r="G47" s="241"/>
      <c r="H47" s="242" t="str">
        <f>CONCATENATE("31.12.",'Rekapitulace dle oblasti'!E7)</f>
        <v>31.12.2021</v>
      </c>
      <c r="I47" s="243" t="str">
        <f>CONCATENATE("31.12.",'Rekapitulace dle oblasti'!E7)</f>
        <v>31.12.2021</v>
      </c>
      <c r="J47" s="10"/>
    </row>
    <row r="48" spans="1:11" x14ac:dyDescent="0.2">
      <c r="A48" s="238"/>
      <c r="B48" s="239"/>
      <c r="C48" s="239"/>
      <c r="D48" s="239"/>
      <c r="E48" s="240"/>
      <c r="F48" s="316"/>
      <c r="G48" s="244"/>
      <c r="H48" s="244"/>
      <c r="I48" s="245"/>
      <c r="J48" s="310"/>
      <c r="K48" s="311"/>
    </row>
    <row r="49" spans="1:11" ht="13.5" thickBot="1" x14ac:dyDescent="0.25">
      <c r="A49" s="246"/>
      <c r="B49" s="247"/>
      <c r="C49" s="247"/>
      <c r="D49" s="247"/>
      <c r="E49" s="240"/>
      <c r="F49" s="248"/>
      <c r="G49" s="248"/>
      <c r="H49" s="248"/>
      <c r="I49" s="249"/>
    </row>
    <row r="50" spans="1:11" ht="13.5" thickTop="1" x14ac:dyDescent="0.2">
      <c r="A50" s="250"/>
      <c r="B50" s="251"/>
      <c r="C50" s="251" t="s">
        <v>15</v>
      </c>
      <c r="D50" s="251"/>
      <c r="E50" s="252">
        <v>33630</v>
      </c>
      <c r="F50" s="253">
        <v>0</v>
      </c>
      <c r="G50" s="254">
        <v>5000</v>
      </c>
      <c r="H50" s="254">
        <f t="shared" ref="H50:H53" si="2">E50+F50-G50</f>
        <v>28630</v>
      </c>
      <c r="I50" s="255">
        <v>28630</v>
      </c>
      <c r="J50" s="184"/>
      <c r="K50" s="184"/>
    </row>
    <row r="51" spans="1:11" x14ac:dyDescent="0.2">
      <c r="A51" s="256"/>
      <c r="B51" s="257"/>
      <c r="C51" s="257" t="s">
        <v>20</v>
      </c>
      <c r="D51" s="257"/>
      <c r="E51" s="258">
        <v>226583.56</v>
      </c>
      <c r="F51" s="259">
        <v>933143.94</v>
      </c>
      <c r="G51" s="260">
        <v>912391</v>
      </c>
      <c r="H51" s="260">
        <f t="shared" si="2"/>
        <v>247336.5</v>
      </c>
      <c r="I51" s="261">
        <v>177633.32</v>
      </c>
      <c r="J51" s="184"/>
      <c r="K51" s="185"/>
    </row>
    <row r="52" spans="1:11" x14ac:dyDescent="0.2">
      <c r="A52" s="256"/>
      <c r="B52" s="257"/>
      <c r="C52" s="257" t="s">
        <v>63</v>
      </c>
      <c r="D52" s="257"/>
      <c r="E52" s="258">
        <v>2276726.16</v>
      </c>
      <c r="F52" s="259">
        <v>769889.47</v>
      </c>
      <c r="G52" s="260">
        <v>375348.65</v>
      </c>
      <c r="H52" s="260">
        <f t="shared" si="2"/>
        <v>2671266.98</v>
      </c>
      <c r="I52" s="261">
        <v>2671152.98</v>
      </c>
      <c r="J52" s="185"/>
      <c r="K52" s="185"/>
    </row>
    <row r="53" spans="1:11" x14ac:dyDescent="0.2">
      <c r="A53" s="256"/>
      <c r="B53" s="257"/>
      <c r="C53" s="257" t="s">
        <v>61</v>
      </c>
      <c r="D53" s="257"/>
      <c r="E53" s="258">
        <v>0</v>
      </c>
      <c r="F53" s="259">
        <v>3522429.65</v>
      </c>
      <c r="G53" s="260">
        <v>3522429.65</v>
      </c>
      <c r="H53" s="260">
        <f t="shared" si="2"/>
        <v>0</v>
      </c>
      <c r="I53" s="261">
        <v>0</v>
      </c>
      <c r="J53" s="186"/>
      <c r="K53" s="186"/>
    </row>
    <row r="54" spans="1:11" ht="18.75" thickBot="1" x14ac:dyDescent="0.4">
      <c r="A54" s="262" t="s">
        <v>11</v>
      </c>
      <c r="B54" s="263"/>
      <c r="C54" s="263"/>
      <c r="D54" s="263"/>
      <c r="E54" s="264">
        <f>E50+E51+E52+E53</f>
        <v>2536939.7200000002</v>
      </c>
      <c r="F54" s="265">
        <f>F50+F51+F52+F53</f>
        <v>5225463.0599999996</v>
      </c>
      <c r="G54" s="266">
        <f>G50+G51+G52+G53</f>
        <v>4815169.3</v>
      </c>
      <c r="H54" s="266">
        <f>H50+H51+H52+H53</f>
        <v>2947233.48</v>
      </c>
      <c r="I54" s="267">
        <f>SUM(I50:I53)</f>
        <v>2877416.3</v>
      </c>
      <c r="J54" s="187"/>
      <c r="K54" s="187"/>
    </row>
    <row r="55" spans="1:11" ht="18.75" thickTop="1" x14ac:dyDescent="0.35">
      <c r="A55" s="45"/>
      <c r="B55" s="2"/>
      <c r="C55" s="2"/>
      <c r="D55" s="61"/>
      <c r="E55" s="61"/>
      <c r="F55" s="34"/>
      <c r="G55" s="330" t="str">
        <f>IF(ROUND(I50,2)=ROUND(H50,2),"","Zdůvodnit rozdíl mezi fin. krytím a stavem fondu odměn, popř. vyplnit tab. č. 2.3.Fondu odměn")</f>
        <v/>
      </c>
      <c r="H55" s="331"/>
      <c r="I55" s="331"/>
      <c r="J55" s="10"/>
    </row>
    <row r="56" spans="1:11" ht="18" x14ac:dyDescent="0.35">
      <c r="A56" s="45"/>
      <c r="B56" s="2"/>
      <c r="C56" s="2"/>
      <c r="D56" s="61"/>
      <c r="E56" s="61"/>
      <c r="F56" s="34"/>
      <c r="G56" s="332"/>
      <c r="H56" s="277"/>
      <c r="I56" s="277"/>
      <c r="J56" s="45"/>
    </row>
    <row r="57" spans="1:11" ht="1.5" customHeight="1" x14ac:dyDescent="0.25">
      <c r="A57" s="268"/>
      <c r="B57" s="268"/>
      <c r="C57" s="268"/>
      <c r="D57" s="268"/>
      <c r="E57" s="268"/>
      <c r="F57" s="268"/>
      <c r="G57" s="332"/>
      <c r="H57" s="277"/>
      <c r="I57" s="277"/>
      <c r="J57" s="46"/>
    </row>
    <row r="58" spans="1:11" x14ac:dyDescent="0.2">
      <c r="A58" s="32"/>
      <c r="B58" s="32"/>
      <c r="C58" s="32"/>
      <c r="D58" s="32"/>
      <c r="E58" s="32"/>
      <c r="F58" s="32"/>
      <c r="G58" s="332"/>
      <c r="H58" s="277"/>
      <c r="I58" s="277"/>
      <c r="J58" s="47"/>
    </row>
    <row r="59" spans="1:11" x14ac:dyDescent="0.2">
      <c r="A59" s="32"/>
      <c r="B59" s="32"/>
      <c r="C59" s="32"/>
      <c r="D59" s="32"/>
      <c r="E59" s="32"/>
      <c r="F59" s="32"/>
      <c r="G59" s="269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9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9">
    <mergeCell ref="G55:I55"/>
    <mergeCell ref="G56:I56"/>
    <mergeCell ref="G57:I57"/>
    <mergeCell ref="G58:I58"/>
    <mergeCell ref="L7:T15"/>
    <mergeCell ref="L17:T25"/>
    <mergeCell ref="E7:I7"/>
    <mergeCell ref="B44:I44"/>
    <mergeCell ref="A2:D2"/>
    <mergeCell ref="E2:I2"/>
    <mergeCell ref="E3:I3"/>
    <mergeCell ref="E4:I4"/>
    <mergeCell ref="E5:I5"/>
    <mergeCell ref="H6:I6"/>
    <mergeCell ref="L1:T3"/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</mergeCells>
  <pageMargins left="0.39370078740157483" right="0" top="0.39370078740157483" bottom="0.19685039370078741" header="0.51181102362204722" footer="0.51181102362204722"/>
  <pageSetup paperSize="9" scale="75" firstPageNumber="22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6"/>
  <sheetViews>
    <sheetView showGridLines="0" tabSelected="1" zoomScaleNormal="100" workbookViewId="0">
      <selection activeCell="B14" sqref="B13:B1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4" width="9.140625" style="9"/>
    <col min="15" max="15" width="12.28515625" style="9" customWidth="1"/>
    <col min="16" max="16" width="13.28515625" style="9" customWidth="1"/>
    <col min="17" max="17" width="14.5703125" style="9" customWidth="1"/>
    <col min="18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326" t="s">
        <v>1</v>
      </c>
      <c r="B2" s="326"/>
      <c r="C2" s="326"/>
      <c r="D2" s="326"/>
      <c r="E2" s="327" t="s">
        <v>97</v>
      </c>
      <c r="F2" s="327"/>
      <c r="G2" s="327"/>
      <c r="H2" s="327"/>
      <c r="I2" s="327"/>
      <c r="J2" s="25"/>
    </row>
    <row r="3" spans="1:10" ht="9.75" customHeight="1" x14ac:dyDescent="0.4">
      <c r="A3" s="160"/>
      <c r="B3" s="160"/>
      <c r="C3" s="160"/>
      <c r="D3" s="160"/>
      <c r="E3" s="328" t="s">
        <v>23</v>
      </c>
      <c r="F3" s="328"/>
      <c r="G3" s="328"/>
      <c r="H3" s="328"/>
      <c r="I3" s="328"/>
      <c r="J3" s="25"/>
    </row>
    <row r="4" spans="1:10" ht="15.75" x14ac:dyDescent="0.25">
      <c r="A4" s="26" t="s">
        <v>2</v>
      </c>
      <c r="E4" s="334" t="s">
        <v>79</v>
      </c>
      <c r="F4" s="329"/>
      <c r="G4" s="329"/>
      <c r="H4" s="329"/>
      <c r="I4" s="329"/>
    </row>
    <row r="5" spans="1:10" ht="7.5" customHeight="1" x14ac:dyDescent="0.3">
      <c r="A5" s="27"/>
      <c r="E5" s="328" t="s">
        <v>23</v>
      </c>
      <c r="F5" s="328"/>
      <c r="G5" s="328"/>
      <c r="H5" s="328"/>
      <c r="I5" s="328"/>
    </row>
    <row r="6" spans="1:10" ht="19.5" x14ac:dyDescent="0.4">
      <c r="A6" s="25" t="s">
        <v>35</v>
      </c>
      <c r="E6" s="137" t="s">
        <v>80</v>
      </c>
      <c r="F6" s="28"/>
      <c r="G6" s="29" t="s">
        <v>3</v>
      </c>
      <c r="H6" s="308">
        <v>1704</v>
      </c>
      <c r="I6" s="309"/>
    </row>
    <row r="7" spans="1:10" ht="8.25" customHeight="1" x14ac:dyDescent="0.4">
      <c r="A7" s="25"/>
      <c r="E7" s="328" t="s">
        <v>24</v>
      </c>
      <c r="F7" s="328"/>
      <c r="G7" s="328"/>
      <c r="H7" s="328"/>
      <c r="I7" s="328"/>
    </row>
    <row r="8" spans="1:10" ht="19.5" hidden="1" x14ac:dyDescent="0.4">
      <c r="A8" s="25"/>
      <c r="E8" s="161"/>
      <c r="F8" s="161"/>
      <c r="G8" s="161"/>
      <c r="H8" s="29"/>
      <c r="I8" s="161"/>
    </row>
    <row r="9" spans="1:10" ht="30.75" customHeight="1" x14ac:dyDescent="0.4">
      <c r="A9" s="25"/>
      <c r="E9" s="161"/>
      <c r="F9" s="161"/>
      <c r="G9" s="161"/>
      <c r="H9" s="29"/>
      <c r="I9" s="161"/>
    </row>
    <row r="11" spans="1:10" s="3" customFormat="1" ht="15" customHeight="1" x14ac:dyDescent="0.4">
      <c r="A11" s="31"/>
      <c r="B11" s="32"/>
      <c r="C11" s="32"/>
      <c r="D11" s="32"/>
      <c r="E11" s="312" t="s">
        <v>4</v>
      </c>
      <c r="F11" s="313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12" t="s">
        <v>7</v>
      </c>
      <c r="F12" s="313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2" t="s">
        <v>11</v>
      </c>
      <c r="F13" s="313"/>
      <c r="G13" s="59"/>
      <c r="H13" s="319" t="s">
        <v>36</v>
      </c>
      <c r="I13" s="320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62"/>
      <c r="I14" s="163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14">
        <v>412865000</v>
      </c>
      <c r="F16" s="315"/>
      <c r="G16" s="4">
        <f>H16+I16</f>
        <v>493980524.39000005</v>
      </c>
      <c r="H16" s="50">
        <v>492838898.67000002</v>
      </c>
      <c r="I16" s="50">
        <v>1141625.72</v>
      </c>
      <c r="J16" s="32"/>
    </row>
    <row r="17" spans="1:11" ht="18" x14ac:dyDescent="0.35">
      <c r="A17" s="143" t="s">
        <v>6</v>
      </c>
      <c r="B17" s="2"/>
      <c r="C17" s="144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5"/>
    </row>
    <row r="18" spans="1:11" s="3" customFormat="1" ht="19.5" x14ac:dyDescent="0.4">
      <c r="A18" s="38" t="s">
        <v>69</v>
      </c>
      <c r="B18" s="2"/>
      <c r="C18" s="2"/>
      <c r="D18" s="2"/>
      <c r="E18" s="314">
        <v>419725000</v>
      </c>
      <c r="F18" s="315"/>
      <c r="G18" s="4">
        <f>H18+I18</f>
        <v>500424099.73999995</v>
      </c>
      <c r="H18" s="50">
        <v>498040045.45999998</v>
      </c>
      <c r="I18" s="50">
        <v>2384054.2799999998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6"/>
    </row>
    <row r="20" spans="1:11" s="86" customFormat="1" ht="19.5" x14ac:dyDescent="0.4">
      <c r="A20" s="74" t="s">
        <v>70</v>
      </c>
      <c r="B20" s="74"/>
      <c r="C20" s="70"/>
      <c r="D20" s="74"/>
      <c r="E20" s="74"/>
      <c r="F20" s="74"/>
      <c r="G20" s="67">
        <f>G18-G16+G17</f>
        <v>6443575.3499999046</v>
      </c>
      <c r="H20" s="67">
        <f>H18-H16+H17</f>
        <v>5201146.7899999619</v>
      </c>
      <c r="I20" s="67">
        <f>I18-I16+I17</f>
        <v>1242428.5599999998</v>
      </c>
      <c r="J20" s="68"/>
    </row>
    <row r="21" spans="1:1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6443575.3499999046</v>
      </c>
      <c r="H21" s="67">
        <f>H20-H17</f>
        <v>5201146.7899999619</v>
      </c>
      <c r="I21" s="67">
        <f>I20-I17</f>
        <v>1242428.5599999998</v>
      </c>
      <c r="J21" s="68"/>
    </row>
    <row r="22" spans="1:11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</row>
    <row r="23" spans="1:11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</row>
    <row r="24" spans="1:11" s="69" customFormat="1" ht="19.5" x14ac:dyDescent="0.4">
      <c r="A24" s="35" t="s">
        <v>71</v>
      </c>
      <c r="B24" s="41"/>
      <c r="C24" s="36"/>
      <c r="D24" s="41"/>
      <c r="E24" s="41"/>
      <c r="F24" s="32"/>
      <c r="G24" s="32"/>
      <c r="H24" s="67"/>
      <c r="I24" s="67"/>
      <c r="J24" s="68"/>
    </row>
    <row r="25" spans="1:11" s="69" customFormat="1" ht="18.75" customHeight="1" x14ac:dyDescent="0.3">
      <c r="A25" s="70" t="s">
        <v>43</v>
      </c>
      <c r="B25" s="70"/>
      <c r="C25" s="70"/>
      <c r="D25" s="70"/>
      <c r="E25" s="70"/>
      <c r="F25" s="70"/>
      <c r="G25" s="159">
        <f>G21-G26</f>
        <v>1219892.6799999047</v>
      </c>
      <c r="H25" s="50">
        <f>H21-H26</f>
        <v>-22535.880000038072</v>
      </c>
      <c r="I25" s="151">
        <f>I21-I26</f>
        <v>1242428.5599999998</v>
      </c>
      <c r="J25" s="177"/>
      <c r="K25" s="177"/>
    </row>
    <row r="26" spans="1:11" s="69" customFormat="1" ht="15" x14ac:dyDescent="0.3">
      <c r="A26" s="70" t="s">
        <v>38</v>
      </c>
      <c r="B26" s="70"/>
      <c r="C26" s="70"/>
      <c r="D26" s="70"/>
      <c r="E26" s="70"/>
      <c r="F26" s="70"/>
      <c r="G26" s="71">
        <f>H26+I26</f>
        <v>5223682.67</v>
      </c>
      <c r="H26" s="50">
        <v>5223682.67</v>
      </c>
      <c r="I26" s="151">
        <v>0</v>
      </c>
      <c r="J26" s="178"/>
    </row>
    <row r="27" spans="1:1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9"/>
      <c r="K27" s="180"/>
    </row>
    <row r="28" spans="1:11" s="69" customFormat="1" ht="16.5" x14ac:dyDescent="0.35">
      <c r="A28" s="74" t="s">
        <v>39</v>
      </c>
      <c r="B28" s="74" t="s">
        <v>40</v>
      </c>
      <c r="C28" s="74"/>
      <c r="D28" s="75"/>
      <c r="E28" s="75"/>
      <c r="F28" s="76"/>
      <c r="G28" s="67"/>
      <c r="H28" s="77"/>
      <c r="I28" s="78"/>
      <c r="J28" s="79"/>
    </row>
    <row r="29" spans="1:11" s="69" customFormat="1" ht="16.5" customHeight="1" x14ac:dyDescent="0.3">
      <c r="A29" s="74"/>
      <c r="B29" s="74"/>
      <c r="C29" s="317" t="s">
        <v>14</v>
      </c>
      <c r="D29" s="317"/>
      <c r="E29" s="317"/>
      <c r="F29" s="76"/>
      <c r="G29" s="136">
        <f>G30+G31</f>
        <v>1219892.68</v>
      </c>
      <c r="H29" s="77"/>
      <c r="I29" s="78"/>
      <c r="J29" s="79"/>
    </row>
    <row r="30" spans="1:11" s="86" customFormat="1" ht="18.75" x14ac:dyDescent="0.4">
      <c r="A30" s="80"/>
      <c r="B30" s="80"/>
      <c r="C30" s="81"/>
      <c r="D30" s="82"/>
      <c r="E30" s="83" t="s">
        <v>44</v>
      </c>
      <c r="F30" s="84" t="s">
        <v>15</v>
      </c>
      <c r="G30" s="85">
        <v>40000</v>
      </c>
      <c r="H30" s="77"/>
      <c r="I30" s="78"/>
    </row>
    <row r="31" spans="1:11" s="86" customFormat="1" ht="18.75" x14ac:dyDescent="0.4">
      <c r="A31" s="80"/>
      <c r="B31" s="80"/>
      <c r="C31" s="87"/>
      <c r="D31" s="82"/>
      <c r="E31" s="88"/>
      <c r="F31" s="84" t="s">
        <v>63</v>
      </c>
      <c r="G31" s="85">
        <v>1179892.68</v>
      </c>
      <c r="H31" s="77"/>
      <c r="I31" s="78"/>
      <c r="J31" s="181"/>
      <c r="K31" s="181"/>
    </row>
    <row r="32" spans="1:11" s="86" customFormat="1" ht="18.75" x14ac:dyDescent="0.4">
      <c r="A32" s="80"/>
      <c r="B32" s="89"/>
      <c r="C32" s="318" t="s">
        <v>45</v>
      </c>
      <c r="D32" s="318"/>
      <c r="E32" s="318"/>
      <c r="F32" s="318"/>
      <c r="G32" s="136">
        <f>G26</f>
        <v>5223682.67</v>
      </c>
      <c r="H32" s="77"/>
      <c r="I32" s="78"/>
      <c r="J32" s="182"/>
    </row>
    <row r="33" spans="1:17" s="3" customFormat="1" ht="20.25" customHeight="1" x14ac:dyDescent="0.3">
      <c r="A33" s="223"/>
      <c r="B33" s="323" t="str">
        <f>CONCATENATE("b) Výsledek hospod. předcház. účet. období k 31. 12. ",'Rekapitulace dle oblasti'!E7)</f>
        <v>b) Výsledek hospod. předcház. účet. období k 31. 12. 2021</v>
      </c>
      <c r="C33" s="323"/>
      <c r="D33" s="323"/>
      <c r="E33" s="323"/>
      <c r="F33" s="323"/>
      <c r="G33" s="224">
        <v>26488664</v>
      </c>
      <c r="H33" s="223"/>
      <c r="I33" s="223"/>
      <c r="J33" s="178"/>
      <c r="K33" s="183"/>
      <c r="L33" s="337"/>
      <c r="M33" s="338"/>
      <c r="N33" s="338"/>
      <c r="O33" s="14"/>
      <c r="P33" s="14"/>
      <c r="Q33" s="14"/>
    </row>
    <row r="34" spans="1:17" ht="45" customHeight="1" x14ac:dyDescent="0.2">
      <c r="A34" s="324" t="s">
        <v>100</v>
      </c>
      <c r="B34" s="324"/>
      <c r="C34" s="324"/>
      <c r="D34" s="324"/>
      <c r="E34" s="324"/>
      <c r="F34" s="324"/>
      <c r="G34" s="324"/>
      <c r="H34" s="324"/>
      <c r="I34" s="324"/>
      <c r="J34" s="178"/>
      <c r="K34" s="20"/>
      <c r="L34" s="338"/>
      <c r="M34" s="338"/>
      <c r="N34" s="338"/>
      <c r="O34" s="14"/>
      <c r="P34" s="14"/>
    </row>
    <row r="35" spans="1:17" ht="18.75" customHeight="1" x14ac:dyDescent="0.4">
      <c r="A35" s="35" t="s">
        <v>41</v>
      </c>
      <c r="B35" s="35" t="s">
        <v>21</v>
      </c>
      <c r="C35" s="35"/>
      <c r="D35" s="41"/>
      <c r="E35" s="61"/>
      <c r="F35" s="2"/>
      <c r="G35" s="225"/>
      <c r="H35" s="34"/>
      <c r="I35" s="34"/>
      <c r="J35" s="179"/>
      <c r="K35" s="180"/>
      <c r="P35" s="14"/>
    </row>
    <row r="36" spans="1:17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26" t="s">
        <v>28</v>
      </c>
      <c r="J36" s="20"/>
    </row>
    <row r="37" spans="1:17" ht="16.5" x14ac:dyDescent="0.35">
      <c r="A37" s="227" t="s">
        <v>22</v>
      </c>
      <c r="B37" s="43"/>
      <c r="C37" s="1"/>
      <c r="D37" s="43"/>
      <c r="E37" s="61"/>
      <c r="F37" s="62">
        <v>297219382</v>
      </c>
      <c r="G37" s="62">
        <v>295421564.5</v>
      </c>
      <c r="H37" s="63"/>
      <c r="I37" s="229">
        <f t="shared" ref="I37:I40" si="0">IF(F37=0,"nerozp.",G37/F37)</f>
        <v>0.99395121042274426</v>
      </c>
      <c r="J37" s="20"/>
    </row>
    <row r="38" spans="1:17" ht="16.5" hidden="1" customHeight="1" x14ac:dyDescent="0.35">
      <c r="A38" s="227" t="s">
        <v>92</v>
      </c>
      <c r="B38" s="43"/>
      <c r="C38" s="1"/>
      <c r="D38" s="64"/>
      <c r="E38" s="64"/>
      <c r="F38" s="62">
        <v>0</v>
      </c>
      <c r="G38" s="62">
        <v>0</v>
      </c>
      <c r="H38" s="63"/>
      <c r="I38" s="229" t="str">
        <f t="shared" si="0"/>
        <v>nerozp.</v>
      </c>
      <c r="J38" s="20"/>
    </row>
    <row r="39" spans="1:17" ht="16.5" hidden="1" customHeight="1" x14ac:dyDescent="0.35">
      <c r="A39" s="227" t="s">
        <v>93</v>
      </c>
      <c r="B39" s="43"/>
      <c r="C39" s="1"/>
      <c r="D39" s="64"/>
      <c r="E39" s="64"/>
      <c r="F39" s="62">
        <v>0</v>
      </c>
      <c r="G39" s="62">
        <v>0</v>
      </c>
      <c r="H39" s="63"/>
      <c r="I39" s="229" t="str">
        <f t="shared" si="0"/>
        <v>nerozp.</v>
      </c>
      <c r="J39" s="20"/>
    </row>
    <row r="40" spans="1:17" ht="16.5" x14ac:dyDescent="0.35">
      <c r="A40" s="227" t="s">
        <v>62</v>
      </c>
      <c r="B40" s="43"/>
      <c r="C40" s="1"/>
      <c r="D40" s="64"/>
      <c r="E40" s="64"/>
      <c r="F40" s="62">
        <v>347.81</v>
      </c>
      <c r="G40" s="62">
        <v>346.39</v>
      </c>
      <c r="H40" s="63"/>
      <c r="I40" s="229">
        <f t="shared" si="0"/>
        <v>0.99591731117564186</v>
      </c>
      <c r="J40" s="10"/>
    </row>
    <row r="41" spans="1:17" ht="16.5" x14ac:dyDescent="0.35">
      <c r="A41" s="227" t="s">
        <v>59</v>
      </c>
      <c r="B41" s="43"/>
      <c r="C41" s="1"/>
      <c r="D41" s="61"/>
      <c r="E41" s="61"/>
      <c r="F41" s="62">
        <v>31398078</v>
      </c>
      <c r="G41" s="62">
        <v>31398078</v>
      </c>
      <c r="H41" s="63"/>
      <c r="I41" s="229">
        <f>IF(F41=0,"nerozp.",G41/F41)</f>
        <v>1</v>
      </c>
      <c r="J41" s="10"/>
    </row>
    <row r="42" spans="1:17" ht="16.5" x14ac:dyDescent="0.35">
      <c r="A42" s="227" t="s">
        <v>60</v>
      </c>
      <c r="B42" s="1"/>
      <c r="C42" s="1"/>
      <c r="D42" s="34"/>
      <c r="E42" s="34"/>
      <c r="F42" s="62">
        <v>0</v>
      </c>
      <c r="G42" s="62">
        <v>0</v>
      </c>
      <c r="H42" s="63"/>
      <c r="I42" s="228" t="str">
        <f t="shared" ref="I42" si="1">IF(F42=0,"nerozp.",G42/F42)</f>
        <v>nerozp.</v>
      </c>
      <c r="J42" s="10"/>
    </row>
    <row r="43" spans="1:17" x14ac:dyDescent="0.2">
      <c r="A43" s="321" t="s">
        <v>58</v>
      </c>
      <c r="B43" s="321"/>
      <c r="C43" s="321"/>
      <c r="D43" s="321"/>
      <c r="E43" s="321"/>
      <c r="F43" s="321"/>
      <c r="G43" s="321"/>
      <c r="H43" s="321"/>
      <c r="I43" s="321"/>
      <c r="J43" s="10"/>
    </row>
    <row r="44" spans="1:17" ht="20.25" customHeight="1" x14ac:dyDescent="0.2">
      <c r="A44" s="230" t="s">
        <v>58</v>
      </c>
      <c r="B44" s="325"/>
      <c r="C44" s="325"/>
      <c r="D44" s="325"/>
      <c r="E44" s="325"/>
      <c r="F44" s="325"/>
      <c r="G44" s="325"/>
      <c r="H44" s="325"/>
      <c r="I44" s="325"/>
      <c r="J44" s="10"/>
    </row>
    <row r="45" spans="1:17" ht="19.5" thickBot="1" x14ac:dyDescent="0.45">
      <c r="A45" s="35" t="s">
        <v>42</v>
      </c>
      <c r="B45" s="35" t="s">
        <v>16</v>
      </c>
      <c r="C45" s="35"/>
      <c r="D45" s="61"/>
      <c r="E45" s="61"/>
      <c r="F45" s="34"/>
      <c r="G45" s="44"/>
      <c r="H45" s="322" t="s">
        <v>30</v>
      </c>
      <c r="I45" s="322"/>
      <c r="J45" s="10"/>
    </row>
    <row r="46" spans="1:17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29</v>
      </c>
      <c r="J46" s="10"/>
    </row>
    <row r="47" spans="1:17" x14ac:dyDescent="0.2">
      <c r="A47" s="238"/>
      <c r="B47" s="239"/>
      <c r="C47" s="239"/>
      <c r="D47" s="239"/>
      <c r="E47" s="240"/>
      <c r="F47" s="316"/>
      <c r="G47" s="241"/>
      <c r="H47" s="242" t="str">
        <f>CONCATENATE("31.12.",'Rekapitulace dle oblasti'!E7)</f>
        <v>31.12.2021</v>
      </c>
      <c r="I47" s="243" t="str">
        <f>CONCATENATE("31.12.",'Rekapitulace dle oblasti'!E7)</f>
        <v>31.12.2021</v>
      </c>
      <c r="J47" s="10"/>
    </row>
    <row r="48" spans="1:17" x14ac:dyDescent="0.2">
      <c r="A48" s="238"/>
      <c r="B48" s="239"/>
      <c r="C48" s="239"/>
      <c r="D48" s="239"/>
      <c r="E48" s="240"/>
      <c r="F48" s="316"/>
      <c r="G48" s="244"/>
      <c r="H48" s="244"/>
      <c r="I48" s="245"/>
      <c r="J48" s="310"/>
      <c r="K48" s="311"/>
    </row>
    <row r="49" spans="1:11" ht="13.5" thickBot="1" x14ac:dyDescent="0.25">
      <c r="A49" s="246"/>
      <c r="B49" s="247"/>
      <c r="C49" s="247"/>
      <c r="D49" s="247"/>
      <c r="E49" s="240"/>
      <c r="F49" s="248"/>
      <c r="G49" s="248"/>
      <c r="H49" s="248"/>
      <c r="I49" s="249"/>
    </row>
    <row r="50" spans="1:11" ht="13.5" thickTop="1" x14ac:dyDescent="0.2">
      <c r="A50" s="250"/>
      <c r="B50" s="251"/>
      <c r="C50" s="251" t="s">
        <v>15</v>
      </c>
      <c r="D50" s="251"/>
      <c r="E50" s="252">
        <v>550081.43999999994</v>
      </c>
      <c r="F50" s="253">
        <v>155918.56</v>
      </c>
      <c r="G50" s="254">
        <v>0</v>
      </c>
      <c r="H50" s="254">
        <f t="shared" ref="H50:H53" si="2">E50+F50-G50</f>
        <v>706000</v>
      </c>
      <c r="I50" s="255">
        <v>706000</v>
      </c>
      <c r="J50" s="184"/>
      <c r="K50" s="184"/>
    </row>
    <row r="51" spans="1:11" x14ac:dyDescent="0.2">
      <c r="A51" s="256"/>
      <c r="B51" s="257"/>
      <c r="C51" s="257" t="s">
        <v>20</v>
      </c>
      <c r="D51" s="257"/>
      <c r="E51" s="258">
        <v>1982643.84</v>
      </c>
      <c r="F51" s="259">
        <v>5609488.6200000001</v>
      </c>
      <c r="G51" s="260">
        <v>5330750</v>
      </c>
      <c r="H51" s="260">
        <f t="shared" si="2"/>
        <v>2261382.46</v>
      </c>
      <c r="I51" s="261">
        <v>2239545.46</v>
      </c>
      <c r="J51" s="184"/>
      <c r="K51" s="185"/>
    </row>
    <row r="52" spans="1:11" x14ac:dyDescent="0.2">
      <c r="A52" s="256"/>
      <c r="B52" s="257"/>
      <c r="C52" s="257" t="s">
        <v>63</v>
      </c>
      <c r="D52" s="257"/>
      <c r="E52" s="258">
        <v>2821740.49</v>
      </c>
      <c r="F52" s="259">
        <v>3060399.65</v>
      </c>
      <c r="G52" s="260">
        <v>1354257</v>
      </c>
      <c r="H52" s="260">
        <f t="shared" si="2"/>
        <v>4527883.1400000006</v>
      </c>
      <c r="I52" s="261">
        <v>4527883.1399999997</v>
      </c>
      <c r="J52" s="185"/>
      <c r="K52" s="185"/>
    </row>
    <row r="53" spans="1:11" x14ac:dyDescent="0.2">
      <c r="A53" s="256"/>
      <c r="B53" s="257"/>
      <c r="C53" s="257" t="s">
        <v>61</v>
      </c>
      <c r="D53" s="257"/>
      <c r="E53" s="258">
        <v>2334120.87</v>
      </c>
      <c r="F53" s="259">
        <v>60374923.890000001</v>
      </c>
      <c r="G53" s="260">
        <v>59462352.439999998</v>
      </c>
      <c r="H53" s="260">
        <f t="shared" si="2"/>
        <v>3246692.3200000003</v>
      </c>
      <c r="I53" s="261">
        <v>3246692.32</v>
      </c>
      <c r="J53" s="186"/>
      <c r="K53" s="186"/>
    </row>
    <row r="54" spans="1:11" ht="18.75" thickBot="1" x14ac:dyDescent="0.4">
      <c r="A54" s="262" t="s">
        <v>11</v>
      </c>
      <c r="B54" s="263"/>
      <c r="C54" s="263"/>
      <c r="D54" s="263"/>
      <c r="E54" s="264">
        <f>E50+E51+E52+E53</f>
        <v>7688586.6400000006</v>
      </c>
      <c r="F54" s="265">
        <f>F50+F51+F52+F53</f>
        <v>69200730.719999999</v>
      </c>
      <c r="G54" s="266">
        <f>G50+G51+G52+G53</f>
        <v>66147359.439999998</v>
      </c>
      <c r="H54" s="266">
        <f>H50+H51+H52+H53</f>
        <v>10741957.920000002</v>
      </c>
      <c r="I54" s="267">
        <f>SUM(I50:I53)</f>
        <v>10720120.92</v>
      </c>
      <c r="J54" s="187"/>
      <c r="K54" s="187"/>
    </row>
    <row r="55" spans="1:11" ht="18.75" thickTop="1" x14ac:dyDescent="0.35">
      <c r="A55" s="45"/>
      <c r="B55" s="2"/>
      <c r="C55" s="2"/>
      <c r="D55" s="61"/>
      <c r="E55" s="61"/>
      <c r="F55" s="34"/>
      <c r="G55" s="330"/>
      <c r="H55" s="331"/>
      <c r="I55" s="331"/>
      <c r="J55" s="10"/>
    </row>
    <row r="56" spans="1:11" ht="18" x14ac:dyDescent="0.35">
      <c r="A56" s="45"/>
      <c r="B56" s="2"/>
      <c r="C56" s="2"/>
      <c r="D56" s="61"/>
      <c r="E56" s="61"/>
      <c r="F56" s="34"/>
      <c r="G56" s="332"/>
      <c r="H56" s="277"/>
      <c r="I56" s="277"/>
      <c r="J56" s="45"/>
    </row>
    <row r="57" spans="1:11" ht="1.5" customHeight="1" x14ac:dyDescent="0.25">
      <c r="A57" s="268"/>
      <c r="B57" s="268"/>
      <c r="C57" s="268"/>
      <c r="D57" s="268"/>
      <c r="E57" s="268"/>
      <c r="F57" s="268"/>
      <c r="G57" s="332"/>
      <c r="H57" s="277"/>
      <c r="I57" s="277"/>
      <c r="J57" s="46"/>
    </row>
    <row r="58" spans="1:11" x14ac:dyDescent="0.2">
      <c r="A58" s="32"/>
      <c r="B58" s="32"/>
      <c r="C58" s="32"/>
      <c r="D58" s="32"/>
      <c r="E58" s="32"/>
      <c r="F58" s="32"/>
      <c r="G58" s="332"/>
      <c r="H58" s="277"/>
      <c r="I58" s="277"/>
      <c r="J58" s="47"/>
    </row>
    <row r="59" spans="1:11" x14ac:dyDescent="0.2">
      <c r="A59" s="32"/>
      <c r="B59" s="32"/>
      <c r="C59" s="32"/>
      <c r="D59" s="32"/>
      <c r="E59" s="32"/>
      <c r="F59" s="32"/>
      <c r="G59" s="269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69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G55:I55"/>
    <mergeCell ref="G56:I56"/>
    <mergeCell ref="G57:I57"/>
    <mergeCell ref="G58:I58"/>
    <mergeCell ref="J48:K48"/>
    <mergeCell ref="L33:N3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.19685039370078741" header="0.51181102362204722" footer="0.51181102362204722"/>
  <pageSetup paperSize="9" scale="75" firstPageNumber="22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2022-06-07T12:50:25Z</cp:lastPrinted>
  <dcterms:created xsi:type="dcterms:W3CDTF">2008-01-24T08:46:29Z</dcterms:created>
  <dcterms:modified xsi:type="dcterms:W3CDTF">2022-06-07T12:50:35Z</dcterms:modified>
</cp:coreProperties>
</file>