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450" tabRatio="861" activeTab="12"/>
  </bookViews>
  <sheets>
    <sheet name="Rekapitulace dle oblasti" sheetId="26" r:id="rId1"/>
    <sheet name="1025" sheetId="25" r:id="rId2"/>
    <sheet name="1026" sheetId="27" r:id="rId3"/>
    <sheet name="1043" sheetId="41" r:id="rId4"/>
    <sheet name="1113" sheetId="42" r:id="rId5"/>
    <sheet name="1142" sheetId="43" r:id="rId6"/>
    <sheet name="1175" sheetId="44" r:id="rId7"/>
    <sheet name="1225" sheetId="45" r:id="rId8"/>
    <sheet name="1226" sheetId="46" r:id="rId9"/>
    <sheet name="1314" sheetId="47" r:id="rId10"/>
    <sheet name="1315" sheetId="48" r:id="rId11"/>
    <sheet name="1407" sheetId="49" r:id="rId12"/>
    <sheet name="1408" sheetId="50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0">'Rekapitulace dle oblasti'!$A$64602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'1043'!$A$1:$I$54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oblasti'!$A$1:$N$33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L19" i="26" l="1"/>
  <c r="F37" i="46" l="1"/>
  <c r="G31" i="43" l="1"/>
  <c r="I40" i="46" l="1"/>
  <c r="I39" i="46"/>
  <c r="I38" i="46"/>
  <c r="I37" i="46"/>
  <c r="I37" i="45"/>
  <c r="I37" i="43"/>
  <c r="I37" i="42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B33" i="50" l="1"/>
  <c r="B33" i="49"/>
  <c r="B33" i="48"/>
  <c r="B33" i="47"/>
  <c r="B33" i="46"/>
  <c r="B33" i="45"/>
  <c r="B33" i="44"/>
  <c r="B33" i="43"/>
  <c r="B33" i="42"/>
  <c r="B33" i="41"/>
  <c r="B33" i="27"/>
  <c r="B33" i="25"/>
  <c r="I54" i="25" l="1"/>
  <c r="G54" i="25"/>
  <c r="F54" i="25"/>
  <c r="E54" i="25"/>
  <c r="H53" i="25"/>
  <c r="H52" i="25"/>
  <c r="H51" i="25"/>
  <c r="H50" i="25"/>
  <c r="I47" i="25"/>
  <c r="H47" i="25"/>
  <c r="E46" i="25"/>
  <c r="I42" i="25"/>
  <c r="I41" i="25"/>
  <c r="I40" i="25"/>
  <c r="I39" i="25"/>
  <c r="I38" i="25"/>
  <c r="I37" i="25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0" i="27"/>
  <c r="I39" i="27"/>
  <c r="I38" i="27"/>
  <c r="I37" i="2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54" i="45"/>
  <c r="G54" i="45"/>
  <c r="F54" i="45"/>
  <c r="E54" i="45"/>
  <c r="H53" i="45"/>
  <c r="H52" i="45"/>
  <c r="H51" i="45"/>
  <c r="H50" i="45"/>
  <c r="G55" i="45" s="1"/>
  <c r="I47" i="45"/>
  <c r="H47" i="45"/>
  <c r="E46" i="45"/>
  <c r="I42" i="45"/>
  <c r="I41" i="45"/>
  <c r="I40" i="45"/>
  <c r="I39" i="45"/>
  <c r="I38" i="45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40" i="47"/>
  <c r="I39" i="47"/>
  <c r="I38" i="47"/>
  <c r="I37" i="47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54" i="41"/>
  <c r="G54" i="41"/>
  <c r="F54" i="41"/>
  <c r="E54" i="41"/>
  <c r="H53" i="41"/>
  <c r="H52" i="41"/>
  <c r="H51" i="41"/>
  <c r="H50" i="41"/>
  <c r="I47" i="41"/>
  <c r="H47" i="41"/>
  <c r="E46" i="41"/>
  <c r="I42" i="41"/>
  <c r="I41" i="41"/>
  <c r="I40" i="41"/>
  <c r="I39" i="41"/>
  <c r="I38" i="41"/>
  <c r="I37" i="41"/>
  <c r="H54" i="50" l="1"/>
  <c r="H54" i="49"/>
  <c r="H54" i="48"/>
  <c r="H54" i="47"/>
  <c r="H54" i="46"/>
  <c r="H54" i="45"/>
  <c r="H54" i="44"/>
  <c r="G55" i="44"/>
  <c r="H54" i="43"/>
  <c r="G55" i="43"/>
  <c r="H54" i="42"/>
  <c r="G55" i="42"/>
  <c r="H54" i="41"/>
  <c r="G55" i="41"/>
  <c r="H54" i="27"/>
  <c r="H54" i="25"/>
  <c r="G55" i="25"/>
  <c r="G29" i="50" l="1"/>
  <c r="H20" i="50"/>
  <c r="H21" i="50" s="1"/>
  <c r="H25" i="50" s="1"/>
  <c r="G20" i="50"/>
  <c r="G21" i="50" s="1"/>
  <c r="I20" i="50" l="1"/>
  <c r="I21" i="50" s="1"/>
  <c r="I25" i="50" s="1"/>
  <c r="G26" i="50"/>
  <c r="G32" i="50" s="1"/>
  <c r="G55" i="50"/>
  <c r="G25" i="50" l="1"/>
  <c r="G29" i="49"/>
  <c r="G26" i="49"/>
  <c r="G32" i="49" s="1"/>
  <c r="G20" i="49"/>
  <c r="G21" i="49" s="1"/>
  <c r="G25" i="49" s="1"/>
  <c r="I20" i="49" l="1"/>
  <c r="I21" i="49" s="1"/>
  <c r="I25" i="49" s="1"/>
  <c r="H20" i="49"/>
  <c r="H21" i="49" s="1"/>
  <c r="H25" i="49" s="1"/>
  <c r="G29" i="48" l="1"/>
  <c r="G20" i="48"/>
  <c r="G21" i="48" s="1"/>
  <c r="I20" i="48" l="1"/>
  <c r="I21" i="48" s="1"/>
  <c r="I25" i="48" s="1"/>
  <c r="G26" i="48"/>
  <c r="G32" i="48" s="1"/>
  <c r="H20" i="48"/>
  <c r="H21" i="48" s="1"/>
  <c r="H25" i="48" s="1"/>
  <c r="G25" i="48" l="1"/>
  <c r="G29" i="47" l="1"/>
  <c r="G20" i="47"/>
  <c r="G21" i="47" s="1"/>
  <c r="I20" i="47" l="1"/>
  <c r="I21" i="47" s="1"/>
  <c r="I25" i="47" s="1"/>
  <c r="G26" i="47"/>
  <c r="G32" i="47" s="1"/>
  <c r="H20" i="47"/>
  <c r="H21" i="47" s="1"/>
  <c r="H25" i="47" s="1"/>
  <c r="G25" i="47"/>
  <c r="G29" i="46" l="1"/>
  <c r="G26" i="46"/>
  <c r="G32" i="46" s="1"/>
  <c r="G20" i="46"/>
  <c r="G21" i="46" s="1"/>
  <c r="G25" i="46" s="1"/>
  <c r="H20" i="46" l="1"/>
  <c r="H21" i="46" s="1"/>
  <c r="H25" i="46" s="1"/>
  <c r="I20" i="46"/>
  <c r="I21" i="46" s="1"/>
  <c r="I25" i="46" s="1"/>
  <c r="G20" i="45" l="1"/>
  <c r="G21" i="45" s="1"/>
  <c r="H20" i="45" l="1"/>
  <c r="H21" i="45" s="1"/>
  <c r="H25" i="45" s="1"/>
  <c r="I20" i="45"/>
  <c r="I21" i="45" s="1"/>
  <c r="I25" i="45" s="1"/>
  <c r="G26" i="45"/>
  <c r="G32" i="45" s="1"/>
  <c r="G25" i="45" l="1"/>
  <c r="G31" i="45" s="1"/>
  <c r="G29" i="44"/>
  <c r="G20" i="44"/>
  <c r="G21" i="44" s="1"/>
  <c r="G29" i="45" l="1"/>
  <c r="H20" i="44"/>
  <c r="H21" i="44" s="1"/>
  <c r="H25" i="44" s="1"/>
  <c r="I20" i="44"/>
  <c r="I21" i="44" s="1"/>
  <c r="I25" i="44" s="1"/>
  <c r="G26" i="44"/>
  <c r="G32" i="44" s="1"/>
  <c r="G25" i="44" l="1"/>
  <c r="G29" i="43"/>
  <c r="G26" i="43"/>
  <c r="G32" i="43" s="1"/>
  <c r="G20" i="43"/>
  <c r="G21" i="43" s="1"/>
  <c r="I20" i="43" l="1"/>
  <c r="I21" i="43" s="1"/>
  <c r="I25" i="43" s="1"/>
  <c r="H20" i="43"/>
  <c r="H21" i="43" s="1"/>
  <c r="H25" i="43" s="1"/>
  <c r="G25" i="43"/>
  <c r="G29" i="41" l="1"/>
  <c r="G26" i="41"/>
  <c r="G32" i="41" s="1"/>
  <c r="G20" i="41"/>
  <c r="G21" i="41" s="1"/>
  <c r="H20" i="41" l="1"/>
  <c r="H21" i="41" s="1"/>
  <c r="H25" i="41" s="1"/>
  <c r="I20" i="41"/>
  <c r="I21" i="41" s="1"/>
  <c r="I25" i="41" s="1"/>
  <c r="G25" i="41"/>
  <c r="G20" i="27" l="1"/>
  <c r="G21" i="27" s="1"/>
  <c r="H20" i="27"/>
  <c r="H21" i="27" s="1"/>
  <c r="H25" i="27" s="1"/>
  <c r="G29" i="27" l="1"/>
  <c r="G26" i="27"/>
  <c r="G32" i="27" s="1"/>
  <c r="I20" i="27"/>
  <c r="I21" i="27" s="1"/>
  <c r="I25" i="27" s="1"/>
  <c r="G25" i="27" l="1"/>
  <c r="G29" i="42" l="1"/>
  <c r="H20" i="42"/>
  <c r="H21" i="42" s="1"/>
  <c r="G20" i="42"/>
  <c r="G21" i="42" s="1"/>
  <c r="H25" i="42" l="1"/>
  <c r="I20" i="42"/>
  <c r="I21" i="42" s="1"/>
  <c r="I25" i="42" s="1"/>
  <c r="G26" i="42"/>
  <c r="G32" i="42" s="1"/>
  <c r="G25" i="42" l="1"/>
  <c r="H20" i="25"/>
  <c r="H21" i="25" l="1"/>
  <c r="G26" i="25"/>
  <c r="G20" i="25"/>
  <c r="I20" i="25"/>
  <c r="G29" i="25"/>
  <c r="M24" i="26"/>
  <c r="L24" i="26"/>
  <c r="I24" i="26"/>
  <c r="H24" i="26"/>
  <c r="G24" i="26"/>
  <c r="F24" i="26"/>
  <c r="E24" i="26"/>
  <c r="M23" i="26"/>
  <c r="L23" i="26"/>
  <c r="I23" i="26"/>
  <c r="H23" i="26"/>
  <c r="G23" i="26"/>
  <c r="F23" i="26"/>
  <c r="M22" i="26"/>
  <c r="L22" i="26"/>
  <c r="I22" i="26"/>
  <c r="H22" i="26"/>
  <c r="G22" i="26"/>
  <c r="F22" i="26"/>
  <c r="M21" i="26"/>
  <c r="L21" i="26"/>
  <c r="I21" i="26"/>
  <c r="H21" i="26"/>
  <c r="G21" i="26"/>
  <c r="F21" i="26"/>
  <c r="M20" i="26"/>
  <c r="L20" i="26"/>
  <c r="I20" i="26"/>
  <c r="H20" i="26"/>
  <c r="G20" i="26"/>
  <c r="F20" i="26"/>
  <c r="M19" i="26"/>
  <c r="I19" i="26"/>
  <c r="H19" i="26"/>
  <c r="G19" i="26"/>
  <c r="F19" i="26"/>
  <c r="M18" i="26"/>
  <c r="L18" i="26"/>
  <c r="I18" i="26"/>
  <c r="H18" i="26"/>
  <c r="G18" i="26"/>
  <c r="F18" i="26"/>
  <c r="M17" i="26"/>
  <c r="L17" i="26"/>
  <c r="I17" i="26"/>
  <c r="H17" i="26"/>
  <c r="G17" i="26"/>
  <c r="F17" i="26"/>
  <c r="M16" i="26"/>
  <c r="L16" i="26"/>
  <c r="I16" i="26"/>
  <c r="G16" i="26"/>
  <c r="F16" i="26"/>
  <c r="M15" i="26"/>
  <c r="L15" i="26"/>
  <c r="I15" i="26"/>
  <c r="H15" i="26"/>
  <c r="G15" i="26"/>
  <c r="F15" i="26"/>
  <c r="E23" i="26"/>
  <c r="E22" i="26"/>
  <c r="E21" i="26"/>
  <c r="E20" i="26"/>
  <c r="E19" i="26"/>
  <c r="E18" i="26"/>
  <c r="E17" i="26"/>
  <c r="E16" i="26"/>
  <c r="N25" i="26"/>
  <c r="I21" i="25" l="1"/>
  <c r="H25" i="25"/>
  <c r="G21" i="25"/>
  <c r="G32" i="25"/>
  <c r="K15" i="26"/>
  <c r="J24" i="26"/>
  <c r="J21" i="26"/>
  <c r="J22" i="26"/>
  <c r="J15" i="26"/>
  <c r="K20" i="26"/>
  <c r="K22" i="26"/>
  <c r="K19" i="26"/>
  <c r="K23" i="26"/>
  <c r="K24" i="26"/>
  <c r="K18" i="26"/>
  <c r="K17" i="26"/>
  <c r="J23" i="26"/>
  <c r="K21" i="26"/>
  <c r="J20" i="26"/>
  <c r="J19" i="26"/>
  <c r="J18" i="26"/>
  <c r="J17" i="26"/>
  <c r="E15" i="26"/>
  <c r="G25" i="25" l="1"/>
  <c r="I25" i="25"/>
  <c r="H16" i="26"/>
  <c r="K16" i="26" l="1"/>
  <c r="J16" i="26"/>
  <c r="E13" i="26" l="1"/>
  <c r="H13" i="26" l="1"/>
  <c r="L14" i="26" l="1"/>
  <c r="I14" i="26" l="1"/>
  <c r="L13" i="26"/>
  <c r="L25" i="26" l="1"/>
  <c r="I13" i="26"/>
  <c r="I25" i="26" l="1"/>
  <c r="J13" i="26"/>
  <c r="M14" i="26" l="1"/>
  <c r="M13" i="26" l="1"/>
  <c r="M25" i="26" l="1"/>
  <c r="N26" i="26" l="1"/>
  <c r="F14" i="26"/>
  <c r="E14" i="26"/>
  <c r="E25" i="26" s="1"/>
  <c r="G14" i="26" l="1"/>
  <c r="H14" i="26" l="1"/>
  <c r="H25" i="26" l="1"/>
  <c r="J14" i="26"/>
  <c r="K14" i="26"/>
  <c r="J25" i="26" l="1"/>
  <c r="G13" i="26"/>
  <c r="G25" i="26" s="1"/>
  <c r="F13" i="26" l="1"/>
  <c r="F25" i="26" s="1"/>
  <c r="K13" i="26" l="1"/>
  <c r="K25" i="26" l="1"/>
  <c r="K26" i="26" l="1"/>
</calcChain>
</file>

<file path=xl/sharedStrings.xml><?xml version="1.0" encoding="utf-8"?>
<sst xmlns="http://schemas.openxmlformats.org/spreadsheetml/2006/main" count="804" uniqueCount="129">
  <si>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</si>
  <si>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</si>
  <si>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</si>
  <si>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</si>
  <si>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</si>
  <si>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</si>
  <si>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</si>
  <si>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</si>
  <si>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</si>
  <si>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</si>
  <si>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</si>
  <si>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</si>
  <si>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</si>
  <si>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</si>
  <si>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</si>
  <si>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</si>
  <si>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</si>
  <si>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</si>
  <si>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</si>
  <si>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</si>
  <si>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</si>
  <si>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</si>
  <si>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</si>
  <si>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</si>
  <si>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</si>
  <si>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</si>
  <si>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</si>
  <si>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</si>
  <si>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</si>
  <si>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</si>
  <si>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</si>
  <si>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</si>
  <si>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</si>
  <si>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</si>
  <si>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</si>
  <si>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</si>
  <si>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</si>
  <si>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</si>
  <si>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</si>
  <si>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</si>
  <si>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</si>
  <si>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</si>
  <si>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</si>
  <si>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</si>
  <si>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</si>
  <si>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</si>
  <si>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</si>
  <si>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</si>
  <si>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</si>
  <si>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</si>
  <si>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</si>
  <si>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</si>
  <si>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</si>
  <si>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</si>
  <si>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</si>
  <si>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</si>
  <si>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</si>
  <si>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</si>
  <si>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</si>
  <si>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</si>
  <si>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</si>
  <si>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</si>
  <si>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</si>
  <si>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</si>
  <si>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</si>
  <si>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</si>
  <si>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</si>
  <si>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</si>
  <si>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</si>
  <si>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</si>
  <si>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</si>
  <si>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</si>
  <si>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</si>
  <si>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Základní škola a Mateřská škola při Priessnitzových léčebných lázních a.s., Jeseník</t>
  </si>
  <si>
    <t>Kalvodova 360</t>
  </si>
  <si>
    <t>790 03  Jeseník</t>
  </si>
  <si>
    <t>Základní škola a Mateřská škola při Sanatoriu Edel Zlaté Hory</t>
  </si>
  <si>
    <t>Lázeňská 491</t>
  </si>
  <si>
    <t>793 76  Zlaté Hory</t>
  </si>
  <si>
    <t>Základní škola a Mateřská škola Jeseník, Fučíkova 312</t>
  </si>
  <si>
    <t>Fučíkova 312</t>
  </si>
  <si>
    <t>790 01  Jeseník</t>
  </si>
  <si>
    <t>Gymnázium, Jeseník, Komenského 281</t>
  </si>
  <si>
    <t>Komenského 281</t>
  </si>
  <si>
    <t>Střední průmyslová škola Jeseník</t>
  </si>
  <si>
    <t>Dukelská 1240</t>
  </si>
  <si>
    <t>Hotelová škola Vincenze Priessnitze a Obchodní akademie Jeseník</t>
  </si>
  <si>
    <t>Dukelská 680</t>
  </si>
  <si>
    <t>Lipová-lázně 458</t>
  </si>
  <si>
    <t>790 61  Lipová-lázně</t>
  </si>
  <si>
    <t>U Jatek 916/8</t>
  </si>
  <si>
    <t>Základní umělecká škola Karla Ditterse Vidnava</t>
  </si>
  <si>
    <t>Kostelní 1</t>
  </si>
  <si>
    <t>790 55  Vidnava</t>
  </si>
  <si>
    <t>Základní umělecká škola Franze Schuberta Zlaté Hory</t>
  </si>
  <si>
    <t>Nádražní 280</t>
  </si>
  <si>
    <t>Dětský domov a Školní jídelna, Černá Voda 1</t>
  </si>
  <si>
    <t>Černá Voda 1</t>
  </si>
  <si>
    <t>790 54  Černá Voda</t>
  </si>
  <si>
    <t>Dětský domov a Školní jídelna, Jeseník, Priessnitzova 405</t>
  </si>
  <si>
    <t>Priessnitzova 405</t>
  </si>
  <si>
    <t>Střední škola řemesel a Odborné učiliště Lipová - lázně</t>
  </si>
  <si>
    <t>Střední škola gastronomie, farmářství a služeb Jeseník</t>
  </si>
  <si>
    <t xml:space="preserve">Základní škola a Mateřská škola při Priessnitzových léčebných lázních a.s., Jeseník  </t>
  </si>
  <si>
    <t>Kalvodova 360, 790 03 Jeseník</t>
  </si>
  <si>
    <t xml:space="preserve">Základní škola a Mateřská škola při Sanatoriu Edel Zlaté Hory  </t>
  </si>
  <si>
    <t>Lázeňská 491, 793 76 Zlaté Hory</t>
  </si>
  <si>
    <t>Fučíkova 312, 790 01 Jeseník</t>
  </si>
  <si>
    <t>Komenského 281, 790 01 Jeseník</t>
  </si>
  <si>
    <t>Dukelská 1240, 790 01 Jeseník</t>
  </si>
  <si>
    <t>Dukelská 680, 790 01 Jeseník</t>
  </si>
  <si>
    <t>790 61 Lipová - lázně 458</t>
  </si>
  <si>
    <t>U Jatek 916/8, 790 01 Jeseník</t>
  </si>
  <si>
    <t>Kostelní 1, 790 55 Vidnava</t>
  </si>
  <si>
    <t>Základní umělecká škola  Franze Schuberta  Zlaté Hory</t>
  </si>
  <si>
    <t>Nádražní 280, 793 76 Zlaté Hory</t>
  </si>
  <si>
    <t>790 54 Černá Voda 1</t>
  </si>
  <si>
    <t>Dětský domov a Školní jídelna,  Jeseník, Priessnitzova 405</t>
  </si>
  <si>
    <t>Priessnitzova 405, 790 03 Jeseník</t>
  </si>
  <si>
    <t>a) Příspěvkové organizace v oblasti školství (Jeseník)</t>
  </si>
  <si>
    <t>14. Financování hospodaření příspěvkových organizací Olomouckého kraje</t>
  </si>
  <si>
    <t xml:space="preserve">Rekapitulace hospodaření /výsledek hospodaření/ za  rok 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</si>
  <si>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189,01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</si>
  <si>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</si>
  <si>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137 151,02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</si>
  <si>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824 248,93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</si>
  <si>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194 560,81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</si>
  <si>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21 023,63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</si>
  <si>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325 255,14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</si>
</sst>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7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0" fontId="20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4" xfId="0" applyFont="1" applyFill="1" applyBorder="1"/>
    <xf numFmtId="0" fontId="5" fillId="0" borderId="25" xfId="0" applyFont="1" applyFill="1" applyBorder="1"/>
    <xf numFmtId="0" fontId="6" fillId="0" borderId="26" xfId="0" applyFont="1" applyFill="1" applyBorder="1"/>
    <xf numFmtId="0" fontId="22" fillId="0" borderId="23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2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9" xfId="0" applyFont="1" applyFill="1" applyBorder="1" applyAlignment="1">
      <alignment vertical="top" wrapText="1"/>
    </xf>
    <xf numFmtId="0" fontId="26" fillId="0" borderId="31" xfId="0" applyFont="1" applyFill="1" applyBorder="1" applyAlignment="1">
      <alignment vertical="top" wrapText="1" shrinkToFit="1"/>
    </xf>
    <xf numFmtId="0" fontId="26" fillId="0" borderId="31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/>
    </xf>
    <xf numFmtId="0" fontId="1" fillId="0" borderId="38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0" fontId="26" fillId="0" borderId="33" xfId="0" applyFont="1" applyFill="1" applyBorder="1" applyAlignment="1">
      <alignment horizontal="left"/>
    </xf>
    <xf numFmtId="2" fontId="2" fillId="0" borderId="41" xfId="0" applyNumberFormat="1" applyFont="1" applyFill="1" applyBorder="1"/>
    <xf numFmtId="2" fontId="26" fillId="0" borderId="40" xfId="0" applyNumberFormat="1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shrinkToFit="1"/>
      <protection hidden="1"/>
    </xf>
    <xf numFmtId="4" fontId="2" fillId="0" borderId="47" xfId="0" applyNumberFormat="1" applyFont="1" applyFill="1" applyBorder="1"/>
    <xf numFmtId="4" fontId="2" fillId="0" borderId="15" xfId="0" applyNumberFormat="1" applyFont="1" applyFill="1" applyBorder="1"/>
    <xf numFmtId="4" fontId="2" fillId="0" borderId="42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vertical="top" shrinkToFit="1"/>
    </xf>
    <xf numFmtId="4" fontId="2" fillId="0" borderId="14" xfId="0" applyNumberFormat="1" applyFont="1" applyFill="1" applyBorder="1"/>
    <xf numFmtId="0" fontId="1" fillId="0" borderId="35" xfId="0" applyFont="1" applyFill="1" applyBorder="1"/>
    <xf numFmtId="0" fontId="6" fillId="0" borderId="4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0" fillId="0" borderId="13" xfId="0" applyFont="1" applyFill="1" applyBorder="1"/>
    <xf numFmtId="0" fontId="10" fillId="0" borderId="0" xfId="0" applyFont="1" applyFill="1" applyBorder="1"/>
    <xf numFmtId="4" fontId="26" fillId="0" borderId="23" xfId="0" applyNumberFormat="1" applyFont="1" applyFill="1" applyBorder="1"/>
    <xf numFmtId="4" fontId="26" fillId="0" borderId="32" xfId="0" applyNumberFormat="1" applyFont="1" applyFill="1" applyBorder="1"/>
    <xf numFmtId="4" fontId="26" fillId="0" borderId="51" xfId="0" applyNumberFormat="1" applyFont="1" applyFill="1" applyBorder="1"/>
    <xf numFmtId="4" fontId="26" fillId="0" borderId="44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39" xfId="0" applyNumberFormat="1" applyFont="1" applyFill="1" applyBorder="1"/>
    <xf numFmtId="4" fontId="2" fillId="0" borderId="19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/>
    <xf numFmtId="4" fontId="2" fillId="0" borderId="18" xfId="0" applyNumberFormat="1" applyFont="1" applyFill="1" applyBorder="1"/>
    <xf numFmtId="4" fontId="2" fillId="0" borderId="40" xfId="0" applyNumberFormat="1" applyFont="1" applyFill="1" applyBorder="1"/>
    <xf numFmtId="4" fontId="2" fillId="0" borderId="46" xfId="0" applyNumberFormat="1" applyFont="1" applyFill="1" applyBorder="1"/>
    <xf numFmtId="4" fontId="2" fillId="0" borderId="41" xfId="0" applyNumberFormat="1" applyFont="1" applyFill="1" applyBorder="1"/>
    <xf numFmtId="4" fontId="2" fillId="0" borderId="16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56" xfId="0" applyNumberFormat="1" applyFont="1" applyFill="1" applyBorder="1"/>
    <xf numFmtId="4" fontId="2" fillId="0" borderId="45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6" applyFont="1" applyFill="1" applyBorder="1" applyProtection="1">
      <protection hidden="1"/>
    </xf>
    <xf numFmtId="0" fontId="7" fillId="0" borderId="0" xfId="26" applyFont="1" applyFill="1" applyProtection="1">
      <protection hidden="1"/>
    </xf>
    <xf numFmtId="4" fontId="7" fillId="0" borderId="0" xfId="26" applyNumberFormat="1" applyFont="1" applyFill="1" applyBorder="1" applyAlignment="1" applyProtection="1">
      <alignment shrinkToFit="1"/>
      <protection hidden="1"/>
    </xf>
    <xf numFmtId="0" fontId="1" fillId="0" borderId="0" xfId="26" applyFont="1" applyFill="1"/>
    <xf numFmtId="0" fontId="35" fillId="0" borderId="0" xfId="26" applyFont="1" applyFill="1" applyProtection="1">
      <protection hidden="1"/>
    </xf>
    <xf numFmtId="4" fontId="7" fillId="0" borderId="0" xfId="26" applyNumberFormat="1" applyFont="1" applyFill="1" applyAlignment="1" applyProtection="1">
      <alignment shrinkToFit="1"/>
      <protection hidden="1"/>
    </xf>
    <xf numFmtId="4" fontId="1" fillId="0" borderId="0" xfId="26" applyNumberFormat="1" applyFont="1" applyFill="1" applyAlignment="1" applyProtection="1">
      <alignment shrinkToFit="1"/>
      <protection hidden="1"/>
    </xf>
    <xf numFmtId="0" fontId="1" fillId="0" borderId="0" xfId="26" applyFont="1" applyFill="1" applyProtection="1">
      <protection hidden="1"/>
    </xf>
    <xf numFmtId="0" fontId="13" fillId="0" borderId="0" xfId="26" applyFont="1" applyFill="1" applyBorder="1" applyProtection="1">
      <protection hidden="1"/>
    </xf>
    <xf numFmtId="0" fontId="1" fillId="0" borderId="0" xfId="26" applyFont="1" applyFill="1" applyBorder="1" applyProtection="1">
      <protection hidden="1"/>
    </xf>
    <xf numFmtId="0" fontId="1" fillId="0" borderId="0" xfId="26" applyFont="1" applyFill="1" applyBorder="1" applyAlignment="1" applyProtection="1">
      <alignment horizontal="center"/>
      <protection hidden="1"/>
    </xf>
    <xf numFmtId="4" fontId="22" fillId="0" borderId="0" xfId="26" applyNumberFormat="1" applyFont="1" applyFill="1" applyBorder="1" applyAlignment="1" applyProtection="1">
      <alignment shrinkToFit="1"/>
      <protection hidden="1"/>
    </xf>
    <xf numFmtId="0" fontId="8" fillId="0" borderId="0" xfId="26" applyFont="1" applyFill="1" applyBorder="1" applyProtection="1">
      <protection hidden="1"/>
    </xf>
    <xf numFmtId="0" fontId="25" fillId="0" borderId="0" xfId="26" applyFont="1" applyFill="1" applyBorder="1" applyProtection="1">
      <protection hidden="1"/>
    </xf>
    <xf numFmtId="0" fontId="16" fillId="0" borderId="0" xfId="26" applyFont="1" applyFill="1" applyBorder="1" applyProtection="1">
      <protection hidden="1"/>
    </xf>
    <xf numFmtId="0" fontId="20" fillId="0" borderId="0" xfId="26" applyFont="1" applyFill="1" applyBorder="1" applyAlignment="1" applyProtection="1">
      <alignment horizontal="right"/>
      <protection hidden="1"/>
    </xf>
    <xf numFmtId="0" fontId="20" fillId="0" borderId="0" xfId="26" applyFont="1" applyFill="1" applyBorder="1" applyProtection="1">
      <protection hidden="1"/>
    </xf>
    <xf numFmtId="4" fontId="20" fillId="0" borderId="0" xfId="26" applyNumberFormat="1" applyFont="1" applyFill="1" applyBorder="1" applyAlignment="1" applyProtection="1">
      <alignment shrinkToFit="1"/>
      <protection hidden="1"/>
    </xf>
    <xf numFmtId="0" fontId="7" fillId="0" borderId="0" xfId="26" applyFont="1" applyFill="1" applyBorder="1" applyProtection="1">
      <protection hidden="1"/>
    </xf>
    <xf numFmtId="0" fontId="17" fillId="0" borderId="0" xfId="26" applyFont="1" applyFill="1" applyBorder="1" applyProtection="1">
      <protection hidden="1"/>
    </xf>
    <xf numFmtId="0" fontId="22" fillId="0" borderId="0" xfId="26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Protection="1">
      <protection hidden="1"/>
    </xf>
    <xf numFmtId="4" fontId="1" fillId="0" borderId="0" xfId="1" applyNumberFormat="1" applyFill="1"/>
    <xf numFmtId="4" fontId="1" fillId="0" borderId="0" xfId="0" applyNumberFormat="1" applyFon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6" fillId="0" borderId="0" xfId="0" applyNumberFormat="1" applyFont="1" applyFill="1" applyBorder="1"/>
    <xf numFmtId="0" fontId="36" fillId="0" borderId="0" xfId="0" applyFont="1" applyFill="1"/>
    <xf numFmtId="0" fontId="1" fillId="0" borderId="0" xfId="1" applyFont="1" applyFill="1" applyBorder="1" applyProtection="1"/>
    <xf numFmtId="0" fontId="20" fillId="0" borderId="0" xfId="1" applyFont="1" applyFill="1"/>
    <xf numFmtId="4" fontId="1" fillId="0" borderId="0" xfId="1" applyNumberFormat="1" applyFont="1" applyFill="1"/>
    <xf numFmtId="0" fontId="33" fillId="0" borderId="0" xfId="0" applyFont="1" applyFill="1" applyBorder="1"/>
    <xf numFmtId="0" fontId="1" fillId="0" borderId="47" xfId="0" applyFont="1" applyFill="1" applyBorder="1" applyAlignment="1">
      <alignment horizontal="center" vertical="center"/>
    </xf>
    <xf numFmtId="0" fontId="1" fillId="0" borderId="48" xfId="25" applyFont="1" applyFill="1" applyBorder="1" applyAlignment="1">
      <alignment vertical="center" wrapText="1"/>
    </xf>
    <xf numFmtId="0" fontId="1" fillId="0" borderId="49" xfId="25" applyNumberFormat="1" applyFont="1" applyFill="1" applyBorder="1" applyAlignment="1">
      <alignment horizontal="center" wrapText="1"/>
    </xf>
    <xf numFmtId="0" fontId="1" fillId="0" borderId="50" xfId="25" applyFont="1" applyFill="1" applyBorder="1" applyAlignment="1">
      <alignment horizontal="center" wrapText="1"/>
    </xf>
    <xf numFmtId="4" fontId="32" fillId="0" borderId="42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center" vertical="center"/>
    </xf>
    <xf numFmtId="0" fontId="1" fillId="0" borderId="39" xfId="25" applyFont="1" applyFill="1" applyBorder="1" applyAlignment="1">
      <alignment vertical="center" wrapText="1"/>
    </xf>
    <xf numFmtId="0" fontId="1" fillId="0" borderId="52" xfId="25" applyNumberFormat="1" applyFont="1" applyFill="1" applyBorder="1" applyAlignment="1">
      <alignment horizontal="center" wrapText="1"/>
    </xf>
    <xf numFmtId="0" fontId="1" fillId="0" borderId="53" xfId="25" applyFont="1" applyFill="1" applyBorder="1" applyAlignment="1">
      <alignment horizontal="center" wrapText="1"/>
    </xf>
    <xf numFmtId="4" fontId="32" fillId="0" borderId="5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1" fillId="0" borderId="55" xfId="25" applyFont="1" applyFill="1" applyBorder="1" applyAlignment="1">
      <alignment vertical="center" wrapText="1"/>
    </xf>
    <xf numFmtId="0" fontId="1" fillId="0" borderId="57" xfId="25" applyNumberFormat="1" applyFont="1" applyFill="1" applyBorder="1" applyAlignment="1">
      <alignment horizontal="center" wrapText="1"/>
    </xf>
    <xf numFmtId="0" fontId="1" fillId="0" borderId="58" xfId="25" applyFont="1" applyFill="1" applyBorder="1" applyAlignment="1">
      <alignment horizontal="center" wrapText="1"/>
    </xf>
    <xf numFmtId="4" fontId="32" fillId="0" borderId="22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3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shrinkToFit="1"/>
    </xf>
    <xf numFmtId="0" fontId="33" fillId="0" borderId="0" xfId="0" applyFont="1" applyFill="1"/>
    <xf numFmtId="0" fontId="11" fillId="0" borderId="0" xfId="0" applyFont="1" applyFill="1" applyAlignment="1">
      <alignment horizontal="left"/>
    </xf>
    <xf numFmtId="4" fontId="24" fillId="3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4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2" fillId="0" borderId="59" xfId="0" applyFont="1" applyBorder="1" applyProtection="1">
      <protection hidden="1"/>
    </xf>
    <xf numFmtId="0" fontId="1" fillId="0" borderId="60" xfId="0" applyFont="1" applyBorder="1" applyProtection="1">
      <protection hidden="1"/>
    </xf>
    <xf numFmtId="0" fontId="12" fillId="0" borderId="60" xfId="0" applyFont="1" applyBorder="1" applyProtection="1"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left"/>
      <protection hidden="1"/>
    </xf>
    <xf numFmtId="0" fontId="1" fillId="0" borderId="63" xfId="0" applyFont="1" applyBorder="1" applyAlignment="1" applyProtection="1">
      <alignment horizontal="left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175" fontId="1" fillId="0" borderId="66" xfId="0" applyNumberFormat="1" applyFont="1" applyBorder="1" applyAlignment="1" applyProtection="1">
      <alignment horizontal="right"/>
      <protection hidden="1"/>
    </xf>
    <xf numFmtId="175" fontId="1" fillId="0" borderId="67" xfId="0" applyNumberFormat="1" applyFont="1" applyBorder="1" applyAlignment="1" applyProtection="1">
      <alignment horizontal="right"/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Border="1" applyProtection="1">
      <protection hidden="1"/>
    </xf>
    <xf numFmtId="0" fontId="1" fillId="0" borderId="70" xfId="0" applyFont="1" applyBorder="1" applyProtection="1">
      <protection hidden="1"/>
    </xf>
    <xf numFmtId="0" fontId="1" fillId="0" borderId="71" xfId="0" applyFont="1" applyBorder="1" applyProtection="1">
      <protection hidden="1"/>
    </xf>
    <xf numFmtId="0" fontId="1" fillId="0" borderId="72" xfId="0" applyFont="1" applyFill="1" applyBorder="1" applyProtection="1">
      <protection hidden="1"/>
    </xf>
    <xf numFmtId="0" fontId="1" fillId="0" borderId="73" xfId="0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/>
      <protection hidden="1"/>
    </xf>
    <xf numFmtId="4" fontId="1" fillId="0" borderId="75" xfId="0" applyNumberFormat="1" applyFont="1" applyFill="1" applyBorder="1" applyAlignment="1" applyProtection="1">
      <alignment horizontal="right"/>
      <protection hidden="1"/>
    </xf>
    <xf numFmtId="4" fontId="1" fillId="0" borderId="76" xfId="0" applyNumberFormat="1" applyFont="1" applyFill="1" applyBorder="1" applyProtection="1">
      <protection hidden="1"/>
    </xf>
    <xf numFmtId="4" fontId="1" fillId="0" borderId="77" xfId="0" applyNumberFormat="1" applyFont="1" applyFill="1" applyBorder="1" applyAlignment="1" applyProtection="1">
      <alignment horizontal="right" shrinkToFit="1"/>
      <protection hidden="1"/>
    </xf>
    <xf numFmtId="0" fontId="1" fillId="0" borderId="78" xfId="0" applyFont="1" applyFill="1" applyBorder="1" applyProtection="1">
      <protection hidden="1"/>
    </xf>
    <xf numFmtId="0" fontId="1" fillId="0" borderId="79" xfId="0" applyFont="1" applyFill="1" applyBorder="1" applyProtection="1">
      <protection hidden="1"/>
    </xf>
    <xf numFmtId="4" fontId="1" fillId="0" borderId="80" xfId="0" applyNumberFormat="1" applyFont="1" applyFill="1" applyBorder="1" applyProtection="1">
      <protection hidden="1"/>
    </xf>
    <xf numFmtId="4" fontId="1" fillId="0" borderId="81" xfId="0" applyNumberFormat="1" applyFont="1" applyFill="1" applyBorder="1" applyAlignment="1" applyProtection="1">
      <alignment horizontal="right"/>
      <protection hidden="1"/>
    </xf>
    <xf numFmtId="4" fontId="1" fillId="0" borderId="82" xfId="0" applyNumberFormat="1" applyFont="1" applyFill="1" applyBorder="1" applyProtection="1">
      <protection hidden="1"/>
    </xf>
    <xf numFmtId="4" fontId="1" fillId="0" borderId="83" xfId="0" applyNumberFormat="1" applyFont="1" applyFill="1" applyBorder="1" applyAlignment="1" applyProtection="1">
      <alignment horizontal="right" shrinkToFit="1"/>
      <protection hidden="1"/>
    </xf>
    <xf numFmtId="0" fontId="12" fillId="0" borderId="68" xfId="0" applyFont="1" applyFill="1" applyBorder="1" applyProtection="1">
      <protection hidden="1"/>
    </xf>
    <xf numFmtId="0" fontId="10" fillId="0" borderId="69" xfId="0" applyFont="1" applyFill="1" applyBorder="1" applyProtection="1">
      <protection hidden="1"/>
    </xf>
    <xf numFmtId="4" fontId="10" fillId="0" borderId="84" xfId="0" applyNumberFormat="1" applyFont="1" applyFill="1" applyBorder="1" applyProtection="1">
      <protection hidden="1"/>
    </xf>
    <xf numFmtId="4" fontId="10" fillId="0" borderId="85" xfId="0" applyNumberFormat="1" applyFont="1" applyFill="1" applyBorder="1" applyProtection="1">
      <protection hidden="1"/>
    </xf>
    <xf numFmtId="4" fontId="10" fillId="0" borderId="86" xfId="0" applyNumberFormat="1" applyFont="1" applyFill="1" applyBorder="1" applyProtection="1">
      <protection hidden="1"/>
    </xf>
    <xf numFmtId="4" fontId="10" fillId="0" borderId="87" xfId="0" applyNumberFormat="1" applyFont="1" applyFill="1" applyBorder="1" applyAlignment="1" applyProtection="1">
      <alignment horizontal="right"/>
      <protection hidden="1"/>
    </xf>
    <xf numFmtId="4" fontId="40" fillId="0" borderId="0" xfId="0" applyNumberFormat="1" applyFont="1" applyFill="1" applyBorder="1" applyAlignment="1">
      <alignment horizontal="right" shrinkToFit="1"/>
    </xf>
    <xf numFmtId="4" fontId="26" fillId="0" borderId="2" xfId="0" applyNumberFormat="1" applyFont="1" applyFill="1" applyBorder="1"/>
    <xf numFmtId="4" fontId="33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 shrinkToFit="1"/>
    </xf>
    <xf numFmtId="10" fontId="1" fillId="0" borderId="0" xfId="0" applyNumberFormat="1" applyFont="1" applyFill="1" applyBorder="1"/>
    <xf numFmtId="0" fontId="41" fillId="0" borderId="0" xfId="0" applyFont="1" applyFill="1" applyProtection="1">
      <protection hidden="1"/>
    </xf>
    <xf numFmtId="0" fontId="1" fillId="0" borderId="0" xfId="0" applyFont="1" applyAlignment="1">
      <alignment horizontal="right" indent="4"/>
    </xf>
    <xf numFmtId="4" fontId="30" fillId="0" borderId="0" xfId="0" applyNumberFormat="1" applyFont="1" applyFill="1" applyBorder="1"/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 shrinkToFit="1"/>
    </xf>
    <xf numFmtId="0" fontId="2" fillId="0" borderId="38" xfId="0" applyFont="1" applyFill="1" applyBorder="1" applyAlignment="1">
      <alignment horizontal="left" vertical="top" wrapText="1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30" fillId="0" borderId="0" xfId="0" applyFont="1" applyFill="1" applyAlignment="1"/>
    <xf numFmtId="0" fontId="1" fillId="0" borderId="0" xfId="0" applyFont="1" applyAlignment="1"/>
    <xf numFmtId="0" fontId="1" fillId="0" borderId="66" xfId="0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0" fontId="22" fillId="0" borderId="0" xfId="26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1" fillId="0" borderId="0" xfId="0" applyFont="1" applyAlignment="1">
      <alignment horizontal="center" vertical="center"/>
    </xf>
    <xf numFmtId="1" fontId="0" fillId="0" borderId="0" xfId="0" applyNumberFormat="1" applyAlignment="1">
      <alignment horizontal="left" shrinkToFit="1"/>
    </xf>
    <xf numFmtId="0" fontId="0" fillId="0" borderId="0" xfId="0" applyAlignment="1">
      <alignment horizontal="right" indent="4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shrinkToFit="1"/>
    </xf>
    <xf numFmtId="0" fontId="15" fillId="0" borderId="0" xfId="0" applyFont="1" applyFill="1" applyAlignment="1" applyProtection="1">
      <alignment horizontal="left"/>
      <protection hidden="1"/>
    </xf>
  </cellXfs>
  <cellStyles count="27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6"/>
    <cellStyle name="Normální 9" xfId="24"/>
    <cellStyle name="Normální 9 2" xfId="25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S636"/>
  <sheetViews>
    <sheetView showGridLines="0" zoomScaleNormal="100" workbookViewId="0">
      <selection activeCell="F29" sqref="F29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1.85546875" style="10" customWidth="1"/>
    <col min="4" max="4" width="16.4257812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1.7109375" style="18" bestFit="1" customWidth="1"/>
    <col min="16" max="16" width="19.140625" style="18" customWidth="1"/>
    <col min="17" max="17" width="13" style="18" customWidth="1"/>
    <col min="18" max="18" width="12.42578125" style="8" customWidth="1"/>
    <col min="19" max="16384" width="9.140625" style="8"/>
  </cols>
  <sheetData>
    <row r="1" spans="1:19" ht="31.5" customHeight="1" x14ac:dyDescent="0.3">
      <c r="A1" s="269" t="s">
        <v>120</v>
      </c>
      <c r="B1" s="270"/>
      <c r="C1" s="270"/>
      <c r="D1" s="270"/>
      <c r="E1" s="270"/>
      <c r="F1" s="270"/>
      <c r="G1" s="271"/>
      <c r="H1" s="271"/>
    </row>
    <row r="2" spans="1:19" ht="28.5" customHeight="1" x14ac:dyDescent="0.3">
      <c r="A2" s="280" t="s">
        <v>119</v>
      </c>
      <c r="B2" s="281"/>
      <c r="C2" s="281"/>
      <c r="D2" s="281"/>
      <c r="E2" s="279"/>
      <c r="F2" s="279"/>
      <c r="G2" s="279"/>
      <c r="H2" s="279"/>
      <c r="I2" s="279"/>
      <c r="J2" s="279"/>
      <c r="K2" s="279"/>
      <c r="L2" s="279"/>
      <c r="N2" s="91"/>
    </row>
    <row r="3" spans="1:19" ht="20.25" x14ac:dyDescent="0.3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N3" s="91"/>
    </row>
    <row r="4" spans="1:19" ht="14.25" x14ac:dyDescent="0.2">
      <c r="A4" s="9"/>
      <c r="B4" s="7"/>
      <c r="D4" s="11"/>
    </row>
    <row r="5" spans="1:19" ht="14.25" x14ac:dyDescent="0.2">
      <c r="A5" s="213"/>
      <c r="B5" s="4"/>
      <c r="D5" s="11"/>
    </row>
    <row r="6" spans="1:19" x14ac:dyDescent="0.2">
      <c r="B6" s="7"/>
    </row>
    <row r="7" spans="1:19" ht="15.75" x14ac:dyDescent="0.25">
      <c r="D7" s="263" t="s">
        <v>121</v>
      </c>
      <c r="E7" s="259">
        <v>2021</v>
      </c>
      <c r="H7" s="12"/>
      <c r="I7" s="12"/>
    </row>
    <row r="8" spans="1:19" ht="13.5" thickBot="1" x14ac:dyDescent="0.25">
      <c r="K8" s="49"/>
      <c r="N8" s="19" t="s">
        <v>62</v>
      </c>
    </row>
    <row r="9" spans="1:19" ht="16.5" customHeight="1" thickTop="1" x14ac:dyDescent="0.25">
      <c r="A9" s="13" t="s">
        <v>3</v>
      </c>
      <c r="B9" s="54" t="s">
        <v>55</v>
      </c>
      <c r="C9" s="55" t="s">
        <v>30</v>
      </c>
      <c r="D9" s="56"/>
      <c r="E9" s="104" t="s">
        <v>12</v>
      </c>
      <c r="F9" s="109"/>
      <c r="G9" s="105" t="s">
        <v>13</v>
      </c>
      <c r="H9" s="282" t="s">
        <v>45</v>
      </c>
      <c r="I9" s="283"/>
      <c r="J9" s="283"/>
      <c r="K9" s="283"/>
      <c r="L9" s="284" t="s">
        <v>46</v>
      </c>
      <c r="M9" s="285"/>
      <c r="N9" s="286"/>
    </row>
    <row r="10" spans="1:19" ht="16.5" customHeight="1" x14ac:dyDescent="0.25">
      <c r="A10" s="57"/>
      <c r="B10" s="58"/>
      <c r="C10" s="59"/>
      <c r="D10" s="60"/>
      <c r="E10" s="102" t="s">
        <v>11</v>
      </c>
      <c r="F10" s="110"/>
      <c r="G10" s="103" t="s">
        <v>11</v>
      </c>
      <c r="H10" s="80"/>
      <c r="I10" s="81"/>
      <c r="J10" s="82"/>
      <c r="K10" s="82"/>
      <c r="L10" s="287" t="s">
        <v>47</v>
      </c>
      <c r="M10" s="288"/>
      <c r="N10" s="289"/>
      <c r="R10" s="18"/>
    </row>
    <row r="11" spans="1:19" ht="33.75" customHeight="1" x14ac:dyDescent="0.25">
      <c r="A11" s="57"/>
      <c r="B11" s="58"/>
      <c r="C11" s="59"/>
      <c r="D11" s="60"/>
      <c r="E11" s="61"/>
      <c r="F11" s="111" t="s">
        <v>72</v>
      </c>
      <c r="G11" s="83"/>
      <c r="H11" s="290" t="s">
        <v>48</v>
      </c>
      <c r="I11" s="292" t="s">
        <v>49</v>
      </c>
      <c r="J11" s="294" t="s">
        <v>50</v>
      </c>
      <c r="K11" s="295"/>
      <c r="L11" s="296" t="s">
        <v>51</v>
      </c>
      <c r="M11" s="297"/>
      <c r="N11" s="298" t="s">
        <v>52</v>
      </c>
      <c r="O11" s="272"/>
      <c r="P11" s="274"/>
      <c r="Q11" s="265"/>
      <c r="R11" s="265"/>
    </row>
    <row r="12" spans="1:19" ht="16.5" thickBot="1" x14ac:dyDescent="0.3">
      <c r="A12" s="14"/>
      <c r="B12" s="62"/>
      <c r="C12" s="15" t="s">
        <v>64</v>
      </c>
      <c r="D12" s="16" t="s">
        <v>63</v>
      </c>
      <c r="E12" s="63"/>
      <c r="F12" s="108"/>
      <c r="G12" s="84"/>
      <c r="H12" s="291"/>
      <c r="I12" s="293"/>
      <c r="J12" s="94" t="s">
        <v>31</v>
      </c>
      <c r="K12" s="94" t="s">
        <v>32</v>
      </c>
      <c r="L12" s="93" t="s">
        <v>15</v>
      </c>
      <c r="M12" s="92" t="s">
        <v>61</v>
      </c>
      <c r="N12" s="299"/>
      <c r="O12" s="273"/>
      <c r="P12" s="275"/>
      <c r="Q12" s="265"/>
      <c r="R12" s="265"/>
    </row>
    <row r="13" spans="1:19" ht="43.5" customHeight="1" thickTop="1" x14ac:dyDescent="0.2">
      <c r="A13" s="187">
        <v>1025</v>
      </c>
      <c r="B13" s="188" t="s">
        <v>73</v>
      </c>
      <c r="C13" s="189" t="s">
        <v>74</v>
      </c>
      <c r="D13" s="190" t="s">
        <v>75</v>
      </c>
      <c r="E13" s="107">
        <f>'1025'!G16</f>
        <v>11196239.57</v>
      </c>
      <c r="F13" s="98">
        <f>'1025'!G17</f>
        <v>0</v>
      </c>
      <c r="G13" s="97">
        <f>'1025'!G18</f>
        <v>11204957.67</v>
      </c>
      <c r="H13" s="107">
        <f>'1025'!G21</f>
        <v>8718.0999999996275</v>
      </c>
      <c r="I13" s="97">
        <f>'1025'!G26</f>
        <v>0</v>
      </c>
      <c r="J13" s="99">
        <f t="shared" ref="J13:J24" si="0">IF((H13&lt;0),0,(IF((H13-I13)&lt;0,0,(H13-I13))))</f>
        <v>8718.0999999996275</v>
      </c>
      <c r="K13" s="128">
        <f t="shared" ref="K13:K24" si="1">IF((H13&lt;0),(H13-I13),(IF((H13-I13)&lt;0,(H13-I13),0)))</f>
        <v>0</v>
      </c>
      <c r="L13" s="96">
        <f>'1025'!G30</f>
        <v>0</v>
      </c>
      <c r="M13" s="97">
        <f>'1025'!G31</f>
        <v>8718.1</v>
      </c>
      <c r="N13" s="191"/>
      <c r="O13" s="207"/>
      <c r="P13" s="265"/>
      <c r="Q13" s="70"/>
      <c r="R13" s="70"/>
      <c r="S13" s="256"/>
    </row>
    <row r="14" spans="1:19" ht="30" customHeight="1" x14ac:dyDescent="0.2">
      <c r="A14" s="192">
        <v>1026</v>
      </c>
      <c r="B14" s="193" t="s">
        <v>76</v>
      </c>
      <c r="C14" s="194" t="s">
        <v>77</v>
      </c>
      <c r="D14" s="195" t="s">
        <v>78</v>
      </c>
      <c r="E14" s="118">
        <f>'1026'!G16</f>
        <v>6119321.4000000004</v>
      </c>
      <c r="F14" s="119">
        <f>'1026'!G17</f>
        <v>0</v>
      </c>
      <c r="G14" s="120">
        <f>'1026'!G18</f>
        <v>6126002.4100000001</v>
      </c>
      <c r="H14" s="118">
        <f>'1026'!G21</f>
        <v>6681.0099999997765</v>
      </c>
      <c r="I14" s="121">
        <f>'1026'!G26</f>
        <v>6492</v>
      </c>
      <c r="J14" s="122">
        <f t="shared" si="0"/>
        <v>189.00999999977648</v>
      </c>
      <c r="K14" s="123">
        <f t="shared" si="1"/>
        <v>0</v>
      </c>
      <c r="L14" s="118">
        <f>'1026'!G30</f>
        <v>0</v>
      </c>
      <c r="M14" s="120">
        <f>'1026'!G31</f>
        <v>189.01</v>
      </c>
      <c r="N14" s="196"/>
      <c r="O14" s="207"/>
      <c r="P14" s="265"/>
      <c r="Q14" s="70"/>
      <c r="R14" s="70"/>
      <c r="S14" s="256"/>
    </row>
    <row r="15" spans="1:19" ht="30" customHeight="1" x14ac:dyDescent="0.2">
      <c r="A15" s="192">
        <v>1043</v>
      </c>
      <c r="B15" s="193" t="s">
        <v>79</v>
      </c>
      <c r="C15" s="194" t="s">
        <v>80</v>
      </c>
      <c r="D15" s="195" t="s">
        <v>81</v>
      </c>
      <c r="E15" s="130">
        <f>'1043'!G16</f>
        <v>40973929.68</v>
      </c>
      <c r="F15" s="124">
        <f>'1043'!G17</f>
        <v>0</v>
      </c>
      <c r="G15" s="118">
        <f>'1043'!G18</f>
        <v>41140573.700000003</v>
      </c>
      <c r="H15" s="130">
        <f>'1043'!G21</f>
        <v>166644.02000000328</v>
      </c>
      <c r="I15" s="124">
        <f>'1043'!G26</f>
        <v>29493</v>
      </c>
      <c r="J15" s="122">
        <f t="shared" si="0"/>
        <v>137151.02000000328</v>
      </c>
      <c r="K15" s="123">
        <f t="shared" si="1"/>
        <v>0</v>
      </c>
      <c r="L15" s="130">
        <f>'1043'!G30</f>
        <v>0</v>
      </c>
      <c r="M15" s="124">
        <f>'1043'!G31</f>
        <v>137151.01999999999</v>
      </c>
      <c r="N15" s="196"/>
      <c r="O15" s="207"/>
      <c r="P15" s="265"/>
      <c r="Q15" s="70"/>
      <c r="R15" s="70"/>
      <c r="S15" s="256"/>
    </row>
    <row r="16" spans="1:19" ht="30" customHeight="1" x14ac:dyDescent="0.2">
      <c r="A16" s="192">
        <v>1113</v>
      </c>
      <c r="B16" s="193" t="s">
        <v>82</v>
      </c>
      <c r="C16" s="194" t="s">
        <v>83</v>
      </c>
      <c r="D16" s="195" t="s">
        <v>81</v>
      </c>
      <c r="E16" s="130">
        <f>'1113'!G16</f>
        <v>44302340.43</v>
      </c>
      <c r="F16" s="124">
        <f>'1113'!G17</f>
        <v>0</v>
      </c>
      <c r="G16" s="118">
        <f>'1113'!G18</f>
        <v>45019184.43</v>
      </c>
      <c r="H16" s="130">
        <f>'1113'!G21</f>
        <v>716844</v>
      </c>
      <c r="I16" s="124">
        <f>'1113'!G26</f>
        <v>716844</v>
      </c>
      <c r="J16" s="122">
        <f t="shared" si="0"/>
        <v>0</v>
      </c>
      <c r="K16" s="123">
        <f t="shared" si="1"/>
        <v>0</v>
      </c>
      <c r="L16" s="130">
        <f>'1113'!G30</f>
        <v>0</v>
      </c>
      <c r="M16" s="124">
        <f>'1113'!G31</f>
        <v>0</v>
      </c>
      <c r="N16" s="196"/>
      <c r="O16" s="207"/>
      <c r="P16" s="265"/>
      <c r="Q16" s="70"/>
      <c r="R16" s="70"/>
      <c r="S16" s="256"/>
    </row>
    <row r="17" spans="1:19" ht="30" customHeight="1" x14ac:dyDescent="0.2">
      <c r="A17" s="192">
        <v>1142</v>
      </c>
      <c r="B17" s="193" t="s">
        <v>84</v>
      </c>
      <c r="C17" s="194" t="s">
        <v>85</v>
      </c>
      <c r="D17" s="195" t="s">
        <v>81</v>
      </c>
      <c r="E17" s="130">
        <f>'1142'!G16</f>
        <v>55555720.939999998</v>
      </c>
      <c r="F17" s="124">
        <f>'1142'!G17</f>
        <v>393550</v>
      </c>
      <c r="G17" s="118">
        <f>'1142'!G18</f>
        <v>57738367.829999998</v>
      </c>
      <c r="H17" s="130">
        <f>'1142'!G21</f>
        <v>2182646.8900000006</v>
      </c>
      <c r="I17" s="124">
        <f>'1142'!G26</f>
        <v>1358397.96</v>
      </c>
      <c r="J17" s="122">
        <f t="shared" si="0"/>
        <v>824248.93000000063</v>
      </c>
      <c r="K17" s="123">
        <f t="shared" si="1"/>
        <v>0</v>
      </c>
      <c r="L17" s="130">
        <f>'1142'!G30</f>
        <v>40000</v>
      </c>
      <c r="M17" s="124">
        <f>'1142'!G31</f>
        <v>784248.93000000063</v>
      </c>
      <c r="N17" s="196"/>
      <c r="O17" s="207"/>
      <c r="P17" s="265"/>
      <c r="Q17" s="70"/>
      <c r="R17" s="70"/>
      <c r="S17" s="256"/>
    </row>
    <row r="18" spans="1:19" ht="30" customHeight="1" x14ac:dyDescent="0.2">
      <c r="A18" s="192">
        <v>1175</v>
      </c>
      <c r="B18" s="193" t="s">
        <v>86</v>
      </c>
      <c r="C18" s="194" t="s">
        <v>87</v>
      </c>
      <c r="D18" s="195" t="s">
        <v>81</v>
      </c>
      <c r="E18" s="130">
        <f>'1175'!G16</f>
        <v>25739687.460000001</v>
      </c>
      <c r="F18" s="124">
        <f>'1175'!G17</f>
        <v>0</v>
      </c>
      <c r="G18" s="118">
        <f>'1175'!G18</f>
        <v>25993063.27</v>
      </c>
      <c r="H18" s="130">
        <f>'1175'!G21</f>
        <v>253375.80999999866</v>
      </c>
      <c r="I18" s="124">
        <f>'1175'!G26</f>
        <v>58815</v>
      </c>
      <c r="J18" s="122">
        <f t="shared" si="0"/>
        <v>194560.80999999866</v>
      </c>
      <c r="K18" s="123">
        <f t="shared" si="1"/>
        <v>0</v>
      </c>
      <c r="L18" s="130">
        <f>'1175'!G30</f>
        <v>0</v>
      </c>
      <c r="M18" s="124">
        <f>'1175'!G31</f>
        <v>194560.81</v>
      </c>
      <c r="N18" s="196"/>
      <c r="O18" s="207"/>
      <c r="P18" s="265"/>
      <c r="Q18" s="70"/>
      <c r="R18" s="70"/>
      <c r="S18" s="256"/>
    </row>
    <row r="19" spans="1:19" ht="30" customHeight="1" x14ac:dyDescent="0.2">
      <c r="A19" s="192">
        <v>1225</v>
      </c>
      <c r="B19" s="193" t="s">
        <v>101</v>
      </c>
      <c r="C19" s="194" t="s">
        <v>88</v>
      </c>
      <c r="D19" s="195" t="s">
        <v>89</v>
      </c>
      <c r="E19" s="130">
        <f>'1225'!G16</f>
        <v>51682615.869999997</v>
      </c>
      <c r="F19" s="124">
        <f>'1225'!G17</f>
        <v>0</v>
      </c>
      <c r="G19" s="118">
        <f>'1225'!G18</f>
        <v>52175415.899999999</v>
      </c>
      <c r="H19" s="130">
        <f>'1225'!G21</f>
        <v>492800.03000000119</v>
      </c>
      <c r="I19" s="124">
        <f>'1225'!G26</f>
        <v>471776.4</v>
      </c>
      <c r="J19" s="122">
        <f t="shared" si="0"/>
        <v>21023.630000001169</v>
      </c>
      <c r="K19" s="123">
        <f t="shared" si="1"/>
        <v>0</v>
      </c>
      <c r="L19" s="130">
        <f>'1225'!G30</f>
        <v>15000</v>
      </c>
      <c r="M19" s="124">
        <f>'1225'!G31</f>
        <v>6023.6300000011688</v>
      </c>
      <c r="N19" s="196"/>
      <c r="O19" s="207"/>
      <c r="P19" s="265"/>
      <c r="Q19" s="70"/>
      <c r="R19" s="70"/>
      <c r="S19" s="256"/>
    </row>
    <row r="20" spans="1:19" ht="30" customHeight="1" x14ac:dyDescent="0.2">
      <c r="A20" s="192">
        <v>1226</v>
      </c>
      <c r="B20" s="193" t="s">
        <v>102</v>
      </c>
      <c r="C20" s="194" t="s">
        <v>90</v>
      </c>
      <c r="D20" s="195" t="s">
        <v>81</v>
      </c>
      <c r="E20" s="130">
        <f>'1226'!G16</f>
        <v>60471888.589999996</v>
      </c>
      <c r="F20" s="124">
        <f>'1226'!G17</f>
        <v>1640</v>
      </c>
      <c r="G20" s="118">
        <f>'1226'!G18</f>
        <v>62302184.93</v>
      </c>
      <c r="H20" s="130">
        <f>'1226'!G21</f>
        <v>1830296.3400000036</v>
      </c>
      <c r="I20" s="124">
        <f>'1226'!G26</f>
        <v>1505041.2</v>
      </c>
      <c r="J20" s="122">
        <f t="shared" si="0"/>
        <v>325255.14000000362</v>
      </c>
      <c r="K20" s="123">
        <f t="shared" si="1"/>
        <v>0</v>
      </c>
      <c r="L20" s="130">
        <f>'1226'!G30</f>
        <v>30000</v>
      </c>
      <c r="M20" s="124">
        <f>'1226'!G31</f>
        <v>295255.14</v>
      </c>
      <c r="N20" s="196"/>
      <c r="O20" s="207"/>
      <c r="P20" s="265"/>
      <c r="Q20" s="70"/>
      <c r="R20" s="70"/>
      <c r="S20" s="256"/>
    </row>
    <row r="21" spans="1:19" ht="30" customHeight="1" x14ac:dyDescent="0.2">
      <c r="A21" s="192">
        <v>1314</v>
      </c>
      <c r="B21" s="193" t="s">
        <v>91</v>
      </c>
      <c r="C21" s="194" t="s">
        <v>92</v>
      </c>
      <c r="D21" s="195" t="s">
        <v>93</v>
      </c>
      <c r="E21" s="130">
        <f>'1314'!G16</f>
        <v>9089037</v>
      </c>
      <c r="F21" s="124">
        <f>'1314'!G17</f>
        <v>0</v>
      </c>
      <c r="G21" s="118">
        <f>'1314'!G18</f>
        <v>9089037</v>
      </c>
      <c r="H21" s="130">
        <f>'1314'!G21</f>
        <v>0</v>
      </c>
      <c r="I21" s="124">
        <f>'1314'!G26</f>
        <v>0</v>
      </c>
      <c r="J21" s="122">
        <f t="shared" si="0"/>
        <v>0</v>
      </c>
      <c r="K21" s="123">
        <f t="shared" si="1"/>
        <v>0</v>
      </c>
      <c r="L21" s="130">
        <f>'1314'!G30</f>
        <v>0</v>
      </c>
      <c r="M21" s="124">
        <f>'1314'!G31</f>
        <v>0</v>
      </c>
      <c r="N21" s="196"/>
      <c r="O21" s="207"/>
      <c r="P21" s="265"/>
      <c r="Q21" s="70"/>
      <c r="R21" s="70"/>
      <c r="S21" s="256"/>
    </row>
    <row r="22" spans="1:19" ht="30" customHeight="1" x14ac:dyDescent="0.2">
      <c r="A22" s="192">
        <v>1315</v>
      </c>
      <c r="B22" s="193" t="s">
        <v>94</v>
      </c>
      <c r="C22" s="194" t="s">
        <v>95</v>
      </c>
      <c r="D22" s="195" t="s">
        <v>78</v>
      </c>
      <c r="E22" s="130">
        <f>'1315'!G16</f>
        <v>4352717.51</v>
      </c>
      <c r="F22" s="124">
        <f>'1315'!G17</f>
        <v>0</v>
      </c>
      <c r="G22" s="118">
        <f>'1315'!G18</f>
        <v>4353714.9000000004</v>
      </c>
      <c r="H22" s="130">
        <f>'1315'!G21</f>
        <v>997.39000000059605</v>
      </c>
      <c r="I22" s="124">
        <f>'1315'!G26</f>
        <v>0</v>
      </c>
      <c r="J22" s="122">
        <f t="shared" si="0"/>
        <v>997.39000000059605</v>
      </c>
      <c r="K22" s="123">
        <f t="shared" si="1"/>
        <v>0</v>
      </c>
      <c r="L22" s="130">
        <f>'1315'!G30</f>
        <v>0</v>
      </c>
      <c r="M22" s="124">
        <f>'1315'!G31</f>
        <v>997.39</v>
      </c>
      <c r="N22" s="196"/>
      <c r="O22" s="207"/>
      <c r="P22" s="265"/>
      <c r="Q22" s="70"/>
      <c r="R22" s="70"/>
      <c r="S22" s="256"/>
    </row>
    <row r="23" spans="1:19" ht="30" customHeight="1" x14ac:dyDescent="0.2">
      <c r="A23" s="192">
        <v>1407</v>
      </c>
      <c r="B23" s="193" t="s">
        <v>96</v>
      </c>
      <c r="C23" s="194" t="s">
        <v>97</v>
      </c>
      <c r="D23" s="195" t="s">
        <v>98</v>
      </c>
      <c r="E23" s="130">
        <f>'1407'!G16</f>
        <v>14045101.32</v>
      </c>
      <c r="F23" s="124">
        <f>'1407'!G17</f>
        <v>0</v>
      </c>
      <c r="G23" s="118">
        <f>'1407'!G18</f>
        <v>14056193.85</v>
      </c>
      <c r="H23" s="130">
        <f>'1407'!G21</f>
        <v>11092.529999999329</v>
      </c>
      <c r="I23" s="124">
        <f>'1407'!G26</f>
        <v>0</v>
      </c>
      <c r="J23" s="122">
        <f t="shared" si="0"/>
        <v>11092.529999999329</v>
      </c>
      <c r="K23" s="123">
        <f t="shared" si="1"/>
        <v>0</v>
      </c>
      <c r="L23" s="130">
        <f>'1407'!G30</f>
        <v>0</v>
      </c>
      <c r="M23" s="124">
        <f>'1407'!G31</f>
        <v>11092.53</v>
      </c>
      <c r="N23" s="196"/>
      <c r="O23" s="207"/>
      <c r="P23" s="265"/>
      <c r="Q23" s="70"/>
      <c r="R23" s="70"/>
      <c r="S23" s="256"/>
    </row>
    <row r="24" spans="1:19" ht="30" customHeight="1" thickBot="1" x14ac:dyDescent="0.25">
      <c r="A24" s="197">
        <v>1408</v>
      </c>
      <c r="B24" s="198" t="s">
        <v>99</v>
      </c>
      <c r="C24" s="199" t="s">
        <v>100</v>
      </c>
      <c r="D24" s="200" t="s">
        <v>75</v>
      </c>
      <c r="E24" s="131">
        <f>'1408'!G16</f>
        <v>18336458.879999999</v>
      </c>
      <c r="F24" s="127">
        <f>'1408'!G17</f>
        <v>0</v>
      </c>
      <c r="G24" s="125">
        <f>'1408'!G18</f>
        <v>18481613.870000001</v>
      </c>
      <c r="H24" s="131">
        <f>'1408'!G21</f>
        <v>145154.99000000209</v>
      </c>
      <c r="I24" s="127">
        <f>'1408'!G23</f>
        <v>0</v>
      </c>
      <c r="J24" s="129">
        <f t="shared" si="0"/>
        <v>145154.99000000209</v>
      </c>
      <c r="K24" s="126">
        <f t="shared" si="1"/>
        <v>0</v>
      </c>
      <c r="L24" s="131">
        <f>'1408'!G30</f>
        <v>0</v>
      </c>
      <c r="M24" s="127">
        <f>'1408'!G31</f>
        <v>145154.99</v>
      </c>
      <c r="N24" s="201"/>
      <c r="O24" s="207"/>
      <c r="P24" s="265"/>
      <c r="Q24" s="70"/>
      <c r="R24" s="70"/>
      <c r="S24" s="256"/>
    </row>
    <row r="25" spans="1:19" ht="15.75" thickTop="1" x14ac:dyDescent="0.25">
      <c r="A25" s="112" t="s">
        <v>53</v>
      </c>
      <c r="B25" s="113"/>
      <c r="C25" s="64"/>
      <c r="D25" s="64"/>
      <c r="E25" s="65">
        <f t="shared" ref="E25:N25" si="2">SUM(E13:E24)</f>
        <v>341865058.64999998</v>
      </c>
      <c r="F25" s="114">
        <f t="shared" si="2"/>
        <v>395190</v>
      </c>
      <c r="G25" s="78">
        <f t="shared" si="2"/>
        <v>347680309.76000005</v>
      </c>
      <c r="H25" s="65">
        <f t="shared" si="2"/>
        <v>5815251.1100000087</v>
      </c>
      <c r="I25" s="78">
        <f t="shared" si="2"/>
        <v>4146859.5599999996</v>
      </c>
      <c r="J25" s="115">
        <f t="shared" si="2"/>
        <v>1668391.5500000089</v>
      </c>
      <c r="K25" s="114">
        <f t="shared" si="2"/>
        <v>0</v>
      </c>
      <c r="L25" s="65">
        <f t="shared" si="2"/>
        <v>85000</v>
      </c>
      <c r="M25" s="116">
        <f t="shared" si="2"/>
        <v>1583391.5500000019</v>
      </c>
      <c r="N25" s="117">
        <f t="shared" si="2"/>
        <v>0</v>
      </c>
      <c r="O25" s="207"/>
    </row>
    <row r="26" spans="1:19" ht="15.75" customHeight="1" thickBot="1" x14ac:dyDescent="0.25">
      <c r="A26" s="66"/>
      <c r="B26" s="67"/>
      <c r="C26" s="17"/>
      <c r="D26" s="17"/>
      <c r="E26" s="68"/>
      <c r="F26" s="45"/>
      <c r="G26" s="44"/>
      <c r="H26" s="43"/>
      <c r="I26" s="44"/>
      <c r="J26" s="88" t="s">
        <v>33</v>
      </c>
      <c r="K26" s="77">
        <f>J25+K25</f>
        <v>1668391.5500000089</v>
      </c>
      <c r="L26" s="90" t="s">
        <v>54</v>
      </c>
      <c r="M26" s="89"/>
      <c r="N26" s="69">
        <f>L25+M25+N25</f>
        <v>1668391.5500000019</v>
      </c>
    </row>
    <row r="27" spans="1:19" ht="15" thickTop="1" x14ac:dyDescent="0.2">
      <c r="A27" s="18"/>
      <c r="B27" s="71"/>
      <c r="C27" s="20"/>
      <c r="D27" s="20"/>
      <c r="E27" s="208"/>
      <c r="F27" s="208"/>
      <c r="G27" s="207"/>
      <c r="H27" s="209"/>
      <c r="I27" s="209"/>
      <c r="J27" s="257"/>
      <c r="L27" s="18"/>
      <c r="N27" s="70"/>
      <c r="O27" s="207"/>
    </row>
    <row r="28" spans="1:19" ht="14.25" x14ac:dyDescent="0.2">
      <c r="A28" s="18"/>
      <c r="B28" s="71"/>
      <c r="C28" s="20"/>
      <c r="D28" s="186"/>
      <c r="E28" s="210"/>
      <c r="F28" s="210"/>
      <c r="G28" s="210"/>
      <c r="H28" s="210"/>
      <c r="I28" s="210"/>
      <c r="J28" s="258"/>
      <c r="N28" s="70"/>
    </row>
    <row r="29" spans="1:19" ht="14.25" x14ac:dyDescent="0.2">
      <c r="A29" s="71"/>
      <c r="B29" s="71"/>
      <c r="C29" s="71"/>
      <c r="D29" s="71"/>
      <c r="E29" s="73"/>
      <c r="F29" s="73"/>
      <c r="G29" s="74"/>
      <c r="H29" s="74"/>
      <c r="I29" s="74"/>
      <c r="J29" s="72"/>
      <c r="L29" s="85"/>
      <c r="M29" s="85"/>
      <c r="N29" s="268"/>
    </row>
    <row r="30" spans="1:19" ht="14.25" customHeight="1" x14ac:dyDescent="0.2">
      <c r="A30" s="71"/>
      <c r="B30" s="79"/>
      <c r="C30" s="79"/>
      <c r="D30" s="79"/>
      <c r="E30" s="79"/>
      <c r="F30" s="79"/>
      <c r="G30" s="79"/>
      <c r="H30" s="106"/>
      <c r="I30" s="79"/>
      <c r="J30" s="74"/>
      <c r="K30" s="4"/>
      <c r="L30" s="18"/>
      <c r="N30" s="70"/>
    </row>
    <row r="31" spans="1:19" ht="14.25" customHeight="1" x14ac:dyDescent="0.2">
      <c r="A31" s="71"/>
      <c r="B31" s="79"/>
      <c r="C31" s="79"/>
      <c r="D31" s="85"/>
      <c r="E31" s="86"/>
      <c r="F31" s="86"/>
      <c r="G31" s="86"/>
      <c r="H31" s="106"/>
      <c r="I31" s="79"/>
      <c r="J31" s="10"/>
      <c r="K31" s="211"/>
      <c r="L31" s="18"/>
      <c r="N31" s="18"/>
    </row>
    <row r="32" spans="1:19" ht="14.25" customHeight="1" x14ac:dyDescent="0.2">
      <c r="A32" s="71"/>
      <c r="B32" s="79"/>
      <c r="C32" s="79"/>
      <c r="D32" s="85"/>
      <c r="E32" s="86"/>
      <c r="F32" s="86"/>
      <c r="G32" s="86"/>
      <c r="H32" s="79"/>
      <c r="I32" s="79"/>
      <c r="J32" s="10"/>
      <c r="K32" s="264"/>
      <c r="L32" s="18"/>
      <c r="N32" s="18"/>
    </row>
    <row r="33" spans="1:18" ht="14.25" x14ac:dyDescent="0.2">
      <c r="A33" s="71"/>
      <c r="B33" s="79"/>
      <c r="C33" s="79"/>
      <c r="D33" s="79"/>
      <c r="E33" s="79"/>
      <c r="F33" s="79"/>
      <c r="G33" s="79"/>
      <c r="H33" s="79"/>
      <c r="I33" s="79"/>
      <c r="J33" s="10"/>
      <c r="K33" s="211"/>
      <c r="L33" s="18"/>
      <c r="N33" s="18"/>
    </row>
    <row r="34" spans="1:18" ht="14.25" x14ac:dyDescent="0.2">
      <c r="A34" s="71"/>
      <c r="B34" s="79"/>
      <c r="C34" s="79"/>
      <c r="D34" s="79"/>
      <c r="E34" s="79"/>
      <c r="F34" s="79"/>
      <c r="G34" s="79"/>
      <c r="H34" s="79"/>
      <c r="I34" s="79"/>
      <c r="J34" s="10"/>
      <c r="K34" s="4"/>
      <c r="L34" s="18"/>
      <c r="N34" s="18"/>
    </row>
    <row r="35" spans="1:18" ht="14.25" x14ac:dyDescent="0.2">
      <c r="A35" s="71"/>
      <c r="B35" s="79"/>
      <c r="C35" s="79"/>
      <c r="D35" s="79"/>
      <c r="E35" s="79"/>
      <c r="F35" s="79"/>
      <c r="G35" s="79"/>
      <c r="H35" s="79"/>
      <c r="I35" s="79"/>
      <c r="J35" s="10"/>
      <c r="K35" s="4"/>
      <c r="L35" s="18"/>
      <c r="N35" s="18"/>
    </row>
    <row r="36" spans="1:18" ht="14.25" x14ac:dyDescent="0.2">
      <c r="A36" s="71"/>
      <c r="B36" s="79"/>
      <c r="C36" s="79"/>
      <c r="D36" s="79"/>
      <c r="E36" s="79"/>
      <c r="F36" s="79"/>
      <c r="G36" s="79"/>
      <c r="H36" s="79"/>
      <c r="I36" s="79"/>
      <c r="J36" s="10"/>
      <c r="K36" s="211"/>
      <c r="N36" s="18"/>
    </row>
    <row r="37" spans="1:18" ht="14.25" x14ac:dyDescent="0.2">
      <c r="A37" s="74"/>
      <c r="B37" s="74"/>
      <c r="C37" s="18"/>
      <c r="D37" s="75"/>
      <c r="E37" s="74"/>
      <c r="F37" s="74"/>
      <c r="G37" s="74"/>
      <c r="H37" s="106"/>
      <c r="I37" s="4"/>
      <c r="J37" s="10"/>
      <c r="K37" s="264"/>
      <c r="N37" s="18"/>
    </row>
    <row r="38" spans="1:18" s="7" customFormat="1" ht="14.25" x14ac:dyDescent="0.2">
      <c r="A38" s="74"/>
      <c r="B38" s="74"/>
      <c r="C38" s="4"/>
      <c r="D38" s="4"/>
      <c r="E38" s="4"/>
      <c r="F38" s="4"/>
      <c r="G38" s="4"/>
      <c r="H38" s="106"/>
      <c r="I38" s="4"/>
      <c r="J38" s="10"/>
      <c r="K38" s="211"/>
      <c r="L38" s="8"/>
      <c r="M38" s="8"/>
      <c r="N38" s="18"/>
      <c r="O38" s="207"/>
      <c r="P38" s="18"/>
      <c r="Q38" s="18"/>
      <c r="R38" s="8"/>
    </row>
    <row r="39" spans="1:18" x14ac:dyDescent="0.2">
      <c r="C39" s="18"/>
      <c r="D39" s="87"/>
      <c r="E39" s="4"/>
      <c r="F39" s="4"/>
      <c r="G39" s="4"/>
      <c r="J39" s="212"/>
      <c r="K39" s="211"/>
      <c r="P39" s="4"/>
      <c r="Q39" s="4"/>
      <c r="R39" s="7"/>
    </row>
    <row r="40" spans="1:18" s="7" customFormat="1" ht="15" x14ac:dyDescent="0.2">
      <c r="A40" s="76"/>
      <c r="B40" s="76"/>
      <c r="C40" s="10"/>
      <c r="D40" s="10"/>
      <c r="L40" s="8"/>
      <c r="M40" s="8"/>
      <c r="N40" s="8"/>
      <c r="O40" s="18"/>
      <c r="P40" s="18"/>
      <c r="Q40" s="18"/>
      <c r="R40" s="8"/>
    </row>
    <row r="41" spans="1:18" s="7" customFormat="1" ht="15.75" x14ac:dyDescent="0.25">
      <c r="A41" s="276"/>
      <c r="B41" s="277"/>
      <c r="C41" s="10"/>
      <c r="D41" s="10"/>
      <c r="L41" s="8"/>
      <c r="M41" s="8"/>
      <c r="N41" s="8"/>
      <c r="O41" s="18"/>
      <c r="P41" s="4"/>
      <c r="Q41" s="4"/>
    </row>
    <row r="42" spans="1:18" s="7" customFormat="1" ht="35.25" customHeight="1" x14ac:dyDescent="0.2">
      <c r="A42" s="278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18"/>
      <c r="P42" s="4"/>
      <c r="Q42" s="4"/>
    </row>
    <row r="43" spans="1:18" s="7" customFormat="1" ht="27" customHeight="1" x14ac:dyDescent="0.2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18"/>
      <c r="P43" s="4"/>
      <c r="Q43" s="4"/>
    </row>
    <row r="44" spans="1:18" s="10" customFormat="1" ht="15" x14ac:dyDescent="0.2">
      <c r="A44" s="76"/>
      <c r="B44" s="76"/>
      <c r="E44" s="7"/>
      <c r="F44" s="7"/>
      <c r="G44" s="7"/>
      <c r="H44" s="7"/>
      <c r="I44" s="7"/>
      <c r="J44" s="7"/>
      <c r="K44" s="7"/>
      <c r="L44" s="8"/>
      <c r="M44" s="8"/>
      <c r="N44" s="8"/>
      <c r="O44" s="18"/>
      <c r="P44" s="4"/>
      <c r="Q44" s="4"/>
      <c r="R44" s="7"/>
    </row>
    <row r="45" spans="1:18" s="10" customFormat="1" ht="15" x14ac:dyDescent="0.2">
      <c r="A45" s="76"/>
      <c r="B45" s="76"/>
      <c r="E45" s="7"/>
      <c r="F45" s="7"/>
      <c r="G45" s="7"/>
      <c r="H45" s="7"/>
      <c r="I45" s="7"/>
      <c r="J45" s="7"/>
      <c r="K45" s="7"/>
      <c r="L45" s="8"/>
      <c r="M45" s="8"/>
      <c r="N45" s="8"/>
      <c r="O45" s="18"/>
    </row>
    <row r="46" spans="1:18" s="10" customFormat="1" ht="15" x14ac:dyDescent="0.2">
      <c r="A46" s="76"/>
      <c r="B46" s="76"/>
      <c r="E46" s="7"/>
      <c r="F46" s="7"/>
      <c r="G46" s="7"/>
      <c r="H46" s="7"/>
      <c r="I46" s="7"/>
      <c r="J46" s="7"/>
      <c r="K46" s="7"/>
      <c r="L46" s="8"/>
      <c r="M46" s="8"/>
      <c r="N46" s="8"/>
      <c r="O46" s="18"/>
    </row>
    <row r="47" spans="1:18" s="10" customFormat="1" ht="15" x14ac:dyDescent="0.2">
      <c r="A47" s="76"/>
      <c r="B47" s="76"/>
      <c r="E47" s="7"/>
      <c r="F47" s="7"/>
      <c r="G47" s="7"/>
      <c r="H47" s="7"/>
      <c r="I47" s="7"/>
      <c r="J47" s="7"/>
      <c r="K47" s="7"/>
      <c r="L47" s="8"/>
      <c r="M47" s="8"/>
      <c r="N47" s="8"/>
      <c r="O47" s="18"/>
    </row>
    <row r="48" spans="1:18" s="10" customFormat="1" ht="15" x14ac:dyDescent="0.2">
      <c r="A48" s="76"/>
      <c r="B48" s="76"/>
      <c r="E48" s="7"/>
      <c r="F48" s="7"/>
      <c r="G48" s="7"/>
      <c r="H48" s="7"/>
      <c r="I48" s="7"/>
      <c r="J48" s="7"/>
      <c r="K48" s="7"/>
      <c r="L48" s="8"/>
      <c r="M48" s="8"/>
      <c r="N48" s="8"/>
      <c r="O48" s="18"/>
    </row>
    <row r="49" spans="1:15" s="10" customFormat="1" ht="15" x14ac:dyDescent="0.2">
      <c r="A49" s="76"/>
      <c r="B49" s="76"/>
      <c r="E49" s="7"/>
      <c r="F49" s="7"/>
      <c r="G49" s="7"/>
      <c r="H49" s="7"/>
      <c r="I49" s="7"/>
      <c r="J49" s="7"/>
      <c r="K49" s="7"/>
      <c r="L49" s="8"/>
      <c r="M49" s="8"/>
      <c r="N49" s="8"/>
      <c r="O49" s="18"/>
    </row>
    <row r="50" spans="1:15" s="10" customFormat="1" ht="15" x14ac:dyDescent="0.2">
      <c r="A50" s="76"/>
      <c r="B50" s="76"/>
      <c r="E50" s="7"/>
      <c r="F50" s="7"/>
      <c r="G50" s="7"/>
      <c r="H50" s="7"/>
      <c r="I50" s="7"/>
      <c r="J50" s="7"/>
      <c r="K50" s="7"/>
      <c r="L50" s="8"/>
      <c r="M50" s="8"/>
      <c r="N50" s="8"/>
      <c r="O50" s="18"/>
    </row>
    <row r="51" spans="1:15" s="10" customFormat="1" ht="15" x14ac:dyDescent="0.2">
      <c r="A51" s="76"/>
      <c r="B51" s="76"/>
      <c r="E51" s="7"/>
      <c r="F51" s="7"/>
      <c r="G51" s="7"/>
      <c r="H51" s="7"/>
      <c r="I51" s="7"/>
      <c r="J51" s="7"/>
      <c r="K51" s="7"/>
      <c r="L51" s="8"/>
      <c r="M51" s="8"/>
      <c r="N51" s="8"/>
      <c r="O51" s="18"/>
    </row>
    <row r="52" spans="1:15" s="10" customFormat="1" ht="15" x14ac:dyDescent="0.2">
      <c r="A52" s="76"/>
      <c r="B52" s="76"/>
      <c r="E52" s="7"/>
      <c r="F52" s="7"/>
      <c r="G52" s="7"/>
      <c r="H52" s="7"/>
      <c r="I52" s="7"/>
      <c r="J52" s="7"/>
      <c r="K52" s="7"/>
      <c r="L52" s="8"/>
      <c r="M52" s="8"/>
      <c r="N52" s="8"/>
      <c r="O52" s="18"/>
    </row>
    <row r="53" spans="1:15" s="10" customFormat="1" ht="15" x14ac:dyDescent="0.2">
      <c r="A53" s="76"/>
      <c r="B53" s="76"/>
      <c r="E53" s="7"/>
      <c r="F53" s="7"/>
      <c r="G53" s="7"/>
      <c r="H53" s="7"/>
      <c r="I53" s="7"/>
      <c r="J53" s="7"/>
      <c r="K53" s="7"/>
      <c r="L53" s="8"/>
      <c r="M53" s="8"/>
      <c r="N53" s="8"/>
      <c r="O53" s="18"/>
    </row>
    <row r="54" spans="1:15" s="10" customFormat="1" ht="15" x14ac:dyDescent="0.2">
      <c r="A54" s="76"/>
      <c r="B54" s="76"/>
      <c r="E54" s="7"/>
      <c r="F54" s="7"/>
      <c r="G54" s="7"/>
      <c r="H54" s="7"/>
      <c r="I54" s="7"/>
      <c r="J54" s="7"/>
      <c r="K54" s="7"/>
      <c r="L54" s="8"/>
      <c r="M54" s="8"/>
      <c r="N54" s="8"/>
      <c r="O54" s="18"/>
    </row>
    <row r="55" spans="1:15" s="10" customFormat="1" ht="15" x14ac:dyDescent="0.2">
      <c r="A55" s="76"/>
      <c r="B55" s="76"/>
      <c r="E55" s="7"/>
      <c r="F55" s="7"/>
      <c r="G55" s="7"/>
      <c r="H55" s="7"/>
      <c r="I55" s="7"/>
      <c r="J55" s="7"/>
      <c r="K55" s="7"/>
      <c r="L55" s="8"/>
      <c r="M55" s="8"/>
      <c r="N55" s="8"/>
      <c r="O55" s="18"/>
    </row>
    <row r="56" spans="1:15" s="10" customFormat="1" ht="15" x14ac:dyDescent="0.2">
      <c r="A56" s="76"/>
      <c r="B56" s="76"/>
      <c r="E56" s="7"/>
      <c r="F56" s="7"/>
      <c r="G56" s="7"/>
      <c r="H56" s="7"/>
      <c r="I56" s="7"/>
      <c r="J56" s="7"/>
      <c r="K56" s="7"/>
      <c r="L56" s="8"/>
      <c r="M56" s="8"/>
      <c r="N56" s="8"/>
      <c r="O56" s="18"/>
    </row>
    <row r="57" spans="1:15" s="10" customFormat="1" ht="15" x14ac:dyDescent="0.2">
      <c r="A57" s="76"/>
      <c r="B57" s="76"/>
      <c r="E57" s="7"/>
      <c r="F57" s="7"/>
      <c r="G57" s="7"/>
      <c r="H57" s="7"/>
      <c r="I57" s="7"/>
      <c r="J57" s="7"/>
      <c r="K57" s="7"/>
      <c r="L57" s="8"/>
      <c r="M57" s="8"/>
      <c r="N57" s="8"/>
      <c r="O57" s="18"/>
    </row>
    <row r="58" spans="1:15" s="10" customFormat="1" ht="15" x14ac:dyDescent="0.2">
      <c r="A58" s="76"/>
      <c r="B58" s="76"/>
      <c r="E58" s="7"/>
      <c r="F58" s="7"/>
      <c r="G58" s="7"/>
      <c r="H58" s="7"/>
      <c r="I58" s="7"/>
      <c r="J58" s="7"/>
      <c r="K58" s="7"/>
      <c r="L58" s="8"/>
      <c r="M58" s="8"/>
      <c r="N58" s="8"/>
      <c r="O58" s="18"/>
    </row>
    <row r="59" spans="1:15" s="10" customFormat="1" ht="15" x14ac:dyDescent="0.2">
      <c r="A59" s="76"/>
      <c r="B59" s="76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</row>
    <row r="60" spans="1:15" s="10" customFormat="1" ht="15" x14ac:dyDescent="0.2">
      <c r="A60" s="76"/>
      <c r="B60" s="76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</row>
    <row r="61" spans="1:15" s="10" customFormat="1" ht="15" x14ac:dyDescent="0.2">
      <c r="A61" s="76"/>
      <c r="B61" s="76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</row>
    <row r="62" spans="1:15" s="10" customFormat="1" ht="15" x14ac:dyDescent="0.2">
      <c r="A62" s="76"/>
      <c r="B62" s="76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</row>
    <row r="63" spans="1:15" s="10" customFormat="1" ht="15" x14ac:dyDescent="0.2">
      <c r="A63" s="76"/>
      <c r="B63" s="76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</row>
    <row r="64" spans="1:15" s="10" customFormat="1" ht="15" x14ac:dyDescent="0.2">
      <c r="A64" s="76"/>
      <c r="B64" s="76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</row>
    <row r="65" spans="1:15" s="10" customFormat="1" ht="15" x14ac:dyDescent="0.2">
      <c r="A65" s="76"/>
      <c r="B65" s="76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</row>
    <row r="66" spans="1:15" s="10" customFormat="1" ht="15" x14ac:dyDescent="0.2">
      <c r="A66" s="76"/>
      <c r="B66" s="76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</row>
    <row r="67" spans="1:15" s="10" customFormat="1" ht="15" x14ac:dyDescent="0.2">
      <c r="A67" s="76"/>
      <c r="B67" s="76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</row>
    <row r="68" spans="1:15" s="10" customFormat="1" ht="15" x14ac:dyDescent="0.2">
      <c r="A68" s="76"/>
      <c r="B68" s="76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</row>
    <row r="69" spans="1:15" s="10" customFormat="1" ht="15" x14ac:dyDescent="0.2">
      <c r="A69" s="76"/>
      <c r="B69" s="76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</row>
    <row r="70" spans="1:15" s="10" customFormat="1" ht="15" x14ac:dyDescent="0.2">
      <c r="A70" s="76"/>
      <c r="B70" s="76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</row>
    <row r="71" spans="1:15" s="10" customFormat="1" ht="15" x14ac:dyDescent="0.2">
      <c r="A71" s="76"/>
      <c r="B71" s="76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</row>
    <row r="72" spans="1:15" s="10" customFormat="1" ht="15" x14ac:dyDescent="0.2">
      <c r="A72" s="76"/>
      <c r="B72" s="76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</row>
    <row r="73" spans="1:15" s="10" customFormat="1" ht="15" x14ac:dyDescent="0.2">
      <c r="A73" s="76"/>
      <c r="B73" s="76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</row>
    <row r="74" spans="1:15" s="10" customFormat="1" ht="15" x14ac:dyDescent="0.2">
      <c r="A74" s="76"/>
      <c r="B74" s="76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</row>
    <row r="75" spans="1:15" s="10" customFormat="1" ht="15" x14ac:dyDescent="0.2">
      <c r="A75" s="76"/>
      <c r="B75" s="76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</row>
    <row r="76" spans="1:15" s="10" customFormat="1" ht="15" x14ac:dyDescent="0.2">
      <c r="A76" s="76"/>
      <c r="B76" s="76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</row>
    <row r="77" spans="1:15" s="10" customFormat="1" ht="15" x14ac:dyDescent="0.2">
      <c r="A77" s="76"/>
      <c r="B77" s="76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</row>
    <row r="78" spans="1:15" s="10" customFormat="1" ht="15" x14ac:dyDescent="0.2">
      <c r="A78" s="76"/>
      <c r="B78" s="76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</row>
    <row r="79" spans="1:15" s="10" customFormat="1" ht="15" x14ac:dyDescent="0.2">
      <c r="A79" s="76"/>
      <c r="B79" s="76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</row>
    <row r="80" spans="1:15" s="10" customFormat="1" ht="15" x14ac:dyDescent="0.2">
      <c r="A80" s="76"/>
      <c r="B80" s="76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</row>
    <row r="81" spans="1:15" s="10" customFormat="1" ht="15" x14ac:dyDescent="0.2">
      <c r="A81" s="76"/>
      <c r="B81" s="76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</row>
    <row r="82" spans="1:15" s="10" customFormat="1" ht="15" x14ac:dyDescent="0.2">
      <c r="A82" s="76"/>
      <c r="B82" s="76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</row>
    <row r="83" spans="1:15" s="10" customFormat="1" ht="15" x14ac:dyDescent="0.2">
      <c r="A83" s="76"/>
      <c r="B83" s="76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</row>
    <row r="84" spans="1:15" s="10" customFormat="1" ht="15" x14ac:dyDescent="0.2">
      <c r="A84" s="76"/>
      <c r="B84" s="76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</row>
    <row r="85" spans="1:15" s="10" customFormat="1" ht="15" x14ac:dyDescent="0.2">
      <c r="A85" s="76"/>
      <c r="B85" s="76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</row>
    <row r="86" spans="1:15" s="10" customFormat="1" ht="15" x14ac:dyDescent="0.2">
      <c r="A86" s="76"/>
      <c r="B86" s="76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</row>
    <row r="87" spans="1:15" s="10" customFormat="1" ht="15" x14ac:dyDescent="0.2">
      <c r="A87" s="76"/>
      <c r="B87" s="76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</row>
    <row r="88" spans="1:15" s="10" customFormat="1" ht="15" x14ac:dyDescent="0.2">
      <c r="A88" s="76"/>
      <c r="B88" s="76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</row>
    <row r="89" spans="1:15" s="10" customFormat="1" ht="15" x14ac:dyDescent="0.2">
      <c r="A89" s="76"/>
      <c r="B89" s="76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</row>
    <row r="90" spans="1:15" s="10" customFormat="1" ht="15" x14ac:dyDescent="0.2">
      <c r="A90" s="76"/>
      <c r="B90" s="76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</row>
    <row r="91" spans="1:15" s="10" customFormat="1" ht="15" x14ac:dyDescent="0.2">
      <c r="A91" s="76"/>
      <c r="B91" s="76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</row>
    <row r="92" spans="1:15" s="10" customFormat="1" ht="15" x14ac:dyDescent="0.2">
      <c r="A92" s="76"/>
      <c r="B92" s="76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</row>
    <row r="93" spans="1:15" s="10" customFormat="1" ht="15" x14ac:dyDescent="0.2">
      <c r="A93" s="76"/>
      <c r="B93" s="76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</row>
    <row r="94" spans="1:15" s="10" customFormat="1" ht="15" x14ac:dyDescent="0.2">
      <c r="A94" s="76"/>
      <c r="B94" s="76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</row>
    <row r="95" spans="1:15" s="10" customFormat="1" ht="15" x14ac:dyDescent="0.2">
      <c r="A95" s="76"/>
      <c r="B95" s="76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</row>
    <row r="96" spans="1:15" s="10" customFormat="1" ht="15" x14ac:dyDescent="0.2">
      <c r="A96" s="76"/>
      <c r="B96" s="76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</row>
    <row r="97" spans="1:15" s="10" customFormat="1" ht="15" x14ac:dyDescent="0.2">
      <c r="A97" s="76"/>
      <c r="B97" s="76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</row>
    <row r="98" spans="1:15" s="10" customFormat="1" ht="15" x14ac:dyDescent="0.2">
      <c r="A98" s="76"/>
      <c r="B98" s="76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</row>
    <row r="99" spans="1:15" s="10" customFormat="1" ht="15" x14ac:dyDescent="0.2">
      <c r="A99" s="76"/>
      <c r="B99" s="76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</row>
    <row r="100" spans="1:15" s="10" customFormat="1" ht="15" x14ac:dyDescent="0.2">
      <c r="A100" s="76"/>
      <c r="B100" s="76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</row>
    <row r="101" spans="1:15" s="10" customFormat="1" ht="15" x14ac:dyDescent="0.2">
      <c r="A101" s="76"/>
      <c r="B101" s="76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</row>
    <row r="102" spans="1:15" s="10" customFormat="1" ht="15" x14ac:dyDescent="0.2">
      <c r="A102" s="76"/>
      <c r="B102" s="76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</row>
    <row r="103" spans="1:15" s="10" customFormat="1" ht="15" x14ac:dyDescent="0.2">
      <c r="A103" s="76"/>
      <c r="B103" s="76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</row>
    <row r="104" spans="1:15" s="10" customFormat="1" ht="15" x14ac:dyDescent="0.2">
      <c r="A104" s="76"/>
      <c r="B104" s="76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</row>
    <row r="105" spans="1:15" s="10" customFormat="1" ht="15" x14ac:dyDescent="0.2">
      <c r="A105" s="76"/>
      <c r="B105" s="76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</row>
    <row r="106" spans="1:15" s="10" customFormat="1" ht="15" x14ac:dyDescent="0.2">
      <c r="A106" s="76"/>
      <c r="B106" s="76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</row>
    <row r="107" spans="1:15" s="10" customFormat="1" ht="15" x14ac:dyDescent="0.2">
      <c r="A107" s="76"/>
      <c r="B107" s="76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</row>
    <row r="108" spans="1:15" s="10" customFormat="1" ht="15" x14ac:dyDescent="0.2">
      <c r="A108" s="76"/>
      <c r="B108" s="76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</row>
    <row r="109" spans="1:15" s="10" customFormat="1" ht="15" x14ac:dyDescent="0.2">
      <c r="A109" s="76"/>
      <c r="B109" s="76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</row>
    <row r="110" spans="1:15" s="10" customFormat="1" ht="15" x14ac:dyDescent="0.2">
      <c r="A110" s="76"/>
      <c r="B110" s="76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</row>
    <row r="111" spans="1:15" s="10" customFormat="1" ht="15" x14ac:dyDescent="0.2">
      <c r="A111" s="76"/>
      <c r="B111" s="76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</row>
    <row r="112" spans="1:15" s="10" customFormat="1" ht="15" x14ac:dyDescent="0.2">
      <c r="A112" s="76"/>
      <c r="B112" s="76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</row>
    <row r="113" spans="1:15" s="10" customFormat="1" ht="15" x14ac:dyDescent="0.2">
      <c r="A113" s="76"/>
      <c r="B113" s="76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</row>
    <row r="114" spans="1:15" s="10" customFormat="1" ht="15" x14ac:dyDescent="0.2">
      <c r="A114" s="76"/>
      <c r="B114" s="76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</row>
    <row r="115" spans="1:15" s="10" customFormat="1" ht="15" x14ac:dyDescent="0.2">
      <c r="A115" s="76"/>
      <c r="B115" s="76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</row>
    <row r="116" spans="1:15" s="10" customFormat="1" ht="15" x14ac:dyDescent="0.2">
      <c r="A116" s="76"/>
      <c r="B116" s="76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</row>
    <row r="117" spans="1:15" s="10" customFormat="1" ht="15" x14ac:dyDescent="0.2">
      <c r="A117" s="76"/>
      <c r="B117" s="76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</row>
    <row r="118" spans="1:15" s="10" customFormat="1" ht="15" x14ac:dyDescent="0.2">
      <c r="A118" s="76"/>
      <c r="B118" s="76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</row>
    <row r="119" spans="1:15" s="10" customFormat="1" ht="15" x14ac:dyDescent="0.2">
      <c r="A119" s="76"/>
      <c r="B119" s="76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</row>
    <row r="120" spans="1:15" s="10" customFormat="1" ht="15" x14ac:dyDescent="0.2">
      <c r="A120" s="76"/>
      <c r="B120" s="76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</row>
    <row r="121" spans="1:15" s="10" customFormat="1" ht="15" x14ac:dyDescent="0.2">
      <c r="A121" s="76"/>
      <c r="B121" s="76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</row>
    <row r="122" spans="1:15" s="10" customFormat="1" ht="15" x14ac:dyDescent="0.2">
      <c r="A122" s="76"/>
      <c r="B122" s="76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</row>
    <row r="123" spans="1:15" s="10" customFormat="1" ht="15" x14ac:dyDescent="0.2">
      <c r="A123" s="76"/>
      <c r="B123" s="76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</row>
    <row r="124" spans="1:15" s="10" customFormat="1" ht="15" x14ac:dyDescent="0.2">
      <c r="A124" s="76"/>
      <c r="B124" s="76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</row>
    <row r="125" spans="1:15" s="10" customFormat="1" ht="15" x14ac:dyDescent="0.2">
      <c r="A125" s="76"/>
      <c r="B125" s="76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</row>
    <row r="126" spans="1:15" s="10" customFormat="1" ht="15" x14ac:dyDescent="0.2">
      <c r="A126" s="76"/>
      <c r="B126" s="76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</row>
    <row r="127" spans="1:15" s="10" customFormat="1" ht="15" x14ac:dyDescent="0.2">
      <c r="A127" s="76"/>
      <c r="B127" s="76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</row>
    <row r="128" spans="1:15" s="10" customFormat="1" ht="15" x14ac:dyDescent="0.2">
      <c r="A128" s="76"/>
      <c r="B128" s="76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</row>
    <row r="129" spans="1:15" s="10" customFormat="1" ht="15" x14ac:dyDescent="0.2">
      <c r="A129" s="76"/>
      <c r="B129" s="76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</row>
    <row r="130" spans="1:15" s="10" customFormat="1" ht="15" x14ac:dyDescent="0.2">
      <c r="A130" s="76"/>
      <c r="B130" s="76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</row>
    <row r="131" spans="1:15" s="10" customFormat="1" ht="15" x14ac:dyDescent="0.2">
      <c r="A131" s="76"/>
      <c r="B131" s="76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</row>
    <row r="132" spans="1:15" s="10" customFormat="1" ht="15" x14ac:dyDescent="0.2">
      <c r="A132" s="76"/>
      <c r="B132" s="76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</row>
    <row r="133" spans="1:15" s="10" customFormat="1" ht="15" x14ac:dyDescent="0.2">
      <c r="A133" s="76"/>
      <c r="B133" s="76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</row>
    <row r="134" spans="1:15" s="10" customFormat="1" ht="15" x14ac:dyDescent="0.2">
      <c r="A134" s="76"/>
      <c r="B134" s="76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</row>
    <row r="135" spans="1:15" s="10" customFormat="1" ht="15" x14ac:dyDescent="0.2">
      <c r="A135" s="76"/>
      <c r="B135" s="76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</row>
    <row r="136" spans="1:15" s="10" customFormat="1" ht="15" x14ac:dyDescent="0.2">
      <c r="A136" s="76"/>
      <c r="B136" s="76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</row>
    <row r="137" spans="1:15" s="10" customFormat="1" ht="15" x14ac:dyDescent="0.2">
      <c r="A137" s="76"/>
      <c r="B137" s="76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</row>
    <row r="138" spans="1:15" s="10" customFormat="1" ht="15" x14ac:dyDescent="0.2">
      <c r="A138" s="76"/>
      <c r="B138" s="76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</row>
    <row r="139" spans="1:15" s="10" customFormat="1" ht="15" x14ac:dyDescent="0.2">
      <c r="A139" s="76"/>
      <c r="B139" s="76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</row>
    <row r="140" spans="1:15" s="10" customFormat="1" ht="15" x14ac:dyDescent="0.2">
      <c r="A140" s="76"/>
      <c r="B140" s="76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</row>
    <row r="141" spans="1:15" s="10" customFormat="1" ht="15" x14ac:dyDescent="0.2">
      <c r="A141" s="76"/>
      <c r="B141" s="76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</row>
    <row r="142" spans="1:15" s="10" customFormat="1" ht="15" x14ac:dyDescent="0.2">
      <c r="A142" s="76"/>
      <c r="B142" s="76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</row>
    <row r="143" spans="1:15" s="10" customFormat="1" ht="15" x14ac:dyDescent="0.2">
      <c r="A143" s="76"/>
      <c r="B143" s="76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</row>
    <row r="144" spans="1:15" s="10" customFormat="1" ht="15" x14ac:dyDescent="0.2">
      <c r="A144" s="76"/>
      <c r="B144" s="76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</row>
    <row r="145" spans="1:15" s="10" customFormat="1" ht="15" x14ac:dyDescent="0.2">
      <c r="A145" s="76"/>
      <c r="B145" s="76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</row>
    <row r="146" spans="1:15" s="10" customFormat="1" ht="15" x14ac:dyDescent="0.2">
      <c r="A146" s="76"/>
      <c r="B146" s="76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</row>
    <row r="147" spans="1:15" s="10" customFormat="1" ht="15" x14ac:dyDescent="0.2">
      <c r="A147" s="76"/>
      <c r="B147" s="76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</row>
    <row r="148" spans="1:15" s="10" customFormat="1" ht="15" x14ac:dyDescent="0.2">
      <c r="A148" s="76"/>
      <c r="B148" s="76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</row>
    <row r="149" spans="1:15" s="10" customFormat="1" ht="15" x14ac:dyDescent="0.2">
      <c r="A149" s="76"/>
      <c r="B149" s="76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</row>
    <row r="150" spans="1:15" s="10" customFormat="1" ht="15" x14ac:dyDescent="0.2">
      <c r="A150" s="76"/>
      <c r="B150" s="76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</row>
    <row r="151" spans="1:15" s="10" customFormat="1" ht="15" x14ac:dyDescent="0.2">
      <c r="A151" s="76"/>
      <c r="B151" s="76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</row>
    <row r="152" spans="1:15" s="10" customFormat="1" ht="15" x14ac:dyDescent="0.2">
      <c r="A152" s="76"/>
      <c r="B152" s="76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</row>
    <row r="153" spans="1:15" s="10" customFormat="1" ht="15" x14ac:dyDescent="0.2">
      <c r="A153" s="76"/>
      <c r="B153" s="76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</row>
    <row r="154" spans="1:15" s="10" customFormat="1" ht="15" x14ac:dyDescent="0.2">
      <c r="A154" s="76"/>
      <c r="B154" s="76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</row>
    <row r="155" spans="1:15" s="10" customFormat="1" ht="15" x14ac:dyDescent="0.2">
      <c r="A155" s="76"/>
      <c r="B155" s="76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</row>
    <row r="156" spans="1:15" s="10" customFormat="1" ht="15" x14ac:dyDescent="0.2">
      <c r="A156" s="76"/>
      <c r="B156" s="76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</row>
    <row r="157" spans="1:15" s="10" customFormat="1" ht="15" x14ac:dyDescent="0.2">
      <c r="A157" s="76"/>
      <c r="B157" s="76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</row>
    <row r="158" spans="1:15" s="10" customFormat="1" ht="15" x14ac:dyDescent="0.2">
      <c r="A158" s="76"/>
      <c r="B158" s="76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</row>
    <row r="159" spans="1:15" s="10" customFormat="1" ht="15" x14ac:dyDescent="0.2">
      <c r="A159" s="76"/>
      <c r="B159" s="76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</row>
    <row r="160" spans="1:15" s="10" customFormat="1" ht="15" x14ac:dyDescent="0.2">
      <c r="A160" s="76"/>
      <c r="B160" s="76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</row>
    <row r="161" spans="1:15" s="10" customFormat="1" ht="15" x14ac:dyDescent="0.2">
      <c r="A161" s="76"/>
      <c r="B161" s="76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</row>
    <row r="162" spans="1:15" s="10" customFormat="1" ht="15" x14ac:dyDescent="0.2">
      <c r="A162" s="76"/>
      <c r="B162" s="76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</row>
    <row r="163" spans="1:15" s="10" customFormat="1" ht="15" x14ac:dyDescent="0.2">
      <c r="A163" s="76"/>
      <c r="B163" s="76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</row>
    <row r="164" spans="1:15" s="10" customFormat="1" ht="15" x14ac:dyDescent="0.2">
      <c r="A164" s="76"/>
      <c r="B164" s="76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</row>
    <row r="165" spans="1:15" s="10" customFormat="1" ht="15" x14ac:dyDescent="0.2">
      <c r="A165" s="76"/>
      <c r="B165" s="76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</row>
    <row r="166" spans="1:15" s="10" customFormat="1" ht="15" x14ac:dyDescent="0.2">
      <c r="A166" s="76"/>
      <c r="B166" s="76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</row>
    <row r="167" spans="1:15" s="10" customFormat="1" ht="15" x14ac:dyDescent="0.2">
      <c r="A167" s="76"/>
      <c r="B167" s="76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</row>
    <row r="168" spans="1:15" s="10" customFormat="1" ht="15" x14ac:dyDescent="0.2">
      <c r="A168" s="76"/>
      <c r="B168" s="76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</row>
    <row r="169" spans="1:15" s="10" customFormat="1" ht="15" x14ac:dyDescent="0.2">
      <c r="A169" s="76"/>
      <c r="B169" s="76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</row>
    <row r="170" spans="1:15" s="10" customFormat="1" ht="15" x14ac:dyDescent="0.2">
      <c r="A170" s="76"/>
      <c r="B170" s="76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</row>
    <row r="171" spans="1:15" s="10" customFormat="1" ht="15" x14ac:dyDescent="0.2">
      <c r="A171" s="76"/>
      <c r="B171" s="76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</row>
    <row r="172" spans="1:15" s="10" customFormat="1" ht="15" x14ac:dyDescent="0.2">
      <c r="A172" s="76"/>
      <c r="B172" s="76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</row>
    <row r="173" spans="1:15" s="10" customFormat="1" ht="15" x14ac:dyDescent="0.2">
      <c r="A173" s="76"/>
      <c r="B173" s="76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</row>
    <row r="174" spans="1:15" s="10" customFormat="1" ht="15" x14ac:dyDescent="0.2">
      <c r="A174" s="76"/>
      <c r="B174" s="76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</row>
    <row r="175" spans="1:15" s="10" customFormat="1" ht="15" x14ac:dyDescent="0.2">
      <c r="A175" s="76"/>
      <c r="B175" s="76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</row>
    <row r="176" spans="1:15" s="10" customFormat="1" ht="15" x14ac:dyDescent="0.2">
      <c r="A176" s="76"/>
      <c r="B176" s="76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</row>
    <row r="177" spans="1:15" s="10" customFormat="1" ht="15" x14ac:dyDescent="0.2">
      <c r="A177" s="76"/>
      <c r="B177" s="76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</row>
    <row r="178" spans="1:15" s="10" customFormat="1" ht="15" x14ac:dyDescent="0.2">
      <c r="A178" s="76"/>
      <c r="B178" s="76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</row>
    <row r="179" spans="1:15" s="10" customFormat="1" ht="15" x14ac:dyDescent="0.2">
      <c r="A179" s="76"/>
      <c r="B179" s="76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</row>
    <row r="180" spans="1:15" s="10" customFormat="1" ht="15" x14ac:dyDescent="0.2">
      <c r="A180" s="76"/>
      <c r="B180" s="76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</row>
    <row r="181" spans="1:15" s="10" customFormat="1" ht="15" x14ac:dyDescent="0.2">
      <c r="A181" s="76"/>
      <c r="B181" s="76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</row>
    <row r="182" spans="1:15" s="10" customFormat="1" ht="15" x14ac:dyDescent="0.2">
      <c r="A182" s="76"/>
      <c r="B182" s="76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</row>
    <row r="183" spans="1:15" s="10" customFormat="1" ht="15" x14ac:dyDescent="0.2">
      <c r="A183" s="76"/>
      <c r="B183" s="76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</row>
    <row r="184" spans="1:15" s="10" customFormat="1" ht="15" x14ac:dyDescent="0.2">
      <c r="A184" s="76"/>
      <c r="B184" s="76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</row>
    <row r="185" spans="1:15" s="10" customFormat="1" ht="15" x14ac:dyDescent="0.2">
      <c r="A185" s="76"/>
      <c r="B185" s="76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</row>
    <row r="186" spans="1:15" s="10" customFormat="1" ht="15" x14ac:dyDescent="0.2">
      <c r="A186" s="76"/>
      <c r="B186" s="76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</row>
    <row r="187" spans="1:15" s="10" customFormat="1" ht="15" x14ac:dyDescent="0.2">
      <c r="A187" s="76"/>
      <c r="B187" s="76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</row>
    <row r="188" spans="1:15" s="10" customFormat="1" ht="15" x14ac:dyDescent="0.2">
      <c r="A188" s="76"/>
      <c r="B188" s="76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</row>
    <row r="189" spans="1:15" s="10" customFormat="1" ht="15" x14ac:dyDescent="0.2">
      <c r="A189" s="76"/>
      <c r="B189" s="76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</row>
    <row r="190" spans="1:15" s="10" customFormat="1" ht="15" x14ac:dyDescent="0.2">
      <c r="A190" s="76"/>
      <c r="B190" s="76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</row>
    <row r="191" spans="1:15" s="10" customFormat="1" ht="15" x14ac:dyDescent="0.2">
      <c r="A191" s="76"/>
      <c r="B191" s="76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</row>
    <row r="192" spans="1:15" s="10" customFormat="1" ht="15" x14ac:dyDescent="0.2">
      <c r="A192" s="76"/>
      <c r="B192" s="76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</row>
    <row r="193" spans="1:15" s="10" customFormat="1" ht="15" x14ac:dyDescent="0.2">
      <c r="A193" s="76"/>
      <c r="B193" s="76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</row>
    <row r="194" spans="1:15" s="10" customFormat="1" ht="15" x14ac:dyDescent="0.2">
      <c r="A194" s="76"/>
      <c r="B194" s="76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</row>
    <row r="195" spans="1:15" s="10" customFormat="1" ht="15" x14ac:dyDescent="0.2">
      <c r="A195" s="76"/>
      <c r="B195" s="76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</row>
    <row r="196" spans="1:15" s="10" customFormat="1" ht="15" x14ac:dyDescent="0.2">
      <c r="A196" s="76"/>
      <c r="B196" s="76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</row>
    <row r="197" spans="1:15" s="10" customFormat="1" ht="15" x14ac:dyDescent="0.2">
      <c r="A197" s="76"/>
      <c r="B197" s="76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</row>
    <row r="198" spans="1:15" s="10" customFormat="1" ht="15" x14ac:dyDescent="0.2">
      <c r="A198" s="76"/>
      <c r="B198" s="76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</row>
    <row r="199" spans="1:15" s="10" customFormat="1" ht="15" x14ac:dyDescent="0.2">
      <c r="A199" s="76"/>
      <c r="B199" s="76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</row>
    <row r="200" spans="1:15" s="10" customFormat="1" ht="15" x14ac:dyDescent="0.2">
      <c r="A200" s="76"/>
      <c r="B200" s="76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</row>
    <row r="201" spans="1:15" s="10" customFormat="1" ht="15" x14ac:dyDescent="0.2">
      <c r="A201" s="76"/>
      <c r="B201" s="76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</row>
    <row r="202" spans="1:15" s="10" customFormat="1" ht="15" x14ac:dyDescent="0.2">
      <c r="A202" s="76"/>
      <c r="B202" s="76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</row>
    <row r="203" spans="1:15" s="10" customFormat="1" ht="15" x14ac:dyDescent="0.2">
      <c r="A203" s="76"/>
      <c r="B203" s="76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</row>
    <row r="204" spans="1:15" s="10" customFormat="1" ht="15" x14ac:dyDescent="0.2">
      <c r="A204" s="76"/>
      <c r="B204" s="76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</row>
    <row r="205" spans="1:15" s="10" customFormat="1" ht="15" x14ac:dyDescent="0.2">
      <c r="A205" s="76"/>
      <c r="B205" s="76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</row>
    <row r="206" spans="1:15" s="10" customFormat="1" ht="15" x14ac:dyDescent="0.2">
      <c r="A206" s="76"/>
      <c r="B206" s="76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</row>
    <row r="207" spans="1:15" s="10" customFormat="1" ht="15" x14ac:dyDescent="0.2">
      <c r="A207" s="76"/>
      <c r="B207" s="76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</row>
    <row r="208" spans="1:15" s="10" customFormat="1" ht="15" x14ac:dyDescent="0.2">
      <c r="A208" s="76"/>
      <c r="B208" s="76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</row>
    <row r="209" spans="1:15" s="10" customFormat="1" ht="15" x14ac:dyDescent="0.2">
      <c r="A209" s="76"/>
      <c r="B209" s="76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</row>
    <row r="210" spans="1:15" s="10" customFormat="1" ht="15" x14ac:dyDescent="0.2">
      <c r="A210" s="76"/>
      <c r="B210" s="76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</row>
    <row r="211" spans="1:15" s="10" customFormat="1" ht="15" x14ac:dyDescent="0.2">
      <c r="A211" s="76"/>
      <c r="B211" s="76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</row>
    <row r="212" spans="1:15" s="10" customFormat="1" ht="15" x14ac:dyDescent="0.2">
      <c r="A212" s="76"/>
      <c r="B212" s="76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</row>
    <row r="213" spans="1:15" s="10" customFormat="1" ht="15" x14ac:dyDescent="0.2">
      <c r="A213" s="76"/>
      <c r="B213" s="76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</row>
    <row r="214" spans="1:15" s="10" customFormat="1" ht="15" x14ac:dyDescent="0.2">
      <c r="A214" s="76"/>
      <c r="B214" s="76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</row>
    <row r="215" spans="1:15" s="10" customFormat="1" ht="15" x14ac:dyDescent="0.2">
      <c r="A215" s="76"/>
      <c r="B215" s="76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</row>
    <row r="216" spans="1:15" s="10" customFormat="1" ht="15" x14ac:dyDescent="0.2">
      <c r="A216" s="76"/>
      <c r="B216" s="76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</row>
    <row r="217" spans="1:15" s="10" customFormat="1" ht="15" x14ac:dyDescent="0.2">
      <c r="A217" s="76"/>
      <c r="B217" s="76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</row>
    <row r="218" spans="1:15" s="10" customFormat="1" ht="15" x14ac:dyDescent="0.2">
      <c r="A218" s="76"/>
      <c r="B218" s="76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</row>
    <row r="219" spans="1:15" s="10" customFormat="1" ht="15" x14ac:dyDescent="0.2">
      <c r="A219" s="76"/>
      <c r="B219" s="76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</row>
    <row r="220" spans="1:15" s="10" customFormat="1" ht="15" x14ac:dyDescent="0.2">
      <c r="A220" s="76"/>
      <c r="B220" s="76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</row>
    <row r="221" spans="1:15" s="10" customFormat="1" ht="15" x14ac:dyDescent="0.2">
      <c r="A221" s="76"/>
      <c r="B221" s="76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</row>
    <row r="222" spans="1:15" s="10" customFormat="1" ht="15" x14ac:dyDescent="0.2">
      <c r="A222" s="76"/>
      <c r="B222" s="76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</row>
    <row r="223" spans="1:15" s="10" customFormat="1" ht="15" x14ac:dyDescent="0.2">
      <c r="A223" s="76"/>
      <c r="B223" s="76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</row>
    <row r="224" spans="1:15" s="10" customFormat="1" ht="15" x14ac:dyDescent="0.2">
      <c r="A224" s="76"/>
      <c r="B224" s="76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</row>
    <row r="225" spans="1:15" s="10" customFormat="1" ht="15" x14ac:dyDescent="0.2">
      <c r="A225" s="76"/>
      <c r="B225" s="76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</row>
    <row r="226" spans="1:15" s="10" customFormat="1" ht="15" x14ac:dyDescent="0.2">
      <c r="A226" s="76"/>
      <c r="B226" s="76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</row>
    <row r="227" spans="1:15" s="10" customFormat="1" ht="15" x14ac:dyDescent="0.2">
      <c r="A227" s="76"/>
      <c r="B227" s="76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</row>
    <row r="228" spans="1:15" s="10" customFormat="1" ht="15" x14ac:dyDescent="0.2">
      <c r="A228" s="76"/>
      <c r="B228" s="76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</row>
    <row r="229" spans="1:15" s="10" customFormat="1" ht="15" x14ac:dyDescent="0.2">
      <c r="A229" s="76"/>
      <c r="B229" s="76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</row>
    <row r="230" spans="1:15" s="10" customFormat="1" ht="15" x14ac:dyDescent="0.2">
      <c r="A230" s="76"/>
      <c r="B230" s="76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</row>
    <row r="231" spans="1:15" s="10" customFormat="1" ht="15" x14ac:dyDescent="0.2">
      <c r="A231" s="76"/>
      <c r="B231" s="76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</row>
    <row r="232" spans="1:15" s="10" customFormat="1" ht="15" x14ac:dyDescent="0.2">
      <c r="A232" s="76"/>
      <c r="B232" s="76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</row>
    <row r="233" spans="1:15" s="10" customFormat="1" ht="15" x14ac:dyDescent="0.2">
      <c r="A233" s="76"/>
      <c r="B233" s="76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</row>
    <row r="234" spans="1:15" s="10" customFormat="1" ht="15" x14ac:dyDescent="0.2">
      <c r="A234" s="76"/>
      <c r="B234" s="76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</row>
    <row r="235" spans="1:15" s="10" customFormat="1" ht="15" x14ac:dyDescent="0.2">
      <c r="A235" s="76"/>
      <c r="B235" s="76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</row>
    <row r="236" spans="1:15" s="10" customFormat="1" ht="15" x14ac:dyDescent="0.2">
      <c r="A236" s="76"/>
      <c r="B236" s="76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</row>
    <row r="237" spans="1:15" s="10" customFormat="1" ht="15" x14ac:dyDescent="0.2">
      <c r="A237" s="76"/>
      <c r="B237" s="76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</row>
    <row r="238" spans="1:15" s="10" customFormat="1" ht="15" x14ac:dyDescent="0.2">
      <c r="A238" s="76"/>
      <c r="B238" s="76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</row>
    <row r="239" spans="1:15" s="10" customFormat="1" ht="15" x14ac:dyDescent="0.2">
      <c r="A239" s="76"/>
      <c r="B239" s="76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</row>
    <row r="240" spans="1:15" s="10" customFormat="1" ht="15" x14ac:dyDescent="0.2">
      <c r="A240" s="76"/>
      <c r="B240" s="76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</row>
    <row r="241" spans="1:15" s="10" customFormat="1" ht="15" x14ac:dyDescent="0.2">
      <c r="A241" s="76"/>
      <c r="B241" s="76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</row>
    <row r="242" spans="1:15" s="10" customFormat="1" ht="15" x14ac:dyDescent="0.2">
      <c r="A242" s="76"/>
      <c r="B242" s="76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</row>
    <row r="243" spans="1:15" s="10" customFormat="1" ht="15" x14ac:dyDescent="0.2">
      <c r="A243" s="76"/>
      <c r="B243" s="76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</row>
    <row r="244" spans="1:15" s="10" customFormat="1" ht="15" x14ac:dyDescent="0.2">
      <c r="A244" s="76"/>
      <c r="B244" s="76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</row>
    <row r="245" spans="1:15" s="10" customFormat="1" ht="15" x14ac:dyDescent="0.2">
      <c r="A245" s="76"/>
      <c r="B245" s="76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</row>
    <row r="246" spans="1:15" s="10" customFormat="1" ht="15" x14ac:dyDescent="0.2">
      <c r="A246" s="76"/>
      <c r="B246" s="76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</row>
    <row r="247" spans="1:15" s="10" customFormat="1" ht="15" x14ac:dyDescent="0.2">
      <c r="A247" s="76"/>
      <c r="B247" s="76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</row>
    <row r="248" spans="1:15" s="10" customFormat="1" ht="15" x14ac:dyDescent="0.2">
      <c r="A248" s="76"/>
      <c r="B248" s="76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</row>
    <row r="249" spans="1:15" s="10" customFormat="1" ht="15" x14ac:dyDescent="0.2">
      <c r="A249" s="76"/>
      <c r="B249" s="76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</row>
    <row r="250" spans="1:15" s="10" customFormat="1" ht="15" x14ac:dyDescent="0.2">
      <c r="A250" s="76"/>
      <c r="B250" s="76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</row>
    <row r="251" spans="1:15" s="10" customFormat="1" ht="15" x14ac:dyDescent="0.2">
      <c r="A251" s="76"/>
      <c r="B251" s="76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</row>
    <row r="252" spans="1:15" s="10" customFormat="1" ht="15" x14ac:dyDescent="0.2">
      <c r="A252" s="76"/>
      <c r="B252" s="76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</row>
    <row r="253" spans="1:15" s="10" customFormat="1" ht="15" x14ac:dyDescent="0.2">
      <c r="A253" s="76"/>
      <c r="B253" s="76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</row>
    <row r="254" spans="1:15" s="10" customFormat="1" ht="15" x14ac:dyDescent="0.2">
      <c r="A254" s="76"/>
      <c r="B254" s="76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</row>
    <row r="255" spans="1:15" s="10" customFormat="1" ht="15" x14ac:dyDescent="0.2">
      <c r="A255" s="76"/>
      <c r="B255" s="76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</row>
    <row r="256" spans="1:15" s="10" customFormat="1" ht="15" x14ac:dyDescent="0.2">
      <c r="A256" s="76"/>
      <c r="B256" s="76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</row>
    <row r="257" spans="1:15" s="10" customFormat="1" ht="15" x14ac:dyDescent="0.2">
      <c r="A257" s="76"/>
      <c r="B257" s="76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</row>
    <row r="258" spans="1:15" s="10" customFormat="1" ht="15" x14ac:dyDescent="0.2">
      <c r="A258" s="76"/>
      <c r="B258" s="76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</row>
    <row r="259" spans="1:15" s="10" customFormat="1" ht="15" x14ac:dyDescent="0.2">
      <c r="A259" s="76"/>
      <c r="B259" s="76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</row>
    <row r="260" spans="1:15" s="10" customFormat="1" ht="15" x14ac:dyDescent="0.2">
      <c r="A260" s="76"/>
      <c r="B260" s="76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</row>
    <row r="261" spans="1:15" s="10" customFormat="1" ht="15" x14ac:dyDescent="0.2">
      <c r="A261" s="76"/>
      <c r="B261" s="76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</row>
    <row r="262" spans="1:15" s="10" customFormat="1" ht="15" x14ac:dyDescent="0.2">
      <c r="A262" s="76"/>
      <c r="B262" s="76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</row>
    <row r="263" spans="1:15" s="10" customFormat="1" ht="15" x14ac:dyDescent="0.2">
      <c r="A263" s="76"/>
      <c r="B263" s="76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</row>
    <row r="264" spans="1:15" s="10" customFormat="1" ht="15" x14ac:dyDescent="0.2">
      <c r="A264" s="76"/>
      <c r="B264" s="76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</row>
    <row r="265" spans="1:15" s="10" customFormat="1" ht="15" x14ac:dyDescent="0.2">
      <c r="A265" s="76"/>
      <c r="B265" s="76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</row>
    <row r="266" spans="1:15" s="10" customFormat="1" ht="15" x14ac:dyDescent="0.2">
      <c r="A266" s="76"/>
      <c r="B266" s="76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</row>
    <row r="267" spans="1:15" s="10" customFormat="1" ht="15" x14ac:dyDescent="0.2">
      <c r="A267" s="76"/>
      <c r="B267" s="76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</row>
    <row r="268" spans="1:15" s="10" customFormat="1" ht="15" x14ac:dyDescent="0.2">
      <c r="A268" s="76"/>
      <c r="B268" s="76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</row>
    <row r="269" spans="1:15" s="10" customFormat="1" ht="15" x14ac:dyDescent="0.2">
      <c r="A269" s="76"/>
      <c r="B269" s="76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</row>
    <row r="270" spans="1:15" s="10" customFormat="1" ht="15" x14ac:dyDescent="0.2">
      <c r="A270" s="76"/>
      <c r="B270" s="76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</row>
    <row r="271" spans="1:15" s="10" customFormat="1" ht="15" x14ac:dyDescent="0.2">
      <c r="A271" s="76"/>
      <c r="B271" s="76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</row>
    <row r="272" spans="1:15" s="10" customFormat="1" ht="15" x14ac:dyDescent="0.2">
      <c r="A272" s="76"/>
      <c r="B272" s="76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</row>
    <row r="273" spans="1:15" s="10" customFormat="1" ht="15" x14ac:dyDescent="0.2">
      <c r="A273" s="76"/>
      <c r="B273" s="76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</row>
    <row r="274" spans="1:15" s="10" customFormat="1" ht="15" x14ac:dyDescent="0.2">
      <c r="A274" s="76"/>
      <c r="B274" s="76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</row>
    <row r="275" spans="1:15" s="10" customFormat="1" ht="15" x14ac:dyDescent="0.2">
      <c r="A275" s="76"/>
      <c r="B275" s="76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</row>
    <row r="276" spans="1:15" s="10" customFormat="1" ht="15" x14ac:dyDescent="0.2">
      <c r="A276" s="76"/>
      <c r="B276" s="76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</row>
    <row r="277" spans="1:15" s="10" customFormat="1" ht="15" x14ac:dyDescent="0.2">
      <c r="A277" s="76"/>
      <c r="B277" s="76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</row>
    <row r="278" spans="1:15" s="10" customFormat="1" ht="15" x14ac:dyDescent="0.2">
      <c r="A278" s="76"/>
      <c r="B278" s="76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</row>
    <row r="279" spans="1:15" s="10" customFormat="1" ht="15" x14ac:dyDescent="0.2">
      <c r="A279" s="76"/>
      <c r="B279" s="76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</row>
    <row r="280" spans="1:15" s="10" customFormat="1" ht="15" x14ac:dyDescent="0.2">
      <c r="A280" s="76"/>
      <c r="B280" s="76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</row>
    <row r="281" spans="1:15" s="10" customFormat="1" ht="15" x14ac:dyDescent="0.2">
      <c r="A281" s="76"/>
      <c r="B281" s="76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</row>
    <row r="282" spans="1:15" s="10" customFormat="1" ht="15" x14ac:dyDescent="0.2">
      <c r="A282" s="76"/>
      <c r="B282" s="76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</row>
    <row r="283" spans="1:15" s="10" customFormat="1" ht="15" x14ac:dyDescent="0.2">
      <c r="A283" s="76"/>
      <c r="B283" s="76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</row>
    <row r="284" spans="1:15" s="10" customFormat="1" ht="15" x14ac:dyDescent="0.2">
      <c r="A284" s="76"/>
      <c r="B284" s="76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</row>
    <row r="285" spans="1:15" s="10" customFormat="1" ht="15" x14ac:dyDescent="0.2">
      <c r="A285" s="76"/>
      <c r="B285" s="76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</row>
    <row r="286" spans="1:15" s="10" customFormat="1" ht="15" x14ac:dyDescent="0.2">
      <c r="A286" s="76"/>
      <c r="B286" s="76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</row>
    <row r="287" spans="1:15" s="10" customFormat="1" ht="15" x14ac:dyDescent="0.2">
      <c r="A287" s="76"/>
      <c r="B287" s="76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</row>
    <row r="288" spans="1:15" s="10" customFormat="1" ht="15" x14ac:dyDescent="0.2">
      <c r="A288" s="76"/>
      <c r="B288" s="76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</row>
    <row r="289" spans="1:15" s="10" customFormat="1" ht="15" x14ac:dyDescent="0.2">
      <c r="A289" s="76"/>
      <c r="B289" s="76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</row>
    <row r="290" spans="1:15" s="10" customFormat="1" ht="15" x14ac:dyDescent="0.2">
      <c r="A290" s="76"/>
      <c r="B290" s="76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</row>
    <row r="291" spans="1:15" s="10" customFormat="1" ht="15" x14ac:dyDescent="0.2">
      <c r="A291" s="76"/>
      <c r="B291" s="76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</row>
    <row r="292" spans="1:15" s="10" customFormat="1" ht="15" x14ac:dyDescent="0.2">
      <c r="A292" s="76"/>
      <c r="B292" s="76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</row>
    <row r="293" spans="1:15" s="10" customFormat="1" ht="15" x14ac:dyDescent="0.2">
      <c r="A293" s="76"/>
      <c r="B293" s="76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</row>
    <row r="294" spans="1:15" s="10" customFormat="1" ht="15" x14ac:dyDescent="0.2">
      <c r="A294" s="76"/>
      <c r="B294" s="76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</row>
    <row r="295" spans="1:15" s="10" customFormat="1" ht="15" x14ac:dyDescent="0.2">
      <c r="A295" s="76"/>
      <c r="B295" s="76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</row>
    <row r="296" spans="1:15" s="10" customFormat="1" ht="15" x14ac:dyDescent="0.2">
      <c r="A296" s="76"/>
      <c r="B296" s="76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</row>
    <row r="297" spans="1:15" s="10" customFormat="1" ht="15" x14ac:dyDescent="0.2">
      <c r="A297" s="76"/>
      <c r="B297" s="76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</row>
    <row r="298" spans="1:15" s="10" customFormat="1" ht="15" x14ac:dyDescent="0.2">
      <c r="A298" s="76"/>
      <c r="B298" s="76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</row>
    <row r="299" spans="1:15" s="10" customFormat="1" ht="15" x14ac:dyDescent="0.2">
      <c r="A299" s="76"/>
      <c r="B299" s="76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</row>
    <row r="300" spans="1:15" s="10" customFormat="1" ht="15" x14ac:dyDescent="0.2">
      <c r="A300" s="76"/>
      <c r="B300" s="76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</row>
    <row r="301" spans="1:15" s="10" customFormat="1" ht="15" x14ac:dyDescent="0.2">
      <c r="A301" s="76"/>
      <c r="B301" s="76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</row>
    <row r="302" spans="1:15" s="10" customFormat="1" ht="15" x14ac:dyDescent="0.2">
      <c r="A302" s="76"/>
      <c r="B302" s="76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</row>
    <row r="303" spans="1:15" s="10" customFormat="1" ht="15" x14ac:dyDescent="0.2">
      <c r="A303" s="76"/>
      <c r="B303" s="76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</row>
    <row r="304" spans="1:15" s="10" customFormat="1" ht="15" x14ac:dyDescent="0.2">
      <c r="A304" s="76"/>
      <c r="B304" s="76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</row>
    <row r="305" spans="1:15" s="10" customFormat="1" ht="15" x14ac:dyDescent="0.2">
      <c r="A305" s="76"/>
      <c r="B305" s="76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</row>
    <row r="306" spans="1:15" s="10" customFormat="1" ht="15" x14ac:dyDescent="0.2">
      <c r="A306" s="76"/>
      <c r="B306" s="76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</row>
    <row r="307" spans="1:15" s="10" customFormat="1" ht="15" x14ac:dyDescent="0.2">
      <c r="A307" s="76"/>
      <c r="B307" s="76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</row>
    <row r="308" spans="1:15" s="10" customFormat="1" ht="15" x14ac:dyDescent="0.2">
      <c r="A308" s="76"/>
      <c r="B308" s="76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</row>
    <row r="309" spans="1:15" s="10" customFormat="1" ht="15" x14ac:dyDescent="0.2">
      <c r="A309" s="76"/>
      <c r="B309" s="76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</row>
    <row r="310" spans="1:15" s="10" customFormat="1" ht="15" x14ac:dyDescent="0.2">
      <c r="A310" s="76"/>
      <c r="B310" s="76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</row>
    <row r="311" spans="1:15" s="10" customFormat="1" ht="15" x14ac:dyDescent="0.2">
      <c r="A311" s="76"/>
      <c r="B311" s="76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</row>
    <row r="312" spans="1:15" s="10" customFormat="1" ht="15" x14ac:dyDescent="0.2">
      <c r="A312" s="76"/>
      <c r="B312" s="76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</row>
    <row r="313" spans="1:15" s="10" customFormat="1" ht="15" x14ac:dyDescent="0.2">
      <c r="A313" s="76"/>
      <c r="B313" s="76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</row>
    <row r="314" spans="1:15" s="10" customFormat="1" ht="15" x14ac:dyDescent="0.2">
      <c r="A314" s="76"/>
      <c r="B314" s="76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</row>
    <row r="315" spans="1:15" s="10" customFormat="1" ht="15" x14ac:dyDescent="0.2">
      <c r="A315" s="76"/>
      <c r="B315" s="76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</row>
    <row r="316" spans="1:15" s="10" customFormat="1" ht="15" x14ac:dyDescent="0.2">
      <c r="A316" s="76"/>
      <c r="B316" s="76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</row>
    <row r="317" spans="1:15" s="10" customFormat="1" ht="15" x14ac:dyDescent="0.2">
      <c r="A317" s="76"/>
      <c r="B317" s="76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</row>
    <row r="318" spans="1:15" s="10" customFormat="1" ht="15" x14ac:dyDescent="0.2">
      <c r="A318" s="76"/>
      <c r="B318" s="76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</row>
    <row r="319" spans="1:15" s="10" customFormat="1" ht="15" x14ac:dyDescent="0.2">
      <c r="A319" s="76"/>
      <c r="B319" s="76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</row>
    <row r="320" spans="1:15" s="10" customFormat="1" ht="15" x14ac:dyDescent="0.2">
      <c r="A320" s="76"/>
      <c r="B320" s="76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</row>
    <row r="321" spans="1:15" s="10" customFormat="1" ht="15" x14ac:dyDescent="0.2">
      <c r="A321" s="76"/>
      <c r="B321" s="76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</row>
    <row r="322" spans="1:15" s="10" customFormat="1" ht="15" x14ac:dyDescent="0.2">
      <c r="A322" s="76"/>
      <c r="B322" s="76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</row>
    <row r="323" spans="1:15" s="10" customFormat="1" ht="15" x14ac:dyDescent="0.2">
      <c r="A323" s="76"/>
      <c r="B323" s="76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</row>
    <row r="324" spans="1:15" s="10" customFormat="1" ht="15" x14ac:dyDescent="0.2">
      <c r="A324" s="76"/>
      <c r="B324" s="76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</row>
    <row r="325" spans="1:15" s="10" customFormat="1" ht="15" x14ac:dyDescent="0.2">
      <c r="A325" s="76"/>
      <c r="B325" s="76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</row>
    <row r="326" spans="1:15" s="10" customFormat="1" ht="15" x14ac:dyDescent="0.2">
      <c r="A326" s="76"/>
      <c r="B326" s="76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</row>
    <row r="327" spans="1:15" s="10" customFormat="1" ht="15" x14ac:dyDescent="0.2">
      <c r="A327" s="76"/>
      <c r="B327" s="76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</row>
    <row r="328" spans="1:15" s="10" customFormat="1" ht="15" x14ac:dyDescent="0.2">
      <c r="A328" s="76"/>
      <c r="B328" s="76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</row>
    <row r="329" spans="1:15" s="10" customFormat="1" ht="15" x14ac:dyDescent="0.2">
      <c r="A329" s="76"/>
      <c r="B329" s="76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</row>
    <row r="330" spans="1:15" s="10" customFormat="1" ht="15" x14ac:dyDescent="0.2">
      <c r="A330" s="76"/>
      <c r="B330" s="76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</row>
    <row r="331" spans="1:15" s="10" customFormat="1" ht="15" x14ac:dyDescent="0.2">
      <c r="A331" s="76"/>
      <c r="B331" s="76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</row>
    <row r="332" spans="1:15" s="10" customFormat="1" ht="15" x14ac:dyDescent="0.2">
      <c r="A332" s="76"/>
      <c r="B332" s="76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</row>
    <row r="333" spans="1:15" s="10" customFormat="1" ht="15" x14ac:dyDescent="0.2">
      <c r="A333" s="76"/>
      <c r="B333" s="76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</row>
    <row r="334" spans="1:15" s="10" customFormat="1" ht="15" x14ac:dyDescent="0.2">
      <c r="A334" s="76"/>
      <c r="B334" s="76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</row>
    <row r="335" spans="1:15" s="10" customFormat="1" ht="15" x14ac:dyDescent="0.2">
      <c r="A335" s="76"/>
      <c r="B335" s="76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</row>
    <row r="336" spans="1:15" s="10" customFormat="1" ht="15" x14ac:dyDescent="0.2">
      <c r="A336" s="76"/>
      <c r="B336" s="76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</row>
    <row r="337" spans="1:15" s="10" customFormat="1" ht="15" x14ac:dyDescent="0.2">
      <c r="A337" s="76"/>
      <c r="B337" s="76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</row>
    <row r="338" spans="1:15" s="10" customFormat="1" ht="15" x14ac:dyDescent="0.2">
      <c r="A338" s="76"/>
      <c r="B338" s="76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</row>
    <row r="339" spans="1:15" s="10" customFormat="1" ht="15" x14ac:dyDescent="0.2">
      <c r="A339" s="76"/>
      <c r="B339" s="76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</row>
    <row r="340" spans="1:15" s="10" customFormat="1" ht="15" x14ac:dyDescent="0.2">
      <c r="A340" s="76"/>
      <c r="B340" s="76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</row>
    <row r="341" spans="1:15" s="10" customFormat="1" ht="15" x14ac:dyDescent="0.2">
      <c r="A341" s="76"/>
      <c r="B341" s="76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</row>
    <row r="342" spans="1:15" s="10" customFormat="1" ht="15" x14ac:dyDescent="0.2">
      <c r="A342" s="76"/>
      <c r="B342" s="76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</row>
    <row r="343" spans="1:15" s="10" customFormat="1" ht="15" x14ac:dyDescent="0.2">
      <c r="A343" s="76"/>
      <c r="B343" s="76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</row>
    <row r="344" spans="1:15" s="10" customFormat="1" ht="15" x14ac:dyDescent="0.2">
      <c r="A344" s="76"/>
      <c r="B344" s="76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</row>
    <row r="345" spans="1:15" s="10" customFormat="1" ht="15" x14ac:dyDescent="0.2">
      <c r="A345" s="76"/>
      <c r="B345" s="76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</row>
    <row r="346" spans="1:15" s="10" customFormat="1" ht="15" x14ac:dyDescent="0.2">
      <c r="A346" s="76"/>
      <c r="B346" s="76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</row>
    <row r="347" spans="1:15" s="10" customFormat="1" ht="15" x14ac:dyDescent="0.2">
      <c r="A347" s="76"/>
      <c r="B347" s="76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</row>
    <row r="348" spans="1:15" s="10" customFormat="1" ht="15" x14ac:dyDescent="0.2">
      <c r="A348" s="76"/>
      <c r="B348" s="76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</row>
    <row r="349" spans="1:15" s="10" customFormat="1" ht="15" x14ac:dyDescent="0.2">
      <c r="A349" s="76"/>
      <c r="B349" s="76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</row>
    <row r="350" spans="1:15" s="10" customFormat="1" ht="15" x14ac:dyDescent="0.2">
      <c r="A350" s="76"/>
      <c r="B350" s="76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</row>
    <row r="351" spans="1:15" s="10" customFormat="1" ht="15" x14ac:dyDescent="0.2">
      <c r="A351" s="76"/>
      <c r="B351" s="76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</row>
    <row r="352" spans="1:15" s="10" customFormat="1" ht="15" x14ac:dyDescent="0.2">
      <c r="A352" s="76"/>
      <c r="B352" s="76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</row>
    <row r="353" spans="1:15" s="10" customFormat="1" ht="15" x14ac:dyDescent="0.2">
      <c r="A353" s="76"/>
      <c r="B353" s="76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</row>
    <row r="354" spans="1:15" s="10" customFormat="1" ht="15" x14ac:dyDescent="0.2">
      <c r="A354" s="76"/>
      <c r="B354" s="76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</row>
    <row r="355" spans="1:15" s="10" customFormat="1" ht="15" x14ac:dyDescent="0.2">
      <c r="A355" s="76"/>
      <c r="B355" s="76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</row>
    <row r="356" spans="1:15" s="10" customFormat="1" ht="15" x14ac:dyDescent="0.2">
      <c r="A356" s="76"/>
      <c r="B356" s="76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</row>
    <row r="357" spans="1:15" s="10" customFormat="1" ht="15" x14ac:dyDescent="0.2">
      <c r="A357" s="76"/>
      <c r="B357" s="76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</row>
    <row r="358" spans="1:15" s="10" customFormat="1" ht="15" x14ac:dyDescent="0.2">
      <c r="A358" s="76"/>
      <c r="B358" s="76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</row>
    <row r="359" spans="1:15" s="10" customFormat="1" ht="15" x14ac:dyDescent="0.2">
      <c r="A359" s="76"/>
      <c r="B359" s="76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</row>
    <row r="360" spans="1:15" s="10" customFormat="1" ht="15" x14ac:dyDescent="0.2">
      <c r="A360" s="76"/>
      <c r="B360" s="76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</row>
    <row r="361" spans="1:15" s="10" customFormat="1" ht="15" x14ac:dyDescent="0.2">
      <c r="A361" s="76"/>
      <c r="B361" s="76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</row>
    <row r="362" spans="1:15" s="10" customFormat="1" ht="15" x14ac:dyDescent="0.2">
      <c r="A362" s="76"/>
      <c r="B362" s="76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</row>
    <row r="363" spans="1:15" s="10" customFormat="1" ht="15" x14ac:dyDescent="0.2">
      <c r="A363" s="76"/>
      <c r="B363" s="76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</row>
    <row r="364" spans="1:15" s="10" customFormat="1" ht="15" x14ac:dyDescent="0.2">
      <c r="A364" s="76"/>
      <c r="B364" s="76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</row>
    <row r="365" spans="1:15" s="10" customFormat="1" ht="15" x14ac:dyDescent="0.2">
      <c r="A365" s="76"/>
      <c r="B365" s="76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</row>
    <row r="366" spans="1:15" s="10" customFormat="1" ht="15" x14ac:dyDescent="0.2">
      <c r="A366" s="76"/>
      <c r="B366" s="76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</row>
    <row r="367" spans="1:15" s="10" customFormat="1" ht="15" x14ac:dyDescent="0.2">
      <c r="A367" s="76"/>
      <c r="B367" s="76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</row>
    <row r="368" spans="1:15" s="10" customFormat="1" ht="15" x14ac:dyDescent="0.2">
      <c r="A368" s="76"/>
      <c r="B368" s="76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</row>
    <row r="369" spans="1:15" s="10" customFormat="1" ht="15" x14ac:dyDescent="0.2">
      <c r="A369" s="76"/>
      <c r="B369" s="76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</row>
    <row r="370" spans="1:15" s="10" customFormat="1" ht="15" x14ac:dyDescent="0.2">
      <c r="A370" s="76"/>
      <c r="B370" s="76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</row>
    <row r="371" spans="1:15" s="10" customFormat="1" ht="15" x14ac:dyDescent="0.2">
      <c r="A371" s="76"/>
      <c r="B371" s="76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</row>
    <row r="372" spans="1:15" s="10" customFormat="1" ht="15" x14ac:dyDescent="0.2">
      <c r="A372" s="76"/>
      <c r="B372" s="76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</row>
    <row r="373" spans="1:15" s="10" customFormat="1" ht="15" x14ac:dyDescent="0.2">
      <c r="A373" s="76"/>
      <c r="B373" s="76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</row>
    <row r="374" spans="1:15" s="10" customFormat="1" ht="15" x14ac:dyDescent="0.2">
      <c r="A374" s="76"/>
      <c r="B374" s="76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</row>
    <row r="375" spans="1:15" s="10" customFormat="1" ht="15" x14ac:dyDescent="0.2">
      <c r="A375" s="76"/>
      <c r="B375" s="76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</row>
    <row r="376" spans="1:15" s="10" customFormat="1" ht="15" x14ac:dyDescent="0.2">
      <c r="A376" s="76"/>
      <c r="B376" s="76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</row>
    <row r="377" spans="1:15" s="10" customFormat="1" ht="15" x14ac:dyDescent="0.2">
      <c r="A377" s="76"/>
      <c r="B377" s="76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</row>
    <row r="378" spans="1:15" s="10" customFormat="1" ht="15" x14ac:dyDescent="0.2">
      <c r="A378" s="76"/>
      <c r="B378" s="76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</row>
    <row r="379" spans="1:15" s="10" customFormat="1" ht="15" x14ac:dyDescent="0.2">
      <c r="A379" s="76"/>
      <c r="B379" s="76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</row>
    <row r="380" spans="1:15" s="10" customFormat="1" ht="15" x14ac:dyDescent="0.2">
      <c r="A380" s="76"/>
      <c r="B380" s="76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</row>
    <row r="381" spans="1:15" s="10" customFormat="1" ht="15" x14ac:dyDescent="0.2">
      <c r="A381" s="76"/>
      <c r="B381" s="76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</row>
    <row r="382" spans="1:15" s="10" customFormat="1" ht="15" x14ac:dyDescent="0.2">
      <c r="A382" s="76"/>
      <c r="B382" s="76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</row>
    <row r="383" spans="1:15" s="10" customFormat="1" ht="15" x14ac:dyDescent="0.2">
      <c r="A383" s="76"/>
      <c r="B383" s="76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</row>
    <row r="384" spans="1:15" s="10" customFormat="1" ht="15" x14ac:dyDescent="0.2">
      <c r="A384" s="76"/>
      <c r="B384" s="76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</row>
    <row r="385" spans="1:15" s="10" customFormat="1" ht="15" x14ac:dyDescent="0.2">
      <c r="A385" s="76"/>
      <c r="B385" s="76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</row>
    <row r="386" spans="1:15" s="10" customFormat="1" ht="15" x14ac:dyDescent="0.2">
      <c r="A386" s="76"/>
      <c r="B386" s="76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</row>
    <row r="387" spans="1:15" s="10" customFormat="1" ht="15" x14ac:dyDescent="0.2">
      <c r="A387" s="76"/>
      <c r="B387" s="76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</row>
    <row r="388" spans="1:15" s="10" customFormat="1" ht="15" x14ac:dyDescent="0.2">
      <c r="A388" s="76"/>
      <c r="B388" s="76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</row>
    <row r="389" spans="1:15" s="10" customFormat="1" ht="15" x14ac:dyDescent="0.2">
      <c r="A389" s="76"/>
      <c r="B389" s="76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</row>
    <row r="390" spans="1:15" s="10" customFormat="1" ht="15" x14ac:dyDescent="0.2">
      <c r="A390" s="76"/>
      <c r="B390" s="76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</row>
    <row r="391" spans="1:15" s="10" customFormat="1" ht="15" x14ac:dyDescent="0.2">
      <c r="A391" s="76"/>
      <c r="B391" s="76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</row>
    <row r="392" spans="1:15" s="10" customFormat="1" ht="15" x14ac:dyDescent="0.2">
      <c r="A392" s="76"/>
      <c r="B392" s="76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</row>
    <row r="393" spans="1:15" s="10" customFormat="1" ht="15" x14ac:dyDescent="0.2">
      <c r="A393" s="76"/>
      <c r="B393" s="76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</row>
    <row r="394" spans="1:15" s="10" customFormat="1" ht="15" x14ac:dyDescent="0.2">
      <c r="A394" s="76"/>
      <c r="B394" s="76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</row>
    <row r="395" spans="1:15" s="10" customFormat="1" ht="15" x14ac:dyDescent="0.2">
      <c r="A395" s="76"/>
      <c r="B395" s="76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</row>
    <row r="396" spans="1:15" s="10" customFormat="1" ht="15" x14ac:dyDescent="0.2">
      <c r="A396" s="76"/>
      <c r="B396" s="76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</row>
    <row r="397" spans="1:15" s="10" customFormat="1" ht="15" x14ac:dyDescent="0.2">
      <c r="A397" s="76"/>
      <c r="B397" s="76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</row>
    <row r="398" spans="1:15" s="10" customFormat="1" ht="15" x14ac:dyDescent="0.2">
      <c r="A398" s="76"/>
      <c r="B398" s="76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</row>
    <row r="399" spans="1:15" s="10" customFormat="1" ht="15" x14ac:dyDescent="0.2">
      <c r="A399" s="76"/>
      <c r="B399" s="76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</row>
    <row r="400" spans="1:15" s="10" customFormat="1" ht="15" x14ac:dyDescent="0.2">
      <c r="A400" s="76"/>
      <c r="B400" s="76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</row>
    <row r="401" spans="1:15" s="10" customFormat="1" ht="15" x14ac:dyDescent="0.2">
      <c r="A401" s="76"/>
      <c r="B401" s="76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</row>
    <row r="402" spans="1:15" s="10" customFormat="1" ht="15" x14ac:dyDescent="0.2">
      <c r="A402" s="76"/>
      <c r="B402" s="76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</row>
    <row r="403" spans="1:15" s="10" customFormat="1" ht="15" x14ac:dyDescent="0.2">
      <c r="A403" s="76"/>
      <c r="B403" s="76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</row>
    <row r="404" spans="1:15" s="10" customFormat="1" ht="15" x14ac:dyDescent="0.2">
      <c r="A404" s="76"/>
      <c r="B404" s="76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</row>
    <row r="405" spans="1:15" s="10" customFormat="1" ht="15" x14ac:dyDescent="0.2">
      <c r="A405" s="76"/>
      <c r="B405" s="76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</row>
    <row r="406" spans="1:15" s="10" customFormat="1" ht="15" x14ac:dyDescent="0.2">
      <c r="A406" s="76"/>
      <c r="B406" s="76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</row>
    <row r="407" spans="1:15" s="10" customFormat="1" ht="15" x14ac:dyDescent="0.2">
      <c r="A407" s="76"/>
      <c r="B407" s="76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</row>
    <row r="408" spans="1:15" s="10" customFormat="1" ht="15" x14ac:dyDescent="0.2">
      <c r="A408" s="76"/>
      <c r="B408" s="76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</row>
    <row r="409" spans="1:15" s="10" customFormat="1" ht="15" x14ac:dyDescent="0.2">
      <c r="A409" s="76"/>
      <c r="B409" s="76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</row>
    <row r="410" spans="1:15" s="10" customFormat="1" ht="15" x14ac:dyDescent="0.2">
      <c r="A410" s="76"/>
      <c r="B410" s="76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</row>
    <row r="411" spans="1:15" s="10" customFormat="1" ht="15" x14ac:dyDescent="0.2">
      <c r="A411" s="76"/>
      <c r="B411" s="76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</row>
    <row r="412" spans="1:15" s="10" customFormat="1" ht="15" x14ac:dyDescent="0.2">
      <c r="A412" s="76"/>
      <c r="B412" s="76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</row>
    <row r="413" spans="1:15" s="10" customFormat="1" ht="15" x14ac:dyDescent="0.2">
      <c r="A413" s="76"/>
      <c r="B413" s="76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</row>
    <row r="414" spans="1:15" s="10" customFormat="1" ht="15" x14ac:dyDescent="0.2">
      <c r="A414" s="76"/>
      <c r="B414" s="76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</row>
    <row r="415" spans="1:15" s="10" customFormat="1" ht="15" x14ac:dyDescent="0.2">
      <c r="A415" s="76"/>
      <c r="B415" s="76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</row>
    <row r="416" spans="1:15" s="10" customFormat="1" ht="15" x14ac:dyDescent="0.2">
      <c r="A416" s="76"/>
      <c r="B416" s="76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</row>
    <row r="417" spans="1:15" s="10" customFormat="1" ht="15" x14ac:dyDescent="0.2">
      <c r="A417" s="76"/>
      <c r="B417" s="76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</row>
    <row r="418" spans="1:15" s="10" customFormat="1" ht="15" x14ac:dyDescent="0.2">
      <c r="A418" s="76"/>
      <c r="B418" s="76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</row>
    <row r="419" spans="1:15" s="10" customFormat="1" ht="15" x14ac:dyDescent="0.2">
      <c r="A419" s="76"/>
      <c r="B419" s="76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</row>
    <row r="420" spans="1:15" s="10" customFormat="1" ht="15" x14ac:dyDescent="0.2">
      <c r="A420" s="76"/>
      <c r="B420" s="76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</row>
    <row r="421" spans="1:15" s="10" customFormat="1" ht="15" x14ac:dyDescent="0.2">
      <c r="A421" s="76"/>
      <c r="B421" s="76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</row>
    <row r="422" spans="1:15" s="10" customFormat="1" ht="15" x14ac:dyDescent="0.2">
      <c r="A422" s="76"/>
      <c r="B422" s="76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</row>
    <row r="423" spans="1:15" s="10" customFormat="1" ht="15" x14ac:dyDescent="0.2">
      <c r="A423" s="76"/>
      <c r="B423" s="76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</row>
    <row r="424" spans="1:15" s="10" customFormat="1" ht="15" x14ac:dyDescent="0.2">
      <c r="A424" s="76"/>
      <c r="B424" s="76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</row>
    <row r="425" spans="1:15" s="10" customFormat="1" ht="15" x14ac:dyDescent="0.2">
      <c r="A425" s="76"/>
      <c r="B425" s="76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</row>
    <row r="426" spans="1:15" s="10" customFormat="1" ht="15" x14ac:dyDescent="0.2">
      <c r="A426" s="76"/>
      <c r="B426" s="76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</row>
    <row r="427" spans="1:15" s="10" customFormat="1" ht="15" x14ac:dyDescent="0.2">
      <c r="A427" s="76"/>
      <c r="B427" s="76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</row>
    <row r="428" spans="1:15" s="10" customFormat="1" ht="15" x14ac:dyDescent="0.2">
      <c r="A428" s="76"/>
      <c r="B428" s="76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</row>
    <row r="429" spans="1:15" s="10" customFormat="1" ht="15" x14ac:dyDescent="0.2">
      <c r="A429" s="76"/>
      <c r="B429" s="76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</row>
    <row r="430" spans="1:15" s="10" customFormat="1" ht="15" x14ac:dyDescent="0.2">
      <c r="A430" s="76"/>
      <c r="B430" s="76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</row>
    <row r="431" spans="1:15" s="10" customFormat="1" ht="15" x14ac:dyDescent="0.2">
      <c r="A431" s="76"/>
      <c r="B431" s="76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</row>
    <row r="432" spans="1:15" s="10" customFormat="1" ht="15" x14ac:dyDescent="0.2">
      <c r="A432" s="76"/>
      <c r="B432" s="76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</row>
    <row r="433" spans="1:15" s="10" customFormat="1" ht="15" x14ac:dyDescent="0.2">
      <c r="A433" s="76"/>
      <c r="B433" s="76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</row>
    <row r="434" spans="1:15" s="10" customFormat="1" ht="15" x14ac:dyDescent="0.2">
      <c r="A434" s="76"/>
      <c r="B434" s="76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</row>
    <row r="435" spans="1:15" s="10" customFormat="1" ht="15" x14ac:dyDescent="0.2">
      <c r="A435" s="76"/>
      <c r="B435" s="76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</row>
    <row r="436" spans="1:15" s="10" customFormat="1" ht="15" x14ac:dyDescent="0.2">
      <c r="A436" s="76"/>
      <c r="B436" s="76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</row>
    <row r="437" spans="1:15" s="10" customFormat="1" ht="15" x14ac:dyDescent="0.2">
      <c r="A437" s="76"/>
      <c r="B437" s="76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</row>
    <row r="438" spans="1:15" s="10" customFormat="1" ht="15" x14ac:dyDescent="0.2">
      <c r="A438" s="76"/>
      <c r="B438" s="76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</row>
    <row r="439" spans="1:15" s="10" customFormat="1" ht="15" x14ac:dyDescent="0.2">
      <c r="A439" s="76"/>
      <c r="B439" s="76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</row>
    <row r="440" spans="1:15" s="10" customFormat="1" ht="15" x14ac:dyDescent="0.2">
      <c r="A440" s="76"/>
      <c r="B440" s="76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</row>
    <row r="441" spans="1:15" s="10" customFormat="1" ht="15" x14ac:dyDescent="0.2">
      <c r="A441" s="76"/>
      <c r="B441" s="76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</row>
    <row r="442" spans="1:15" s="10" customFormat="1" ht="15" x14ac:dyDescent="0.2">
      <c r="A442" s="76"/>
      <c r="B442" s="76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</row>
    <row r="443" spans="1:15" s="10" customFormat="1" ht="15" x14ac:dyDescent="0.2">
      <c r="A443" s="76"/>
      <c r="B443" s="76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</row>
    <row r="444" spans="1:15" s="10" customFormat="1" ht="15" x14ac:dyDescent="0.2">
      <c r="A444" s="76"/>
      <c r="B444" s="76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</row>
    <row r="445" spans="1:15" s="10" customFormat="1" ht="15" x14ac:dyDescent="0.2">
      <c r="A445" s="76"/>
      <c r="B445" s="76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</row>
    <row r="446" spans="1:15" s="10" customFormat="1" ht="15" x14ac:dyDescent="0.2">
      <c r="A446" s="76"/>
      <c r="B446" s="76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</row>
    <row r="447" spans="1:15" s="10" customFormat="1" ht="15" x14ac:dyDescent="0.2">
      <c r="A447" s="76"/>
      <c r="B447" s="76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</row>
    <row r="448" spans="1:15" s="10" customFormat="1" ht="15" x14ac:dyDescent="0.2">
      <c r="A448" s="76"/>
      <c r="B448" s="76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</row>
    <row r="449" spans="1:15" s="10" customFormat="1" ht="15" x14ac:dyDescent="0.2">
      <c r="A449" s="76"/>
      <c r="B449" s="76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</row>
    <row r="450" spans="1:15" s="10" customFormat="1" ht="15" x14ac:dyDescent="0.2">
      <c r="A450" s="76"/>
      <c r="B450" s="76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</row>
    <row r="451" spans="1:15" s="10" customFormat="1" ht="15" x14ac:dyDescent="0.2">
      <c r="A451" s="76"/>
      <c r="B451" s="76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</row>
    <row r="452" spans="1:15" s="10" customFormat="1" ht="15" x14ac:dyDescent="0.2">
      <c r="A452" s="76"/>
      <c r="B452" s="76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</row>
    <row r="453" spans="1:15" s="10" customFormat="1" ht="15" x14ac:dyDescent="0.2">
      <c r="A453" s="76"/>
      <c r="B453" s="76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</row>
    <row r="454" spans="1:15" s="10" customFormat="1" ht="15" x14ac:dyDescent="0.2">
      <c r="A454" s="76"/>
      <c r="B454" s="76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</row>
    <row r="455" spans="1:15" s="10" customFormat="1" ht="15" x14ac:dyDescent="0.2">
      <c r="A455" s="76"/>
      <c r="B455" s="76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</row>
    <row r="456" spans="1:15" s="10" customFormat="1" ht="15" x14ac:dyDescent="0.2">
      <c r="A456" s="76"/>
      <c r="B456" s="76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</row>
    <row r="457" spans="1:15" s="10" customFormat="1" ht="15" x14ac:dyDescent="0.2">
      <c r="A457" s="76"/>
      <c r="B457" s="76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</row>
    <row r="458" spans="1:15" s="10" customFormat="1" ht="15" x14ac:dyDescent="0.2">
      <c r="A458" s="76"/>
      <c r="B458" s="76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</row>
    <row r="459" spans="1:15" s="10" customFormat="1" ht="15" x14ac:dyDescent="0.2">
      <c r="A459" s="76"/>
      <c r="B459" s="76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</row>
    <row r="460" spans="1:15" s="10" customFormat="1" ht="15" x14ac:dyDescent="0.2">
      <c r="A460" s="76"/>
      <c r="B460" s="76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</row>
    <row r="461" spans="1:15" s="10" customFormat="1" ht="15" x14ac:dyDescent="0.2">
      <c r="A461" s="76"/>
      <c r="B461" s="76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</row>
    <row r="462" spans="1:15" s="10" customFormat="1" ht="15" x14ac:dyDescent="0.2">
      <c r="A462" s="76"/>
      <c r="B462" s="76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</row>
    <row r="463" spans="1:15" s="10" customFormat="1" ht="15" x14ac:dyDescent="0.2">
      <c r="A463" s="76"/>
      <c r="B463" s="76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</row>
    <row r="464" spans="1:15" s="10" customFormat="1" ht="15" x14ac:dyDescent="0.2">
      <c r="A464" s="76"/>
      <c r="B464" s="76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</row>
    <row r="465" spans="1:15" s="10" customFormat="1" ht="15" x14ac:dyDescent="0.2">
      <c r="A465" s="76"/>
      <c r="B465" s="76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</row>
    <row r="466" spans="1:15" s="10" customFormat="1" ht="15" x14ac:dyDescent="0.2">
      <c r="A466" s="76"/>
      <c r="B466" s="76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</row>
    <row r="467" spans="1:15" s="10" customFormat="1" ht="15" x14ac:dyDescent="0.2">
      <c r="A467" s="76"/>
      <c r="B467" s="76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</row>
    <row r="468" spans="1:15" s="10" customFormat="1" ht="15" x14ac:dyDescent="0.2">
      <c r="A468" s="76"/>
      <c r="B468" s="76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</row>
    <row r="469" spans="1:15" s="10" customFormat="1" ht="15" x14ac:dyDescent="0.2">
      <c r="A469" s="76"/>
      <c r="B469" s="76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</row>
    <row r="470" spans="1:15" s="10" customFormat="1" ht="15" x14ac:dyDescent="0.2">
      <c r="A470" s="76"/>
      <c r="B470" s="76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</row>
    <row r="471" spans="1:15" s="10" customFormat="1" ht="15" x14ac:dyDescent="0.2">
      <c r="A471" s="76"/>
      <c r="B471" s="76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</row>
    <row r="472" spans="1:15" s="10" customFormat="1" ht="15" x14ac:dyDescent="0.2">
      <c r="A472" s="76"/>
      <c r="B472" s="76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</row>
    <row r="473" spans="1:15" s="10" customFormat="1" ht="15" x14ac:dyDescent="0.2">
      <c r="A473" s="76"/>
      <c r="B473" s="76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</row>
    <row r="474" spans="1:15" s="10" customFormat="1" ht="15" x14ac:dyDescent="0.2">
      <c r="A474" s="76"/>
      <c r="B474" s="76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</row>
    <row r="475" spans="1:15" s="10" customFormat="1" ht="15" x14ac:dyDescent="0.2">
      <c r="A475" s="76"/>
      <c r="B475" s="76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</row>
    <row r="476" spans="1:15" s="10" customFormat="1" ht="15" x14ac:dyDescent="0.2">
      <c r="A476" s="76"/>
      <c r="B476" s="76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</row>
    <row r="477" spans="1:15" s="10" customFormat="1" ht="15" x14ac:dyDescent="0.2">
      <c r="A477" s="76"/>
      <c r="B477" s="76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</row>
    <row r="478" spans="1:15" s="10" customFormat="1" ht="15" x14ac:dyDescent="0.2">
      <c r="A478" s="76"/>
      <c r="B478" s="76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</row>
    <row r="479" spans="1:15" s="10" customFormat="1" ht="15" x14ac:dyDescent="0.2">
      <c r="A479" s="76"/>
      <c r="B479" s="76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</row>
    <row r="480" spans="1:15" s="10" customFormat="1" ht="15" x14ac:dyDescent="0.2">
      <c r="A480" s="76"/>
      <c r="B480" s="76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</row>
    <row r="481" spans="1:15" s="10" customFormat="1" ht="15" x14ac:dyDescent="0.2">
      <c r="A481" s="76"/>
      <c r="B481" s="76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</row>
    <row r="482" spans="1:15" s="10" customFormat="1" ht="15" x14ac:dyDescent="0.2">
      <c r="A482" s="76"/>
      <c r="B482" s="76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</row>
    <row r="483" spans="1:15" s="10" customFormat="1" ht="15" x14ac:dyDescent="0.2">
      <c r="A483" s="76"/>
      <c r="B483" s="76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</row>
    <row r="484" spans="1:15" s="10" customFormat="1" ht="15" x14ac:dyDescent="0.2">
      <c r="A484" s="76"/>
      <c r="B484" s="76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</row>
    <row r="485" spans="1:15" s="10" customFormat="1" ht="15" x14ac:dyDescent="0.2">
      <c r="A485" s="76"/>
      <c r="B485" s="76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</row>
    <row r="486" spans="1:15" s="10" customFormat="1" ht="15" x14ac:dyDescent="0.2">
      <c r="A486" s="76"/>
      <c r="B486" s="76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</row>
    <row r="487" spans="1:15" s="10" customFormat="1" ht="15" x14ac:dyDescent="0.2">
      <c r="A487" s="76"/>
      <c r="B487" s="76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</row>
    <row r="488" spans="1:15" s="10" customFormat="1" ht="15" x14ac:dyDescent="0.2">
      <c r="A488" s="76"/>
      <c r="B488" s="76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</row>
    <row r="489" spans="1:15" s="10" customFormat="1" ht="15" x14ac:dyDescent="0.2">
      <c r="A489" s="76"/>
      <c r="B489" s="76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</row>
    <row r="490" spans="1:15" s="10" customFormat="1" ht="15" x14ac:dyDescent="0.2">
      <c r="A490" s="76"/>
      <c r="B490" s="76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</row>
    <row r="491" spans="1:15" s="10" customFormat="1" ht="15" x14ac:dyDescent="0.2">
      <c r="A491" s="76"/>
      <c r="B491" s="76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</row>
    <row r="492" spans="1:15" s="10" customFormat="1" ht="15" x14ac:dyDescent="0.2">
      <c r="A492" s="76"/>
      <c r="B492" s="76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</row>
    <row r="493" spans="1:15" s="10" customFormat="1" ht="15" x14ac:dyDescent="0.2">
      <c r="A493" s="76"/>
      <c r="B493" s="76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</row>
    <row r="494" spans="1:15" s="10" customFormat="1" ht="15" x14ac:dyDescent="0.2">
      <c r="A494" s="76"/>
      <c r="B494" s="76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</row>
    <row r="495" spans="1:15" s="10" customFormat="1" ht="15" x14ac:dyDescent="0.2">
      <c r="A495" s="76"/>
      <c r="B495" s="76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</row>
    <row r="496" spans="1:15" s="10" customFormat="1" ht="15" x14ac:dyDescent="0.2">
      <c r="A496" s="76"/>
      <c r="B496" s="76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</row>
    <row r="497" spans="1:15" s="10" customFormat="1" ht="15" x14ac:dyDescent="0.2">
      <c r="A497" s="76"/>
      <c r="B497" s="76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</row>
    <row r="498" spans="1:15" s="10" customFormat="1" ht="15" x14ac:dyDescent="0.2">
      <c r="A498" s="76"/>
      <c r="B498" s="76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</row>
    <row r="499" spans="1:15" s="10" customFormat="1" ht="15" x14ac:dyDescent="0.2">
      <c r="A499" s="76"/>
      <c r="B499" s="76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</row>
    <row r="500" spans="1:15" s="10" customFormat="1" ht="15" x14ac:dyDescent="0.2">
      <c r="A500" s="76"/>
      <c r="B500" s="76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</row>
    <row r="501" spans="1:15" s="10" customFormat="1" ht="15" x14ac:dyDescent="0.2">
      <c r="A501" s="76"/>
      <c r="B501" s="76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</row>
    <row r="502" spans="1:15" s="10" customFormat="1" ht="15" x14ac:dyDescent="0.2">
      <c r="A502" s="76"/>
      <c r="B502" s="76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</row>
    <row r="503" spans="1:15" s="10" customFormat="1" ht="15" x14ac:dyDescent="0.2">
      <c r="A503" s="76"/>
      <c r="B503" s="76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</row>
    <row r="504" spans="1:15" s="10" customFormat="1" ht="15" x14ac:dyDescent="0.2">
      <c r="A504" s="76"/>
      <c r="B504" s="76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</row>
    <row r="505" spans="1:15" s="10" customFormat="1" ht="15" x14ac:dyDescent="0.2">
      <c r="A505" s="76"/>
      <c r="B505" s="76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</row>
    <row r="506" spans="1:15" s="10" customFormat="1" ht="15" x14ac:dyDescent="0.2">
      <c r="A506" s="76"/>
      <c r="B506" s="76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</row>
    <row r="507" spans="1:15" s="10" customFormat="1" ht="15" x14ac:dyDescent="0.2">
      <c r="A507" s="76"/>
      <c r="B507" s="76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</row>
    <row r="508" spans="1:15" s="10" customFormat="1" ht="15" x14ac:dyDescent="0.2">
      <c r="A508" s="76"/>
      <c r="B508" s="76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</row>
    <row r="509" spans="1:15" s="10" customFormat="1" ht="15" x14ac:dyDescent="0.2">
      <c r="A509" s="76"/>
      <c r="B509" s="76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</row>
    <row r="510" spans="1:15" s="10" customFormat="1" ht="15" x14ac:dyDescent="0.2">
      <c r="A510" s="76"/>
      <c r="B510" s="76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</row>
    <row r="511" spans="1:15" s="10" customFormat="1" ht="15" x14ac:dyDescent="0.2">
      <c r="A511" s="76"/>
      <c r="B511" s="76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</row>
    <row r="512" spans="1:15" s="10" customFormat="1" ht="15" x14ac:dyDescent="0.2">
      <c r="A512" s="76"/>
      <c r="B512" s="76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</row>
    <row r="513" spans="1:15" s="10" customFormat="1" ht="15" x14ac:dyDescent="0.2">
      <c r="A513" s="76"/>
      <c r="B513" s="76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</row>
    <row r="514" spans="1:15" s="10" customFormat="1" ht="15" x14ac:dyDescent="0.2">
      <c r="A514" s="76"/>
      <c r="B514" s="76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</row>
    <row r="515" spans="1:15" s="10" customFormat="1" ht="15" x14ac:dyDescent="0.2">
      <c r="A515" s="76"/>
      <c r="B515" s="76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</row>
    <row r="516" spans="1:15" s="10" customFormat="1" ht="15" x14ac:dyDescent="0.2">
      <c r="A516" s="76"/>
      <c r="B516" s="76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</row>
    <row r="517" spans="1:15" s="10" customFormat="1" ht="15" x14ac:dyDescent="0.2">
      <c r="A517" s="76"/>
      <c r="B517" s="76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</row>
    <row r="518" spans="1:15" s="10" customFormat="1" ht="15" x14ac:dyDescent="0.2">
      <c r="A518" s="76"/>
      <c r="B518" s="76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</row>
    <row r="519" spans="1:15" s="10" customFormat="1" ht="15" x14ac:dyDescent="0.2">
      <c r="A519" s="76"/>
      <c r="B519" s="76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</row>
    <row r="520" spans="1:15" s="10" customFormat="1" ht="15" x14ac:dyDescent="0.2">
      <c r="A520" s="76"/>
      <c r="B520" s="76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</row>
    <row r="521" spans="1:15" s="10" customFormat="1" ht="15" x14ac:dyDescent="0.2">
      <c r="A521" s="76"/>
      <c r="B521" s="76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</row>
    <row r="522" spans="1:15" s="10" customFormat="1" ht="15" x14ac:dyDescent="0.2">
      <c r="A522" s="76"/>
      <c r="B522" s="76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</row>
    <row r="523" spans="1:15" s="10" customFormat="1" ht="15" x14ac:dyDescent="0.2">
      <c r="A523" s="76"/>
      <c r="B523" s="76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</row>
    <row r="524" spans="1:15" s="10" customFormat="1" ht="15" x14ac:dyDescent="0.2">
      <c r="A524" s="76"/>
      <c r="B524" s="76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</row>
    <row r="525" spans="1:15" s="10" customFormat="1" ht="15" x14ac:dyDescent="0.2">
      <c r="A525" s="76"/>
      <c r="B525" s="76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</row>
    <row r="526" spans="1:15" s="10" customFormat="1" ht="15" x14ac:dyDescent="0.2">
      <c r="A526" s="76"/>
      <c r="B526" s="76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</row>
    <row r="527" spans="1:15" s="10" customFormat="1" ht="15" x14ac:dyDescent="0.2">
      <c r="A527" s="76"/>
      <c r="B527" s="76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</row>
    <row r="528" spans="1:15" s="10" customFormat="1" ht="15" x14ac:dyDescent="0.2">
      <c r="A528" s="76"/>
      <c r="B528" s="76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</row>
    <row r="529" spans="1:15" s="10" customFormat="1" ht="15" x14ac:dyDescent="0.2">
      <c r="A529" s="76"/>
      <c r="B529" s="76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</row>
    <row r="530" spans="1:15" s="10" customFormat="1" ht="15" x14ac:dyDescent="0.2">
      <c r="A530" s="76"/>
      <c r="B530" s="76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</row>
    <row r="531" spans="1:15" s="10" customFormat="1" ht="15" x14ac:dyDescent="0.2">
      <c r="A531" s="76"/>
      <c r="B531" s="76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</row>
    <row r="532" spans="1:15" s="10" customFormat="1" ht="15" x14ac:dyDescent="0.2">
      <c r="A532" s="76"/>
      <c r="B532" s="76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</row>
    <row r="533" spans="1:15" s="10" customFormat="1" ht="15" x14ac:dyDescent="0.2">
      <c r="A533" s="76"/>
      <c r="B533" s="76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</row>
    <row r="534" spans="1:15" s="10" customFormat="1" ht="15" x14ac:dyDescent="0.2">
      <c r="A534" s="76"/>
      <c r="B534" s="76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</row>
    <row r="535" spans="1:15" s="10" customFormat="1" ht="15" x14ac:dyDescent="0.2">
      <c r="A535" s="76"/>
      <c r="B535" s="76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</row>
    <row r="536" spans="1:15" s="10" customFormat="1" ht="15" x14ac:dyDescent="0.2">
      <c r="A536" s="76"/>
      <c r="B536" s="76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</row>
    <row r="537" spans="1:15" s="10" customFormat="1" ht="15" x14ac:dyDescent="0.2">
      <c r="A537" s="76"/>
      <c r="B537" s="76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</row>
    <row r="538" spans="1:15" s="10" customFormat="1" ht="15" x14ac:dyDescent="0.2">
      <c r="A538" s="76"/>
      <c r="B538" s="76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</row>
    <row r="539" spans="1:15" s="10" customFormat="1" ht="15" x14ac:dyDescent="0.2">
      <c r="A539" s="76"/>
      <c r="B539" s="76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</row>
    <row r="540" spans="1:15" s="10" customFormat="1" ht="15" x14ac:dyDescent="0.2">
      <c r="A540" s="76"/>
      <c r="B540" s="76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</row>
    <row r="541" spans="1:15" s="10" customFormat="1" ht="15" x14ac:dyDescent="0.2">
      <c r="A541" s="76"/>
      <c r="B541" s="76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</row>
    <row r="542" spans="1:15" s="10" customFormat="1" ht="15" x14ac:dyDescent="0.2">
      <c r="A542" s="76"/>
      <c r="B542" s="76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</row>
    <row r="543" spans="1:15" s="10" customFormat="1" ht="15" x14ac:dyDescent="0.2">
      <c r="A543" s="76"/>
      <c r="B543" s="76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</row>
    <row r="544" spans="1:15" s="10" customFormat="1" ht="15" x14ac:dyDescent="0.2">
      <c r="A544" s="76"/>
      <c r="B544" s="76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</row>
    <row r="545" spans="1:15" s="10" customFormat="1" ht="15" x14ac:dyDescent="0.2">
      <c r="A545" s="76"/>
      <c r="B545" s="76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</row>
    <row r="546" spans="1:15" s="10" customFormat="1" ht="15" x14ac:dyDescent="0.2">
      <c r="A546" s="76"/>
      <c r="B546" s="76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</row>
    <row r="547" spans="1:15" s="10" customFormat="1" ht="15" x14ac:dyDescent="0.2">
      <c r="A547" s="76"/>
      <c r="B547" s="76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</row>
    <row r="548" spans="1:15" s="10" customFormat="1" ht="15" x14ac:dyDescent="0.2">
      <c r="A548" s="76"/>
      <c r="B548" s="76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</row>
    <row r="549" spans="1:15" s="10" customFormat="1" ht="15" x14ac:dyDescent="0.2">
      <c r="A549" s="76"/>
      <c r="B549" s="76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</row>
    <row r="550" spans="1:15" s="10" customFormat="1" ht="15" x14ac:dyDescent="0.2">
      <c r="A550" s="76"/>
      <c r="B550" s="76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</row>
    <row r="551" spans="1:15" s="10" customFormat="1" ht="15" x14ac:dyDescent="0.2">
      <c r="A551" s="76"/>
      <c r="B551" s="76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</row>
    <row r="552" spans="1:15" s="10" customFormat="1" ht="15" x14ac:dyDescent="0.2">
      <c r="A552" s="76"/>
      <c r="B552" s="76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</row>
    <row r="553" spans="1:15" s="10" customFormat="1" ht="15" x14ac:dyDescent="0.2">
      <c r="A553" s="76"/>
      <c r="B553" s="76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</row>
    <row r="554" spans="1:15" s="10" customFormat="1" ht="15" x14ac:dyDescent="0.2">
      <c r="A554" s="76"/>
      <c r="B554" s="76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</row>
    <row r="555" spans="1:15" s="10" customFormat="1" ht="15" x14ac:dyDescent="0.2">
      <c r="A555" s="76"/>
      <c r="B555" s="76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</row>
    <row r="556" spans="1:15" s="10" customFormat="1" ht="15" x14ac:dyDescent="0.2">
      <c r="A556" s="76"/>
      <c r="B556" s="76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</row>
    <row r="557" spans="1:15" s="10" customFormat="1" ht="15" x14ac:dyDescent="0.2">
      <c r="A557" s="76"/>
      <c r="B557" s="76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</row>
    <row r="558" spans="1:15" s="10" customFormat="1" ht="15" x14ac:dyDescent="0.2">
      <c r="A558" s="76"/>
      <c r="B558" s="76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</row>
    <row r="559" spans="1:15" s="10" customFormat="1" ht="15" x14ac:dyDescent="0.2">
      <c r="A559" s="76"/>
      <c r="B559" s="76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</row>
    <row r="560" spans="1:15" s="10" customFormat="1" ht="15" x14ac:dyDescent="0.2">
      <c r="A560" s="76"/>
      <c r="B560" s="76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</row>
    <row r="561" spans="1:15" s="10" customFormat="1" ht="15" x14ac:dyDescent="0.2">
      <c r="A561" s="76"/>
      <c r="B561" s="76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</row>
    <row r="562" spans="1:15" s="10" customFormat="1" ht="15" x14ac:dyDescent="0.2">
      <c r="A562" s="76"/>
      <c r="B562" s="76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</row>
    <row r="563" spans="1:15" s="10" customFormat="1" ht="15" x14ac:dyDescent="0.2">
      <c r="A563" s="76"/>
      <c r="B563" s="76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</row>
    <row r="564" spans="1:15" s="10" customFormat="1" ht="15" x14ac:dyDescent="0.2">
      <c r="A564" s="76"/>
      <c r="B564" s="76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</row>
    <row r="565" spans="1:15" s="10" customFormat="1" ht="15" x14ac:dyDescent="0.2">
      <c r="A565" s="76"/>
      <c r="B565" s="76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</row>
    <row r="566" spans="1:15" s="10" customFormat="1" ht="15" x14ac:dyDescent="0.2">
      <c r="A566" s="76"/>
      <c r="B566" s="76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</row>
    <row r="567" spans="1:15" s="10" customFormat="1" ht="15" x14ac:dyDescent="0.2">
      <c r="A567" s="76"/>
      <c r="B567" s="76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</row>
    <row r="568" spans="1:15" s="10" customFormat="1" ht="15" x14ac:dyDescent="0.2">
      <c r="A568" s="76"/>
      <c r="B568" s="76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</row>
    <row r="569" spans="1:15" s="10" customFormat="1" ht="15" x14ac:dyDescent="0.2">
      <c r="A569" s="76"/>
      <c r="B569" s="76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</row>
    <row r="570" spans="1:15" s="10" customFormat="1" ht="15" x14ac:dyDescent="0.2">
      <c r="A570" s="76"/>
      <c r="B570" s="76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</row>
    <row r="571" spans="1:15" s="10" customFormat="1" ht="15" x14ac:dyDescent="0.2">
      <c r="A571" s="76"/>
      <c r="B571" s="76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</row>
    <row r="572" spans="1:15" s="10" customFormat="1" ht="15" x14ac:dyDescent="0.2">
      <c r="A572" s="76"/>
      <c r="B572" s="76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</row>
    <row r="573" spans="1:15" s="10" customFormat="1" ht="15" x14ac:dyDescent="0.2">
      <c r="A573" s="76"/>
      <c r="B573" s="76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</row>
    <row r="574" spans="1:15" s="10" customFormat="1" ht="15" x14ac:dyDescent="0.2">
      <c r="A574" s="76"/>
      <c r="B574" s="76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</row>
    <row r="575" spans="1:15" s="10" customFormat="1" ht="15" x14ac:dyDescent="0.2">
      <c r="A575" s="76"/>
      <c r="B575" s="76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</row>
    <row r="576" spans="1:15" s="10" customFormat="1" ht="15" x14ac:dyDescent="0.2">
      <c r="A576" s="76"/>
      <c r="B576" s="76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</row>
    <row r="577" spans="1:15" s="10" customFormat="1" ht="15" x14ac:dyDescent="0.2">
      <c r="A577" s="76"/>
      <c r="B577" s="76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</row>
    <row r="578" spans="1:15" s="10" customFormat="1" ht="15" x14ac:dyDescent="0.2">
      <c r="A578" s="76"/>
      <c r="B578" s="76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</row>
    <row r="579" spans="1:15" s="10" customFormat="1" ht="15" x14ac:dyDescent="0.2">
      <c r="A579" s="76"/>
      <c r="B579" s="76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</row>
    <row r="580" spans="1:15" s="10" customFormat="1" ht="15" x14ac:dyDescent="0.2">
      <c r="A580" s="76"/>
      <c r="B580" s="76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</row>
    <row r="581" spans="1:15" s="10" customFormat="1" ht="15" x14ac:dyDescent="0.2">
      <c r="A581" s="76"/>
      <c r="B581" s="76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</row>
    <row r="582" spans="1:15" s="10" customFormat="1" ht="15" x14ac:dyDescent="0.2">
      <c r="A582" s="76"/>
      <c r="B582" s="76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</row>
    <row r="583" spans="1:15" s="10" customFormat="1" ht="15" x14ac:dyDescent="0.2">
      <c r="A583" s="76"/>
      <c r="B583" s="76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</row>
    <row r="584" spans="1:15" s="10" customFormat="1" ht="15" x14ac:dyDescent="0.2">
      <c r="A584" s="76"/>
      <c r="B584" s="76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</row>
    <row r="585" spans="1:15" s="10" customFormat="1" ht="15" x14ac:dyDescent="0.2">
      <c r="A585" s="76"/>
      <c r="B585" s="76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</row>
    <row r="586" spans="1:15" s="10" customFormat="1" ht="15" x14ac:dyDescent="0.2">
      <c r="A586" s="76"/>
      <c r="B586" s="76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</row>
    <row r="587" spans="1:15" s="10" customFormat="1" ht="15" x14ac:dyDescent="0.2">
      <c r="A587" s="76"/>
      <c r="B587" s="76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</row>
    <row r="588" spans="1:15" s="10" customFormat="1" ht="15" x14ac:dyDescent="0.2">
      <c r="A588" s="76"/>
      <c r="B588" s="76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</row>
    <row r="589" spans="1:15" s="10" customFormat="1" ht="15" x14ac:dyDescent="0.2">
      <c r="A589" s="76"/>
      <c r="B589" s="76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</row>
    <row r="590" spans="1:15" s="10" customFormat="1" ht="15" x14ac:dyDescent="0.2">
      <c r="A590" s="76"/>
      <c r="B590" s="76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</row>
    <row r="591" spans="1:15" s="10" customFormat="1" ht="15" x14ac:dyDescent="0.2">
      <c r="A591" s="76"/>
      <c r="B591" s="76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</row>
    <row r="592" spans="1:15" s="10" customFormat="1" ht="15" x14ac:dyDescent="0.2">
      <c r="A592" s="76"/>
      <c r="B592" s="76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</row>
    <row r="593" spans="1:15" s="10" customFormat="1" ht="15" x14ac:dyDescent="0.2">
      <c r="A593" s="76"/>
      <c r="B593" s="76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</row>
    <row r="594" spans="1:15" s="10" customFormat="1" ht="15" x14ac:dyDescent="0.2">
      <c r="A594" s="76"/>
      <c r="B594" s="76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</row>
    <row r="595" spans="1:15" s="10" customFormat="1" ht="15" x14ac:dyDescent="0.2">
      <c r="A595" s="76"/>
      <c r="B595" s="76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</row>
    <row r="596" spans="1:15" s="10" customFormat="1" ht="15" x14ac:dyDescent="0.2">
      <c r="A596" s="76"/>
      <c r="B596" s="76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</row>
    <row r="597" spans="1:15" s="10" customFormat="1" ht="15" x14ac:dyDescent="0.2">
      <c r="A597" s="76"/>
      <c r="B597" s="76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</row>
    <row r="598" spans="1:15" s="10" customFormat="1" ht="15" x14ac:dyDescent="0.2">
      <c r="A598" s="76"/>
      <c r="B598" s="76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</row>
    <row r="599" spans="1:15" s="10" customFormat="1" ht="15" x14ac:dyDescent="0.2">
      <c r="A599" s="76"/>
      <c r="B599" s="76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</row>
    <row r="600" spans="1:15" s="10" customFormat="1" ht="15" x14ac:dyDescent="0.2">
      <c r="A600" s="76"/>
      <c r="B600" s="76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</row>
    <row r="601" spans="1:15" s="10" customFormat="1" ht="15" x14ac:dyDescent="0.2">
      <c r="A601" s="76"/>
      <c r="B601" s="76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</row>
    <row r="602" spans="1:15" s="10" customFormat="1" ht="15" x14ac:dyDescent="0.2">
      <c r="A602" s="76"/>
      <c r="B602" s="76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</row>
    <row r="603" spans="1:15" s="10" customFormat="1" ht="15" x14ac:dyDescent="0.2">
      <c r="A603" s="76"/>
      <c r="B603" s="76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</row>
    <row r="604" spans="1:15" s="10" customFormat="1" ht="15" x14ac:dyDescent="0.2">
      <c r="A604" s="76"/>
      <c r="B604" s="76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</row>
    <row r="605" spans="1:15" s="10" customFormat="1" ht="15" x14ac:dyDescent="0.2">
      <c r="A605" s="76"/>
      <c r="B605" s="76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</row>
    <row r="606" spans="1:15" s="10" customFormat="1" ht="15" x14ac:dyDescent="0.2">
      <c r="A606" s="76"/>
      <c r="B606" s="76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</row>
    <row r="607" spans="1:15" s="10" customFormat="1" ht="15" x14ac:dyDescent="0.2">
      <c r="A607" s="76"/>
      <c r="B607" s="76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</row>
    <row r="608" spans="1:15" s="10" customFormat="1" ht="15" x14ac:dyDescent="0.2">
      <c r="A608" s="76"/>
      <c r="B608" s="76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</row>
    <row r="609" spans="1:15" s="10" customFormat="1" ht="15" x14ac:dyDescent="0.2">
      <c r="A609" s="76"/>
      <c r="B609" s="76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</row>
    <row r="610" spans="1:15" s="10" customFormat="1" ht="15" x14ac:dyDescent="0.2">
      <c r="A610" s="76"/>
      <c r="B610" s="76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</row>
    <row r="611" spans="1:15" s="10" customFormat="1" ht="15" x14ac:dyDescent="0.2">
      <c r="A611" s="76"/>
      <c r="B611" s="76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</row>
    <row r="612" spans="1:15" s="10" customFormat="1" ht="15" x14ac:dyDescent="0.2">
      <c r="A612" s="76"/>
      <c r="B612" s="76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</row>
    <row r="613" spans="1:15" s="10" customFormat="1" ht="15" x14ac:dyDescent="0.2">
      <c r="A613" s="76"/>
      <c r="B613" s="76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</row>
    <row r="614" spans="1:15" s="10" customFormat="1" ht="15" x14ac:dyDescent="0.2">
      <c r="A614" s="76"/>
      <c r="B614" s="76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</row>
    <row r="615" spans="1:15" s="10" customFormat="1" ht="15" x14ac:dyDescent="0.2">
      <c r="A615" s="76"/>
      <c r="B615" s="76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</row>
    <row r="616" spans="1:15" s="10" customFormat="1" ht="15" x14ac:dyDescent="0.2">
      <c r="A616" s="76"/>
      <c r="B616" s="76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</row>
    <row r="617" spans="1:15" s="10" customFormat="1" ht="15" x14ac:dyDescent="0.2">
      <c r="A617" s="76"/>
      <c r="B617" s="76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</row>
    <row r="618" spans="1:15" s="10" customFormat="1" ht="15" x14ac:dyDescent="0.2">
      <c r="A618" s="76"/>
      <c r="B618" s="76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</row>
    <row r="619" spans="1:15" s="10" customFormat="1" ht="15" x14ac:dyDescent="0.2">
      <c r="A619" s="76"/>
      <c r="B619" s="76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</row>
    <row r="620" spans="1:15" s="10" customFormat="1" ht="15" x14ac:dyDescent="0.2">
      <c r="A620" s="76"/>
      <c r="B620" s="76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</row>
    <row r="621" spans="1:15" s="10" customFormat="1" ht="15" x14ac:dyDescent="0.2">
      <c r="A621" s="76"/>
      <c r="B621" s="76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</row>
    <row r="622" spans="1:15" s="10" customFormat="1" ht="15" x14ac:dyDescent="0.2">
      <c r="A622" s="76"/>
      <c r="B622" s="76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</row>
    <row r="623" spans="1:15" s="10" customFormat="1" ht="15" x14ac:dyDescent="0.2">
      <c r="A623" s="76"/>
      <c r="B623" s="76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</row>
    <row r="624" spans="1:15" s="10" customFormat="1" ht="15" x14ac:dyDescent="0.2">
      <c r="A624" s="76"/>
      <c r="B624" s="76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</row>
    <row r="625" spans="1:18" s="10" customFormat="1" ht="15" x14ac:dyDescent="0.2">
      <c r="A625" s="76"/>
      <c r="B625" s="76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</row>
    <row r="626" spans="1:18" s="10" customFormat="1" ht="15" x14ac:dyDescent="0.2">
      <c r="A626" s="76"/>
      <c r="B626" s="76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</row>
    <row r="627" spans="1:18" s="10" customFormat="1" ht="15" x14ac:dyDescent="0.2">
      <c r="A627" s="76"/>
      <c r="B627" s="76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</row>
    <row r="628" spans="1:18" s="10" customFormat="1" ht="15" x14ac:dyDescent="0.2">
      <c r="A628" s="76"/>
      <c r="B628" s="76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</row>
    <row r="629" spans="1:18" s="10" customFormat="1" ht="15" x14ac:dyDescent="0.2">
      <c r="A629" s="76"/>
      <c r="B629" s="76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</row>
    <row r="630" spans="1:18" s="10" customFormat="1" ht="15" x14ac:dyDescent="0.2">
      <c r="A630" s="76"/>
      <c r="B630" s="76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</row>
    <row r="631" spans="1:18" s="10" customFormat="1" ht="15" x14ac:dyDescent="0.2">
      <c r="A631" s="76"/>
      <c r="B631" s="76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</row>
    <row r="632" spans="1:18" s="10" customFormat="1" ht="15" x14ac:dyDescent="0.2">
      <c r="A632" s="76"/>
      <c r="B632" s="76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</row>
    <row r="633" spans="1:18" s="10" customFormat="1" ht="15" x14ac:dyDescent="0.2">
      <c r="A633" s="76"/>
      <c r="B633" s="76"/>
      <c r="E633" s="7"/>
      <c r="F633" s="7"/>
      <c r="G633" s="7"/>
      <c r="H633" s="7"/>
      <c r="I633" s="7"/>
      <c r="J633" s="7"/>
      <c r="K633" s="7"/>
      <c r="L633" s="8"/>
      <c r="M633" s="8"/>
      <c r="N633" s="8"/>
      <c r="O633" s="18"/>
    </row>
    <row r="634" spans="1:18" s="10" customFormat="1" ht="15" x14ac:dyDescent="0.2">
      <c r="A634" s="76"/>
      <c r="B634" s="76"/>
      <c r="E634" s="7"/>
      <c r="F634" s="7"/>
      <c r="G634" s="7"/>
      <c r="H634" s="7"/>
      <c r="I634" s="7"/>
      <c r="J634" s="7"/>
      <c r="K634" s="7"/>
      <c r="L634" s="8"/>
      <c r="M634" s="8"/>
      <c r="N634" s="8"/>
      <c r="O634" s="18"/>
    </row>
    <row r="635" spans="1:18" s="10" customFormat="1" ht="15" x14ac:dyDescent="0.2">
      <c r="A635" s="76"/>
      <c r="B635" s="76"/>
      <c r="E635" s="7"/>
      <c r="F635" s="7"/>
      <c r="G635" s="7"/>
      <c r="H635" s="7"/>
      <c r="I635" s="7"/>
      <c r="J635" s="7"/>
      <c r="K635" s="7"/>
      <c r="L635" s="8"/>
      <c r="M635" s="8"/>
      <c r="N635" s="8"/>
      <c r="O635" s="18"/>
    </row>
    <row r="636" spans="1:18" x14ac:dyDescent="0.2">
      <c r="P636" s="10"/>
      <c r="Q636" s="10"/>
      <c r="R636" s="10"/>
    </row>
  </sheetData>
  <mergeCells count="14">
    <mergeCell ref="A1:H1"/>
    <mergeCell ref="O11:O12"/>
    <mergeCell ref="P11:P12"/>
    <mergeCell ref="A41:B41"/>
    <mergeCell ref="A42:N43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2" priority="8" operator="greaterThan">
      <formula>80</formula>
    </cfRule>
  </conditionalFormatting>
  <conditionalFormatting sqref="P13">
    <cfRule type="cellIs" dxfId="1" priority="2" operator="greaterThan">
      <formula>80</formula>
    </cfRule>
  </conditionalFormatting>
  <conditionalFormatting sqref="P14:P24">
    <cfRule type="cellIs" dxfId="0" priority="1" operator="greaterThan">
      <formula>80</formula>
    </cfRule>
  </conditionalFormatting>
  <pageMargins left="0.39370078740157483" right="0" top="0.39370078740157483" bottom="0" header="0.51181102362204722" footer="0"/>
  <pageSetup paperSize="9" scale="75" firstPageNumber="167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rowBreaks count="1" manualBreakCount="1">
    <brk id="3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3" tint="0.79998168889431442"/>
  </sheetPr>
  <dimension ref="A1:K249"/>
  <sheetViews>
    <sheetView showGridLines="0" zoomScaleNormal="100" workbookViewId="0">
      <selection activeCell="H20" sqref="H20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175" customWidth="1"/>
    <col min="11" max="11" width="14.42578125" style="7" customWidth="1"/>
    <col min="12" max="16384" width="9.140625" style="4"/>
  </cols>
  <sheetData>
    <row r="1" spans="1:11" ht="19.5" x14ac:dyDescent="0.4">
      <c r="A1" s="326" t="s">
        <v>0</v>
      </c>
      <c r="B1" s="326"/>
      <c r="C1" s="326"/>
      <c r="D1" s="326"/>
      <c r="E1" s="326"/>
      <c r="F1" s="326"/>
      <c r="I1" s="136"/>
    </row>
    <row r="2" spans="1:11" ht="19.5" x14ac:dyDescent="0.4">
      <c r="A2" s="311" t="s">
        <v>1</v>
      </c>
      <c r="B2" s="311"/>
      <c r="C2" s="311"/>
      <c r="D2" s="311"/>
      <c r="E2" s="312" t="s">
        <v>91</v>
      </c>
      <c r="F2" s="312"/>
      <c r="G2" s="312"/>
      <c r="H2" s="312"/>
      <c r="I2" s="312"/>
      <c r="J2" s="22"/>
    </row>
    <row r="3" spans="1:11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  <c r="J3" s="22"/>
    </row>
    <row r="4" spans="1:11" ht="15.75" x14ac:dyDescent="0.25">
      <c r="A4" s="23" t="s">
        <v>2</v>
      </c>
      <c r="E4" s="313" t="s">
        <v>113</v>
      </c>
      <c r="F4" s="313"/>
      <c r="G4" s="313"/>
      <c r="H4" s="313"/>
      <c r="I4" s="313"/>
    </row>
    <row r="5" spans="1:11" ht="7.5" customHeight="1" x14ac:dyDescent="0.3">
      <c r="A5" s="24"/>
      <c r="E5" s="310" t="s">
        <v>23</v>
      </c>
      <c r="F5" s="310"/>
      <c r="G5" s="310"/>
      <c r="H5" s="310"/>
      <c r="I5" s="310"/>
    </row>
    <row r="6" spans="1:11" ht="19.5" x14ac:dyDescent="0.4">
      <c r="A6" s="22" t="s">
        <v>34</v>
      </c>
      <c r="C6" s="137"/>
      <c r="D6" s="137"/>
      <c r="E6" s="315">
        <v>852058</v>
      </c>
      <c r="F6" s="321"/>
      <c r="G6" s="138" t="s">
        <v>3</v>
      </c>
      <c r="H6" s="314">
        <v>1314</v>
      </c>
      <c r="I6" s="314"/>
    </row>
    <row r="7" spans="1:11" ht="8.25" customHeight="1" x14ac:dyDescent="0.4">
      <c r="A7" s="22"/>
      <c r="E7" s="310" t="s">
        <v>24</v>
      </c>
      <c r="F7" s="310"/>
      <c r="G7" s="310"/>
      <c r="H7" s="310"/>
      <c r="I7" s="310"/>
    </row>
    <row r="8" spans="1:11" ht="19.5" hidden="1" x14ac:dyDescent="0.4">
      <c r="A8" s="22"/>
      <c r="E8" s="139"/>
      <c r="F8" s="139"/>
      <c r="G8" s="139"/>
      <c r="H8" s="25"/>
      <c r="I8" s="139"/>
    </row>
    <row r="9" spans="1:11" ht="30.75" customHeight="1" x14ac:dyDescent="0.4">
      <c r="A9" s="22"/>
      <c r="E9" s="139"/>
      <c r="F9" s="139"/>
      <c r="G9" s="139"/>
      <c r="H9" s="25"/>
      <c r="I9" s="139"/>
    </row>
    <row r="11" spans="1:11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  <c r="J14" s="27"/>
      <c r="K14" s="4"/>
    </row>
    <row r="15" spans="1:11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  <c r="J15" s="27"/>
      <c r="K15" s="4"/>
    </row>
    <row r="16" spans="1:11" ht="19.5" x14ac:dyDescent="0.4">
      <c r="A16" s="32" t="s">
        <v>67</v>
      </c>
      <c r="B16" s="30"/>
      <c r="C16" s="31"/>
      <c r="D16" s="30"/>
      <c r="E16" s="319">
        <v>7388000</v>
      </c>
      <c r="F16" s="322"/>
      <c r="G16" s="6">
        <f>H16+I16</f>
        <v>9089037</v>
      </c>
      <c r="H16" s="42">
        <v>9089037</v>
      </c>
      <c r="I16" s="42">
        <v>0</v>
      </c>
      <c r="J16" s="27"/>
      <c r="K16" s="4"/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  <c r="J17" s="33"/>
      <c r="K17" s="176"/>
    </row>
    <row r="18" spans="1:11" ht="19.5" x14ac:dyDescent="0.4">
      <c r="A18" s="32" t="s">
        <v>68</v>
      </c>
      <c r="B18" s="3"/>
      <c r="C18" s="3"/>
      <c r="D18" s="3"/>
      <c r="E18" s="319">
        <v>7388000</v>
      </c>
      <c r="F18" s="322"/>
      <c r="G18" s="6">
        <f>H18+I18</f>
        <v>9089037</v>
      </c>
      <c r="H18" s="42">
        <v>9089037</v>
      </c>
      <c r="I18" s="42">
        <v>0</v>
      </c>
      <c r="J18" s="27"/>
      <c r="K18" s="4"/>
    </row>
    <row r="19" spans="1:11" ht="19.5" x14ac:dyDescent="0.4">
      <c r="A19" s="32"/>
      <c r="B19" s="3"/>
      <c r="C19" s="3"/>
      <c r="D19" s="3"/>
      <c r="E19" s="172"/>
      <c r="F19" s="173"/>
      <c r="G19" s="5"/>
      <c r="H19" s="42"/>
      <c r="I19" s="42"/>
      <c r="J19" s="174"/>
      <c r="K19" s="4"/>
    </row>
    <row r="20" spans="1:11" s="143" customFormat="1" ht="19.5" x14ac:dyDescent="0.4">
      <c r="A20" s="140" t="s">
        <v>69</v>
      </c>
      <c r="B20" s="140"/>
      <c r="C20" s="141"/>
      <c r="D20" s="140"/>
      <c r="E20" s="140"/>
      <c r="F20" s="140"/>
      <c r="G20" s="142">
        <f>G18-G16+G17</f>
        <v>0</v>
      </c>
      <c r="H20" s="142">
        <f>H18-H16+H17</f>
        <v>0</v>
      </c>
      <c r="I20" s="142">
        <f>I18-I16+I17</f>
        <v>0</v>
      </c>
      <c r="J20" s="180"/>
      <c r="K20" s="178"/>
    </row>
    <row r="21" spans="1:11" s="143" customFormat="1" ht="19.5" x14ac:dyDescent="0.4">
      <c r="A21" s="140" t="s">
        <v>70</v>
      </c>
      <c r="B21" s="140"/>
      <c r="C21" s="141"/>
      <c r="D21" s="140"/>
      <c r="E21" s="140"/>
      <c r="F21" s="140"/>
      <c r="G21" s="142">
        <f>G20-G17</f>
        <v>0</v>
      </c>
      <c r="H21" s="142">
        <f>H20-H17</f>
        <v>0</v>
      </c>
      <c r="I21" s="142">
        <f>I20-I17</f>
        <v>0</v>
      </c>
      <c r="J21" s="180"/>
      <c r="K21" s="17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0"/>
      <c r="K22" s="179"/>
    </row>
    <row r="23" spans="1:11" ht="19.5" x14ac:dyDescent="0.4">
      <c r="J23" s="180"/>
      <c r="K23" s="179"/>
    </row>
    <row r="24" spans="1:11" ht="19.5" x14ac:dyDescent="0.4">
      <c r="A24" s="30" t="s">
        <v>71</v>
      </c>
      <c r="B24" s="35"/>
      <c r="C24" s="31"/>
      <c r="D24" s="35"/>
      <c r="E24" s="35"/>
      <c r="J24" s="180"/>
      <c r="K24" s="179"/>
    </row>
    <row r="25" spans="1:11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0</v>
      </c>
      <c r="H25" s="146">
        <f>H21-H26</f>
        <v>0</v>
      </c>
      <c r="I25" s="146">
        <f>I21-I26</f>
        <v>0</v>
      </c>
    </row>
    <row r="26" spans="1:11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0</v>
      </c>
      <c r="H26" s="146">
        <v>0</v>
      </c>
      <c r="I26" s="146">
        <v>0</v>
      </c>
      <c r="J26" s="206"/>
      <c r="K26" s="179"/>
    </row>
    <row r="27" spans="1:11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81"/>
      <c r="K27" s="182"/>
    </row>
    <row r="28" spans="1:11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  <c r="J28" s="183"/>
      <c r="K28" s="179"/>
    </row>
    <row r="29" spans="1:11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0</v>
      </c>
      <c r="H29" s="150"/>
      <c r="I29" s="149"/>
      <c r="J29" s="183"/>
      <c r="K29" s="179"/>
    </row>
    <row r="30" spans="1:11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  <c r="J30" s="178"/>
      <c r="K30" s="178"/>
    </row>
    <row r="31" spans="1:11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0</v>
      </c>
      <c r="H31" s="150"/>
      <c r="I31" s="149"/>
      <c r="J31" s="184"/>
      <c r="K31" s="184"/>
    </row>
    <row r="32" spans="1:11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0</v>
      </c>
      <c r="H32" s="150"/>
      <c r="I32" s="149"/>
      <c r="J32" s="185"/>
      <c r="K32" s="178"/>
    </row>
    <row r="33" spans="1:11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  <c r="J33" s="206"/>
      <c r="K33" s="177"/>
    </row>
    <row r="34" spans="1:11" ht="38.2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  <c r="J34" s="206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  <c r="J35" s="181"/>
      <c r="K35" s="182"/>
    </row>
    <row r="36" spans="1:11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  <c r="J36" s="18"/>
    </row>
    <row r="37" spans="1:11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  <c r="J37" s="18"/>
    </row>
    <row r="38" spans="1:11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  <c r="J38" s="18"/>
    </row>
    <row r="39" spans="1:11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  <c r="J39" s="18"/>
    </row>
    <row r="40" spans="1:11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  <c r="J40" s="8"/>
    </row>
    <row r="41" spans="1:11" ht="16.5" x14ac:dyDescent="0.35">
      <c r="A41" s="217" t="s">
        <v>57</v>
      </c>
      <c r="B41" s="37"/>
      <c r="C41" s="2"/>
      <c r="D41" s="50"/>
      <c r="E41" s="50"/>
      <c r="F41" s="51">
        <v>0</v>
      </c>
      <c r="G41" s="51">
        <v>0</v>
      </c>
      <c r="H41" s="52"/>
      <c r="I41" s="219" t="str">
        <f>IF(F41=0,"nerozp.",G41/F41)</f>
        <v>nerozp.</v>
      </c>
      <c r="J41" s="8"/>
    </row>
    <row r="42" spans="1:11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  <c r="J42" s="8"/>
    </row>
    <row r="43" spans="1:11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  <c r="J43" s="8"/>
    </row>
    <row r="44" spans="1:11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  <c r="J44" s="8"/>
    </row>
    <row r="45" spans="1:11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  <c r="J45" s="8"/>
    </row>
    <row r="46" spans="1:11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  <c r="J46" s="8"/>
    </row>
    <row r="47" spans="1:11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  <c r="J47" s="8"/>
    </row>
    <row r="48" spans="1:11" x14ac:dyDescent="0.2">
      <c r="A48" s="227"/>
      <c r="B48" s="163"/>
      <c r="C48" s="163"/>
      <c r="D48" s="163"/>
      <c r="E48" s="228"/>
      <c r="F48" s="304"/>
      <c r="G48" s="232"/>
      <c r="H48" s="232"/>
      <c r="I48" s="233"/>
      <c r="J48" s="323"/>
      <c r="K48" s="324"/>
    </row>
    <row r="49" spans="1:11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11" ht="13.5" thickTop="1" x14ac:dyDescent="0.2">
      <c r="A50" s="238"/>
      <c r="B50" s="239"/>
      <c r="C50" s="239" t="s">
        <v>15</v>
      </c>
      <c r="D50" s="239"/>
      <c r="E50" s="240">
        <v>86822.6</v>
      </c>
      <c r="F50" s="241">
        <v>0</v>
      </c>
      <c r="G50" s="242">
        <v>0</v>
      </c>
      <c r="H50" s="242">
        <f t="shared" ref="H50:H53" si="2">E50+F50-G50</f>
        <v>86822.6</v>
      </c>
      <c r="I50" s="243">
        <v>86822.6</v>
      </c>
      <c r="J50" s="205"/>
      <c r="K50" s="205"/>
    </row>
    <row r="51" spans="1:11" x14ac:dyDescent="0.2">
      <c r="A51" s="244"/>
      <c r="B51" s="245"/>
      <c r="C51" s="245" t="s">
        <v>20</v>
      </c>
      <c r="D51" s="245"/>
      <c r="E51" s="246">
        <v>235968.49</v>
      </c>
      <c r="F51" s="247">
        <v>122458.42</v>
      </c>
      <c r="G51" s="248">
        <v>55580</v>
      </c>
      <c r="H51" s="248">
        <f t="shared" si="2"/>
        <v>302846.90999999997</v>
      </c>
      <c r="I51" s="249">
        <v>299751.09000000003</v>
      </c>
      <c r="J51" s="205"/>
      <c r="K51" s="204"/>
    </row>
    <row r="52" spans="1:11" x14ac:dyDescent="0.2">
      <c r="A52" s="244"/>
      <c r="B52" s="245"/>
      <c r="C52" s="245" t="s">
        <v>61</v>
      </c>
      <c r="D52" s="245"/>
      <c r="E52" s="246">
        <v>324663.77</v>
      </c>
      <c r="F52" s="247">
        <v>0</v>
      </c>
      <c r="G52" s="248">
        <v>0</v>
      </c>
      <c r="H52" s="248">
        <f t="shared" si="2"/>
        <v>324663.77</v>
      </c>
      <c r="I52" s="249">
        <v>324663.77</v>
      </c>
      <c r="J52" s="204"/>
      <c r="K52" s="204"/>
    </row>
    <row r="53" spans="1:11" x14ac:dyDescent="0.2">
      <c r="A53" s="244"/>
      <c r="B53" s="245"/>
      <c r="C53" s="245" t="s">
        <v>59</v>
      </c>
      <c r="D53" s="245"/>
      <c r="E53" s="246">
        <v>127037</v>
      </c>
      <c r="F53" s="247">
        <v>0</v>
      </c>
      <c r="G53" s="248">
        <v>0</v>
      </c>
      <c r="H53" s="248">
        <f t="shared" si="2"/>
        <v>127037</v>
      </c>
      <c r="I53" s="249">
        <v>127037</v>
      </c>
      <c r="J53" s="203"/>
      <c r="K53" s="203"/>
    </row>
    <row r="54" spans="1:11" ht="18.75" thickBot="1" x14ac:dyDescent="0.4">
      <c r="A54" s="250" t="s">
        <v>11</v>
      </c>
      <c r="B54" s="251"/>
      <c r="C54" s="251"/>
      <c r="D54" s="251"/>
      <c r="E54" s="252">
        <f>E50+E51+E52+E53</f>
        <v>774491.86</v>
      </c>
      <c r="F54" s="253">
        <f>F50+F51+F52+F53</f>
        <v>122458.42</v>
      </c>
      <c r="G54" s="254">
        <f>G50+G51+G52+G53</f>
        <v>55580</v>
      </c>
      <c r="H54" s="254">
        <f>H50+H51+H52+H53</f>
        <v>841370.28</v>
      </c>
      <c r="I54" s="255">
        <f>SUM(I50:I53)</f>
        <v>838274.46000000008</v>
      </c>
      <c r="J54" s="202"/>
      <c r="K54" s="202"/>
    </row>
    <row r="55" spans="1:11" ht="18.75" thickTop="1" x14ac:dyDescent="0.35">
      <c r="A55" s="39"/>
      <c r="B55" s="3"/>
      <c r="C55" s="3"/>
      <c r="D55" s="50"/>
      <c r="E55" s="50"/>
      <c r="F55" s="29"/>
      <c r="G55" s="300"/>
      <c r="H55" s="325"/>
      <c r="I55" s="325"/>
      <c r="J55" s="4"/>
    </row>
    <row r="56" spans="1:11" ht="18" x14ac:dyDescent="0.35">
      <c r="A56" s="39"/>
      <c r="B56" s="3"/>
      <c r="C56" s="3"/>
      <c r="D56" s="50"/>
      <c r="E56" s="50"/>
      <c r="F56" s="29"/>
      <c r="G56" s="302"/>
      <c r="H56" s="271"/>
      <c r="I56" s="271"/>
      <c r="J56" s="4"/>
    </row>
    <row r="57" spans="1:11" x14ac:dyDescent="0.2">
      <c r="A57" s="164"/>
      <c r="B57" s="164"/>
      <c r="C57" s="164"/>
      <c r="D57" s="164"/>
      <c r="E57" s="164"/>
      <c r="F57" s="164"/>
      <c r="G57" s="302"/>
      <c r="H57" s="271"/>
      <c r="I57" s="271"/>
      <c r="J57" s="4"/>
    </row>
    <row r="58" spans="1:11" x14ac:dyDescent="0.2">
      <c r="G58" s="302"/>
      <c r="H58" s="271"/>
      <c r="I58" s="271"/>
      <c r="J58" s="4"/>
    </row>
    <row r="59" spans="1:11" x14ac:dyDescent="0.2">
      <c r="G59" s="165"/>
    </row>
    <row r="60" spans="1:11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1:F1"/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</mergeCells>
  <pageMargins left="0.39370078740157483" right="0" top="0.39370078740157483" bottom="0" header="0.51181102362204722" footer="0"/>
  <pageSetup paperSize="9" scale="75" firstPageNumber="17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3" tint="0.79998168889431442"/>
  </sheetPr>
  <dimension ref="A1:I249"/>
  <sheetViews>
    <sheetView showGridLines="0" zoomScaleNormal="100" workbookViewId="0">
      <selection activeCell="H19" sqref="H19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114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115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60780495</v>
      </c>
      <c r="F6" s="321"/>
      <c r="G6" s="138" t="s">
        <v>3</v>
      </c>
      <c r="H6" s="314">
        <v>1315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3909000</v>
      </c>
      <c r="F16" s="322"/>
      <c r="G16" s="6">
        <f>H16+I16</f>
        <v>4352717.51</v>
      </c>
      <c r="H16" s="42">
        <v>4352717.51</v>
      </c>
      <c r="I16" s="42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3909000</v>
      </c>
      <c r="F18" s="322"/>
      <c r="G18" s="6">
        <f>H18+I18</f>
        <v>4353714.9000000004</v>
      </c>
      <c r="H18" s="42">
        <v>4353714.9000000004</v>
      </c>
      <c r="I18" s="42">
        <v>0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997.39000000059605</v>
      </c>
      <c r="H20" s="142">
        <f>H18-H16+H17</f>
        <v>997.39000000059605</v>
      </c>
      <c r="I20" s="142">
        <f>I18-I16+I17</f>
        <v>0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997.39000000059605</v>
      </c>
      <c r="H21" s="142">
        <f>H20-H17</f>
        <v>997.39000000059605</v>
      </c>
      <c r="I21" s="142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997.39000000059605</v>
      </c>
      <c r="H25" s="146">
        <f>H21-H26</f>
        <v>997.39000000059605</v>
      </c>
      <c r="I25" s="146">
        <f>I21-I26</f>
        <v>0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0</v>
      </c>
      <c r="H26" s="146">
        <v>0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997.39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997.39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0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</row>
    <row r="34" spans="1:9" ht="38.2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399</v>
      </c>
      <c r="G41" s="51">
        <v>399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15675</v>
      </c>
      <c r="F50" s="241">
        <v>0</v>
      </c>
      <c r="G50" s="242">
        <v>0</v>
      </c>
      <c r="H50" s="242">
        <f t="shared" ref="H50:H53" si="2">E50+F50-G50</f>
        <v>15675</v>
      </c>
      <c r="I50" s="243">
        <v>15675</v>
      </c>
    </row>
    <row r="51" spans="1:9" x14ac:dyDescent="0.2">
      <c r="A51" s="244"/>
      <c r="B51" s="245"/>
      <c r="C51" s="245" t="s">
        <v>20</v>
      </c>
      <c r="D51" s="245"/>
      <c r="E51" s="246">
        <v>58787.68</v>
      </c>
      <c r="F51" s="247">
        <v>54370.04</v>
      </c>
      <c r="G51" s="248">
        <v>57516</v>
      </c>
      <c r="H51" s="248">
        <f t="shared" si="2"/>
        <v>55641.72</v>
      </c>
      <c r="I51" s="249">
        <v>50536.18</v>
      </c>
    </row>
    <row r="52" spans="1:9" x14ac:dyDescent="0.2">
      <c r="A52" s="244"/>
      <c r="B52" s="245"/>
      <c r="C52" s="245" t="s">
        <v>61</v>
      </c>
      <c r="D52" s="245"/>
      <c r="E52" s="246">
        <v>57233.36</v>
      </c>
      <c r="F52" s="247">
        <v>2731.02</v>
      </c>
      <c r="G52" s="248">
        <v>2500</v>
      </c>
      <c r="H52" s="248">
        <f t="shared" si="2"/>
        <v>57464.38</v>
      </c>
      <c r="I52" s="249">
        <v>57464.38</v>
      </c>
    </row>
    <row r="53" spans="1:9" x14ac:dyDescent="0.2">
      <c r="A53" s="244"/>
      <c r="B53" s="245"/>
      <c r="C53" s="245" t="s">
        <v>59</v>
      </c>
      <c r="D53" s="245"/>
      <c r="E53" s="246">
        <v>51021.1</v>
      </c>
      <c r="F53" s="247">
        <v>420</v>
      </c>
      <c r="G53" s="248">
        <v>399</v>
      </c>
      <c r="H53" s="248">
        <f t="shared" si="2"/>
        <v>51042.1</v>
      </c>
      <c r="I53" s="249">
        <v>51042.1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182717.13999999998</v>
      </c>
      <c r="F54" s="253">
        <f>F50+F51+F52+F53</f>
        <v>57521.06</v>
      </c>
      <c r="G54" s="254">
        <f>G50+G51+G52+G53</f>
        <v>60415</v>
      </c>
      <c r="H54" s="254">
        <f>H50+H51+H52+H53</f>
        <v>179823.2</v>
      </c>
      <c r="I54" s="255">
        <f>SUM(I50:I53)</f>
        <v>174717.66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/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79998168889431442"/>
  </sheetPr>
  <dimension ref="A1:I249"/>
  <sheetViews>
    <sheetView showGridLines="0" zoomScaleNormal="100" workbookViewId="0">
      <selection activeCell="H19" sqref="H19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96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116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49589741</v>
      </c>
      <c r="F6" s="321"/>
      <c r="G6" s="138" t="s">
        <v>3</v>
      </c>
      <c r="H6" s="314">
        <v>1407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12834000</v>
      </c>
      <c r="F16" s="322"/>
      <c r="G16" s="6">
        <f>H16+I16</f>
        <v>14045101.32</v>
      </c>
      <c r="H16" s="42">
        <v>14045101.32</v>
      </c>
      <c r="I16" s="42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12834000</v>
      </c>
      <c r="F18" s="322"/>
      <c r="G18" s="6">
        <f>H18+I18</f>
        <v>14056193.85</v>
      </c>
      <c r="H18" s="42">
        <v>14056193.85</v>
      </c>
      <c r="I18" s="42">
        <v>0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11092.529999999329</v>
      </c>
      <c r="H20" s="142">
        <f>H18-H16+H17</f>
        <v>11092.529999999329</v>
      </c>
      <c r="I20" s="142">
        <f>I18-I16+I17</f>
        <v>0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11092.529999999329</v>
      </c>
      <c r="H21" s="142">
        <f>H20-H17</f>
        <v>11092.529999999329</v>
      </c>
      <c r="I21" s="142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11092.529999999329</v>
      </c>
      <c r="H25" s="146">
        <f>H21-H26</f>
        <v>11092.529999999329</v>
      </c>
      <c r="I25" s="146">
        <f>I21-I26</f>
        <v>0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0</v>
      </c>
      <c r="H26" s="146">
        <v>0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11092.53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11092.53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0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</row>
    <row r="34" spans="1:9" ht="38.2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132992</v>
      </c>
      <c r="G41" s="51">
        <v>132992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42000</v>
      </c>
      <c r="F50" s="241">
        <v>0</v>
      </c>
      <c r="G50" s="242">
        <v>0</v>
      </c>
      <c r="H50" s="242">
        <f t="shared" ref="H50:H53" si="2">E50+F50-G50</f>
        <v>42000</v>
      </c>
      <c r="I50" s="243">
        <v>42000</v>
      </c>
    </row>
    <row r="51" spans="1:9" x14ac:dyDescent="0.2">
      <c r="A51" s="244"/>
      <c r="B51" s="245"/>
      <c r="C51" s="245" t="s">
        <v>20</v>
      </c>
      <c r="D51" s="245"/>
      <c r="E51" s="246">
        <v>165725.98000000001</v>
      </c>
      <c r="F51" s="247">
        <v>167179.44</v>
      </c>
      <c r="G51" s="248">
        <v>172684</v>
      </c>
      <c r="H51" s="248">
        <f t="shared" si="2"/>
        <v>160221.42000000004</v>
      </c>
      <c r="I51" s="249">
        <v>137710.9</v>
      </c>
    </row>
    <row r="52" spans="1:9" x14ac:dyDescent="0.2">
      <c r="A52" s="244"/>
      <c r="B52" s="245"/>
      <c r="C52" s="245" t="s">
        <v>61</v>
      </c>
      <c r="D52" s="245"/>
      <c r="E52" s="246">
        <v>985965.09</v>
      </c>
      <c r="F52" s="247">
        <v>293434.37</v>
      </c>
      <c r="G52" s="248">
        <v>140128</v>
      </c>
      <c r="H52" s="248">
        <f t="shared" si="2"/>
        <v>1139271.46</v>
      </c>
      <c r="I52" s="249">
        <v>1139271.46</v>
      </c>
    </row>
    <row r="53" spans="1:9" x14ac:dyDescent="0.2">
      <c r="A53" s="244"/>
      <c r="B53" s="245"/>
      <c r="C53" s="245" t="s">
        <v>59</v>
      </c>
      <c r="D53" s="245"/>
      <c r="E53" s="246">
        <v>30912.59</v>
      </c>
      <c r="F53" s="247">
        <v>140496</v>
      </c>
      <c r="G53" s="248">
        <v>132992</v>
      </c>
      <c r="H53" s="248">
        <f t="shared" si="2"/>
        <v>38416.589999999997</v>
      </c>
      <c r="I53" s="249">
        <v>38416.589999999997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1224603.6600000001</v>
      </c>
      <c r="F54" s="253">
        <f>F50+F51+F52+F53</f>
        <v>601109.81000000006</v>
      </c>
      <c r="G54" s="254">
        <f>G50+G51+G52+G53</f>
        <v>445804</v>
      </c>
      <c r="H54" s="254">
        <f>H50+H51+H52+H53</f>
        <v>1379909.47</v>
      </c>
      <c r="I54" s="255">
        <f>SUM(I50:I53)</f>
        <v>1357398.95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/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3" tint="0.79998168889431442"/>
  </sheetPr>
  <dimension ref="A1:I249"/>
  <sheetViews>
    <sheetView showGridLines="0" tabSelected="1" zoomScaleNormal="100" workbookViewId="0">
      <selection activeCell="H17" sqref="H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117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118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60045086</v>
      </c>
      <c r="F6" s="321"/>
      <c r="G6" s="138" t="s">
        <v>3</v>
      </c>
      <c r="H6" s="314">
        <v>1408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15526000</v>
      </c>
      <c r="F16" s="322"/>
      <c r="G16" s="6">
        <f>H16+I16</f>
        <v>18336458.879999999</v>
      </c>
      <c r="H16" s="42">
        <v>18336458.879999999</v>
      </c>
      <c r="I16" s="42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15526000</v>
      </c>
      <c r="F18" s="322"/>
      <c r="G18" s="6">
        <f>H18+I18</f>
        <v>18481613.870000001</v>
      </c>
      <c r="H18" s="42">
        <v>18481613.870000001</v>
      </c>
      <c r="I18" s="42">
        <v>0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145154.99000000209</v>
      </c>
      <c r="H20" s="142">
        <f>H18-H16+H17</f>
        <v>145154.99000000209</v>
      </c>
      <c r="I20" s="142">
        <f>I18-I16+I17</f>
        <v>0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145154.99000000209</v>
      </c>
      <c r="H21" s="142">
        <f>H20-H17</f>
        <v>145154.99000000209</v>
      </c>
      <c r="I21" s="142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145154.99000000209</v>
      </c>
      <c r="H25" s="146">
        <f>H21-H26</f>
        <v>145154.99000000209</v>
      </c>
      <c r="I25" s="146">
        <f>I21-I26</f>
        <v>0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0</v>
      </c>
      <c r="H26" s="146">
        <v>0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145154.99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145154.99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0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</row>
    <row r="34" spans="1:9" ht="38.2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39125</v>
      </c>
      <c r="G41" s="51">
        <v>39125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6000</v>
      </c>
      <c r="F50" s="241">
        <v>0</v>
      </c>
      <c r="G50" s="242">
        <v>0</v>
      </c>
      <c r="H50" s="242">
        <f t="shared" ref="H50:H53" si="2">E50+F50-G50</f>
        <v>6000</v>
      </c>
      <c r="I50" s="243">
        <v>6000</v>
      </c>
    </row>
    <row r="51" spans="1:9" x14ac:dyDescent="0.2">
      <c r="A51" s="244"/>
      <c r="B51" s="245"/>
      <c r="C51" s="245" t="s">
        <v>20</v>
      </c>
      <c r="D51" s="245"/>
      <c r="E51" s="246">
        <v>129225.19</v>
      </c>
      <c r="F51" s="247">
        <v>231120.22</v>
      </c>
      <c r="G51" s="248">
        <v>195631.25</v>
      </c>
      <c r="H51" s="248">
        <f t="shared" si="2"/>
        <v>164714.16000000003</v>
      </c>
      <c r="I51" s="249">
        <v>164714.16</v>
      </c>
    </row>
    <row r="52" spans="1:9" x14ac:dyDescent="0.2">
      <c r="A52" s="244"/>
      <c r="B52" s="245"/>
      <c r="C52" s="245" t="s">
        <v>61</v>
      </c>
      <c r="D52" s="245"/>
      <c r="E52" s="246">
        <v>715459.42</v>
      </c>
      <c r="F52" s="247">
        <v>234965</v>
      </c>
      <c r="G52" s="248">
        <v>236859.43</v>
      </c>
      <c r="H52" s="248">
        <f t="shared" si="2"/>
        <v>713564.99</v>
      </c>
      <c r="I52" s="249">
        <v>713564.99</v>
      </c>
    </row>
    <row r="53" spans="1:9" x14ac:dyDescent="0.2">
      <c r="A53" s="244"/>
      <c r="B53" s="245"/>
      <c r="C53" s="245" t="s">
        <v>59</v>
      </c>
      <c r="D53" s="245"/>
      <c r="E53" s="246">
        <v>251232.7</v>
      </c>
      <c r="F53" s="247">
        <v>41184</v>
      </c>
      <c r="G53" s="248">
        <v>91793.01</v>
      </c>
      <c r="H53" s="248">
        <f t="shared" si="2"/>
        <v>200623.69</v>
      </c>
      <c r="I53" s="249">
        <v>200623.69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1101917.31</v>
      </c>
      <c r="F54" s="253">
        <f>F50+F51+F52+F53</f>
        <v>507269.22</v>
      </c>
      <c r="G54" s="254">
        <f>G50+G51+G52+G53</f>
        <v>524283.69</v>
      </c>
      <c r="H54" s="254">
        <f>H50+H51+H52+H53</f>
        <v>1084902.8400000001</v>
      </c>
      <c r="I54" s="255">
        <f>SUM(I50:I53)</f>
        <v>1084902.8400000001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3" tint="0.79998168889431442"/>
  </sheetPr>
  <dimension ref="A1:I249"/>
  <sheetViews>
    <sheetView showGridLines="0" zoomScaleNormal="100" workbookViewId="0">
      <selection activeCell="G19" sqref="G19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103</v>
      </c>
      <c r="F2" s="312"/>
      <c r="G2" s="312"/>
      <c r="H2" s="312"/>
      <c r="I2" s="312"/>
    </row>
    <row r="3" spans="1:9" ht="9.75" customHeight="1" x14ac:dyDescent="0.4">
      <c r="A3" s="260"/>
      <c r="B3" s="260"/>
      <c r="C3" s="260"/>
      <c r="D3" s="260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104</v>
      </c>
      <c r="F4" s="313"/>
      <c r="G4" s="313"/>
      <c r="H4" s="313"/>
      <c r="I4" s="313"/>
    </row>
    <row r="5" spans="1:9" ht="7.5" customHeight="1" x14ac:dyDescent="0.3">
      <c r="A5" s="266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68911921</v>
      </c>
      <c r="F6" s="315"/>
      <c r="G6" s="138" t="s">
        <v>3</v>
      </c>
      <c r="H6" s="314">
        <v>1025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customHeight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18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18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18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262"/>
      <c r="I14" s="262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9801000</v>
      </c>
      <c r="F16" s="319"/>
      <c r="G16" s="6">
        <f>H16+I16</f>
        <v>11196239.57</v>
      </c>
      <c r="H16" s="42">
        <v>11196239.57</v>
      </c>
      <c r="I16" s="42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9801000</v>
      </c>
      <c r="F18" s="319"/>
      <c r="G18" s="6">
        <f>H18+I18</f>
        <v>11204957.67</v>
      </c>
      <c r="H18" s="42">
        <v>11204957.67</v>
      </c>
      <c r="I18" s="42">
        <v>0</v>
      </c>
    </row>
    <row r="19" spans="1:9" ht="19.5" x14ac:dyDescent="0.4">
      <c r="A19" s="32"/>
      <c r="B19" s="3"/>
      <c r="C19" s="3"/>
      <c r="D19" s="3"/>
      <c r="E19" s="261"/>
      <c r="F19" s="267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8718.0999999996275</v>
      </c>
      <c r="H20" s="142">
        <f>H18-H16+H17</f>
        <v>8718.0999999996275</v>
      </c>
      <c r="I20" s="142">
        <f>I18-I16+I17</f>
        <v>0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8718.0999999996275</v>
      </c>
      <c r="H21" s="142">
        <f>H20-H17</f>
        <v>8718.0999999996275</v>
      </c>
      <c r="I21" s="142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8718.0999999996275</v>
      </c>
      <c r="H25" s="146">
        <f>H21-H26</f>
        <v>8718.0999999996275</v>
      </c>
      <c r="I25" s="146">
        <f>I21-I26</f>
        <v>0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0</v>
      </c>
      <c r="H26" s="146">
        <v>0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8718.1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8718.1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0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</row>
    <row r="34" spans="1:9" ht="38.2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262</v>
      </c>
      <c r="G41" s="51">
        <v>262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50</v>
      </c>
      <c r="F50" s="241">
        <v>0</v>
      </c>
      <c r="G50" s="242">
        <v>0</v>
      </c>
      <c r="H50" s="242">
        <f t="shared" ref="H50:H53" si="2">E50+F50-G50</f>
        <v>50</v>
      </c>
      <c r="I50" s="243">
        <v>50</v>
      </c>
    </row>
    <row r="51" spans="1:9" x14ac:dyDescent="0.2">
      <c r="A51" s="244"/>
      <c r="B51" s="245"/>
      <c r="C51" s="245" t="s">
        <v>20</v>
      </c>
      <c r="D51" s="245"/>
      <c r="E51" s="246">
        <v>207122.99</v>
      </c>
      <c r="F51" s="247">
        <v>147375.98000000001</v>
      </c>
      <c r="G51" s="248">
        <v>88008</v>
      </c>
      <c r="H51" s="248">
        <f t="shared" si="2"/>
        <v>266490.96999999997</v>
      </c>
      <c r="I51" s="249">
        <v>251396.99</v>
      </c>
    </row>
    <row r="52" spans="1:9" x14ac:dyDescent="0.2">
      <c r="A52" s="244"/>
      <c r="B52" s="245"/>
      <c r="C52" s="245" t="s">
        <v>61</v>
      </c>
      <c r="D52" s="245"/>
      <c r="E52" s="246">
        <v>608369.29</v>
      </c>
      <c r="F52" s="247">
        <v>5308.78</v>
      </c>
      <c r="G52" s="248">
        <v>447711.97</v>
      </c>
      <c r="H52" s="248">
        <f t="shared" si="2"/>
        <v>165966.10000000009</v>
      </c>
      <c r="I52" s="249">
        <v>165966.1</v>
      </c>
    </row>
    <row r="53" spans="1:9" x14ac:dyDescent="0.2">
      <c r="A53" s="244"/>
      <c r="B53" s="245"/>
      <c r="C53" s="245" t="s">
        <v>59</v>
      </c>
      <c r="D53" s="245"/>
      <c r="E53" s="246">
        <v>42444</v>
      </c>
      <c r="F53" s="247">
        <v>276</v>
      </c>
      <c r="G53" s="248">
        <v>262</v>
      </c>
      <c r="H53" s="248">
        <f t="shared" si="2"/>
        <v>42458</v>
      </c>
      <c r="I53" s="249">
        <v>42458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857986.28</v>
      </c>
      <c r="F54" s="253">
        <f>F50+F51+F52+F53</f>
        <v>152960.76</v>
      </c>
      <c r="G54" s="254">
        <f>G50+G51+G52+G53</f>
        <v>535981.97</v>
      </c>
      <c r="H54" s="254">
        <f>H50+H51+H52+H53</f>
        <v>474965.07000000007</v>
      </c>
      <c r="I54" s="255">
        <f>SUM(I50:I53)</f>
        <v>459871.08999999997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01"/>
      <c r="I55" s="301"/>
    </row>
    <row r="56" spans="1:9" ht="18" x14ac:dyDescent="0.35">
      <c r="A56" s="39"/>
      <c r="B56" s="3"/>
      <c r="C56" s="3"/>
      <c r="D56" s="50"/>
      <c r="E56" s="50"/>
      <c r="F56" s="29"/>
      <c r="G56" s="302"/>
      <c r="H56" s="303"/>
      <c r="I56" s="303"/>
    </row>
    <row r="57" spans="1:9" x14ac:dyDescent="0.2">
      <c r="A57" s="164"/>
      <c r="B57" s="164"/>
      <c r="C57" s="164"/>
      <c r="D57" s="164"/>
      <c r="E57" s="164"/>
      <c r="F57" s="164"/>
      <c r="G57" s="302"/>
      <c r="H57" s="303"/>
      <c r="I57" s="303"/>
    </row>
    <row r="58" spans="1:9" x14ac:dyDescent="0.2">
      <c r="G58" s="302"/>
      <c r="H58" s="303"/>
      <c r="I58" s="303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C29:E29"/>
    <mergeCell ref="C32:F32"/>
    <mergeCell ref="H13:I13"/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H6:I6"/>
    <mergeCell ref="E6:F6"/>
    <mergeCell ref="A43:I43"/>
    <mergeCell ref="H45:I45"/>
    <mergeCell ref="B33:F33"/>
    <mergeCell ref="A34:I34"/>
    <mergeCell ref="B44:I44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6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0.79998168889431442"/>
  </sheetPr>
  <dimension ref="A1:I249"/>
  <sheetViews>
    <sheetView showGridLines="0" zoomScaleNormal="100" workbookViewId="0">
      <selection activeCell="G20" sqref="G20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105</v>
      </c>
      <c r="F2" s="312"/>
      <c r="G2" s="312"/>
      <c r="H2" s="312"/>
      <c r="I2" s="312"/>
    </row>
    <row r="3" spans="1:9" ht="9.75" customHeight="1" x14ac:dyDescent="0.4">
      <c r="A3" s="260"/>
      <c r="B3" s="260"/>
      <c r="C3" s="260"/>
      <c r="D3" s="260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106</v>
      </c>
      <c r="F4" s="313"/>
      <c r="G4" s="313"/>
      <c r="H4" s="313"/>
      <c r="I4" s="313"/>
    </row>
    <row r="5" spans="1:9" ht="7.5" customHeight="1" x14ac:dyDescent="0.3">
      <c r="A5" s="266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68911947</v>
      </c>
      <c r="F6" s="315"/>
      <c r="G6" s="138" t="s">
        <v>3</v>
      </c>
      <c r="H6" s="314">
        <v>1026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customHeight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18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18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18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262"/>
      <c r="I14" s="262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6409000</v>
      </c>
      <c r="F16" s="319"/>
      <c r="G16" s="6">
        <f>H16+I16</f>
        <v>6119321.4000000004</v>
      </c>
      <c r="H16" s="42">
        <v>6119321.4000000004</v>
      </c>
      <c r="I16" s="42">
        <v>0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6409000</v>
      </c>
      <c r="F18" s="319"/>
      <c r="G18" s="6">
        <f>H18+I18</f>
        <v>6126002.4100000001</v>
      </c>
      <c r="H18" s="42">
        <v>6126002.4100000001</v>
      </c>
      <c r="I18" s="42">
        <v>0</v>
      </c>
    </row>
    <row r="19" spans="1:9" ht="19.5" x14ac:dyDescent="0.4">
      <c r="A19" s="32"/>
      <c r="B19" s="3"/>
      <c r="C19" s="3"/>
      <c r="D19" s="3"/>
      <c r="E19" s="261"/>
      <c r="F19" s="267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6681.0099999997765</v>
      </c>
      <c r="H20" s="142">
        <f>H18-H16+H17</f>
        <v>6681.0099999997765</v>
      </c>
      <c r="I20" s="142">
        <f>I18-I16+I17</f>
        <v>0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6681.0099999997765</v>
      </c>
      <c r="H21" s="142">
        <f>H20-H17</f>
        <v>6681.0099999997765</v>
      </c>
      <c r="I21" s="142">
        <f>I20-I17</f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189.00999999977648</v>
      </c>
      <c r="H25" s="146">
        <f>H21-H26</f>
        <v>189.00999999977648</v>
      </c>
      <c r="I25" s="146">
        <f>I21-I26</f>
        <v>0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6492</v>
      </c>
      <c r="H26" s="146">
        <v>6492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189.01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189.01</v>
      </c>
      <c r="H31" s="150"/>
      <c r="I31" s="149"/>
    </row>
    <row r="32" spans="1:9" s="143" customFormat="1" ht="18.75" customHeight="1" x14ac:dyDescent="0.4">
      <c r="A32" s="152"/>
      <c r="B32" s="160"/>
      <c r="C32" s="316" t="s">
        <v>44</v>
      </c>
      <c r="D32" s="316"/>
      <c r="E32" s="316"/>
      <c r="F32" s="316"/>
      <c r="G32" s="151">
        <f>G26</f>
        <v>6492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0</v>
      </c>
      <c r="H33" s="161"/>
      <c r="I33" s="161"/>
    </row>
    <row r="34" spans="1:9" ht="38.25" customHeight="1" x14ac:dyDescent="0.2">
      <c r="A34" s="308" t="s">
        <v>122</v>
      </c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14378</v>
      </c>
      <c r="G41" s="51">
        <v>14378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46976</v>
      </c>
      <c r="F50" s="241">
        <v>0</v>
      </c>
      <c r="G50" s="242">
        <v>0</v>
      </c>
      <c r="H50" s="242">
        <f t="shared" ref="H50:H53" si="2">E50+F50-G50</f>
        <v>46976</v>
      </c>
      <c r="I50" s="243">
        <v>46976</v>
      </c>
    </row>
    <row r="51" spans="1:9" x14ac:dyDescent="0.2">
      <c r="A51" s="244"/>
      <c r="B51" s="245"/>
      <c r="C51" s="245" t="s">
        <v>20</v>
      </c>
      <c r="D51" s="245"/>
      <c r="E51" s="246">
        <v>123779.62</v>
      </c>
      <c r="F51" s="247">
        <v>81557</v>
      </c>
      <c r="G51" s="248">
        <v>44412</v>
      </c>
      <c r="H51" s="248">
        <f t="shared" si="2"/>
        <v>160924.62</v>
      </c>
      <c r="I51" s="249">
        <v>160924.62</v>
      </c>
    </row>
    <row r="52" spans="1:9" x14ac:dyDescent="0.2">
      <c r="A52" s="244"/>
      <c r="B52" s="245"/>
      <c r="C52" s="245" t="s">
        <v>61</v>
      </c>
      <c r="D52" s="245"/>
      <c r="E52" s="246">
        <v>14751.8</v>
      </c>
      <c r="F52" s="247">
        <v>809.93</v>
      </c>
      <c r="G52" s="248">
        <v>0</v>
      </c>
      <c r="H52" s="248">
        <f t="shared" si="2"/>
        <v>15561.73</v>
      </c>
      <c r="I52" s="249">
        <v>15561.73</v>
      </c>
    </row>
    <row r="53" spans="1:9" x14ac:dyDescent="0.2">
      <c r="A53" s="244"/>
      <c r="B53" s="245"/>
      <c r="C53" s="245" t="s">
        <v>59</v>
      </c>
      <c r="D53" s="245"/>
      <c r="E53" s="246">
        <v>27494</v>
      </c>
      <c r="F53" s="247">
        <v>131794</v>
      </c>
      <c r="G53" s="248">
        <v>131196</v>
      </c>
      <c r="H53" s="248">
        <f t="shared" si="2"/>
        <v>28092</v>
      </c>
      <c r="I53" s="249">
        <v>28092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213001.41999999998</v>
      </c>
      <c r="F54" s="253">
        <f>F50+F51+F52+F53</f>
        <v>214160.93</v>
      </c>
      <c r="G54" s="254">
        <f>G50+G51+G52+G53</f>
        <v>175608</v>
      </c>
      <c r="H54" s="254">
        <f>H50+H51+H52+H53</f>
        <v>251554.35</v>
      </c>
      <c r="I54" s="255">
        <f>SUM(I50:I53)</f>
        <v>251554.35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/>
      <c r="H55" s="301"/>
      <c r="I55" s="301"/>
    </row>
    <row r="56" spans="1:9" ht="18" x14ac:dyDescent="0.35">
      <c r="A56" s="39"/>
      <c r="B56" s="3"/>
      <c r="C56" s="3"/>
      <c r="D56" s="50"/>
      <c r="E56" s="50"/>
      <c r="F56" s="29"/>
      <c r="G56" s="302"/>
      <c r="H56" s="303"/>
      <c r="I56" s="303"/>
    </row>
    <row r="57" spans="1:9" x14ac:dyDescent="0.2">
      <c r="A57" s="164"/>
      <c r="B57" s="164"/>
      <c r="C57" s="164"/>
      <c r="D57" s="164"/>
      <c r="E57" s="164"/>
      <c r="F57" s="164"/>
      <c r="G57" s="302"/>
      <c r="H57" s="303"/>
      <c r="I57" s="303"/>
    </row>
    <row r="58" spans="1:9" x14ac:dyDescent="0.2">
      <c r="G58" s="302"/>
      <c r="H58" s="303"/>
      <c r="I58" s="303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7:I7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H13:I13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6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 tint="0.79998168889431442"/>
  </sheetPr>
  <dimension ref="A1:K249"/>
  <sheetViews>
    <sheetView showGridLines="0" zoomScaleNormal="100" workbookViewId="0">
      <selection activeCell="H32" sqref="H32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175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36"/>
    </row>
    <row r="2" spans="1:11" ht="19.5" x14ac:dyDescent="0.4">
      <c r="A2" s="311" t="s">
        <v>1</v>
      </c>
      <c r="B2" s="311"/>
      <c r="C2" s="311"/>
      <c r="D2" s="311"/>
      <c r="E2" s="312" t="s">
        <v>79</v>
      </c>
      <c r="F2" s="312"/>
      <c r="G2" s="312"/>
      <c r="H2" s="312"/>
      <c r="I2" s="312"/>
      <c r="J2" s="22"/>
    </row>
    <row r="3" spans="1:11" ht="9.75" customHeight="1" x14ac:dyDescent="0.4">
      <c r="A3" s="168"/>
      <c r="B3" s="168"/>
      <c r="C3" s="168"/>
      <c r="D3" s="168"/>
      <c r="E3" s="310" t="s">
        <v>23</v>
      </c>
      <c r="F3" s="310"/>
      <c r="G3" s="310"/>
      <c r="H3" s="310"/>
      <c r="I3" s="310"/>
      <c r="J3" s="22"/>
    </row>
    <row r="4" spans="1:11" ht="15.75" x14ac:dyDescent="0.25">
      <c r="A4" s="23" t="s">
        <v>2</v>
      </c>
      <c r="E4" s="313" t="s">
        <v>107</v>
      </c>
      <c r="F4" s="313"/>
      <c r="G4" s="313"/>
      <c r="H4" s="313"/>
      <c r="I4" s="313"/>
    </row>
    <row r="5" spans="1:11" ht="7.5" customHeight="1" x14ac:dyDescent="0.3">
      <c r="A5" s="24"/>
      <c r="E5" s="310" t="s">
        <v>23</v>
      </c>
      <c r="F5" s="310"/>
      <c r="G5" s="310"/>
      <c r="H5" s="310"/>
      <c r="I5" s="310"/>
    </row>
    <row r="6" spans="1:11" ht="19.5" x14ac:dyDescent="0.4">
      <c r="A6" s="22" t="s">
        <v>34</v>
      </c>
      <c r="C6" s="137"/>
      <c r="D6" s="137"/>
      <c r="E6" s="315">
        <v>68911513</v>
      </c>
      <c r="F6" s="321"/>
      <c r="G6" s="138" t="s">
        <v>3</v>
      </c>
      <c r="H6" s="314">
        <v>1043</v>
      </c>
      <c r="I6" s="314"/>
    </row>
    <row r="7" spans="1:11" ht="8.25" customHeight="1" x14ac:dyDescent="0.4">
      <c r="A7" s="22"/>
      <c r="E7" s="310" t="s">
        <v>24</v>
      </c>
      <c r="F7" s="310"/>
      <c r="G7" s="310"/>
      <c r="H7" s="310"/>
      <c r="I7" s="310"/>
    </row>
    <row r="8" spans="1:11" ht="19.5" hidden="1" x14ac:dyDescent="0.4">
      <c r="A8" s="22"/>
      <c r="E8" s="139"/>
      <c r="F8" s="139"/>
      <c r="G8" s="139"/>
      <c r="H8" s="25"/>
      <c r="I8" s="139"/>
    </row>
    <row r="9" spans="1:11" ht="30.75" customHeight="1" x14ac:dyDescent="0.4">
      <c r="A9" s="22"/>
      <c r="E9" s="139"/>
      <c r="F9" s="139"/>
      <c r="G9" s="139"/>
      <c r="H9" s="25"/>
      <c r="I9" s="139"/>
    </row>
    <row r="11" spans="1:11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48"/>
      <c r="H14" s="169"/>
      <c r="I14" s="169"/>
      <c r="J14" s="27"/>
      <c r="K14" s="4"/>
    </row>
    <row r="15" spans="1:11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  <c r="J15" s="27"/>
      <c r="K15" s="4"/>
    </row>
    <row r="16" spans="1:11" ht="19.5" x14ac:dyDescent="0.4">
      <c r="A16" s="32" t="s">
        <v>67</v>
      </c>
      <c r="B16" s="30"/>
      <c r="C16" s="31"/>
      <c r="D16" s="30"/>
      <c r="E16" s="319">
        <v>36478000</v>
      </c>
      <c r="F16" s="322"/>
      <c r="G16" s="6">
        <f>H16+I16</f>
        <v>40973929.68</v>
      </c>
      <c r="H16" s="42">
        <v>40973929.68</v>
      </c>
      <c r="I16" s="42">
        <v>0</v>
      </c>
      <c r="J16" s="27"/>
      <c r="K16" s="4"/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  <c r="J17" s="33"/>
      <c r="K17" s="176"/>
    </row>
    <row r="18" spans="1:11" ht="19.5" x14ac:dyDescent="0.4">
      <c r="A18" s="32" t="s">
        <v>68</v>
      </c>
      <c r="B18" s="3"/>
      <c r="C18" s="3"/>
      <c r="D18" s="3"/>
      <c r="E18" s="319">
        <v>36507000</v>
      </c>
      <c r="F18" s="322"/>
      <c r="G18" s="6">
        <f>H18+I18</f>
        <v>41140573.700000003</v>
      </c>
      <c r="H18" s="42">
        <v>41140573.700000003</v>
      </c>
      <c r="I18" s="42">
        <v>0</v>
      </c>
      <c r="J18" s="27"/>
      <c r="K18" s="4"/>
    </row>
    <row r="19" spans="1:11" ht="19.5" x14ac:dyDescent="0.4">
      <c r="A19" s="32"/>
      <c r="B19" s="3"/>
      <c r="C19" s="3"/>
      <c r="D19" s="3"/>
      <c r="E19" s="166"/>
      <c r="F19" s="167"/>
      <c r="G19" s="5"/>
      <c r="H19" s="42"/>
      <c r="I19" s="42"/>
      <c r="J19" s="174"/>
      <c r="K19" s="4"/>
    </row>
    <row r="20" spans="1:11" s="143" customFormat="1" ht="19.5" x14ac:dyDescent="0.4">
      <c r="A20" s="140" t="s">
        <v>69</v>
      </c>
      <c r="B20" s="140"/>
      <c r="C20" s="141"/>
      <c r="D20" s="140"/>
      <c r="E20" s="140"/>
      <c r="F20" s="140"/>
      <c r="G20" s="142">
        <f>G18-G16+G17</f>
        <v>166644.02000000328</v>
      </c>
      <c r="H20" s="142">
        <f>H18-H16+H17</f>
        <v>166644.02000000328</v>
      </c>
      <c r="I20" s="142">
        <f>I18-I16+I17</f>
        <v>0</v>
      </c>
      <c r="J20" s="180"/>
      <c r="K20" s="178"/>
    </row>
    <row r="21" spans="1:11" s="143" customFormat="1" ht="19.5" x14ac:dyDescent="0.4">
      <c r="A21" s="140" t="s">
        <v>70</v>
      </c>
      <c r="B21" s="140"/>
      <c r="C21" s="141"/>
      <c r="D21" s="140"/>
      <c r="E21" s="140"/>
      <c r="F21" s="140"/>
      <c r="G21" s="142">
        <f>G20-G17</f>
        <v>166644.02000000328</v>
      </c>
      <c r="H21" s="142">
        <f>H20-H17</f>
        <v>166644.02000000328</v>
      </c>
      <c r="I21" s="142">
        <f>I20-I17</f>
        <v>0</v>
      </c>
      <c r="J21" s="180"/>
      <c r="K21" s="17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0"/>
      <c r="K22" s="179"/>
    </row>
    <row r="23" spans="1:11" ht="19.5" x14ac:dyDescent="0.4">
      <c r="J23" s="180"/>
      <c r="K23" s="179"/>
    </row>
    <row r="24" spans="1:11" ht="19.5" x14ac:dyDescent="0.4">
      <c r="A24" s="30" t="s">
        <v>71</v>
      </c>
      <c r="B24" s="35"/>
      <c r="C24" s="31"/>
      <c r="D24" s="35"/>
      <c r="E24" s="35"/>
      <c r="J24" s="180"/>
      <c r="K24" s="179"/>
    </row>
    <row r="25" spans="1:11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137151.02000000328</v>
      </c>
      <c r="H25" s="146">
        <f>H21-H26</f>
        <v>137151.02000000328</v>
      </c>
      <c r="I25" s="146">
        <f>I21-I26</f>
        <v>0</v>
      </c>
    </row>
    <row r="26" spans="1:11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29493</v>
      </c>
      <c r="H26" s="146">
        <v>29493</v>
      </c>
      <c r="I26" s="146">
        <v>0</v>
      </c>
      <c r="J26" s="206"/>
      <c r="K26" s="179"/>
    </row>
    <row r="27" spans="1:11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81"/>
      <c r="K27" s="182"/>
    </row>
    <row r="28" spans="1:11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  <c r="J28" s="183"/>
      <c r="K28" s="179"/>
    </row>
    <row r="29" spans="1:11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137151.01999999999</v>
      </c>
      <c r="H29" s="150"/>
      <c r="I29" s="149"/>
      <c r="J29" s="183"/>
      <c r="K29" s="179"/>
    </row>
    <row r="30" spans="1:11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  <c r="J30" s="178"/>
      <c r="K30" s="178"/>
    </row>
    <row r="31" spans="1:11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137151.01999999999</v>
      </c>
      <c r="H31" s="150"/>
      <c r="I31" s="149"/>
      <c r="J31" s="184"/>
      <c r="K31" s="184"/>
    </row>
    <row r="32" spans="1:11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29493</v>
      </c>
      <c r="H32" s="150"/>
      <c r="I32" s="149"/>
      <c r="J32" s="185"/>
      <c r="K32" s="178"/>
    </row>
    <row r="33" spans="1:11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208932</v>
      </c>
      <c r="H33" s="161"/>
      <c r="I33" s="161"/>
      <c r="J33" s="206"/>
      <c r="K33" s="177"/>
    </row>
    <row r="34" spans="1:11" ht="38.25" customHeight="1" x14ac:dyDescent="0.2">
      <c r="A34" s="308" t="s">
        <v>124</v>
      </c>
      <c r="B34" s="308"/>
      <c r="C34" s="308"/>
      <c r="D34" s="308"/>
      <c r="E34" s="308"/>
      <c r="F34" s="308"/>
      <c r="G34" s="308"/>
      <c r="H34" s="308"/>
      <c r="I34" s="308"/>
      <c r="J34" s="206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  <c r="J35" s="181"/>
      <c r="K35" s="182"/>
    </row>
    <row r="36" spans="1:11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  <c r="J36" s="18"/>
    </row>
    <row r="37" spans="1:11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  <c r="J37" s="18"/>
    </row>
    <row r="38" spans="1:11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  <c r="J38" s="18"/>
    </row>
    <row r="39" spans="1:11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  <c r="J39" s="18"/>
    </row>
    <row r="40" spans="1:11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  <c r="J40" s="8"/>
    </row>
    <row r="41" spans="1:11" ht="16.5" x14ac:dyDescent="0.35">
      <c r="A41" s="217" t="s">
        <v>57</v>
      </c>
      <c r="B41" s="37"/>
      <c r="C41" s="2"/>
      <c r="D41" s="50"/>
      <c r="E41" s="50"/>
      <c r="F41" s="51">
        <v>284287</v>
      </c>
      <c r="G41" s="51">
        <v>284287</v>
      </c>
      <c r="H41" s="52"/>
      <c r="I41" s="219">
        <f>IF(F41=0,"nerozp.",G41/F41)</f>
        <v>1</v>
      </c>
      <c r="J41" s="8"/>
    </row>
    <row r="42" spans="1:11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  <c r="J42" s="8"/>
    </row>
    <row r="43" spans="1:11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  <c r="J43" s="8"/>
    </row>
    <row r="44" spans="1:11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  <c r="J44" s="8"/>
    </row>
    <row r="45" spans="1:11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  <c r="J45" s="8"/>
    </row>
    <row r="46" spans="1:11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  <c r="J46" s="8"/>
    </row>
    <row r="47" spans="1:11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  <c r="J47" s="8"/>
    </row>
    <row r="48" spans="1:11" x14ac:dyDescent="0.2">
      <c r="A48" s="227"/>
      <c r="B48" s="163"/>
      <c r="C48" s="163"/>
      <c r="D48" s="163"/>
      <c r="E48" s="228"/>
      <c r="F48" s="304"/>
      <c r="G48" s="232"/>
      <c r="H48" s="232"/>
      <c r="I48" s="233"/>
      <c r="J48" s="323"/>
      <c r="K48" s="324"/>
    </row>
    <row r="49" spans="1:11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11" ht="13.5" thickTop="1" x14ac:dyDescent="0.2">
      <c r="A50" s="238"/>
      <c r="B50" s="239"/>
      <c r="C50" s="239" t="s">
        <v>15</v>
      </c>
      <c r="D50" s="239"/>
      <c r="E50" s="240">
        <v>9455</v>
      </c>
      <c r="F50" s="241">
        <v>0</v>
      </c>
      <c r="G50" s="242">
        <v>0</v>
      </c>
      <c r="H50" s="242">
        <f t="shared" ref="H50:H53" si="2">E50+F50-G50</f>
        <v>9455</v>
      </c>
      <c r="I50" s="243">
        <v>9455</v>
      </c>
      <c r="J50" s="205"/>
      <c r="K50" s="205"/>
    </row>
    <row r="51" spans="1:11" x14ac:dyDescent="0.2">
      <c r="A51" s="244"/>
      <c r="B51" s="245"/>
      <c r="C51" s="245" t="s">
        <v>20</v>
      </c>
      <c r="D51" s="245"/>
      <c r="E51" s="246">
        <v>310813.96000000002</v>
      </c>
      <c r="F51" s="247">
        <v>562673.54</v>
      </c>
      <c r="G51" s="248">
        <v>524278</v>
      </c>
      <c r="H51" s="248">
        <f t="shared" si="2"/>
        <v>349209.5</v>
      </c>
      <c r="I51" s="249">
        <v>300041.96000000002</v>
      </c>
      <c r="J51" s="205"/>
      <c r="K51" s="204"/>
    </row>
    <row r="52" spans="1:11" x14ac:dyDescent="0.2">
      <c r="A52" s="244"/>
      <c r="B52" s="245"/>
      <c r="C52" s="245" t="s">
        <v>61</v>
      </c>
      <c r="D52" s="245"/>
      <c r="E52" s="246">
        <v>1078827.31</v>
      </c>
      <c r="F52" s="247">
        <v>480734.05</v>
      </c>
      <c r="G52" s="248">
        <v>385744.2</v>
      </c>
      <c r="H52" s="248">
        <f t="shared" si="2"/>
        <v>1173817.1600000001</v>
      </c>
      <c r="I52" s="249">
        <v>1173817.1599999999</v>
      </c>
      <c r="J52" s="204"/>
      <c r="K52" s="204"/>
    </row>
    <row r="53" spans="1:11" x14ac:dyDescent="0.2">
      <c r="A53" s="244"/>
      <c r="B53" s="245"/>
      <c r="C53" s="245" t="s">
        <v>59</v>
      </c>
      <c r="D53" s="245"/>
      <c r="E53" s="246">
        <v>67670.990000000005</v>
      </c>
      <c r="F53" s="247">
        <v>298734</v>
      </c>
      <c r="G53" s="248">
        <v>284287</v>
      </c>
      <c r="H53" s="248">
        <f t="shared" si="2"/>
        <v>82117.989999999991</v>
      </c>
      <c r="I53" s="249">
        <v>82117.990000000005</v>
      </c>
      <c r="J53" s="203"/>
      <c r="K53" s="203"/>
    </row>
    <row r="54" spans="1:11" ht="18.75" thickBot="1" x14ac:dyDescent="0.4">
      <c r="A54" s="250" t="s">
        <v>11</v>
      </c>
      <c r="B54" s="251"/>
      <c r="C54" s="251"/>
      <c r="D54" s="251"/>
      <c r="E54" s="252">
        <f>E50+E51+E52+E53</f>
        <v>1466767.26</v>
      </c>
      <c r="F54" s="253">
        <f>F50+F51+F52+F53</f>
        <v>1342141.5900000001</v>
      </c>
      <c r="G54" s="254">
        <f>G50+G51+G52+G53</f>
        <v>1194309.2</v>
      </c>
      <c r="H54" s="254">
        <f>H50+H51+H52+H53</f>
        <v>1614599.6500000001</v>
      </c>
      <c r="I54" s="255">
        <f>SUM(I50:I53)</f>
        <v>1565432.1099999999</v>
      </c>
      <c r="J54" s="202"/>
      <c r="K54" s="202"/>
    </row>
    <row r="55" spans="1:11" ht="24" customHeight="1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  <c r="J55" s="4"/>
    </row>
    <row r="56" spans="1:11" ht="18" x14ac:dyDescent="0.35">
      <c r="A56" s="39"/>
      <c r="B56" s="3"/>
      <c r="C56" s="3"/>
      <c r="D56" s="50"/>
      <c r="E56" s="50"/>
      <c r="F56" s="29"/>
      <c r="G56" s="302"/>
      <c r="H56" s="271"/>
      <c r="I56" s="271"/>
      <c r="J56" s="4"/>
    </row>
    <row r="57" spans="1:11" x14ac:dyDescent="0.2">
      <c r="A57" s="164"/>
      <c r="B57" s="164"/>
      <c r="C57" s="164"/>
      <c r="D57" s="164"/>
      <c r="E57" s="164"/>
      <c r="F57" s="164"/>
      <c r="G57" s="302"/>
      <c r="H57" s="271"/>
      <c r="I57" s="271"/>
      <c r="J57" s="4"/>
    </row>
    <row r="58" spans="1:11" x14ac:dyDescent="0.2">
      <c r="G58" s="302"/>
      <c r="H58" s="271"/>
      <c r="I58" s="271"/>
      <c r="J58" s="4"/>
    </row>
    <row r="59" spans="1:11" x14ac:dyDescent="0.2">
      <c r="G59" s="165"/>
    </row>
    <row r="60" spans="1:11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ageMargins left="0.39370078740157483" right="0" top="0.39370078740157483" bottom="0" header="0.51181102362204722" footer="0"/>
  <pageSetup paperSize="9" scale="75" firstPageNumber="17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3" tint="0.79998168889431442"/>
  </sheetPr>
  <dimension ref="A1:K249"/>
  <sheetViews>
    <sheetView showGridLines="0" zoomScaleNormal="100" workbookViewId="0">
      <selection activeCell="I28" sqref="I28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175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36"/>
    </row>
    <row r="2" spans="1:11" ht="19.5" x14ac:dyDescent="0.4">
      <c r="A2" s="311" t="s">
        <v>1</v>
      </c>
      <c r="B2" s="311"/>
      <c r="C2" s="311"/>
      <c r="D2" s="311"/>
      <c r="E2" s="312" t="s">
        <v>82</v>
      </c>
      <c r="F2" s="312"/>
      <c r="G2" s="312"/>
      <c r="H2" s="312"/>
      <c r="I2" s="312"/>
      <c r="J2" s="22"/>
    </row>
    <row r="3" spans="1:11" ht="9.75" customHeight="1" x14ac:dyDescent="0.4">
      <c r="A3" s="134"/>
      <c r="B3" s="134"/>
      <c r="C3" s="134"/>
      <c r="D3" s="134"/>
      <c r="E3" s="310" t="s">
        <v>23</v>
      </c>
      <c r="F3" s="310"/>
      <c r="G3" s="310"/>
      <c r="H3" s="310"/>
      <c r="I3" s="310"/>
      <c r="J3" s="22"/>
    </row>
    <row r="4" spans="1:11" ht="15.75" x14ac:dyDescent="0.25">
      <c r="A4" s="23" t="s">
        <v>2</v>
      </c>
      <c r="E4" s="313" t="s">
        <v>108</v>
      </c>
      <c r="F4" s="313"/>
      <c r="G4" s="313"/>
      <c r="H4" s="313"/>
      <c r="I4" s="313"/>
    </row>
    <row r="5" spans="1:11" ht="7.5" customHeight="1" x14ac:dyDescent="0.3">
      <c r="A5" s="24"/>
      <c r="E5" s="310" t="s">
        <v>23</v>
      </c>
      <c r="F5" s="310"/>
      <c r="G5" s="310"/>
      <c r="H5" s="310"/>
      <c r="I5" s="310"/>
    </row>
    <row r="6" spans="1:11" ht="19.5" x14ac:dyDescent="0.4">
      <c r="A6" s="22" t="s">
        <v>34</v>
      </c>
      <c r="C6" s="137"/>
      <c r="D6" s="137"/>
      <c r="E6" s="315">
        <v>60045141</v>
      </c>
      <c r="F6" s="321"/>
      <c r="G6" s="138" t="s">
        <v>3</v>
      </c>
      <c r="H6" s="314">
        <v>1113</v>
      </c>
      <c r="I6" s="314"/>
    </row>
    <row r="7" spans="1:11" ht="8.25" customHeight="1" x14ac:dyDescent="0.4">
      <c r="A7" s="22"/>
      <c r="E7" s="310" t="s">
        <v>24</v>
      </c>
      <c r="F7" s="310"/>
      <c r="G7" s="310"/>
      <c r="H7" s="310"/>
      <c r="I7" s="310"/>
    </row>
    <row r="8" spans="1:11" ht="19.5" hidden="1" x14ac:dyDescent="0.4">
      <c r="A8" s="22"/>
      <c r="E8" s="139"/>
      <c r="F8" s="139"/>
      <c r="G8" s="139"/>
      <c r="H8" s="25"/>
      <c r="I8" s="139"/>
    </row>
    <row r="9" spans="1:11" ht="30.75" customHeight="1" x14ac:dyDescent="0.4">
      <c r="A9" s="22"/>
      <c r="E9" s="139"/>
      <c r="F9" s="139"/>
      <c r="G9" s="139"/>
      <c r="H9" s="25"/>
      <c r="I9" s="139"/>
    </row>
    <row r="11" spans="1:11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48"/>
      <c r="H14" s="135"/>
      <c r="I14" s="135"/>
      <c r="J14" s="27"/>
      <c r="K14" s="4"/>
    </row>
    <row r="15" spans="1:11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  <c r="J15" s="27"/>
      <c r="K15" s="4"/>
    </row>
    <row r="16" spans="1:11" ht="19.5" x14ac:dyDescent="0.4">
      <c r="A16" s="32" t="s">
        <v>67</v>
      </c>
      <c r="B16" s="30"/>
      <c r="C16" s="31"/>
      <c r="D16" s="30"/>
      <c r="E16" s="319">
        <v>38761000</v>
      </c>
      <c r="F16" s="322"/>
      <c r="G16" s="6">
        <f>H16+I16</f>
        <v>44302340.43</v>
      </c>
      <c r="H16" s="42">
        <v>44164577.43</v>
      </c>
      <c r="I16" s="42">
        <v>137763</v>
      </c>
      <c r="J16" s="27"/>
      <c r="K16" s="4"/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  <c r="J17" s="33"/>
      <c r="K17" s="176"/>
    </row>
    <row r="18" spans="1:11" ht="19.5" x14ac:dyDescent="0.4">
      <c r="A18" s="32" t="s">
        <v>68</v>
      </c>
      <c r="B18" s="3"/>
      <c r="C18" s="3"/>
      <c r="D18" s="3"/>
      <c r="E18" s="319">
        <v>39478000</v>
      </c>
      <c r="F18" s="322"/>
      <c r="G18" s="6">
        <f>H18+I18</f>
        <v>45019184.43</v>
      </c>
      <c r="H18" s="42">
        <v>44714035.43</v>
      </c>
      <c r="I18" s="42">
        <v>305149</v>
      </c>
      <c r="J18" s="27"/>
      <c r="K18" s="4"/>
    </row>
    <row r="19" spans="1:11" ht="19.5" x14ac:dyDescent="0.4">
      <c r="A19" s="32"/>
      <c r="B19" s="3"/>
      <c r="C19" s="3"/>
      <c r="D19" s="3"/>
      <c r="E19" s="132"/>
      <c r="F19" s="133"/>
      <c r="G19" s="5"/>
      <c r="H19" s="42"/>
      <c r="I19" s="42"/>
      <c r="J19" s="174"/>
      <c r="K19" s="4"/>
    </row>
    <row r="20" spans="1:11" s="143" customFormat="1" ht="19.5" x14ac:dyDescent="0.4">
      <c r="A20" s="140" t="s">
        <v>69</v>
      </c>
      <c r="B20" s="140"/>
      <c r="C20" s="141"/>
      <c r="D20" s="140"/>
      <c r="E20" s="140"/>
      <c r="F20" s="140"/>
      <c r="G20" s="142">
        <f>G18-G16+G17</f>
        <v>716844</v>
      </c>
      <c r="H20" s="142">
        <f>H18-H16+H17</f>
        <v>549458</v>
      </c>
      <c r="I20" s="142">
        <f>I18-I16+I17</f>
        <v>167386</v>
      </c>
      <c r="J20" s="180"/>
      <c r="K20" s="178"/>
    </row>
    <row r="21" spans="1:11" s="143" customFormat="1" ht="19.5" x14ac:dyDescent="0.4">
      <c r="A21" s="140" t="s">
        <v>70</v>
      </c>
      <c r="B21" s="140"/>
      <c r="C21" s="141"/>
      <c r="D21" s="140"/>
      <c r="E21" s="140"/>
      <c r="F21" s="140"/>
      <c r="G21" s="142">
        <f>G20-G17</f>
        <v>716844</v>
      </c>
      <c r="H21" s="142">
        <f>H20-H17</f>
        <v>549458</v>
      </c>
      <c r="I21" s="142">
        <f>I20-I17</f>
        <v>167386</v>
      </c>
      <c r="J21" s="180"/>
      <c r="K21" s="17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0"/>
      <c r="K22" s="179"/>
    </row>
    <row r="23" spans="1:11" ht="19.5" x14ac:dyDescent="0.4">
      <c r="J23" s="180"/>
      <c r="K23" s="179"/>
    </row>
    <row r="24" spans="1:11" ht="19.5" x14ac:dyDescent="0.4">
      <c r="A24" s="30" t="s">
        <v>71</v>
      </c>
      <c r="B24" s="35"/>
      <c r="C24" s="31"/>
      <c r="D24" s="35"/>
      <c r="E24" s="35"/>
      <c r="J24" s="180"/>
      <c r="K24" s="179"/>
    </row>
    <row r="25" spans="1:11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0</v>
      </c>
      <c r="H25" s="146">
        <f>H21-H26</f>
        <v>-167386</v>
      </c>
      <c r="I25" s="146">
        <f>I21-I26</f>
        <v>167386</v>
      </c>
    </row>
    <row r="26" spans="1:11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716844</v>
      </c>
      <c r="H26" s="146">
        <v>716844</v>
      </c>
      <c r="I26" s="146">
        <v>0</v>
      </c>
      <c r="J26" s="206"/>
      <c r="K26" s="179"/>
    </row>
    <row r="27" spans="1:11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81"/>
      <c r="K27" s="182"/>
    </row>
    <row r="28" spans="1:11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  <c r="J28" s="183"/>
      <c r="K28" s="179"/>
    </row>
    <row r="29" spans="1:11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0</v>
      </c>
      <c r="H29" s="150"/>
      <c r="I29" s="149"/>
      <c r="J29" s="183"/>
      <c r="K29" s="179"/>
    </row>
    <row r="30" spans="1:11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  <c r="J30" s="178"/>
      <c r="K30" s="178"/>
    </row>
    <row r="31" spans="1:11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0</v>
      </c>
      <c r="H31" s="150"/>
      <c r="I31" s="149"/>
      <c r="J31" s="184"/>
      <c r="K31" s="184"/>
    </row>
    <row r="32" spans="1:11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716844</v>
      </c>
      <c r="H32" s="150"/>
      <c r="I32" s="149"/>
      <c r="J32" s="185"/>
      <c r="K32" s="178"/>
    </row>
    <row r="33" spans="1:11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2085308</v>
      </c>
      <c r="H33" s="161"/>
      <c r="I33" s="161"/>
      <c r="J33" s="206"/>
      <c r="K33" s="177"/>
    </row>
    <row r="34" spans="1:11" ht="39.75" customHeight="1" x14ac:dyDescent="0.2">
      <c r="A34" s="308" t="s">
        <v>123</v>
      </c>
      <c r="B34" s="308"/>
      <c r="C34" s="308"/>
      <c r="D34" s="308"/>
      <c r="E34" s="308"/>
      <c r="F34" s="308"/>
      <c r="G34" s="308"/>
      <c r="H34" s="308"/>
      <c r="I34" s="308"/>
      <c r="J34" s="206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  <c r="J35" s="181"/>
      <c r="K35" s="182"/>
    </row>
    <row r="36" spans="1:11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  <c r="J36" s="18"/>
    </row>
    <row r="37" spans="1:11" ht="16.5" x14ac:dyDescent="0.35">
      <c r="A37" s="217" t="s">
        <v>22</v>
      </c>
      <c r="B37" s="37"/>
      <c r="C37" s="2"/>
      <c r="D37" s="37"/>
      <c r="E37" s="50"/>
      <c r="F37" s="51">
        <v>4803</v>
      </c>
      <c r="G37" s="51">
        <v>4803</v>
      </c>
      <c r="H37" s="52"/>
      <c r="I37" s="219">
        <f>IF(F37=0,"nerozp.",G37/F37)</f>
        <v>1</v>
      </c>
      <c r="J37" s="18"/>
    </row>
    <row r="38" spans="1:11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  <c r="J38" s="18"/>
    </row>
    <row r="39" spans="1:11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  <c r="J39" s="18"/>
    </row>
    <row r="40" spans="1:11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  <c r="J40" s="8"/>
    </row>
    <row r="41" spans="1:11" ht="16.5" x14ac:dyDescent="0.35">
      <c r="A41" s="217" t="s">
        <v>57</v>
      </c>
      <c r="B41" s="37"/>
      <c r="C41" s="2"/>
      <c r="D41" s="50"/>
      <c r="E41" s="50"/>
      <c r="F41" s="51">
        <v>1810866</v>
      </c>
      <c r="G41" s="51">
        <v>1810866</v>
      </c>
      <c r="H41" s="52"/>
      <c r="I41" s="219">
        <f>IF(F41=0,"nerozp.",G41/F41)</f>
        <v>1</v>
      </c>
      <c r="J41" s="8"/>
    </row>
    <row r="42" spans="1:11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  <c r="J42" s="8"/>
    </row>
    <row r="43" spans="1:11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  <c r="J43" s="8"/>
    </row>
    <row r="44" spans="1:11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  <c r="J44" s="8"/>
    </row>
    <row r="45" spans="1:11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  <c r="J45" s="8"/>
    </row>
    <row r="46" spans="1:11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  <c r="J46" s="8"/>
    </row>
    <row r="47" spans="1:11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  <c r="J47" s="8"/>
    </row>
    <row r="48" spans="1:11" x14ac:dyDescent="0.2">
      <c r="A48" s="227"/>
      <c r="B48" s="163"/>
      <c r="C48" s="163"/>
      <c r="D48" s="163"/>
      <c r="E48" s="228"/>
      <c r="F48" s="304"/>
      <c r="G48" s="232"/>
      <c r="H48" s="232"/>
      <c r="I48" s="233"/>
      <c r="J48" s="323"/>
      <c r="K48" s="324"/>
    </row>
    <row r="49" spans="1:11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11" ht="13.5" thickTop="1" x14ac:dyDescent="0.2">
      <c r="A50" s="238"/>
      <c r="B50" s="239"/>
      <c r="C50" s="239" t="s">
        <v>15</v>
      </c>
      <c r="D50" s="239"/>
      <c r="E50" s="240">
        <v>551232</v>
      </c>
      <c r="F50" s="241">
        <v>0</v>
      </c>
      <c r="G50" s="242">
        <v>0</v>
      </c>
      <c r="H50" s="242">
        <f t="shared" ref="H50:H53" si="2">E50+F50-G50</f>
        <v>551232</v>
      </c>
      <c r="I50" s="243">
        <v>551232</v>
      </c>
      <c r="J50" s="205"/>
      <c r="K50" s="205"/>
    </row>
    <row r="51" spans="1:11" x14ac:dyDescent="0.2">
      <c r="A51" s="244"/>
      <c r="B51" s="245"/>
      <c r="C51" s="245" t="s">
        <v>20</v>
      </c>
      <c r="D51" s="245"/>
      <c r="E51" s="246">
        <v>1009642.39</v>
      </c>
      <c r="F51" s="247">
        <v>550069</v>
      </c>
      <c r="G51" s="248">
        <v>188591</v>
      </c>
      <c r="H51" s="248">
        <f t="shared" si="2"/>
        <v>1371120.3900000001</v>
      </c>
      <c r="I51" s="249">
        <v>1333123.3899999999</v>
      </c>
      <c r="J51" s="205"/>
      <c r="K51" s="204"/>
    </row>
    <row r="52" spans="1:11" x14ac:dyDescent="0.2">
      <c r="A52" s="244"/>
      <c r="B52" s="245"/>
      <c r="C52" s="245" t="s">
        <v>61</v>
      </c>
      <c r="D52" s="245"/>
      <c r="E52" s="246">
        <v>1761549.99</v>
      </c>
      <c r="F52" s="247">
        <v>706214.3</v>
      </c>
      <c r="G52" s="248">
        <v>935529.38</v>
      </c>
      <c r="H52" s="248">
        <f t="shared" si="2"/>
        <v>1532234.9100000001</v>
      </c>
      <c r="I52" s="249">
        <v>1532234.91</v>
      </c>
      <c r="J52" s="204"/>
      <c r="K52" s="204"/>
    </row>
    <row r="53" spans="1:11" x14ac:dyDescent="0.2">
      <c r="A53" s="244"/>
      <c r="B53" s="245"/>
      <c r="C53" s="245" t="s">
        <v>59</v>
      </c>
      <c r="D53" s="245"/>
      <c r="E53" s="246">
        <v>1116665.05</v>
      </c>
      <c r="F53" s="247">
        <v>1940916</v>
      </c>
      <c r="G53" s="248">
        <v>1810866</v>
      </c>
      <c r="H53" s="248">
        <f t="shared" si="2"/>
        <v>1246715.0499999998</v>
      </c>
      <c r="I53" s="249">
        <v>1246715.05</v>
      </c>
      <c r="J53" s="203"/>
      <c r="K53" s="203"/>
    </row>
    <row r="54" spans="1:11" ht="18.75" thickBot="1" x14ac:dyDescent="0.4">
      <c r="A54" s="250" t="s">
        <v>11</v>
      </c>
      <c r="B54" s="251"/>
      <c r="C54" s="251"/>
      <c r="D54" s="251"/>
      <c r="E54" s="252">
        <f>E50+E51+E52+E53</f>
        <v>4439089.43</v>
      </c>
      <c r="F54" s="253">
        <f>F50+F51+F52+F53</f>
        <v>3197199.3</v>
      </c>
      <c r="G54" s="254">
        <f>G50+G51+G52+G53</f>
        <v>2934986.38</v>
      </c>
      <c r="H54" s="254">
        <f>H50+H51+H52+H53</f>
        <v>4701302.3499999996</v>
      </c>
      <c r="I54" s="255">
        <f>SUM(I50:I53)</f>
        <v>4663305.3499999996</v>
      </c>
      <c r="J54" s="202"/>
      <c r="K54" s="202"/>
    </row>
    <row r="55" spans="1:11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  <c r="J55" s="4"/>
    </row>
    <row r="56" spans="1:11" ht="18" x14ac:dyDescent="0.35">
      <c r="A56" s="39"/>
      <c r="B56" s="3"/>
      <c r="C56" s="3"/>
      <c r="D56" s="50"/>
      <c r="E56" s="50"/>
      <c r="F56" s="29"/>
      <c r="G56" s="302"/>
      <c r="H56" s="271"/>
      <c r="I56" s="271"/>
      <c r="J56" s="4"/>
    </row>
    <row r="57" spans="1:11" x14ac:dyDescent="0.2">
      <c r="A57" s="164"/>
      <c r="B57" s="164"/>
      <c r="C57" s="164"/>
      <c r="D57" s="164"/>
      <c r="E57" s="164"/>
      <c r="F57" s="164"/>
      <c r="G57" s="302"/>
      <c r="H57" s="271"/>
      <c r="I57" s="271"/>
      <c r="J57" s="4"/>
    </row>
    <row r="58" spans="1:11" x14ac:dyDescent="0.2">
      <c r="G58" s="302"/>
      <c r="H58" s="271"/>
      <c r="I58" s="271"/>
      <c r="J58" s="4"/>
    </row>
    <row r="59" spans="1:11" x14ac:dyDescent="0.2">
      <c r="G59" s="165"/>
    </row>
    <row r="60" spans="1:11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B44:I44"/>
    <mergeCell ref="A34:I34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ageMargins left="0.39370078740157483" right="0" top="0.39370078740157483" bottom="0" header="0.51181102362204722" footer="0"/>
  <pageSetup paperSize="9" scale="75" firstPageNumber="17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 tint="0.79998168889431442"/>
  </sheetPr>
  <dimension ref="A1:K249"/>
  <sheetViews>
    <sheetView showGridLines="0" zoomScaleNormal="100" workbookViewId="0">
      <selection activeCell="E7" sqref="E7:I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175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36"/>
    </row>
    <row r="2" spans="1:11" ht="19.5" x14ac:dyDescent="0.4">
      <c r="A2" s="311" t="s">
        <v>1</v>
      </c>
      <c r="B2" s="311"/>
      <c r="C2" s="311"/>
      <c r="D2" s="311"/>
      <c r="E2" s="312" t="s">
        <v>84</v>
      </c>
      <c r="F2" s="312"/>
      <c r="G2" s="312"/>
      <c r="H2" s="312"/>
      <c r="I2" s="312"/>
      <c r="J2" s="22"/>
    </row>
    <row r="3" spans="1:11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  <c r="J3" s="22"/>
    </row>
    <row r="4" spans="1:11" ht="15.75" x14ac:dyDescent="0.25">
      <c r="A4" s="23" t="s">
        <v>2</v>
      </c>
      <c r="E4" s="313" t="s">
        <v>109</v>
      </c>
      <c r="F4" s="313"/>
      <c r="G4" s="313"/>
      <c r="H4" s="313"/>
      <c r="I4" s="313"/>
    </row>
    <row r="5" spans="1:11" ht="7.5" customHeight="1" x14ac:dyDescent="0.3">
      <c r="A5" s="24"/>
      <c r="E5" s="310" t="s">
        <v>23</v>
      </c>
      <c r="F5" s="310"/>
      <c r="G5" s="310"/>
      <c r="H5" s="310"/>
      <c r="I5" s="310"/>
    </row>
    <row r="6" spans="1:11" ht="19.5" x14ac:dyDescent="0.4">
      <c r="A6" s="22" t="s">
        <v>34</v>
      </c>
      <c r="C6" s="137"/>
      <c r="D6" s="137"/>
      <c r="E6" s="315">
        <v>176401</v>
      </c>
      <c r="F6" s="321"/>
      <c r="G6" s="138" t="s">
        <v>3</v>
      </c>
      <c r="H6" s="314">
        <v>1142</v>
      </c>
      <c r="I6" s="314"/>
    </row>
    <row r="7" spans="1:11" ht="8.25" customHeight="1" x14ac:dyDescent="0.4">
      <c r="A7" s="22"/>
      <c r="E7" s="310" t="s">
        <v>24</v>
      </c>
      <c r="F7" s="310"/>
      <c r="G7" s="310"/>
      <c r="H7" s="310"/>
      <c r="I7" s="310"/>
    </row>
    <row r="8" spans="1:11" ht="19.5" hidden="1" x14ac:dyDescent="0.4">
      <c r="A8" s="22"/>
      <c r="E8" s="139"/>
      <c r="F8" s="139"/>
      <c r="G8" s="139"/>
      <c r="H8" s="25"/>
      <c r="I8" s="139"/>
    </row>
    <row r="9" spans="1:11" ht="30.75" customHeight="1" x14ac:dyDescent="0.4">
      <c r="A9" s="22"/>
      <c r="E9" s="139"/>
      <c r="F9" s="139"/>
      <c r="G9" s="139"/>
      <c r="H9" s="25"/>
      <c r="I9" s="139"/>
    </row>
    <row r="11" spans="1:11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  <c r="J14" s="27"/>
      <c r="K14" s="4"/>
    </row>
    <row r="15" spans="1:11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  <c r="J15" s="27"/>
      <c r="K15" s="4"/>
    </row>
    <row r="16" spans="1:11" ht="19.5" x14ac:dyDescent="0.4">
      <c r="A16" s="32" t="s">
        <v>67</v>
      </c>
      <c r="B16" s="30"/>
      <c r="C16" s="31"/>
      <c r="D16" s="30"/>
      <c r="E16" s="319">
        <v>53356000</v>
      </c>
      <c r="F16" s="322"/>
      <c r="G16" s="6">
        <f>H16+I16</f>
        <v>55555720.939999998</v>
      </c>
      <c r="H16" s="42">
        <v>50721191.789999999</v>
      </c>
      <c r="I16" s="42">
        <v>4834529.1500000004</v>
      </c>
      <c r="J16" s="27"/>
      <c r="K16" s="4"/>
    </row>
    <row r="17" spans="1:11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393550</v>
      </c>
      <c r="H17" s="95">
        <v>0</v>
      </c>
      <c r="I17" s="95">
        <v>393550</v>
      </c>
      <c r="J17" s="33"/>
      <c r="K17" s="176"/>
    </row>
    <row r="18" spans="1:11" ht="19.5" x14ac:dyDescent="0.4">
      <c r="A18" s="32" t="s">
        <v>68</v>
      </c>
      <c r="B18" s="3"/>
      <c r="C18" s="3"/>
      <c r="D18" s="3"/>
      <c r="E18" s="319">
        <v>55500000</v>
      </c>
      <c r="F18" s="322"/>
      <c r="G18" s="6">
        <f>H18+I18</f>
        <v>57738367.829999998</v>
      </c>
      <c r="H18" s="42">
        <v>51765053.07</v>
      </c>
      <c r="I18" s="42">
        <v>5973314.7599999998</v>
      </c>
      <c r="J18" s="27"/>
      <c r="K18" s="4"/>
    </row>
    <row r="19" spans="1:11" ht="19.5" x14ac:dyDescent="0.4">
      <c r="A19" s="32"/>
      <c r="B19" s="3"/>
      <c r="C19" s="3"/>
      <c r="D19" s="3"/>
      <c r="E19" s="172"/>
      <c r="F19" s="173"/>
      <c r="G19" s="5"/>
      <c r="H19" s="42"/>
      <c r="I19" s="42"/>
      <c r="J19" s="174"/>
      <c r="K19" s="4"/>
    </row>
    <row r="20" spans="1:11" s="143" customFormat="1" ht="19.5" x14ac:dyDescent="0.4">
      <c r="A20" s="140" t="s">
        <v>69</v>
      </c>
      <c r="B20" s="140"/>
      <c r="C20" s="141"/>
      <c r="D20" s="140"/>
      <c r="E20" s="140"/>
      <c r="F20" s="140"/>
      <c r="G20" s="142">
        <f>G18-G16+G17</f>
        <v>2576196.8900000006</v>
      </c>
      <c r="H20" s="142">
        <f>H18-H16+H17</f>
        <v>1043861.2800000012</v>
      </c>
      <c r="I20" s="142">
        <f>I18-I16+I17</f>
        <v>1532335.6099999994</v>
      </c>
      <c r="J20" s="180"/>
      <c r="K20" s="178"/>
    </row>
    <row r="21" spans="1:11" s="143" customFormat="1" ht="19.5" x14ac:dyDescent="0.4">
      <c r="A21" s="140" t="s">
        <v>70</v>
      </c>
      <c r="B21" s="140"/>
      <c r="C21" s="141"/>
      <c r="D21" s="140"/>
      <c r="E21" s="140"/>
      <c r="F21" s="140"/>
      <c r="G21" s="142">
        <f>G20-G17</f>
        <v>2182646.8900000006</v>
      </c>
      <c r="H21" s="142">
        <f>H20-H17</f>
        <v>1043861.2800000012</v>
      </c>
      <c r="I21" s="142">
        <f>I20-I17</f>
        <v>1138785.6099999994</v>
      </c>
      <c r="J21" s="180"/>
      <c r="K21" s="17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80"/>
      <c r="K22" s="179"/>
    </row>
    <row r="23" spans="1:11" ht="19.5" x14ac:dyDescent="0.4">
      <c r="J23" s="180"/>
      <c r="K23" s="179"/>
    </row>
    <row r="24" spans="1:11" ht="19.5" x14ac:dyDescent="0.4">
      <c r="A24" s="30" t="s">
        <v>71</v>
      </c>
      <c r="B24" s="35"/>
      <c r="C24" s="31"/>
      <c r="D24" s="35"/>
      <c r="E24" s="35"/>
      <c r="J24" s="180"/>
      <c r="K24" s="179"/>
    </row>
    <row r="25" spans="1:11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824248.93000000063</v>
      </c>
      <c r="H25" s="146">
        <f>H21-H26</f>
        <v>-314536.67999999877</v>
      </c>
      <c r="I25" s="146">
        <f>I21-I26</f>
        <v>1138785.6099999994</v>
      </c>
    </row>
    <row r="26" spans="1:11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1358397.96</v>
      </c>
      <c r="H26" s="146">
        <v>1358397.96</v>
      </c>
      <c r="I26" s="146">
        <v>0</v>
      </c>
      <c r="J26" s="206"/>
      <c r="K26" s="179"/>
    </row>
    <row r="27" spans="1:11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81"/>
      <c r="K27" s="182"/>
    </row>
    <row r="28" spans="1:11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  <c r="J28" s="183"/>
      <c r="K28" s="179"/>
    </row>
    <row r="29" spans="1:11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824248.93000000063</v>
      </c>
      <c r="H29" s="150"/>
      <c r="I29" s="149"/>
      <c r="J29" s="183"/>
      <c r="K29" s="179"/>
    </row>
    <row r="30" spans="1:11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40000</v>
      </c>
      <c r="H30" s="150"/>
      <c r="I30" s="149"/>
      <c r="J30" s="178"/>
      <c r="K30" s="178"/>
    </row>
    <row r="31" spans="1:11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f>G25-G30</f>
        <v>784248.93000000063</v>
      </c>
      <c r="H31" s="150"/>
      <c r="I31" s="149"/>
      <c r="J31" s="184"/>
      <c r="K31" s="184"/>
    </row>
    <row r="32" spans="1:11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1358397.96</v>
      </c>
      <c r="H32" s="150"/>
      <c r="I32" s="149"/>
      <c r="J32" s="185"/>
      <c r="K32" s="178"/>
    </row>
    <row r="33" spans="1:11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5040948.8099999996</v>
      </c>
      <c r="H33" s="161"/>
      <c r="I33" s="161"/>
      <c r="J33" s="206"/>
      <c r="K33" s="177"/>
    </row>
    <row r="34" spans="1:11" ht="38.25" customHeight="1" x14ac:dyDescent="0.2">
      <c r="A34" s="308" t="s">
        <v>125</v>
      </c>
      <c r="B34" s="308"/>
      <c r="C34" s="308"/>
      <c r="D34" s="308"/>
      <c r="E34" s="308"/>
      <c r="F34" s="308"/>
      <c r="G34" s="308"/>
      <c r="H34" s="308"/>
      <c r="I34" s="308"/>
      <c r="J34" s="206"/>
      <c r="K34" s="18"/>
    </row>
    <row r="35" spans="1:11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  <c r="J35" s="181"/>
      <c r="K35" s="182"/>
    </row>
    <row r="36" spans="1:11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  <c r="J36" s="18"/>
    </row>
    <row r="37" spans="1:11" ht="16.5" x14ac:dyDescent="0.35">
      <c r="A37" s="217" t="s">
        <v>22</v>
      </c>
      <c r="B37" s="37"/>
      <c r="C37" s="2"/>
      <c r="D37" s="37"/>
      <c r="E37" s="50"/>
      <c r="F37" s="51">
        <v>100000</v>
      </c>
      <c r="G37" s="51">
        <v>100000</v>
      </c>
      <c r="H37" s="52"/>
      <c r="I37" s="219">
        <f>IF(F37=0,"nerozp.",G37/F37)</f>
        <v>1</v>
      </c>
      <c r="J37" s="18"/>
    </row>
    <row r="38" spans="1:11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  <c r="J38" s="18"/>
    </row>
    <row r="39" spans="1:11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  <c r="J39" s="18"/>
    </row>
    <row r="40" spans="1:11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  <c r="J40" s="8"/>
    </row>
    <row r="41" spans="1:11" ht="16.5" x14ac:dyDescent="0.35">
      <c r="A41" s="217" t="s">
        <v>57</v>
      </c>
      <c r="B41" s="37"/>
      <c r="C41" s="2"/>
      <c r="D41" s="50"/>
      <c r="E41" s="50"/>
      <c r="F41" s="51">
        <v>3317270</v>
      </c>
      <c r="G41" s="51">
        <v>3317270</v>
      </c>
      <c r="H41" s="52"/>
      <c r="I41" s="219">
        <f>IF(F41=0,"nerozp.",G41/F41)</f>
        <v>1</v>
      </c>
      <c r="J41" s="8"/>
    </row>
    <row r="42" spans="1:11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  <c r="J42" s="8"/>
    </row>
    <row r="43" spans="1:11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  <c r="J43" s="8"/>
    </row>
    <row r="44" spans="1:11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  <c r="J44" s="8"/>
    </row>
    <row r="45" spans="1:11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  <c r="J45" s="8"/>
    </row>
    <row r="46" spans="1:11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  <c r="J46" s="8"/>
    </row>
    <row r="47" spans="1:11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  <c r="J47" s="8"/>
    </row>
    <row r="48" spans="1:11" x14ac:dyDescent="0.2">
      <c r="A48" s="227"/>
      <c r="B48" s="163"/>
      <c r="C48" s="163"/>
      <c r="D48" s="163"/>
      <c r="E48" s="228"/>
      <c r="F48" s="304"/>
      <c r="G48" s="232"/>
      <c r="H48" s="232"/>
      <c r="I48" s="233"/>
      <c r="J48" s="323"/>
      <c r="K48" s="324"/>
    </row>
    <row r="49" spans="1:11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11" ht="13.5" thickTop="1" x14ac:dyDescent="0.2">
      <c r="A50" s="238"/>
      <c r="B50" s="239"/>
      <c r="C50" s="239" t="s">
        <v>15</v>
      </c>
      <c r="D50" s="239"/>
      <c r="E50" s="240">
        <v>4300</v>
      </c>
      <c r="F50" s="241">
        <v>40000</v>
      </c>
      <c r="G50" s="242">
        <v>40000</v>
      </c>
      <c r="H50" s="242">
        <f t="shared" ref="H50:H53" si="2">E50+F50-G50</f>
        <v>4300</v>
      </c>
      <c r="I50" s="243">
        <v>4300</v>
      </c>
      <c r="J50" s="205"/>
      <c r="K50" s="205"/>
    </row>
    <row r="51" spans="1:11" x14ac:dyDescent="0.2">
      <c r="A51" s="244"/>
      <c r="B51" s="245"/>
      <c r="C51" s="245" t="s">
        <v>20</v>
      </c>
      <c r="D51" s="245"/>
      <c r="E51" s="246">
        <v>300187.61</v>
      </c>
      <c r="F51" s="247">
        <v>552380</v>
      </c>
      <c r="G51" s="248">
        <v>591684.98</v>
      </c>
      <c r="H51" s="248">
        <f t="shared" si="2"/>
        <v>260882.63</v>
      </c>
      <c r="I51" s="249">
        <v>207020.83</v>
      </c>
      <c r="J51" s="205"/>
      <c r="K51" s="204"/>
    </row>
    <row r="52" spans="1:11" x14ac:dyDescent="0.2">
      <c r="A52" s="244"/>
      <c r="B52" s="245"/>
      <c r="C52" s="245" t="s">
        <v>61</v>
      </c>
      <c r="D52" s="245"/>
      <c r="E52" s="246">
        <v>4863615.18</v>
      </c>
      <c r="F52" s="247">
        <v>1149918.54</v>
      </c>
      <c r="G52" s="248">
        <v>1811823.31</v>
      </c>
      <c r="H52" s="248">
        <f t="shared" si="2"/>
        <v>4201710.41</v>
      </c>
      <c r="I52" s="249">
        <v>3575891.56</v>
      </c>
      <c r="J52" s="204"/>
      <c r="K52" s="204"/>
    </row>
    <row r="53" spans="1:11" x14ac:dyDescent="0.2">
      <c r="A53" s="244"/>
      <c r="B53" s="245"/>
      <c r="C53" s="245" t="s">
        <v>59</v>
      </c>
      <c r="D53" s="245"/>
      <c r="E53" s="246">
        <v>455627.82</v>
      </c>
      <c r="F53" s="247">
        <v>4870807</v>
      </c>
      <c r="G53" s="248">
        <v>4356441.3099999996</v>
      </c>
      <c r="H53" s="248">
        <f t="shared" si="2"/>
        <v>969993.51000000071</v>
      </c>
      <c r="I53" s="249">
        <v>969993.51</v>
      </c>
      <c r="J53" s="203"/>
      <c r="K53" s="203"/>
    </row>
    <row r="54" spans="1:11" ht="18.75" thickBot="1" x14ac:dyDescent="0.4">
      <c r="A54" s="250" t="s">
        <v>11</v>
      </c>
      <c r="B54" s="251"/>
      <c r="C54" s="251"/>
      <c r="D54" s="251"/>
      <c r="E54" s="252">
        <f>E50+E51+E52+E53</f>
        <v>5623730.6100000003</v>
      </c>
      <c r="F54" s="253">
        <f>F50+F51+F52+F53</f>
        <v>6613105.54</v>
      </c>
      <c r="G54" s="254">
        <f>G50+G51+G52+G53</f>
        <v>6799949.5999999996</v>
      </c>
      <c r="H54" s="254">
        <f>H50+H51+H52+H53</f>
        <v>5436886.5500000007</v>
      </c>
      <c r="I54" s="255">
        <f>SUM(I50:I53)</f>
        <v>4757205.9000000004</v>
      </c>
      <c r="J54" s="202"/>
      <c r="K54" s="202"/>
    </row>
    <row r="55" spans="1:11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  <c r="J55" s="4"/>
    </row>
    <row r="56" spans="1:11" ht="18" x14ac:dyDescent="0.35">
      <c r="A56" s="39"/>
      <c r="B56" s="3"/>
      <c r="C56" s="3"/>
      <c r="D56" s="50"/>
      <c r="E56" s="50"/>
      <c r="F56" s="29"/>
      <c r="G56" s="302"/>
      <c r="H56" s="271"/>
      <c r="I56" s="271"/>
      <c r="J56" s="4"/>
    </row>
    <row r="57" spans="1:11" x14ac:dyDescent="0.2">
      <c r="A57" s="164"/>
      <c r="B57" s="164"/>
      <c r="C57" s="164"/>
      <c r="D57" s="164"/>
      <c r="E57" s="164"/>
      <c r="F57" s="164"/>
      <c r="G57" s="302"/>
      <c r="H57" s="271"/>
      <c r="I57" s="271"/>
      <c r="J57" s="4"/>
    </row>
    <row r="58" spans="1:11" x14ac:dyDescent="0.2">
      <c r="G58" s="302"/>
      <c r="H58" s="271"/>
      <c r="I58" s="271"/>
      <c r="J58" s="4"/>
    </row>
    <row r="59" spans="1:11" x14ac:dyDescent="0.2">
      <c r="G59" s="165"/>
    </row>
    <row r="60" spans="1:11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79998168889431442"/>
  </sheetPr>
  <dimension ref="A1:I249"/>
  <sheetViews>
    <sheetView showGridLines="0" zoomScaleNormal="100" workbookViewId="0">
      <selection activeCell="H11" sqref="H11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86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110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577391</v>
      </c>
      <c r="F6" s="321"/>
      <c r="G6" s="138" t="s">
        <v>3</v>
      </c>
      <c r="H6" s="314">
        <v>1175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20790000</v>
      </c>
      <c r="F16" s="322"/>
      <c r="G16" s="6">
        <f>H16+I16</f>
        <v>25739687.460000001</v>
      </c>
      <c r="H16" s="42">
        <v>25043429.940000001</v>
      </c>
      <c r="I16" s="42">
        <v>696257.52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20840000</v>
      </c>
      <c r="F18" s="322"/>
      <c r="G18" s="6">
        <f>H18+I18</f>
        <v>25993063.27</v>
      </c>
      <c r="H18" s="42">
        <v>25224359.16</v>
      </c>
      <c r="I18" s="42">
        <v>768704.11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253375.80999999866</v>
      </c>
      <c r="H20" s="142">
        <f>H18-H16+H17</f>
        <v>180929.21999999881</v>
      </c>
      <c r="I20" s="142">
        <f>I18-I16+I17</f>
        <v>72446.589999999967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253375.80999999866</v>
      </c>
      <c r="H21" s="142">
        <f>H20-H17</f>
        <v>180929.21999999881</v>
      </c>
      <c r="I21" s="142">
        <f>I20-I17</f>
        <v>72446.589999999967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194560.80999999866</v>
      </c>
      <c r="H25" s="146">
        <f>H21-H26</f>
        <v>122114.21999999881</v>
      </c>
      <c r="I25" s="146">
        <f>I21-I26</f>
        <v>72446.589999999967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58815</v>
      </c>
      <c r="H26" s="146">
        <v>58815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194560.81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194560.81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58815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91775</v>
      </c>
      <c r="H33" s="161"/>
      <c r="I33" s="161"/>
    </row>
    <row r="34" spans="1:9" ht="38.25" customHeight="1" x14ac:dyDescent="0.2">
      <c r="A34" s="308" t="s">
        <v>126</v>
      </c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0</v>
      </c>
      <c r="G37" s="51">
        <v>0</v>
      </c>
      <c r="H37" s="52"/>
      <c r="I37" s="218" t="str">
        <f>IF(F37=0,"nerozp.",G37/F37)</f>
        <v>nerozp.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571613</v>
      </c>
      <c r="G41" s="51">
        <v>571613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42000</v>
      </c>
      <c r="F50" s="241">
        <v>0</v>
      </c>
      <c r="G50" s="242">
        <v>0</v>
      </c>
      <c r="H50" s="242">
        <f t="shared" ref="H50:H53" si="2">E50+F50-G50</f>
        <v>42000</v>
      </c>
      <c r="I50" s="243">
        <v>42000</v>
      </c>
    </row>
    <row r="51" spans="1:9" x14ac:dyDescent="0.2">
      <c r="A51" s="244"/>
      <c r="B51" s="245"/>
      <c r="C51" s="245" t="s">
        <v>20</v>
      </c>
      <c r="D51" s="245"/>
      <c r="E51" s="246">
        <v>342827.14</v>
      </c>
      <c r="F51" s="247">
        <v>299711</v>
      </c>
      <c r="G51" s="248">
        <v>258160.35</v>
      </c>
      <c r="H51" s="248">
        <f t="shared" si="2"/>
        <v>384377.79000000004</v>
      </c>
      <c r="I51" s="249">
        <v>360418.41</v>
      </c>
    </row>
    <row r="52" spans="1:9" x14ac:dyDescent="0.2">
      <c r="A52" s="244"/>
      <c r="B52" s="245"/>
      <c r="C52" s="245" t="s">
        <v>61</v>
      </c>
      <c r="D52" s="245"/>
      <c r="E52" s="246">
        <v>170711.5</v>
      </c>
      <c r="F52" s="247">
        <v>412445.35</v>
      </c>
      <c r="G52" s="248">
        <v>267894.40999999997</v>
      </c>
      <c r="H52" s="248">
        <f t="shared" si="2"/>
        <v>315262.44</v>
      </c>
      <c r="I52" s="249">
        <v>315262.44</v>
      </c>
    </row>
    <row r="53" spans="1:9" x14ac:dyDescent="0.2">
      <c r="A53" s="244"/>
      <c r="B53" s="245"/>
      <c r="C53" s="245" t="s">
        <v>59</v>
      </c>
      <c r="D53" s="245"/>
      <c r="E53" s="246">
        <v>111819.98</v>
      </c>
      <c r="F53" s="247">
        <v>742672</v>
      </c>
      <c r="G53" s="248">
        <v>781516</v>
      </c>
      <c r="H53" s="248">
        <f t="shared" si="2"/>
        <v>72975.979999999981</v>
      </c>
      <c r="I53" s="249">
        <v>66093.98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667358.62</v>
      </c>
      <c r="F54" s="253">
        <f>F50+F51+F52+F53</f>
        <v>1454828.35</v>
      </c>
      <c r="G54" s="254">
        <f>G50+G51+G52+G53</f>
        <v>1307570.76</v>
      </c>
      <c r="H54" s="254">
        <f>H50+H51+H52+H53</f>
        <v>814616.21</v>
      </c>
      <c r="I54" s="255">
        <f>SUM(I50:I53)</f>
        <v>783774.83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A2:D2"/>
    <mergeCell ref="E2:I2"/>
    <mergeCell ref="E3:I3"/>
    <mergeCell ref="E4:I4"/>
    <mergeCell ref="E5:I5"/>
    <mergeCell ref="A34:I34"/>
    <mergeCell ref="B44:I44"/>
    <mergeCell ref="H6:I6"/>
    <mergeCell ref="E7:I7"/>
    <mergeCell ref="E11:F11"/>
    <mergeCell ref="E12:F12"/>
    <mergeCell ref="E13:F13"/>
    <mergeCell ref="H13:I13"/>
    <mergeCell ref="E6:F6"/>
    <mergeCell ref="E16:F16"/>
    <mergeCell ref="E18:F18"/>
    <mergeCell ref="C29:E29"/>
    <mergeCell ref="C32:F32"/>
    <mergeCell ref="B33:F33"/>
    <mergeCell ref="G55:I55"/>
    <mergeCell ref="G56:I56"/>
    <mergeCell ref="G57:I57"/>
    <mergeCell ref="G58:I58"/>
    <mergeCell ref="A43:I43"/>
    <mergeCell ref="F47:F48"/>
    <mergeCell ref="H45:I45"/>
  </mergeCells>
  <pageMargins left="0.39370078740157483" right="0" top="0.39370078740157483" bottom="0" header="0.51181102362204722" footer="0"/>
  <pageSetup paperSize="9" scale="75" firstPageNumber="17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3" tint="0.79998168889431442"/>
  </sheetPr>
  <dimension ref="A1:I249"/>
  <sheetViews>
    <sheetView showGridLines="0" topLeftCell="B1" zoomScaleNormal="100" workbookViewId="0">
      <selection activeCell="A29" sqref="A29:N46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101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111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843032</v>
      </c>
      <c r="F6" s="321"/>
      <c r="G6" s="138" t="s">
        <v>3</v>
      </c>
      <c r="H6" s="314">
        <v>1225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44075000</v>
      </c>
      <c r="F16" s="322"/>
      <c r="G16" s="6">
        <f>H16+I16</f>
        <v>51682615.869999997</v>
      </c>
      <c r="H16" s="42">
        <v>51541976.079999998</v>
      </c>
      <c r="I16" s="42">
        <v>140639.79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0</v>
      </c>
      <c r="H17" s="95">
        <v>0</v>
      </c>
      <c r="I17" s="95">
        <v>0</v>
      </c>
    </row>
    <row r="18" spans="1:9" ht="19.5" x14ac:dyDescent="0.4">
      <c r="A18" s="32" t="s">
        <v>68</v>
      </c>
      <c r="B18" s="3"/>
      <c r="C18" s="3"/>
      <c r="D18" s="3"/>
      <c r="E18" s="319">
        <v>44522000</v>
      </c>
      <c r="F18" s="322"/>
      <c r="G18" s="6">
        <f>H18+I18</f>
        <v>52175415.899999999</v>
      </c>
      <c r="H18" s="42">
        <v>52007223.649999999</v>
      </c>
      <c r="I18" s="42">
        <v>168192.25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492800.03000000119</v>
      </c>
      <c r="H20" s="142">
        <f>H18-H16+H17</f>
        <v>465247.5700000003</v>
      </c>
      <c r="I20" s="142">
        <f>I18-I16+I17</f>
        <v>27552.459999999992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492800.03000000119</v>
      </c>
      <c r="H21" s="142">
        <f>H20-H17</f>
        <v>465247.5700000003</v>
      </c>
      <c r="I21" s="142">
        <f>I20-I17</f>
        <v>27552.459999999992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21023.630000001169</v>
      </c>
      <c r="H25" s="146">
        <f>H21-H26</f>
        <v>-6528.8299999997253</v>
      </c>
      <c r="I25" s="146">
        <f>I21-I26</f>
        <v>27552.459999999992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471776.4</v>
      </c>
      <c r="H26" s="146">
        <v>471776.4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21023.630000001169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15000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f>G25-G30</f>
        <v>6023.6300000011688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471776.4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931943.38</v>
      </c>
      <c r="H33" s="161"/>
      <c r="I33" s="161"/>
    </row>
    <row r="34" spans="1:9" ht="38.25" customHeight="1" x14ac:dyDescent="0.2">
      <c r="A34" s="308" t="s">
        <v>127</v>
      </c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v>50000</v>
      </c>
      <c r="G37" s="51">
        <v>50000</v>
      </c>
      <c r="H37" s="52"/>
      <c r="I37" s="219">
        <f>IF(F37=0,"nerozp.",G37/F37)</f>
        <v>1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8" t="e">
        <f t="shared" ref="I38:I39" si="0">G38/F38</f>
        <v>#DIV/0!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8" t="e">
        <f t="shared" si="0"/>
        <v>#DIV/0!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0</v>
      </c>
      <c r="G40" s="51">
        <v>0</v>
      </c>
      <c r="H40" s="52"/>
      <c r="I40" s="218" t="str">
        <f t="shared" ref="I40:I42" si="1">IF(F40=0,"nerozp.",G40/F40)</f>
        <v>nerozp.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1274198</v>
      </c>
      <c r="G41" s="51">
        <v>1274198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si="1"/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4896</v>
      </c>
      <c r="F50" s="241">
        <v>69000</v>
      </c>
      <c r="G50" s="242">
        <v>28400</v>
      </c>
      <c r="H50" s="242">
        <f t="shared" ref="H50:H53" si="2">E50+F50-G50</f>
        <v>45496</v>
      </c>
      <c r="I50" s="243">
        <v>45496</v>
      </c>
    </row>
    <row r="51" spans="1:9" x14ac:dyDescent="0.2">
      <c r="A51" s="244"/>
      <c r="B51" s="245"/>
      <c r="C51" s="245" t="s">
        <v>20</v>
      </c>
      <c r="D51" s="245"/>
      <c r="E51" s="246">
        <v>518037.41</v>
      </c>
      <c r="F51" s="247">
        <v>658354.80000000005</v>
      </c>
      <c r="G51" s="248">
        <v>620717.62</v>
      </c>
      <c r="H51" s="248">
        <f t="shared" si="2"/>
        <v>555674.59</v>
      </c>
      <c r="I51" s="249">
        <v>495174.37</v>
      </c>
    </row>
    <row r="52" spans="1:9" x14ac:dyDescent="0.2">
      <c r="A52" s="244"/>
      <c r="B52" s="245"/>
      <c r="C52" s="245" t="s">
        <v>61</v>
      </c>
      <c r="D52" s="245"/>
      <c r="E52" s="246">
        <v>2907723.75</v>
      </c>
      <c r="F52" s="247">
        <v>2300486.65</v>
      </c>
      <c r="G52" s="248">
        <v>2410872.42</v>
      </c>
      <c r="H52" s="248">
        <f t="shared" si="2"/>
        <v>2797337.9800000004</v>
      </c>
      <c r="I52" s="249">
        <v>3143827.75</v>
      </c>
    </row>
    <row r="53" spans="1:9" x14ac:dyDescent="0.2">
      <c r="A53" s="244"/>
      <c r="B53" s="245"/>
      <c r="C53" s="245" t="s">
        <v>59</v>
      </c>
      <c r="D53" s="245"/>
      <c r="E53" s="246">
        <v>1170478.9099999999</v>
      </c>
      <c r="F53" s="247">
        <v>1642051</v>
      </c>
      <c r="G53" s="248">
        <v>1053357.5</v>
      </c>
      <c r="H53" s="248">
        <f t="shared" si="2"/>
        <v>1759172.4100000001</v>
      </c>
      <c r="I53" s="249">
        <v>1759172.41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4601136.07</v>
      </c>
      <c r="F54" s="253">
        <f>F50+F51+F52+F53</f>
        <v>4669892.45</v>
      </c>
      <c r="G54" s="254">
        <f>G50+G51+G52+G53</f>
        <v>4113347.54</v>
      </c>
      <c r="H54" s="254">
        <f>H50+H51+H52+H53</f>
        <v>5157680.9800000004</v>
      </c>
      <c r="I54" s="255">
        <f>SUM(I50:I53)</f>
        <v>5443670.5300000003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 t="str">
        <f>IF(ROUND(I50,2)=ROUND(H50,2),"","Zdůvodnit rozdíl mezi fin. krytím a stavem fondu odměn, popř. vyplnit tab. č. 2.3.Fondu odměn")</f>
        <v/>
      </c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79998168889431442"/>
  </sheetPr>
  <dimension ref="A1:I249"/>
  <sheetViews>
    <sheetView showGridLines="0" topLeftCell="A25" zoomScaleNormal="100" workbookViewId="0">
      <selection activeCell="F17" sqref="F1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6" t="s">
        <v>0</v>
      </c>
      <c r="B1" s="21"/>
      <c r="C1" s="21"/>
      <c r="D1" s="21"/>
      <c r="I1" s="136"/>
    </row>
    <row r="2" spans="1:9" ht="19.5" x14ac:dyDescent="0.4">
      <c r="A2" s="311" t="s">
        <v>1</v>
      </c>
      <c r="B2" s="311"/>
      <c r="C2" s="311"/>
      <c r="D2" s="311"/>
      <c r="E2" s="312" t="s">
        <v>102</v>
      </c>
      <c r="F2" s="312"/>
      <c r="G2" s="312"/>
      <c r="H2" s="312"/>
      <c r="I2" s="312"/>
    </row>
    <row r="3" spans="1:9" ht="9.75" customHeight="1" x14ac:dyDescent="0.4">
      <c r="A3" s="171"/>
      <c r="B3" s="171"/>
      <c r="C3" s="171"/>
      <c r="D3" s="171"/>
      <c r="E3" s="310" t="s">
        <v>23</v>
      </c>
      <c r="F3" s="310"/>
      <c r="G3" s="310"/>
      <c r="H3" s="310"/>
      <c r="I3" s="310"/>
    </row>
    <row r="4" spans="1:9" ht="15.75" x14ac:dyDescent="0.25">
      <c r="A4" s="23" t="s">
        <v>2</v>
      </c>
      <c r="E4" s="313" t="s">
        <v>112</v>
      </c>
      <c r="F4" s="313"/>
      <c r="G4" s="313"/>
      <c r="H4" s="313"/>
      <c r="I4" s="313"/>
    </row>
    <row r="5" spans="1:9" ht="7.5" customHeight="1" x14ac:dyDescent="0.3">
      <c r="A5" s="24"/>
      <c r="E5" s="310" t="s">
        <v>23</v>
      </c>
      <c r="F5" s="310"/>
      <c r="G5" s="310"/>
      <c r="H5" s="310"/>
      <c r="I5" s="310"/>
    </row>
    <row r="6" spans="1:9" ht="19.5" x14ac:dyDescent="0.4">
      <c r="A6" s="22" t="s">
        <v>34</v>
      </c>
      <c r="C6" s="137"/>
      <c r="D6" s="137"/>
      <c r="E6" s="315">
        <v>495433</v>
      </c>
      <c r="F6" s="321"/>
      <c r="G6" s="138" t="s">
        <v>3</v>
      </c>
      <c r="H6" s="314">
        <v>1226</v>
      </c>
      <c r="I6" s="314"/>
    </row>
    <row r="7" spans="1:9" ht="8.25" customHeight="1" x14ac:dyDescent="0.4">
      <c r="A7" s="22"/>
      <c r="E7" s="310" t="s">
        <v>24</v>
      </c>
      <c r="F7" s="310"/>
      <c r="G7" s="310"/>
      <c r="H7" s="310"/>
      <c r="I7" s="310"/>
    </row>
    <row r="8" spans="1:9" ht="19.5" hidden="1" x14ac:dyDescent="0.4">
      <c r="A8" s="22"/>
      <c r="E8" s="139"/>
      <c r="F8" s="139"/>
      <c r="G8" s="139"/>
      <c r="H8" s="25"/>
      <c r="I8" s="139"/>
    </row>
    <row r="9" spans="1:9" ht="30.75" customHeight="1" x14ac:dyDescent="0.4">
      <c r="A9" s="22"/>
      <c r="E9" s="139"/>
      <c r="F9" s="139"/>
      <c r="G9" s="139"/>
      <c r="H9" s="25"/>
      <c r="I9" s="139"/>
    </row>
    <row r="11" spans="1:9" ht="15" customHeight="1" x14ac:dyDescent="0.4">
      <c r="A11" s="26"/>
      <c r="E11" s="318" t="s">
        <v>4</v>
      </c>
      <c r="F11" s="320"/>
      <c r="G11" s="41" t="s">
        <v>5</v>
      </c>
      <c r="H11" s="34" t="s">
        <v>6</v>
      </c>
      <c r="I11" s="34"/>
    </row>
    <row r="12" spans="1:9" ht="15" customHeight="1" x14ac:dyDescent="0.4">
      <c r="A12" s="29"/>
      <c r="B12" s="29"/>
      <c r="C12" s="29"/>
      <c r="D12" s="29"/>
      <c r="E12" s="318" t="s">
        <v>7</v>
      </c>
      <c r="F12" s="320"/>
      <c r="G12" s="41" t="s">
        <v>8</v>
      </c>
      <c r="H12" s="40" t="s">
        <v>9</v>
      </c>
      <c r="I12" s="47" t="s">
        <v>10</v>
      </c>
    </row>
    <row r="13" spans="1:9" ht="12.75" customHeight="1" x14ac:dyDescent="0.2">
      <c r="A13" s="29"/>
      <c r="B13" s="29"/>
      <c r="C13" s="29"/>
      <c r="D13" s="29"/>
      <c r="E13" s="318" t="s">
        <v>11</v>
      </c>
      <c r="F13" s="320"/>
      <c r="G13" s="48"/>
      <c r="H13" s="317" t="s">
        <v>35</v>
      </c>
      <c r="I13" s="317"/>
    </row>
    <row r="14" spans="1:9" ht="12.75" customHeight="1" x14ac:dyDescent="0.2">
      <c r="A14" s="29"/>
      <c r="B14" s="29"/>
      <c r="C14" s="29"/>
      <c r="D14" s="29"/>
      <c r="E14" s="28"/>
      <c r="F14" s="28"/>
      <c r="G14" s="48"/>
      <c r="H14" s="170"/>
      <c r="I14" s="170"/>
    </row>
    <row r="15" spans="1:9" ht="18.75" x14ac:dyDescent="0.4">
      <c r="A15" s="30" t="s">
        <v>36</v>
      </c>
      <c r="B15" s="30"/>
      <c r="C15" s="31"/>
      <c r="D15" s="30"/>
      <c r="E15" s="2"/>
      <c r="F15" s="2"/>
      <c r="G15" s="50"/>
      <c r="H15" s="29"/>
      <c r="I15" s="29"/>
    </row>
    <row r="16" spans="1:9" ht="19.5" x14ac:dyDescent="0.4">
      <c r="A16" s="32" t="s">
        <v>67</v>
      </c>
      <c r="B16" s="30"/>
      <c r="C16" s="31"/>
      <c r="D16" s="30"/>
      <c r="E16" s="319">
        <v>52144000</v>
      </c>
      <c r="F16" s="322"/>
      <c r="G16" s="6">
        <f>H16+I16</f>
        <v>60471888.589999996</v>
      </c>
      <c r="H16" s="42">
        <v>59838510.649999999</v>
      </c>
      <c r="I16" s="42">
        <v>633377.93999999994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5">
        <f>H17+I17</f>
        <v>1640</v>
      </c>
      <c r="H17" s="95">
        <v>0</v>
      </c>
      <c r="I17" s="95">
        <v>1640</v>
      </c>
    </row>
    <row r="18" spans="1:9" ht="19.5" x14ac:dyDescent="0.4">
      <c r="A18" s="32" t="s">
        <v>68</v>
      </c>
      <c r="B18" s="3"/>
      <c r="C18" s="3"/>
      <c r="D18" s="3"/>
      <c r="E18" s="319">
        <v>53890000</v>
      </c>
      <c r="F18" s="322"/>
      <c r="G18" s="6">
        <f>H18+I18</f>
        <v>62302184.93</v>
      </c>
      <c r="H18" s="42">
        <v>61339576.020000003</v>
      </c>
      <c r="I18" s="42">
        <v>962608.91</v>
      </c>
    </row>
    <row r="19" spans="1:9" ht="19.5" x14ac:dyDescent="0.4">
      <c r="A19" s="32"/>
      <c r="B19" s="3"/>
      <c r="C19" s="3"/>
      <c r="D19" s="3"/>
      <c r="E19" s="172"/>
      <c r="F19" s="173"/>
      <c r="G19" s="5"/>
      <c r="H19" s="42"/>
      <c r="I19" s="42"/>
    </row>
    <row r="20" spans="1:9" s="143" customFormat="1" ht="15" x14ac:dyDescent="0.3">
      <c r="A20" s="140" t="s">
        <v>69</v>
      </c>
      <c r="B20" s="140"/>
      <c r="C20" s="141"/>
      <c r="D20" s="140"/>
      <c r="E20" s="140"/>
      <c r="F20" s="140"/>
      <c r="G20" s="142">
        <f>G18-G16+G17</f>
        <v>1831936.3400000036</v>
      </c>
      <c r="H20" s="142">
        <f>H18-H16+H17</f>
        <v>1501065.3700000048</v>
      </c>
      <c r="I20" s="142">
        <f>I18-I16+I17</f>
        <v>330870.97000000009</v>
      </c>
    </row>
    <row r="21" spans="1:9" s="143" customFormat="1" ht="15" x14ac:dyDescent="0.3">
      <c r="A21" s="140" t="s">
        <v>70</v>
      </c>
      <c r="B21" s="140"/>
      <c r="C21" s="141"/>
      <c r="D21" s="140"/>
      <c r="E21" s="140"/>
      <c r="F21" s="140"/>
      <c r="G21" s="142">
        <f>G20-G17</f>
        <v>1830296.3400000036</v>
      </c>
      <c r="H21" s="142">
        <f>H20-H17</f>
        <v>1501065.3700000048</v>
      </c>
      <c r="I21" s="142">
        <f>I20-I17</f>
        <v>329230.97000000009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71</v>
      </c>
      <c r="B24" s="35"/>
      <c r="C24" s="31"/>
      <c r="D24" s="35"/>
      <c r="E24" s="35"/>
    </row>
    <row r="25" spans="1:9" s="143" customFormat="1" ht="18.75" customHeight="1" x14ac:dyDescent="0.3">
      <c r="A25" s="144" t="s">
        <v>42</v>
      </c>
      <c r="B25" s="141"/>
      <c r="C25" s="141"/>
      <c r="D25" s="141"/>
      <c r="E25" s="141"/>
      <c r="F25" s="141"/>
      <c r="G25" s="145">
        <f>G21-G26</f>
        <v>325255.14000000362</v>
      </c>
      <c r="H25" s="146">
        <f>H21-H26</f>
        <v>-3975.8299999951851</v>
      </c>
      <c r="I25" s="146">
        <f>I21-I26</f>
        <v>329230.97000000009</v>
      </c>
    </row>
    <row r="26" spans="1:9" s="143" customFormat="1" ht="15" x14ac:dyDescent="0.3">
      <c r="A26" s="144" t="s">
        <v>37</v>
      </c>
      <c r="B26" s="141"/>
      <c r="C26" s="141"/>
      <c r="D26" s="141"/>
      <c r="E26" s="141"/>
      <c r="F26" s="141"/>
      <c r="G26" s="145">
        <f>H26+I26</f>
        <v>1505041.2</v>
      </c>
      <c r="H26" s="146">
        <v>1505041.2</v>
      </c>
      <c r="I26" s="146">
        <v>0</v>
      </c>
    </row>
    <row r="27" spans="1:9" s="143" customFormat="1" x14ac:dyDescent="0.2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143" customFormat="1" ht="16.5" x14ac:dyDescent="0.35">
      <c r="A28" s="140" t="s">
        <v>38</v>
      </c>
      <c r="B28" s="140" t="s">
        <v>39</v>
      </c>
      <c r="C28" s="140"/>
      <c r="D28" s="148"/>
      <c r="E28" s="148"/>
      <c r="F28" s="149"/>
      <c r="G28" s="142"/>
      <c r="H28" s="150"/>
      <c r="I28" s="149"/>
    </row>
    <row r="29" spans="1:9" s="143" customFormat="1" ht="16.5" customHeight="1" x14ac:dyDescent="0.3">
      <c r="A29" s="140"/>
      <c r="B29" s="140"/>
      <c r="C29" s="316" t="s">
        <v>14</v>
      </c>
      <c r="D29" s="316"/>
      <c r="E29" s="316"/>
      <c r="F29" s="149"/>
      <c r="G29" s="151">
        <f>G30+G31</f>
        <v>325255.14</v>
      </c>
      <c r="H29" s="150"/>
      <c r="I29" s="149"/>
    </row>
    <row r="30" spans="1:9" s="143" customFormat="1" ht="18.75" x14ac:dyDescent="0.4">
      <c r="A30" s="152"/>
      <c r="B30" s="152"/>
      <c r="C30" s="153"/>
      <c r="D30" s="154"/>
      <c r="E30" s="155" t="s">
        <v>43</v>
      </c>
      <c r="F30" s="156" t="s">
        <v>15</v>
      </c>
      <c r="G30" s="157">
        <v>30000</v>
      </c>
      <c r="H30" s="150"/>
      <c r="I30" s="149"/>
    </row>
    <row r="31" spans="1:9" s="143" customFormat="1" ht="18.75" x14ac:dyDescent="0.4">
      <c r="A31" s="152"/>
      <c r="B31" s="152"/>
      <c r="C31" s="158"/>
      <c r="D31" s="154"/>
      <c r="E31" s="159"/>
      <c r="F31" s="156" t="s">
        <v>61</v>
      </c>
      <c r="G31" s="157">
        <v>295255.14</v>
      </c>
      <c r="H31" s="150"/>
      <c r="I31" s="149"/>
    </row>
    <row r="32" spans="1:9" s="143" customFormat="1" ht="18.75" x14ac:dyDescent="0.4">
      <c r="A32" s="152"/>
      <c r="B32" s="160"/>
      <c r="C32" s="316" t="s">
        <v>44</v>
      </c>
      <c r="D32" s="316"/>
      <c r="E32" s="316"/>
      <c r="F32" s="316"/>
      <c r="G32" s="151">
        <f>G26</f>
        <v>1505041.2</v>
      </c>
      <c r="H32" s="150"/>
      <c r="I32" s="149"/>
    </row>
    <row r="33" spans="1:9" ht="20.25" customHeight="1" x14ac:dyDescent="0.3">
      <c r="A33" s="161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14">
        <v>3911438.82</v>
      </c>
      <c r="H33" s="161"/>
      <c r="I33" s="161"/>
    </row>
    <row r="34" spans="1:9" ht="38.25" customHeight="1" x14ac:dyDescent="0.2">
      <c r="A34" s="308" t="s">
        <v>128</v>
      </c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0" t="s">
        <v>40</v>
      </c>
      <c r="B35" s="30" t="s">
        <v>21</v>
      </c>
      <c r="C35" s="30"/>
      <c r="D35" s="35"/>
      <c r="E35" s="50"/>
      <c r="F35" s="3"/>
      <c r="G35" s="215"/>
      <c r="H35" s="29"/>
      <c r="I35" s="29"/>
    </row>
    <row r="36" spans="1:9" ht="18.75" x14ac:dyDescent="0.4">
      <c r="A36" s="30"/>
      <c r="B36" s="30"/>
      <c r="C36" s="30"/>
      <c r="D36" s="35"/>
      <c r="F36" s="36" t="s">
        <v>25</v>
      </c>
      <c r="G36" s="47" t="s">
        <v>5</v>
      </c>
      <c r="H36" s="29"/>
      <c r="I36" s="216" t="s">
        <v>27</v>
      </c>
    </row>
    <row r="37" spans="1:9" ht="16.5" x14ac:dyDescent="0.35">
      <c r="A37" s="217" t="s">
        <v>22</v>
      </c>
      <c r="B37" s="37"/>
      <c r="C37" s="2"/>
      <c r="D37" s="37"/>
      <c r="E37" s="50"/>
      <c r="F37" s="51">
        <f>1490000-70000</f>
        <v>1420000</v>
      </c>
      <c r="G37" s="51">
        <v>886287</v>
      </c>
      <c r="H37" s="52"/>
      <c r="I37" s="219">
        <f t="shared" ref="I37:I40" si="0">IF(F37=0,"nerozp.",G37/F37)</f>
        <v>0.62414577464788734</v>
      </c>
    </row>
    <row r="38" spans="1:9" ht="16.5" hidden="1" customHeight="1" x14ac:dyDescent="0.35">
      <c r="A38" s="217" t="s">
        <v>65</v>
      </c>
      <c r="B38" s="37"/>
      <c r="C38" s="2"/>
      <c r="D38" s="53"/>
      <c r="E38" s="53"/>
      <c r="F38" s="51">
        <v>0</v>
      </c>
      <c r="G38" s="51">
        <v>0</v>
      </c>
      <c r="H38" s="52"/>
      <c r="I38" s="219" t="str">
        <f t="shared" si="0"/>
        <v>nerozp.</v>
      </c>
    </row>
    <row r="39" spans="1:9" ht="16.5" hidden="1" customHeight="1" x14ac:dyDescent="0.35">
      <c r="A39" s="217" t="s">
        <v>66</v>
      </c>
      <c r="B39" s="37"/>
      <c r="C39" s="2"/>
      <c r="D39" s="53"/>
      <c r="E39" s="53"/>
      <c r="F39" s="51">
        <v>0</v>
      </c>
      <c r="G39" s="51">
        <v>0</v>
      </c>
      <c r="H39" s="52"/>
      <c r="I39" s="219" t="str">
        <f t="shared" si="0"/>
        <v>nerozp.</v>
      </c>
    </row>
    <row r="40" spans="1:9" ht="16.5" x14ac:dyDescent="0.35">
      <c r="A40" s="217" t="s">
        <v>60</v>
      </c>
      <c r="B40" s="37"/>
      <c r="C40" s="2"/>
      <c r="D40" s="53"/>
      <c r="E40" s="53"/>
      <c r="F40" s="51">
        <v>1</v>
      </c>
      <c r="G40" s="51">
        <v>1</v>
      </c>
      <c r="H40" s="52"/>
      <c r="I40" s="219">
        <f t="shared" si="0"/>
        <v>1</v>
      </c>
    </row>
    <row r="41" spans="1:9" ht="16.5" x14ac:dyDescent="0.35">
      <c r="A41" s="217" t="s">
        <v>57</v>
      </c>
      <c r="B41" s="37"/>
      <c r="C41" s="2"/>
      <c r="D41" s="50"/>
      <c r="E41" s="50"/>
      <c r="F41" s="51">
        <v>5534564</v>
      </c>
      <c r="G41" s="51">
        <v>5534564</v>
      </c>
      <c r="H41" s="52"/>
      <c r="I41" s="219">
        <f>IF(F41=0,"nerozp.",G41/F41)</f>
        <v>1</v>
      </c>
    </row>
    <row r="42" spans="1:9" ht="16.5" x14ac:dyDescent="0.35">
      <c r="A42" s="217" t="s">
        <v>58</v>
      </c>
      <c r="B42" s="2"/>
      <c r="C42" s="2"/>
      <c r="D42" s="29"/>
      <c r="E42" s="29"/>
      <c r="F42" s="51">
        <v>0</v>
      </c>
      <c r="G42" s="51">
        <v>0</v>
      </c>
      <c r="H42" s="52"/>
      <c r="I42" s="218" t="str">
        <f t="shared" ref="I42" si="1">IF(F42=0,"nerozp.",G42/F42)</f>
        <v>nerozp.</v>
      </c>
    </row>
    <row r="43" spans="1:9" ht="12.75" hidden="1" customHeight="1" x14ac:dyDescent="0.2">
      <c r="A43" s="305" t="s">
        <v>56</v>
      </c>
      <c r="B43" s="305"/>
      <c r="C43" s="305"/>
      <c r="D43" s="305"/>
      <c r="E43" s="305"/>
      <c r="F43" s="305"/>
      <c r="G43" s="305"/>
      <c r="H43" s="305"/>
      <c r="I43" s="305"/>
    </row>
    <row r="44" spans="1:9" ht="27" customHeight="1" x14ac:dyDescent="0.2">
      <c r="A44" s="162" t="s">
        <v>56</v>
      </c>
      <c r="B44" s="309"/>
      <c r="C44" s="309"/>
      <c r="D44" s="309"/>
      <c r="E44" s="309"/>
      <c r="F44" s="309"/>
      <c r="G44" s="309"/>
      <c r="H44" s="309"/>
      <c r="I44" s="309"/>
    </row>
    <row r="45" spans="1:9" ht="19.5" thickBot="1" x14ac:dyDescent="0.45">
      <c r="A45" s="30" t="s">
        <v>41</v>
      </c>
      <c r="B45" s="30" t="s">
        <v>16</v>
      </c>
      <c r="C45" s="30"/>
      <c r="D45" s="50"/>
      <c r="E45" s="50"/>
      <c r="F45" s="29"/>
      <c r="G45" s="38"/>
      <c r="H45" s="306" t="s">
        <v>29</v>
      </c>
      <c r="I45" s="306"/>
    </row>
    <row r="46" spans="1:9" ht="18.75" thickTop="1" x14ac:dyDescent="0.35">
      <c r="A46" s="220"/>
      <c r="B46" s="221"/>
      <c r="C46" s="222"/>
      <c r="D46" s="221"/>
      <c r="E46" s="223" t="str">
        <f>CONCATENATE("Stav k 1.1.",'Rekapitulace dle oblasti'!E7)</f>
        <v>Stav k 1.1.2021</v>
      </c>
      <c r="F46" s="224" t="s">
        <v>17</v>
      </c>
      <c r="G46" s="224" t="s">
        <v>18</v>
      </c>
      <c r="H46" s="225" t="s">
        <v>19</v>
      </c>
      <c r="I46" s="226" t="s">
        <v>28</v>
      </c>
    </row>
    <row r="47" spans="1:9" x14ac:dyDescent="0.2">
      <c r="A47" s="227"/>
      <c r="B47" s="163"/>
      <c r="C47" s="163"/>
      <c r="D47" s="163"/>
      <c r="E47" s="228"/>
      <c r="F47" s="304"/>
      <c r="G47" s="229"/>
      <c r="H47" s="230" t="str">
        <f>CONCATENATE("31.12.",'Rekapitulace dle oblasti'!E7)</f>
        <v>31.12.2021</v>
      </c>
      <c r="I47" s="231" t="str">
        <f>CONCATENATE("31.12.",'Rekapitulace dle oblasti'!E7)</f>
        <v>31.12.2021</v>
      </c>
    </row>
    <row r="48" spans="1:9" x14ac:dyDescent="0.2">
      <c r="A48" s="227"/>
      <c r="B48" s="163"/>
      <c r="C48" s="163"/>
      <c r="D48" s="163"/>
      <c r="E48" s="228"/>
      <c r="F48" s="304"/>
      <c r="G48" s="232"/>
      <c r="H48" s="232"/>
      <c r="I48" s="233"/>
    </row>
    <row r="49" spans="1:9" ht="13.5" thickBot="1" x14ac:dyDescent="0.25">
      <c r="A49" s="234"/>
      <c r="B49" s="235"/>
      <c r="C49" s="235"/>
      <c r="D49" s="235"/>
      <c r="E49" s="228"/>
      <c r="F49" s="236"/>
      <c r="G49" s="236"/>
      <c r="H49" s="236"/>
      <c r="I49" s="237"/>
    </row>
    <row r="50" spans="1:9" ht="13.5" thickTop="1" x14ac:dyDescent="0.2">
      <c r="A50" s="238"/>
      <c r="B50" s="239"/>
      <c r="C50" s="239" t="s">
        <v>15</v>
      </c>
      <c r="D50" s="239"/>
      <c r="E50" s="240">
        <v>54804.08</v>
      </c>
      <c r="F50" s="241">
        <v>25000</v>
      </c>
      <c r="G50" s="242">
        <v>35500</v>
      </c>
      <c r="H50" s="242">
        <f t="shared" ref="H50:H53" si="2">E50+F50-G50</f>
        <v>44304.08</v>
      </c>
      <c r="I50" s="243">
        <v>44804.08</v>
      </c>
    </row>
    <row r="51" spans="1:9" x14ac:dyDescent="0.2">
      <c r="A51" s="244"/>
      <c r="B51" s="245"/>
      <c r="C51" s="245" t="s">
        <v>20</v>
      </c>
      <c r="D51" s="245"/>
      <c r="E51" s="246">
        <v>618409.75</v>
      </c>
      <c r="F51" s="247">
        <v>565019.36</v>
      </c>
      <c r="G51" s="248">
        <v>566329.86</v>
      </c>
      <c r="H51" s="248">
        <f t="shared" si="2"/>
        <v>617099.24999999988</v>
      </c>
      <c r="I51" s="249">
        <v>528026.09</v>
      </c>
    </row>
    <row r="52" spans="1:9" x14ac:dyDescent="0.2">
      <c r="A52" s="244"/>
      <c r="B52" s="245"/>
      <c r="C52" s="245" t="s">
        <v>61</v>
      </c>
      <c r="D52" s="245"/>
      <c r="E52" s="246">
        <v>1114441.43</v>
      </c>
      <c r="F52" s="247">
        <v>335946.82</v>
      </c>
      <c r="G52" s="248">
        <v>429243.15</v>
      </c>
      <c r="H52" s="248">
        <f t="shared" si="2"/>
        <v>1021145.1</v>
      </c>
      <c r="I52" s="249">
        <v>1021145.1</v>
      </c>
    </row>
    <row r="53" spans="1:9" x14ac:dyDescent="0.2">
      <c r="A53" s="244"/>
      <c r="B53" s="245"/>
      <c r="C53" s="245" t="s">
        <v>59</v>
      </c>
      <c r="D53" s="245"/>
      <c r="E53" s="246">
        <v>897820.01</v>
      </c>
      <c r="F53" s="247">
        <v>7944008</v>
      </c>
      <c r="G53" s="248">
        <v>8468099.4100000001</v>
      </c>
      <c r="H53" s="248">
        <f t="shared" si="2"/>
        <v>373728.59999999963</v>
      </c>
      <c r="I53" s="249">
        <v>333408.59999999998</v>
      </c>
    </row>
    <row r="54" spans="1:9" ht="18.75" thickBot="1" x14ac:dyDescent="0.4">
      <c r="A54" s="250" t="s">
        <v>11</v>
      </c>
      <c r="B54" s="251"/>
      <c r="C54" s="251"/>
      <c r="D54" s="251"/>
      <c r="E54" s="252">
        <f>E50+E51+E52+E53</f>
        <v>2685475.2699999996</v>
      </c>
      <c r="F54" s="253">
        <f>F50+F51+F52+F53</f>
        <v>8869974.1799999997</v>
      </c>
      <c r="G54" s="254">
        <f>G50+G51+G52+G53</f>
        <v>9499172.4199999999</v>
      </c>
      <c r="H54" s="254">
        <f>H50+H51+H52+H53</f>
        <v>2056277.0299999993</v>
      </c>
      <c r="I54" s="255">
        <f>SUM(I50:I53)</f>
        <v>1927383.87</v>
      </c>
    </row>
    <row r="55" spans="1:9" ht="18.75" thickTop="1" x14ac:dyDescent="0.35">
      <c r="A55" s="39"/>
      <c r="B55" s="3"/>
      <c r="C55" s="3"/>
      <c r="D55" s="50"/>
      <c r="E55" s="50"/>
      <c r="F55" s="29"/>
      <c r="G55" s="300"/>
      <c r="H55" s="325"/>
      <c r="I55" s="325"/>
    </row>
    <row r="56" spans="1:9" ht="18" x14ac:dyDescent="0.35">
      <c r="A56" s="39"/>
      <c r="B56" s="3"/>
      <c r="C56" s="3"/>
      <c r="D56" s="50"/>
      <c r="E56" s="50"/>
      <c r="F56" s="29"/>
      <c r="G56" s="302"/>
      <c r="H56" s="271"/>
      <c r="I56" s="271"/>
    </row>
    <row r="57" spans="1:9" x14ac:dyDescent="0.2">
      <c r="A57" s="164"/>
      <c r="B57" s="164"/>
      <c r="C57" s="164"/>
      <c r="D57" s="164"/>
      <c r="E57" s="164"/>
      <c r="F57" s="164"/>
      <c r="G57" s="302"/>
      <c r="H57" s="271"/>
      <c r="I57" s="271"/>
    </row>
    <row r="58" spans="1:9" x14ac:dyDescent="0.2">
      <c r="G58" s="302"/>
      <c r="H58" s="271"/>
      <c r="I58" s="271"/>
    </row>
    <row r="59" spans="1:9" x14ac:dyDescent="0.2">
      <c r="G59" s="165"/>
    </row>
    <row r="60" spans="1:9" x14ac:dyDescent="0.2">
      <c r="G60" s="16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ageMargins left="0.39370078740157483" right="0" top="0.39370078740157483" bottom="0" header="0.51181102362204722" footer="0"/>
  <pageSetup paperSize="9" scale="75" firstPageNumber="17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15</vt:i4>
      </vt:variant>
    </vt:vector>
  </HeadingPairs>
  <TitlesOfParts>
    <vt:vector size="28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2022-06-07T12:41:49Z</cp:lastPrinted>
  <dcterms:created xsi:type="dcterms:W3CDTF">2008-01-24T08:46:29Z</dcterms:created>
  <dcterms:modified xsi:type="dcterms:W3CDTF">2022-06-07T12:41:52Z</dcterms:modified>
</cp:coreProperties>
</file>