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2825"/>
  </bookViews>
  <sheets>
    <sheet name="List1" sheetId="1" r:id="rId1"/>
    <sheet name="List2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1" l="1"/>
  <c r="C17" i="2"/>
  <c r="C18" i="2" s="1"/>
  <c r="F25" i="1"/>
  <c r="E25" i="1"/>
  <c r="F16" i="1"/>
  <c r="F20" i="1"/>
  <c r="E16" i="1"/>
  <c r="E21" i="1" s="1"/>
  <c r="E30" i="1"/>
  <c r="F21" i="1"/>
  <c r="C24" i="1"/>
  <c r="C25" i="1"/>
  <c r="C26" i="1"/>
  <c r="C31" i="1"/>
  <c r="C33" i="1"/>
  <c r="C8" i="2"/>
  <c r="C13" i="2"/>
  <c r="B13" i="2"/>
  <c r="B18" i="2" s="1"/>
  <c r="C4" i="2"/>
  <c r="B4" i="2"/>
  <c r="B9" i="2" s="1"/>
  <c r="F30" i="1" l="1"/>
  <c r="C9" i="2"/>
  <c r="E12" i="1" l="1"/>
  <c r="C12" i="1"/>
  <c r="B12" i="1"/>
  <c r="D11" i="1"/>
  <c r="F11" i="1" s="1"/>
  <c r="D10" i="1"/>
  <c r="F10" i="1" s="1"/>
  <c r="D9" i="1"/>
  <c r="E6" i="1"/>
  <c r="C6" i="1"/>
  <c r="B6" i="1"/>
  <c r="D5" i="1"/>
  <c r="F5" i="1" s="1"/>
  <c r="D4" i="1"/>
  <c r="F4" i="1" s="1"/>
  <c r="D3" i="1"/>
  <c r="F3" i="1" s="1"/>
  <c r="D12" i="1" l="1"/>
  <c r="C30" i="1" s="1"/>
  <c r="C36" i="1" s="1"/>
  <c r="F9" i="1"/>
  <c r="F6" i="1"/>
  <c r="D6" i="1"/>
  <c r="C23" i="1" s="1"/>
  <c r="C28" i="1" s="1"/>
  <c r="F12" i="1" l="1"/>
</calcChain>
</file>

<file path=xl/sharedStrings.xml><?xml version="1.0" encoding="utf-8"?>
<sst xmlns="http://schemas.openxmlformats.org/spreadsheetml/2006/main" count="100" uniqueCount="57">
  <si>
    <t>realizované projekty</t>
  </si>
  <si>
    <t>předfinancování</t>
  </si>
  <si>
    <t>celková výdaje  OK</t>
  </si>
  <si>
    <t>vratka dotace v roce</t>
  </si>
  <si>
    <t>výdaje po úpravě</t>
  </si>
  <si>
    <t>podané projekty</t>
  </si>
  <si>
    <t>celkem</t>
  </si>
  <si>
    <t xml:space="preserve">pripravované projekty </t>
  </si>
  <si>
    <t>kofinancování - nezpůsobilé výdaje</t>
  </si>
  <si>
    <t>Zdroje:</t>
  </si>
  <si>
    <t>ve výdajích</t>
  </si>
  <si>
    <t>čerpání z revolvingu</t>
  </si>
  <si>
    <t>zapojení přebytku v rozpočtu 2017</t>
  </si>
  <si>
    <t>zústatky na BÚ</t>
  </si>
  <si>
    <t>po ZÚ - červen 2017</t>
  </si>
  <si>
    <t>přebytek z roku 2016 - předpoklad</t>
  </si>
  <si>
    <t>účty s výpovědní lhůtou</t>
  </si>
  <si>
    <t>3 měsíční, 33 denní</t>
  </si>
  <si>
    <t>v rozpočtu na rok 2017 projekty EU</t>
  </si>
  <si>
    <t>revolving - splacení do 31.12.2017</t>
  </si>
  <si>
    <t>v rozpočtu na rok 2017 (předfinancování revolving)</t>
  </si>
  <si>
    <t>nezapojená částka v roce 2017 (rezerva, nutná splatit do konce roku 2017 )</t>
  </si>
  <si>
    <t xml:space="preserve">v roce 2017 nutno financovat </t>
  </si>
  <si>
    <t>v rozpočtu již zapojeno</t>
  </si>
  <si>
    <t>nutný úvěrový rámec - revolving</t>
  </si>
  <si>
    <t xml:space="preserve">v roce 2018 nutno financovat </t>
  </si>
  <si>
    <t>zapojení vrácené dotace v roce</t>
  </si>
  <si>
    <t>úspora z rozpočtu (nové investice)</t>
  </si>
  <si>
    <t>rezerva z nečerpaných investic OK</t>
  </si>
  <si>
    <t>rezerva  - účty s výpovědní lhůtou</t>
  </si>
  <si>
    <t>odhad</t>
  </si>
  <si>
    <t>nové investice v roce 2018 např. za 200 mil. Kč</t>
  </si>
  <si>
    <t>přesun z investic</t>
  </si>
  <si>
    <t>odhad (zde je důležitý harmonogram vyplácení dotací)</t>
  </si>
  <si>
    <t xml:space="preserve">celkem </t>
  </si>
  <si>
    <t>Kč</t>
  </si>
  <si>
    <t>zpracovala: Fidrová, dne 13.1.2017</t>
  </si>
  <si>
    <t>v rozpočtu návrh zapojit</t>
  </si>
  <si>
    <t>50 mil. již zapojeno v rozpočtu</t>
  </si>
  <si>
    <t>rok 2017</t>
  </si>
  <si>
    <t>rok 2018</t>
  </si>
  <si>
    <t>v rozpočtu 2017</t>
  </si>
  <si>
    <t>úspora investice</t>
  </si>
  <si>
    <t>vratka dotací 2017</t>
  </si>
  <si>
    <t>vratka dotací 2018</t>
  </si>
  <si>
    <t>předfinancování + kofinancování</t>
  </si>
  <si>
    <t>zapojení přebytku z roku 2016</t>
  </si>
  <si>
    <t>zapojení přebytku z roku 2017</t>
  </si>
  <si>
    <t>kofinancování (z vlastních)</t>
  </si>
  <si>
    <t>vyčleněno v rozpočtu celkem 400 mil. Kč (chybí 37,408 mil. Kč)</t>
  </si>
  <si>
    <t>přebytek 2017</t>
  </si>
  <si>
    <t>v rozpočtu 2018</t>
  </si>
  <si>
    <t>přebytek 2018</t>
  </si>
  <si>
    <t>projekty - 10% nevyjdou</t>
  </si>
  <si>
    <t>aktualizace 3.2.2017</t>
  </si>
  <si>
    <t>Návrh uzavřít smlouvu na revolvingový úvěr, který je možné čerpat na kofinancování (100 mil. Kč rezerva) i předfinancování (600 mil. Kč)                                   (na období 3 let tj. 4/2017 - 3/2020)</t>
  </si>
  <si>
    <t>Souhrnná tabulka projektů z EF - financování (zapojení prostředků)  v roce 2017,2018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</si>
</sst>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/>
      <top style="medium">
        <color rgb="FFC00000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4" fillId="2" borderId="0" xfId="0" applyFont="1" applyFill="1"/>
    <xf numFmtId="0" fontId="1" fillId="2" borderId="0" xfId="0" applyFont="1" applyFill="1"/>
    <xf numFmtId="4" fontId="0" fillId="0" borderId="0" xfId="0" applyNumberFormat="1"/>
    <xf numFmtId="0" fontId="0" fillId="0" borderId="11" xfId="0" applyBorder="1"/>
    <xf numFmtId="4" fontId="0" fillId="0" borderId="12" xfId="0" applyNumberFormat="1" applyBorder="1"/>
    <xf numFmtId="0" fontId="5" fillId="0" borderId="13" xfId="0" applyFont="1" applyFill="1" applyBorder="1"/>
    <xf numFmtId="0" fontId="0" fillId="0" borderId="0" xfId="0" applyBorder="1"/>
    <xf numFmtId="4" fontId="0" fillId="0" borderId="14" xfId="0" applyNumberFormat="1" applyBorder="1"/>
    <xf numFmtId="0" fontId="5" fillId="0" borderId="15" xfId="0" applyFont="1" applyFill="1" applyBorder="1"/>
    <xf numFmtId="0" fontId="0" fillId="0" borderId="16" xfId="0" applyBorder="1"/>
    <xf numFmtId="0" fontId="6" fillId="0" borderId="0" xfId="0" applyFont="1" applyFill="1" applyBorder="1"/>
    <xf numFmtId="0" fontId="5" fillId="2" borderId="10" xfId="0" applyFont="1" applyFill="1" applyBorder="1"/>
    <xf numFmtId="4" fontId="7" fillId="0" borderId="17" xfId="0" applyNumberFormat="1" applyFont="1" applyBorder="1"/>
    <xf numFmtId="0" fontId="2" fillId="6" borderId="21" xfId="0" applyFont="1" applyFill="1" applyBorder="1"/>
    <xf numFmtId="0" fontId="1" fillId="6" borderId="22" xfId="0" applyFont="1" applyFill="1" applyBorder="1"/>
    <xf numFmtId="3" fontId="1" fillId="6" borderId="22" xfId="0" applyNumberFormat="1" applyFont="1" applyFill="1" applyBorder="1"/>
    <xf numFmtId="0" fontId="0" fillId="6" borderId="23" xfId="0" applyFill="1" applyBorder="1"/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9" fillId="0" borderId="5" xfId="0" applyFont="1" applyBorder="1"/>
    <xf numFmtId="4" fontId="9" fillId="0" borderId="1" xfId="0" applyNumberFormat="1" applyFont="1" applyBorder="1"/>
    <xf numFmtId="4" fontId="9" fillId="0" borderId="6" xfId="0" applyNumberFormat="1" applyFont="1" applyBorder="1"/>
    <xf numFmtId="0" fontId="8" fillId="0" borderId="7" xfId="0" applyFont="1" applyBorder="1"/>
    <xf numFmtId="4" fontId="8" fillId="0" borderId="8" xfId="0" applyNumberFormat="1" applyFont="1" applyBorder="1"/>
    <xf numFmtId="4" fontId="8" fillId="3" borderId="8" xfId="0" applyNumberFormat="1" applyFont="1" applyFill="1" applyBorder="1"/>
    <xf numFmtId="4" fontId="8" fillId="5" borderId="9" xfId="0" applyNumberFormat="1" applyFont="1" applyFill="1" applyBorder="1"/>
    <xf numFmtId="0" fontId="9" fillId="0" borderId="0" xfId="0" applyFont="1"/>
    <xf numFmtId="4" fontId="8" fillId="4" borderId="8" xfId="0" applyNumberFormat="1" applyFont="1" applyFill="1" applyBorder="1"/>
    <xf numFmtId="0" fontId="3" fillId="0" borderId="24" xfId="0" applyFont="1" applyFill="1" applyBorder="1"/>
    <xf numFmtId="0" fontId="5" fillId="0" borderId="24" xfId="0" applyFont="1" applyFill="1" applyBorder="1"/>
    <xf numFmtId="0" fontId="5" fillId="0" borderId="24" xfId="0" applyFont="1" applyFill="1" applyBorder="1" applyAlignment="1">
      <alignment wrapText="1"/>
    </xf>
    <xf numFmtId="0" fontId="10" fillId="0" borderId="2" xfId="0" applyFont="1" applyBorder="1"/>
    <xf numFmtId="0" fontId="10" fillId="0" borderId="5" xfId="0" applyFont="1" applyBorder="1"/>
    <xf numFmtId="0" fontId="10" fillId="0" borderId="7" xfId="0" applyFont="1" applyBorder="1" applyAlignment="1">
      <alignment wrapText="1"/>
    </xf>
    <xf numFmtId="0" fontId="10" fillId="8" borderId="0" xfId="0" applyFont="1" applyFill="1" applyBorder="1"/>
    <xf numFmtId="0" fontId="10" fillId="8" borderId="11" xfId="0" applyFont="1" applyFill="1" applyBorder="1"/>
    <xf numFmtId="0" fontId="10" fillId="8" borderId="12" xfId="0" applyFont="1" applyFill="1" applyBorder="1"/>
    <xf numFmtId="0" fontId="10" fillId="8" borderId="14" xfId="0" applyFont="1" applyFill="1" applyBorder="1"/>
    <xf numFmtId="0" fontId="10" fillId="8" borderId="16" xfId="0" applyFont="1" applyFill="1" applyBorder="1"/>
    <xf numFmtId="0" fontId="10" fillId="8" borderId="17" xfId="0" applyFont="1" applyFill="1" applyBorder="1"/>
    <xf numFmtId="0" fontId="11" fillId="7" borderId="26" xfId="0" applyFont="1" applyFill="1" applyBorder="1"/>
    <xf numFmtId="4" fontId="10" fillId="7" borderId="28" xfId="0" applyNumberFormat="1" applyFont="1" applyFill="1" applyBorder="1"/>
    <xf numFmtId="4" fontId="11" fillId="7" borderId="30" xfId="0" applyNumberFormat="1" applyFont="1" applyFill="1" applyBorder="1"/>
    <xf numFmtId="0" fontId="11" fillId="8" borderId="2" xfId="0" applyFont="1" applyFill="1" applyBorder="1"/>
    <xf numFmtId="4" fontId="10" fillId="8" borderId="5" xfId="0" applyNumberFormat="1" applyFont="1" applyFill="1" applyBorder="1"/>
    <xf numFmtId="4" fontId="11" fillId="8" borderId="7" xfId="0" applyNumberFormat="1" applyFont="1" applyFill="1" applyBorder="1"/>
    <xf numFmtId="0" fontId="10" fillId="0" borderId="5" xfId="0" applyFont="1" applyBorder="1" applyAlignment="1">
      <alignment wrapText="1"/>
    </xf>
    <xf numFmtId="0" fontId="10" fillId="7" borderId="25" xfId="0" applyFont="1" applyFill="1" applyBorder="1" applyAlignment="1">
      <alignment horizontal="left"/>
    </xf>
    <xf numFmtId="0" fontId="10" fillId="7" borderId="27" xfId="0" applyFont="1" applyFill="1" applyBorder="1" applyAlignment="1">
      <alignment horizontal="left"/>
    </xf>
    <xf numFmtId="0" fontId="10" fillId="7" borderId="29" xfId="0" applyFont="1" applyFill="1" applyBorder="1" applyAlignment="1">
      <alignment horizontal="left"/>
    </xf>
    <xf numFmtId="0" fontId="10" fillId="0" borderId="4" xfId="0" applyFont="1" applyBorder="1"/>
    <xf numFmtId="4" fontId="10" fillId="0" borderId="6" xfId="0" applyNumberFormat="1" applyFont="1" applyBorder="1"/>
    <xf numFmtId="4" fontId="10" fillId="0" borderId="9" xfId="0" applyNumberFormat="1" applyFont="1" applyBorder="1"/>
    <xf numFmtId="4" fontId="10" fillId="7" borderId="31" xfId="0" applyNumberFormat="1" applyFont="1" applyFill="1" applyBorder="1"/>
    <xf numFmtId="4" fontId="10" fillId="8" borderId="32" xfId="0" applyNumberFormat="1" applyFont="1" applyFill="1" applyBorder="1"/>
    <xf numFmtId="0" fontId="2" fillId="6" borderId="18" xfId="0" applyFont="1" applyFill="1" applyBorder="1" applyAlignment="1">
      <alignment wrapText="1"/>
    </xf>
    <xf numFmtId="0" fontId="0" fillId="0" borderId="19" xfId="0" applyBorder="1" applyAlignment="1"/>
    <xf numFmtId="0" fontId="0" fillId="0" borderId="20" xfId="0" applyBorder="1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tabSelected="1" zoomScale="69" zoomScaleNormal="69" workbookViewId="0">
      <selection activeCell="D32" sqref="D32"/>
    </sheetView>
  </sheetViews>
  <sheetFormatPr defaultRowHeight="15" x14ac:dyDescent="0.25"/>
  <cols>
    <col min="1" max="1" width="32.7109375" customWidth="1"/>
    <col min="2" max="2" width="44" customWidth="1"/>
    <col min="3" max="3" width="22.28515625" customWidth="1"/>
    <col min="4" max="4" width="24.140625" customWidth="1"/>
    <col min="5" max="5" width="26" customWidth="1"/>
    <col min="6" max="6" width="21" customWidth="1"/>
  </cols>
  <sheetData>
    <row r="1" spans="1:10" ht="32.25" thickBot="1" x14ac:dyDescent="0.55000000000000004">
      <c r="A1" s="2" t="s">
        <v>56</v>
      </c>
      <c r="B1" s="2"/>
      <c r="C1" s="2"/>
      <c r="D1" s="2"/>
      <c r="E1" s="3"/>
      <c r="F1" s="3"/>
      <c r="G1" s="1"/>
      <c r="H1" s="1"/>
      <c r="I1" s="1"/>
      <c r="J1" s="1"/>
    </row>
    <row r="2" spans="1:10" ht="17.25" x14ac:dyDescent="0.3">
      <c r="A2" s="19">
        <v>2017</v>
      </c>
      <c r="B2" s="20" t="s">
        <v>8</v>
      </c>
      <c r="C2" s="20" t="s">
        <v>1</v>
      </c>
      <c r="D2" s="20" t="s">
        <v>2</v>
      </c>
      <c r="E2" s="20" t="s">
        <v>3</v>
      </c>
      <c r="F2" s="21" t="s">
        <v>4</v>
      </c>
    </row>
    <row r="3" spans="1:10" ht="17.25" x14ac:dyDescent="0.3">
      <c r="A3" s="22" t="s">
        <v>0</v>
      </c>
      <c r="B3" s="23">
        <v>67612199.519999996</v>
      </c>
      <c r="C3" s="23">
        <v>29981866</v>
      </c>
      <c r="D3" s="23">
        <f>SUM(B3:C3)</f>
        <v>97594065.519999996</v>
      </c>
      <c r="E3" s="23">
        <v>29613662.399999999</v>
      </c>
      <c r="F3" s="24">
        <f>SUM(D3-E3)</f>
        <v>67980403.120000005</v>
      </c>
    </row>
    <row r="4" spans="1:10" ht="17.25" x14ac:dyDescent="0.3">
      <c r="A4" s="22" t="s">
        <v>5</v>
      </c>
      <c r="B4" s="23">
        <v>71603764.150000006</v>
      </c>
      <c r="C4" s="23">
        <v>422507111.04000002</v>
      </c>
      <c r="D4" s="23">
        <f>SUM(B4:C4)</f>
        <v>494110875.19000006</v>
      </c>
      <c r="E4" s="23">
        <v>227161016.90000001</v>
      </c>
      <c r="F4" s="24">
        <f>SUM(D4-E4)</f>
        <v>266949858.29000005</v>
      </c>
    </row>
    <row r="5" spans="1:10" ht="17.25" x14ac:dyDescent="0.3">
      <c r="A5" s="22" t="s">
        <v>7</v>
      </c>
      <c r="B5" s="23">
        <v>29570752</v>
      </c>
      <c r="C5" s="23">
        <v>109712513</v>
      </c>
      <c r="D5" s="23">
        <f>SUM(B5:C5)</f>
        <v>139283265</v>
      </c>
      <c r="E5" s="23">
        <v>73690000</v>
      </c>
      <c r="F5" s="24">
        <f>SUM(D5-E5)</f>
        <v>65593265</v>
      </c>
    </row>
    <row r="6" spans="1:10" ht="18" thickBot="1" x14ac:dyDescent="0.35">
      <c r="A6" s="25" t="s">
        <v>6</v>
      </c>
      <c r="B6" s="26">
        <f>SUM(B3:B5)</f>
        <v>168786715.67000002</v>
      </c>
      <c r="C6" s="26">
        <f>SUM(C3:C5)</f>
        <v>562201490.03999996</v>
      </c>
      <c r="D6" s="27">
        <f>SUM(D3:D5)</f>
        <v>730988205.71000004</v>
      </c>
      <c r="E6" s="26">
        <f>SUM(E3:E5)</f>
        <v>330464679.30000001</v>
      </c>
      <c r="F6" s="28">
        <f>SUM(F3:F5)</f>
        <v>400523526.41000009</v>
      </c>
    </row>
    <row r="7" spans="1:10" ht="18" thickBot="1" x14ac:dyDescent="0.35">
      <c r="A7" s="29"/>
      <c r="B7" s="29"/>
      <c r="C7" s="29"/>
      <c r="D7" s="29"/>
      <c r="E7" s="29"/>
      <c r="F7" s="29"/>
    </row>
    <row r="8" spans="1:10" ht="17.25" x14ac:dyDescent="0.3">
      <c r="A8" s="19">
        <v>2018</v>
      </c>
      <c r="B8" s="20" t="s">
        <v>8</v>
      </c>
      <c r="C8" s="20" t="s">
        <v>1</v>
      </c>
      <c r="D8" s="20" t="s">
        <v>2</v>
      </c>
      <c r="E8" s="20" t="s">
        <v>3</v>
      </c>
      <c r="F8" s="21" t="s">
        <v>4</v>
      </c>
    </row>
    <row r="9" spans="1:10" ht="17.25" x14ac:dyDescent="0.3">
      <c r="A9" s="22" t="s">
        <v>0</v>
      </c>
      <c r="B9" s="23">
        <v>6514674.2400000002</v>
      </c>
      <c r="C9" s="23">
        <v>3082050</v>
      </c>
      <c r="D9" s="23">
        <f>SUM(B9:C9)</f>
        <v>9596724.2400000002</v>
      </c>
      <c r="E9" s="23">
        <v>5494050</v>
      </c>
      <c r="F9" s="24">
        <f>SUM(D9-E9)</f>
        <v>4102674.24</v>
      </c>
    </row>
    <row r="10" spans="1:10" ht="17.25" x14ac:dyDescent="0.3">
      <c r="A10" s="22" t="s">
        <v>5</v>
      </c>
      <c r="B10" s="23">
        <v>259469431</v>
      </c>
      <c r="C10" s="23">
        <v>656423251.83000004</v>
      </c>
      <c r="D10" s="23">
        <f>SUM(B10:C10)</f>
        <v>915892682.83000004</v>
      </c>
      <c r="E10" s="23">
        <v>706805205.41999996</v>
      </c>
      <c r="F10" s="24">
        <f>SUM(D10-E10)</f>
        <v>209087477.41000009</v>
      </c>
    </row>
    <row r="11" spans="1:10" ht="17.25" x14ac:dyDescent="0.3">
      <c r="A11" s="22" t="s">
        <v>7</v>
      </c>
      <c r="B11" s="23">
        <v>113368493.7</v>
      </c>
      <c r="C11" s="23">
        <v>955497048.29999995</v>
      </c>
      <c r="D11" s="23">
        <f>SUM(B11:C11)</f>
        <v>1068865542</v>
      </c>
      <c r="E11" s="23">
        <v>341684093.5</v>
      </c>
      <c r="F11" s="24">
        <f>SUM(D11-E11)</f>
        <v>727181448.5</v>
      </c>
    </row>
    <row r="12" spans="1:10" ht="18" thickBot="1" x14ac:dyDescent="0.35">
      <c r="A12" s="25" t="s">
        <v>6</v>
      </c>
      <c r="B12" s="26">
        <f>SUM(B9:B11)</f>
        <v>379352598.94</v>
      </c>
      <c r="C12" s="26">
        <f>SUM(C9:C11)</f>
        <v>1615002350.1300001</v>
      </c>
      <c r="D12" s="30">
        <f>SUM(D9:D11)</f>
        <v>1994354949.0700002</v>
      </c>
      <c r="E12" s="26">
        <f>SUM(E9:E11)</f>
        <v>1053983348.92</v>
      </c>
      <c r="F12" s="28">
        <f>SUM(F9:F11)</f>
        <v>940371600.1500001</v>
      </c>
    </row>
    <row r="13" spans="1:10" ht="15.75" thickBot="1" x14ac:dyDescent="0.3"/>
    <row r="14" spans="1:10" ht="19.5" thickBot="1" x14ac:dyDescent="0.35">
      <c r="A14" s="31" t="s">
        <v>9</v>
      </c>
      <c r="B14" s="34"/>
      <c r="C14" s="53"/>
      <c r="D14" s="1">
        <v>2017</v>
      </c>
    </row>
    <row r="15" spans="1:10" ht="15.75" x14ac:dyDescent="0.25">
      <c r="A15" s="32" t="s">
        <v>18</v>
      </c>
      <c r="B15" s="35" t="s">
        <v>10</v>
      </c>
      <c r="C15" s="54">
        <v>133047000</v>
      </c>
      <c r="D15" s="50"/>
      <c r="E15" s="43" t="s">
        <v>48</v>
      </c>
      <c r="F15" s="46" t="s">
        <v>1</v>
      </c>
      <c r="G15" s="38"/>
      <c r="H15" s="39"/>
    </row>
    <row r="16" spans="1:10" ht="31.5" x14ac:dyDescent="0.25">
      <c r="A16" s="33" t="s">
        <v>20</v>
      </c>
      <c r="B16" s="35" t="s">
        <v>11</v>
      </c>
      <c r="C16" s="54">
        <v>72216000</v>
      </c>
      <c r="D16" s="51" t="s">
        <v>39</v>
      </c>
      <c r="E16" s="44">
        <f>SUM(B6)</f>
        <v>168786715.67000002</v>
      </c>
      <c r="F16" s="47">
        <f>SUM(C6)</f>
        <v>562201490.03999996</v>
      </c>
      <c r="G16" s="37" t="s">
        <v>39</v>
      </c>
      <c r="H16" s="40"/>
    </row>
    <row r="17" spans="1:8" ht="15.75" x14ac:dyDescent="0.25">
      <c r="A17" s="32" t="s">
        <v>12</v>
      </c>
      <c r="B17" s="35" t="s">
        <v>13</v>
      </c>
      <c r="C17" s="54">
        <v>243328000</v>
      </c>
      <c r="D17" s="51" t="s">
        <v>41</v>
      </c>
      <c r="E17" s="44">
        <v>-133047000</v>
      </c>
      <c r="F17" s="47">
        <v>-280464679.30000001</v>
      </c>
      <c r="G17" s="37" t="s">
        <v>43</v>
      </c>
      <c r="H17" s="40"/>
    </row>
    <row r="18" spans="1:8" ht="15.75" x14ac:dyDescent="0.25">
      <c r="A18" s="32" t="s">
        <v>15</v>
      </c>
      <c r="B18" s="35" t="s">
        <v>14</v>
      </c>
      <c r="C18" s="54">
        <v>200000000</v>
      </c>
      <c r="D18" s="51" t="s">
        <v>16</v>
      </c>
      <c r="E18" s="44">
        <v>0</v>
      </c>
      <c r="F18" s="47"/>
      <c r="G18" s="37"/>
      <c r="H18" s="40"/>
    </row>
    <row r="19" spans="1:8" ht="15.75" x14ac:dyDescent="0.25">
      <c r="A19" s="32" t="s">
        <v>16</v>
      </c>
      <c r="B19" s="35" t="s">
        <v>17</v>
      </c>
      <c r="C19" s="54">
        <v>100000000</v>
      </c>
      <c r="D19" s="51" t="s">
        <v>42</v>
      </c>
      <c r="E19" s="44">
        <v>37408000</v>
      </c>
      <c r="F19" s="47">
        <v>0</v>
      </c>
      <c r="G19" s="37" t="s">
        <v>50</v>
      </c>
      <c r="H19" s="40"/>
    </row>
    <row r="20" spans="1:8" ht="26.25" x14ac:dyDescent="0.25">
      <c r="A20" s="32" t="s">
        <v>27</v>
      </c>
      <c r="B20" s="49" t="s">
        <v>49</v>
      </c>
      <c r="C20" s="54">
        <v>-37408000</v>
      </c>
      <c r="D20" s="51" t="s">
        <v>53</v>
      </c>
      <c r="E20" s="56"/>
      <c r="F20" s="57">
        <f>SUM(E16+F16)/100*-10</f>
        <v>-73098820.57100001</v>
      </c>
      <c r="G20" s="37"/>
      <c r="H20" s="40"/>
    </row>
    <row r="21" spans="1:8" ht="27" thickBot="1" x14ac:dyDescent="0.3">
      <c r="A21" s="32" t="s">
        <v>19</v>
      </c>
      <c r="B21" s="36" t="s">
        <v>21</v>
      </c>
      <c r="C21" s="55">
        <v>-72216000</v>
      </c>
      <c r="D21" s="52"/>
      <c r="E21" s="45">
        <f>SUM(E16:E19)</f>
        <v>73147715.670000017</v>
      </c>
      <c r="F21" s="48">
        <f>SUM(F16:F19)</f>
        <v>281736810.73999995</v>
      </c>
      <c r="G21" s="41"/>
      <c r="H21" s="42"/>
    </row>
    <row r="22" spans="1:8" ht="15.75" thickBot="1" x14ac:dyDescent="0.3">
      <c r="C22" s="4"/>
    </row>
    <row r="23" spans="1:8" ht="16.5" thickBot="1" x14ac:dyDescent="0.3">
      <c r="A23" s="13" t="s">
        <v>22</v>
      </c>
      <c r="B23" s="5" t="s">
        <v>45</v>
      </c>
      <c r="C23" s="6">
        <f>SUM(D6)</f>
        <v>730988205.71000004</v>
      </c>
      <c r="D23" s="1">
        <v>2018</v>
      </c>
    </row>
    <row r="24" spans="1:8" ht="15.75" x14ac:dyDescent="0.25">
      <c r="A24" s="7" t="s">
        <v>26</v>
      </c>
      <c r="B24" t="s">
        <v>38</v>
      </c>
      <c r="C24" s="9">
        <f>SUM(E6-50000000)</f>
        <v>280464679.30000001</v>
      </c>
      <c r="D24" s="50"/>
      <c r="E24" s="43" t="s">
        <v>48</v>
      </c>
      <c r="F24" s="46" t="s">
        <v>1</v>
      </c>
      <c r="G24" s="38"/>
      <c r="H24" s="39"/>
    </row>
    <row r="25" spans="1:8" ht="15.75" x14ac:dyDescent="0.25">
      <c r="A25" s="7" t="s">
        <v>23</v>
      </c>
      <c r="B25" t="s">
        <v>30</v>
      </c>
      <c r="C25" s="9">
        <f>SUM(C15)</f>
        <v>133047000</v>
      </c>
      <c r="D25" s="51" t="s">
        <v>40</v>
      </c>
      <c r="E25" s="44">
        <f>SUM(B12)</f>
        <v>379352598.94</v>
      </c>
      <c r="F25" s="47">
        <f>SUM(C12)</f>
        <v>1615002350.1300001</v>
      </c>
      <c r="G25" s="37" t="s">
        <v>40</v>
      </c>
      <c r="H25" s="40"/>
    </row>
    <row r="26" spans="1:8" ht="15.75" x14ac:dyDescent="0.25">
      <c r="A26" s="7" t="s">
        <v>28</v>
      </c>
      <c r="B26" t="s">
        <v>32</v>
      </c>
      <c r="C26" s="9">
        <f>SUM(C20)</f>
        <v>-37408000</v>
      </c>
      <c r="D26" s="51" t="s">
        <v>51</v>
      </c>
      <c r="E26" s="44">
        <v>-200000000</v>
      </c>
      <c r="F26" s="47">
        <v>-1053983348.92</v>
      </c>
      <c r="G26" s="37" t="s">
        <v>44</v>
      </c>
      <c r="H26" s="40"/>
    </row>
    <row r="27" spans="1:8" ht="15.75" x14ac:dyDescent="0.25">
      <c r="A27" s="7" t="s">
        <v>46</v>
      </c>
      <c r="B27" s="8"/>
      <c r="C27" s="9">
        <v>50000000</v>
      </c>
      <c r="D27" s="51" t="s">
        <v>16</v>
      </c>
      <c r="E27" s="44">
        <v>-100000000</v>
      </c>
      <c r="F27" s="47"/>
      <c r="G27" s="37"/>
      <c r="H27" s="40"/>
    </row>
    <row r="28" spans="1:8" ht="16.5" thickBot="1" x14ac:dyDescent="0.3">
      <c r="A28" s="10" t="s">
        <v>24</v>
      </c>
      <c r="B28" s="11"/>
      <c r="C28" s="14">
        <f>SUM(C23-C24-C25-C26-C27)</f>
        <v>304884526.41000003</v>
      </c>
      <c r="D28" s="51" t="s">
        <v>42</v>
      </c>
      <c r="E28" s="44">
        <v>0</v>
      </c>
      <c r="F28" s="47">
        <v>0</v>
      </c>
      <c r="G28" s="37" t="s">
        <v>52</v>
      </c>
      <c r="H28" s="40"/>
    </row>
    <row r="29" spans="1:8" ht="15.75" thickBot="1" x14ac:dyDescent="0.3">
      <c r="D29" s="51" t="s">
        <v>53</v>
      </c>
      <c r="E29" s="56"/>
      <c r="F29" s="57">
        <f>SUM(E25+F25)/100*-10</f>
        <v>-199435494.90700004</v>
      </c>
      <c r="G29" s="37"/>
      <c r="H29" s="40"/>
    </row>
    <row r="30" spans="1:8" ht="16.5" thickBot="1" x14ac:dyDescent="0.3">
      <c r="A30" s="13" t="s">
        <v>25</v>
      </c>
      <c r="B30" s="5" t="s">
        <v>45</v>
      </c>
      <c r="C30" s="6">
        <f>SUM(D12)</f>
        <v>1994354949.0700002</v>
      </c>
      <c r="D30" s="52"/>
      <c r="E30" s="45">
        <f>SUM(E25:E28)</f>
        <v>79352598.939999998</v>
      </c>
      <c r="F30" s="48">
        <f>SUM(F25:F29)</f>
        <v>361583506.30300009</v>
      </c>
      <c r="G30" s="41"/>
      <c r="H30" s="42"/>
    </row>
    <row r="31" spans="1:8" ht="15.75" x14ac:dyDescent="0.25">
      <c r="A31" s="7" t="s">
        <v>26</v>
      </c>
      <c r="B31" t="s">
        <v>33</v>
      </c>
      <c r="C31" s="9">
        <f>SUM(E12)</f>
        <v>1053983348.92</v>
      </c>
    </row>
    <row r="32" spans="1:8" ht="15.75" x14ac:dyDescent="0.25">
      <c r="A32" s="7" t="s">
        <v>37</v>
      </c>
      <c r="B32" t="s">
        <v>30</v>
      </c>
      <c r="C32" s="9">
        <v>200000000</v>
      </c>
    </row>
    <row r="33" spans="1:5" ht="15.75" x14ac:dyDescent="0.25">
      <c r="A33" s="7" t="s">
        <v>29</v>
      </c>
      <c r="C33" s="9">
        <f>SUM(C19)</f>
        <v>100000000</v>
      </c>
    </row>
    <row r="34" spans="1:5" ht="15.75" x14ac:dyDescent="0.25">
      <c r="A34" s="7" t="s">
        <v>28</v>
      </c>
      <c r="B34" t="s">
        <v>31</v>
      </c>
      <c r="C34" s="9">
        <v>0</v>
      </c>
    </row>
    <row r="35" spans="1:5" ht="15.75" x14ac:dyDescent="0.25">
      <c r="A35" s="7" t="s">
        <v>47</v>
      </c>
      <c r="B35" s="8"/>
      <c r="C35" s="9">
        <v>50000000</v>
      </c>
    </row>
    <row r="36" spans="1:5" ht="16.5" thickBot="1" x14ac:dyDescent="0.3">
      <c r="A36" s="10" t="s">
        <v>24</v>
      </c>
      <c r="B36" s="11"/>
      <c r="C36" s="14">
        <f>SUM(C30-C31-C32-C33-C34-C35)</f>
        <v>590371600.15000021</v>
      </c>
    </row>
    <row r="37" spans="1:5" ht="15.75" thickBot="1" x14ac:dyDescent="0.3">
      <c r="A37" s="12"/>
    </row>
    <row r="38" spans="1:5" ht="35.25" customHeight="1" x14ac:dyDescent="0.25">
      <c r="A38" s="58" t="s">
        <v>55</v>
      </c>
      <c r="B38" s="59"/>
      <c r="C38" s="59"/>
      <c r="D38" s="59"/>
      <c r="E38" s="60"/>
    </row>
    <row r="39" spans="1:5" ht="16.5" thickBot="1" x14ac:dyDescent="0.3">
      <c r="A39" s="15" t="s">
        <v>34</v>
      </c>
      <c r="B39" s="16"/>
      <c r="C39" s="17">
        <v>700000000</v>
      </c>
      <c r="D39" s="16" t="s">
        <v>35</v>
      </c>
      <c r="E39" s="18"/>
    </row>
    <row r="40" spans="1:5" x14ac:dyDescent="0.25">
      <c r="A40" t="s">
        <v>36</v>
      </c>
    </row>
    <row r="41" spans="1:5" x14ac:dyDescent="0.25">
      <c r="A41" t="s">
        <v>54</v>
      </c>
    </row>
  </sheetData>
  <mergeCells count="1">
    <mergeCell ref="A38:E38"/>
  </mergeCells>
  <pageMargins left="0.51181102362204722" right="0.51181102362204722" top="0.78740157480314965" bottom="0.78740157480314965" header="0.31496062992125984" footer="0.31496062992125984"/>
  <pageSetup paperSize="9" scale="66" firstPageNumber="45" orientation="landscape" useFirstPageNumber="1" r:id="rId1"/>
  <headerFooter>
    <oddFooter>&amp;L&amp;"Arial,Obyčejné"&amp;10Zastupitelstvo Olomouckého kraje 27. 2. 2017 
43. - Rozpočet Olomouckého kraje 2017 – nové investice
Příloha č. 3: Souhrnná tabulka projektů z EF – financování v roce 2017 a 2018&amp;R&amp;"Arial,Obyčejné"&amp;10Strana &amp;P (celkem 45)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8"/>
  <sheetViews>
    <sheetView workbookViewId="0">
      <selection activeCell="D26" sqref="D26"/>
    </sheetView>
  </sheetViews>
  <sheetFormatPr defaultRowHeight="15" x14ac:dyDescent="0.25"/>
  <cols>
    <col min="1" max="1" width="25.28515625" customWidth="1"/>
    <col min="2" max="2" width="21.42578125" bestFit="1" customWidth="1"/>
    <col min="3" max="3" width="15.42578125" bestFit="1" customWidth="1"/>
  </cols>
  <sheetData>
    <row r="2" spans="1:5" ht="15.75" thickBot="1" x14ac:dyDescent="0.3">
      <c r="A2">
        <v>2017</v>
      </c>
    </row>
    <row r="3" spans="1:5" x14ac:dyDescent="0.25">
      <c r="A3" s="50"/>
      <c r="B3" s="43" t="s">
        <v>48</v>
      </c>
      <c r="C3" s="46" t="s">
        <v>1</v>
      </c>
      <c r="D3" s="38"/>
      <c r="E3" s="39"/>
    </row>
    <row r="4" spans="1:5" x14ac:dyDescent="0.25">
      <c r="A4" s="51" t="s">
        <v>39</v>
      </c>
      <c r="B4" s="44">
        <f>SUM(List1!B6)</f>
        <v>168786715.67000002</v>
      </c>
      <c r="C4" s="47">
        <f>SUM(List1!C6)</f>
        <v>562201490.03999996</v>
      </c>
      <c r="D4" s="37" t="s">
        <v>39</v>
      </c>
      <c r="E4" s="40"/>
    </row>
    <row r="5" spans="1:5" x14ac:dyDescent="0.25">
      <c r="A5" s="51" t="s">
        <v>41</v>
      </c>
      <c r="B5" s="44">
        <v>-133047000</v>
      </c>
      <c r="C5" s="47">
        <v>-280464679.30000001</v>
      </c>
      <c r="D5" s="37" t="s">
        <v>43</v>
      </c>
      <c r="E5" s="40"/>
    </row>
    <row r="6" spans="1:5" x14ac:dyDescent="0.25">
      <c r="A6" s="51" t="s">
        <v>16</v>
      </c>
      <c r="B6" s="44">
        <v>0</v>
      </c>
      <c r="C6" s="47"/>
      <c r="D6" s="37"/>
      <c r="E6" s="40"/>
    </row>
    <row r="7" spans="1:5" x14ac:dyDescent="0.25">
      <c r="A7" s="51" t="s">
        <v>42</v>
      </c>
      <c r="B7" s="44">
        <v>37408000</v>
      </c>
      <c r="C7" s="47">
        <v>0</v>
      </c>
      <c r="D7" s="37" t="s">
        <v>50</v>
      </c>
      <c r="E7" s="40"/>
    </row>
    <row r="8" spans="1:5" x14ac:dyDescent="0.25">
      <c r="A8" s="51" t="s">
        <v>53</v>
      </c>
      <c r="B8" s="56"/>
      <c r="C8" s="57">
        <f>SUM(B4+C4)/100*-10</f>
        <v>-73098820.57100001</v>
      </c>
      <c r="D8" s="37"/>
      <c r="E8" s="40"/>
    </row>
    <row r="9" spans="1:5" ht="15.75" thickBot="1" x14ac:dyDescent="0.3">
      <c r="A9" s="52"/>
      <c r="B9" s="45">
        <f>SUM(B4:B7)</f>
        <v>73147715.670000017</v>
      </c>
      <c r="C9" s="48">
        <f>SUM(C4:C7)</f>
        <v>281736810.73999995</v>
      </c>
      <c r="D9" s="41"/>
      <c r="E9" s="42"/>
    </row>
    <row r="11" spans="1:5" ht="15.75" thickBot="1" x14ac:dyDescent="0.3">
      <c r="A11">
        <v>2018</v>
      </c>
    </row>
    <row r="12" spans="1:5" x14ac:dyDescent="0.25">
      <c r="A12" s="50"/>
      <c r="B12" s="43" t="s">
        <v>48</v>
      </c>
      <c r="C12" s="46" t="s">
        <v>1</v>
      </c>
      <c r="D12" s="38"/>
      <c r="E12" s="39"/>
    </row>
    <row r="13" spans="1:5" x14ac:dyDescent="0.25">
      <c r="A13" s="51" t="s">
        <v>40</v>
      </c>
      <c r="B13" s="44">
        <f>SUM(List1!B12)</f>
        <v>379352598.94</v>
      </c>
      <c r="C13" s="47">
        <f>SUM(List1!C12)</f>
        <v>1615002350.1300001</v>
      </c>
      <c r="D13" s="37" t="s">
        <v>40</v>
      </c>
      <c r="E13" s="40"/>
    </row>
    <row r="14" spans="1:5" x14ac:dyDescent="0.25">
      <c r="A14" s="51" t="s">
        <v>51</v>
      </c>
      <c r="B14" s="44">
        <v>-200000000</v>
      </c>
      <c r="C14" s="47">
        <v>-1053983348.92</v>
      </c>
      <c r="D14" s="37" t="s">
        <v>44</v>
      </c>
      <c r="E14" s="40"/>
    </row>
    <row r="15" spans="1:5" x14ac:dyDescent="0.25">
      <c r="A15" s="51" t="s">
        <v>16</v>
      </c>
      <c r="B15" s="44">
        <v>-100000000</v>
      </c>
      <c r="C15" s="47"/>
      <c r="D15" s="37"/>
      <c r="E15" s="40"/>
    </row>
    <row r="16" spans="1:5" x14ac:dyDescent="0.25">
      <c r="A16" s="51" t="s">
        <v>42</v>
      </c>
      <c r="B16" s="44">
        <v>0</v>
      </c>
      <c r="C16" s="47">
        <v>0</v>
      </c>
      <c r="D16" s="37" t="s">
        <v>52</v>
      </c>
      <c r="E16" s="40"/>
    </row>
    <row r="17" spans="1:5" x14ac:dyDescent="0.25">
      <c r="A17" s="51" t="s">
        <v>53</v>
      </c>
      <c r="B17" s="56"/>
      <c r="C17" s="57">
        <f>SUM(B13+C13)/100*-10</f>
        <v>-199435494.90700004</v>
      </c>
      <c r="D17" s="37"/>
      <c r="E17" s="40"/>
    </row>
    <row r="18" spans="1:5" ht="15.75" thickBot="1" x14ac:dyDescent="0.3">
      <c r="A18" s="52"/>
      <c r="B18" s="45">
        <f>SUM(B13:B16)</f>
        <v>79352598.939999998</v>
      </c>
      <c r="C18" s="48">
        <f>SUM(C13:C17)</f>
        <v>361583506.30300009</v>
      </c>
      <c r="D18" s="41"/>
      <c r="E18" s="42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Fidrová Olga</dc:creator>
  <cp:lastModifiedBy>Kypusová Marta</cp:lastModifiedBy>
  <cp:lastPrinted>2017-02-10T09:24:16Z</cp:lastPrinted>
  <dcterms:created xsi:type="dcterms:W3CDTF">2017-01-09T06:47:54Z</dcterms:created>
  <dcterms:modified xsi:type="dcterms:W3CDTF">2017-02-13T12:04:18Z</dcterms:modified>
</cp:coreProperties>
</file>