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úvěrů'!$A$1:$D$119</definedName>
  </definedNames>
  <calcPr fullCalcOnLoad="1"/>
</workbook>
</file>

<file path=xl/sharedStrings.xml><?xml version="1.0" encoding="utf-8"?>
<sst xmlns="http://schemas.openxmlformats.org/spreadsheetml/2006/main" count="84" uniqueCount="37">
  <si>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</si>
  <si>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</si>
  <si>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</si>
  <si>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</si>
  <si>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</si>
  <si>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</si>
  <si>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</si>
  <si>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</si>
  <si>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</si>
  <si>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</si>
  <si>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</si>
  <si>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</si>
  <si>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</si>
  <si>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</si>
  <si>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</si>
  <si>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</si>
  <si>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</si>
  <si>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</si>
  <si>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</si>
  <si>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</si>
  <si>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</si>
  <si>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</si>
  <si>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</si>
  <si>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</si>
  <si>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</si>
  <si>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</si>
  <si>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</si>
  <si>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</si>
  <si>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</si>
  <si>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</si>
  <si>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</si>
  <si>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</si>
  <si>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Schváleno usnesením Zastupitelstva Olomouckého kraje UZ/15/19/2010 ze dne 28.6.2010</t>
  </si>
  <si>
    <t>2. Přehled úvěrů a půjček Olomouckého kraje</t>
  </si>
  <si>
    <t>Celkem</t>
  </si>
  <si>
    <t>Stav k 31.12.2016</t>
  </si>
  <si>
    <t>Stav k 30.11.2016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</si>
</sst>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4" fontId="12" fillId="0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view="pageBreakPreview" zoomScaleSheetLayoutView="100" zoomScalePageLayoutView="0" workbookViewId="0" topLeftCell="A88">
      <selection activeCell="G98" sqref="G98"/>
    </sheetView>
  </sheetViews>
  <sheetFormatPr defaultColWidth="9.140625" defaultRowHeight="12.75"/>
  <cols>
    <col min="1" max="1" width="29.140625" style="9" customWidth="1"/>
    <col min="2" max="4" width="23.7109375" style="9" customWidth="1"/>
    <col min="5" max="5" width="33.57421875" style="9" customWidth="1"/>
    <col min="6" max="6" width="22.28125" style="6" customWidth="1"/>
    <col min="7" max="7" width="16.00390625" style="7" customWidth="1"/>
    <col min="8" max="8" width="16.00390625" style="8" customWidth="1"/>
    <col min="9" max="9" width="6.140625" style="7" customWidth="1"/>
    <col min="10" max="10" width="11.28125" style="7" customWidth="1"/>
    <col min="11" max="16384" width="9.140625" style="7" customWidth="1"/>
  </cols>
  <sheetData>
    <row r="1" spans="1:5" ht="21" customHeight="1">
      <c r="A1" s="55" t="s">
        <v>33</v>
      </c>
      <c r="B1" s="5"/>
      <c r="C1" s="5"/>
      <c r="D1" s="5"/>
      <c r="E1" s="5"/>
    </row>
    <row r="2" ht="9" customHeight="1" hidden="1" thickBot="1"/>
    <row r="3" spans="1:4" ht="15.75" hidden="1">
      <c r="A3" s="2" t="s">
        <v>6</v>
      </c>
      <c r="C3" s="10" t="s">
        <v>5</v>
      </c>
      <c r="D3" s="4" t="s">
        <v>9</v>
      </c>
    </row>
    <row r="4" spans="1:2" ht="15" hidden="1">
      <c r="A4" s="11" t="s">
        <v>7</v>
      </c>
      <c r="B4" s="12"/>
    </row>
    <row r="5" spans="1:4" ht="14.25" customHeight="1" hidden="1" thickBot="1">
      <c r="A5" s="1" t="s">
        <v>14</v>
      </c>
      <c r="D5" s="13" t="s">
        <v>13</v>
      </c>
    </row>
    <row r="6" spans="1:4" ht="16.5" hidden="1" thickBot="1" thickTop="1">
      <c r="A6" s="14" t="s">
        <v>0</v>
      </c>
      <c r="B6" s="15" t="s">
        <v>1</v>
      </c>
      <c r="C6" s="16" t="s">
        <v>2</v>
      </c>
      <c r="D6" s="17" t="s">
        <v>3</v>
      </c>
    </row>
    <row r="7" spans="1:4" ht="14.25" hidden="1">
      <c r="A7" s="18">
        <v>2005</v>
      </c>
      <c r="B7" s="19">
        <v>33779920.65</v>
      </c>
      <c r="C7" s="20">
        <v>0</v>
      </c>
      <c r="D7" s="21">
        <f>B7-C7</f>
        <v>33779920.65</v>
      </c>
    </row>
    <row r="8" spans="1:4" ht="14.25" hidden="1">
      <c r="A8" s="18">
        <v>2006</v>
      </c>
      <c r="B8" s="19">
        <v>121038838.24</v>
      </c>
      <c r="C8" s="20">
        <v>27471722.96</v>
      </c>
      <c r="D8" s="21">
        <f aca="true" t="shared" si="0" ref="D8:D13">D7+B8-C8</f>
        <v>127347035.92999998</v>
      </c>
    </row>
    <row r="9" spans="1:4" ht="14.25" hidden="1">
      <c r="A9" s="18">
        <v>2007</v>
      </c>
      <c r="B9" s="19">
        <v>84502009.17</v>
      </c>
      <c r="C9" s="20">
        <v>82736242.35</v>
      </c>
      <c r="D9" s="21">
        <f t="shared" si="0"/>
        <v>129112802.74999997</v>
      </c>
    </row>
    <row r="10" spans="1:4" ht="14.25" hidden="1">
      <c r="A10" s="18">
        <v>2008</v>
      </c>
      <c r="B10" s="33">
        <v>35102092.04</v>
      </c>
      <c r="C10" s="20">
        <v>84051181.69</v>
      </c>
      <c r="D10" s="21">
        <f t="shared" si="0"/>
        <v>80163713.09999996</v>
      </c>
    </row>
    <row r="11" spans="1:4" ht="14.25" hidden="1">
      <c r="A11" s="18">
        <v>2009</v>
      </c>
      <c r="B11" s="20">
        <v>0</v>
      </c>
      <c r="C11" s="20">
        <f>43943373.84+6678623.92</f>
        <v>50621997.760000005</v>
      </c>
      <c r="D11" s="21">
        <f t="shared" si="0"/>
        <v>29541715.33999996</v>
      </c>
    </row>
    <row r="12" spans="1:4" ht="14.25" hidden="1">
      <c r="A12" s="18">
        <v>2010</v>
      </c>
      <c r="B12" s="20">
        <v>0</v>
      </c>
      <c r="C12" s="20">
        <v>26181532.59</v>
      </c>
      <c r="D12" s="21">
        <f t="shared" si="0"/>
        <v>3360182.749999959</v>
      </c>
    </row>
    <row r="13" spans="1:4" ht="15" hidden="1" thickBot="1">
      <c r="A13" s="22">
        <v>2011</v>
      </c>
      <c r="B13" s="23">
        <v>0</v>
      </c>
      <c r="C13" s="24">
        <v>3360182.75</v>
      </c>
      <c r="D13" s="25">
        <f t="shared" si="0"/>
        <v>-4.0978193283081055E-08</v>
      </c>
    </row>
    <row r="14" spans="1:4" ht="15.75" hidden="1" thickBot="1">
      <c r="A14" s="26" t="s">
        <v>24</v>
      </c>
      <c r="B14" s="27">
        <f>SUM(B7:B13)</f>
        <v>274422860.1</v>
      </c>
      <c r="C14" s="28">
        <f>SUM(C7:C13)</f>
        <v>274422860.09999996</v>
      </c>
      <c r="D14" s="29">
        <f>B14-C14</f>
        <v>0</v>
      </c>
    </row>
    <row r="15" spans="1:4" ht="13.5" hidden="1" thickTop="1">
      <c r="A15" s="62"/>
      <c r="B15" s="62"/>
      <c r="C15" s="62"/>
      <c r="D15" s="62"/>
    </row>
    <row r="17" spans="1:4" ht="15.75">
      <c r="A17" s="2" t="s">
        <v>25</v>
      </c>
      <c r="C17" s="10" t="s">
        <v>5</v>
      </c>
      <c r="D17" s="4">
        <v>900000000</v>
      </c>
    </row>
    <row r="18" spans="1:2" ht="15">
      <c r="A18" s="11" t="s">
        <v>10</v>
      </c>
      <c r="B18" s="12"/>
    </row>
    <row r="19" spans="1:4" ht="13.5" thickBot="1">
      <c r="A19" s="1" t="s">
        <v>15</v>
      </c>
      <c r="D19" s="13" t="s">
        <v>13</v>
      </c>
    </row>
    <row r="20" spans="1:4" ht="16.5" thickBot="1" thickTop="1">
      <c r="A20" s="14" t="s">
        <v>0</v>
      </c>
      <c r="B20" s="15" t="s">
        <v>1</v>
      </c>
      <c r="C20" s="16" t="s">
        <v>2</v>
      </c>
      <c r="D20" s="17" t="s">
        <v>3</v>
      </c>
    </row>
    <row r="21" spans="1:4" ht="15" thickTop="1">
      <c r="A21" s="18">
        <v>2006</v>
      </c>
      <c r="B21" s="19">
        <v>289000000</v>
      </c>
      <c r="C21" s="20">
        <v>0</v>
      </c>
      <c r="D21" s="21">
        <f>+B21-C21</f>
        <v>289000000</v>
      </c>
    </row>
    <row r="22" spans="1:4" ht="14.25">
      <c r="A22" s="18">
        <v>2007</v>
      </c>
      <c r="B22" s="19">
        <v>379500000</v>
      </c>
      <c r="C22" s="20">
        <v>0</v>
      </c>
      <c r="D22" s="21">
        <f aca="true" t="shared" si="1" ref="D22:D27">D21+B22-C22</f>
        <v>668500000</v>
      </c>
    </row>
    <row r="23" spans="1:4" ht="14.25">
      <c r="A23" s="18">
        <v>2008</v>
      </c>
      <c r="B23" s="33">
        <v>231500000</v>
      </c>
      <c r="C23" s="20">
        <v>14097560.98</v>
      </c>
      <c r="D23" s="21">
        <f t="shared" si="1"/>
        <v>885902439.02</v>
      </c>
    </row>
    <row r="24" spans="1:5" ht="14.25">
      <c r="A24" s="18">
        <v>2009</v>
      </c>
      <c r="B24" s="20">
        <v>0</v>
      </c>
      <c r="C24" s="20">
        <v>14097560.98</v>
      </c>
      <c r="D24" s="21">
        <f t="shared" si="1"/>
        <v>871804878.04</v>
      </c>
      <c r="E24" s="32"/>
    </row>
    <row r="25" spans="1:5" ht="14.25">
      <c r="A25" s="18">
        <v>2010</v>
      </c>
      <c r="B25" s="33">
        <v>0</v>
      </c>
      <c r="C25" s="20">
        <v>14097560.98</v>
      </c>
      <c r="D25" s="21">
        <f t="shared" si="1"/>
        <v>857707317.06</v>
      </c>
      <c r="E25" s="32"/>
    </row>
    <row r="26" spans="1:5" ht="14.25">
      <c r="A26" s="18">
        <v>2011</v>
      </c>
      <c r="B26" s="20">
        <v>0</v>
      </c>
      <c r="C26" s="20">
        <f>32609756.1</f>
        <v>32609756.1</v>
      </c>
      <c r="D26" s="21">
        <f t="shared" si="1"/>
        <v>825097560.9599999</v>
      </c>
      <c r="E26" s="32"/>
    </row>
    <row r="27" spans="1:5" ht="14.25">
      <c r="A27" s="18">
        <v>2012</v>
      </c>
      <c r="B27" s="20">
        <v>0</v>
      </c>
      <c r="C27" s="20">
        <v>43633565.62</v>
      </c>
      <c r="D27" s="21">
        <f t="shared" si="1"/>
        <v>781463995.3399999</v>
      </c>
      <c r="E27" s="32"/>
    </row>
    <row r="28" spans="1:5" ht="14.25">
      <c r="A28" s="18">
        <v>2013</v>
      </c>
      <c r="B28" s="20">
        <v>0</v>
      </c>
      <c r="C28" s="20">
        <v>43633565.62</v>
      </c>
      <c r="D28" s="21">
        <f>D27+B28-C28</f>
        <v>737830429.7199999</v>
      </c>
      <c r="E28" s="32"/>
    </row>
    <row r="29" spans="1:5" ht="14.25">
      <c r="A29" s="18">
        <v>2014</v>
      </c>
      <c r="B29" s="20">
        <v>0</v>
      </c>
      <c r="C29" s="20">
        <v>43633565.62</v>
      </c>
      <c r="D29" s="21">
        <f>D28+B29-C29</f>
        <v>694196864.0999999</v>
      </c>
      <c r="E29" s="32"/>
    </row>
    <row r="30" spans="1:5" ht="14.25">
      <c r="A30" s="18">
        <v>2015</v>
      </c>
      <c r="B30" s="20">
        <v>0</v>
      </c>
      <c r="C30" s="20">
        <f>21816782.81*2</f>
        <v>43633565.62</v>
      </c>
      <c r="D30" s="21">
        <f>D29+B30-C30</f>
        <v>650563298.4799999</v>
      </c>
      <c r="E30" s="32"/>
    </row>
    <row r="31" spans="1:5" ht="15" thickBot="1">
      <c r="A31" s="22">
        <v>2016</v>
      </c>
      <c r="B31" s="23">
        <v>0</v>
      </c>
      <c r="C31" s="24">
        <v>43633565.62</v>
      </c>
      <c r="D31" s="21">
        <f>D30+B31-C31</f>
        <v>606929732.8599999</v>
      </c>
      <c r="E31" s="32"/>
    </row>
    <row r="32" spans="1:5" ht="16.5" thickBot="1" thickTop="1">
      <c r="A32" s="26" t="s">
        <v>35</v>
      </c>
      <c r="B32" s="27">
        <f>SUM(B21:B31)</f>
        <v>900000000</v>
      </c>
      <c r="C32" s="28">
        <f>SUM(C21:C31)</f>
        <v>293070267.14</v>
      </c>
      <c r="D32" s="54">
        <f>B32-C32</f>
        <v>606929732.86</v>
      </c>
      <c r="E32" s="32">
        <f>B32-C32</f>
        <v>606929732.86</v>
      </c>
    </row>
    <row r="33" spans="1:4" ht="6.75" customHeight="1" thickTop="1">
      <c r="A33" s="62"/>
      <c r="B33" s="62"/>
      <c r="C33" s="62"/>
      <c r="D33" s="62"/>
    </row>
    <row r="34" spans="1:4" ht="6" customHeight="1">
      <c r="A34" s="3"/>
      <c r="B34" s="3"/>
      <c r="C34" s="3"/>
      <c r="D34" s="3"/>
    </row>
    <row r="35" spans="1:4" ht="15.75">
      <c r="A35" s="2" t="s">
        <v>8</v>
      </c>
      <c r="C35" s="10" t="s">
        <v>5</v>
      </c>
      <c r="D35" s="50">
        <v>3000000000</v>
      </c>
    </row>
    <row r="36" spans="1:2" ht="15">
      <c r="A36" s="11" t="s">
        <v>10</v>
      </c>
      <c r="B36" s="12"/>
    </row>
    <row r="37" spans="1:4" ht="13.5" thickBot="1">
      <c r="A37" s="1" t="s">
        <v>16</v>
      </c>
      <c r="D37" s="13" t="s">
        <v>13</v>
      </c>
    </row>
    <row r="38" spans="1:4" ht="16.5" thickBot="1" thickTop="1">
      <c r="A38" s="14" t="s">
        <v>0</v>
      </c>
      <c r="B38" s="15" t="s">
        <v>1</v>
      </c>
      <c r="C38" s="16" t="s">
        <v>2</v>
      </c>
      <c r="D38" s="17" t="s">
        <v>3</v>
      </c>
    </row>
    <row r="39" spans="1:5" ht="15" thickTop="1">
      <c r="A39" s="18">
        <v>2008</v>
      </c>
      <c r="B39" s="34">
        <v>450000000</v>
      </c>
      <c r="C39" s="34">
        <v>0</v>
      </c>
      <c r="D39" s="21">
        <f>+B39-C39</f>
        <v>450000000</v>
      </c>
      <c r="E39" s="32">
        <f>D32+D48</f>
        <v>3256929733</v>
      </c>
    </row>
    <row r="40" spans="1:4" ht="14.25">
      <c r="A40" s="18">
        <v>2009</v>
      </c>
      <c r="B40" s="33">
        <v>750000000</v>
      </c>
      <c r="C40" s="20">
        <v>0</v>
      </c>
      <c r="D40" s="21">
        <f aca="true" t="shared" si="2" ref="D40:D47">D39+B40-C40</f>
        <v>1200000000</v>
      </c>
    </row>
    <row r="41" spans="1:4" ht="14.25">
      <c r="A41" s="18">
        <v>2010</v>
      </c>
      <c r="B41" s="20">
        <v>200000000</v>
      </c>
      <c r="C41" s="20">
        <v>0</v>
      </c>
      <c r="D41" s="21">
        <f t="shared" si="2"/>
        <v>1400000000</v>
      </c>
    </row>
    <row r="42" spans="1:4" ht="14.25">
      <c r="A42" s="18">
        <v>2011</v>
      </c>
      <c r="B42" s="20">
        <v>500000000</v>
      </c>
      <c r="C42" s="20">
        <v>0</v>
      </c>
      <c r="D42" s="21">
        <f t="shared" si="2"/>
        <v>1900000000</v>
      </c>
    </row>
    <row r="43" spans="1:5" ht="14.25">
      <c r="A43" s="18">
        <v>2012</v>
      </c>
      <c r="B43" s="20">
        <v>500000000</v>
      </c>
      <c r="C43" s="20">
        <v>21428571.42</v>
      </c>
      <c r="D43" s="21">
        <f t="shared" si="2"/>
        <v>2378571428.58</v>
      </c>
      <c r="E43" s="46"/>
    </row>
    <row r="44" spans="1:5" ht="14.25">
      <c r="A44" s="18">
        <v>2013</v>
      </c>
      <c r="B44" s="20">
        <v>600000000</v>
      </c>
      <c r="C44" s="20">
        <v>57142857.12</v>
      </c>
      <c r="D44" s="21">
        <f t="shared" si="2"/>
        <v>2921428571.46</v>
      </c>
      <c r="E44" s="46"/>
    </row>
    <row r="45" spans="1:5" ht="14.25">
      <c r="A45" s="18">
        <v>2014</v>
      </c>
      <c r="B45" s="20">
        <v>0</v>
      </c>
      <c r="C45" s="20">
        <v>66666666.64</v>
      </c>
      <c r="D45" s="21">
        <f t="shared" si="2"/>
        <v>2854761904.82</v>
      </c>
      <c r="E45" s="46"/>
    </row>
    <row r="46" spans="1:5" ht="14.25">
      <c r="A46" s="18">
        <v>2015</v>
      </c>
      <c r="B46" s="20">
        <v>0</v>
      </c>
      <c r="C46" s="20">
        <f>45238095.22*2</f>
        <v>90476190.44</v>
      </c>
      <c r="D46" s="21">
        <f t="shared" si="2"/>
        <v>2764285714.38</v>
      </c>
      <c r="E46" s="46"/>
    </row>
    <row r="47" spans="1:5" ht="15" thickBot="1">
      <c r="A47" s="22">
        <v>2016</v>
      </c>
      <c r="B47" s="23">
        <v>0</v>
      </c>
      <c r="C47" s="24">
        <v>114285714.24</v>
      </c>
      <c r="D47" s="25">
        <f t="shared" si="2"/>
        <v>2650000000.1400003</v>
      </c>
      <c r="E47" s="46"/>
    </row>
    <row r="48" spans="1:5" ht="16.5" thickBot="1" thickTop="1">
      <c r="A48" s="26" t="s">
        <v>35</v>
      </c>
      <c r="B48" s="27">
        <f>SUM(B39:B47)</f>
        <v>3000000000</v>
      </c>
      <c r="C48" s="45">
        <f>SUM(C39:C47)</f>
        <v>349999999.86</v>
      </c>
      <c r="D48" s="29">
        <f>B48-C48</f>
        <v>2650000000.14</v>
      </c>
      <c r="E48" s="60">
        <f>B48-C48</f>
        <v>2650000000.14</v>
      </c>
    </row>
    <row r="49" spans="1:4" ht="13.5" thickTop="1">
      <c r="A49" s="62"/>
      <c r="B49" s="62"/>
      <c r="C49" s="62"/>
      <c r="D49" s="62"/>
    </row>
    <row r="50" ht="12.75" hidden="1"/>
    <row r="51" spans="1:4" ht="15.75" hidden="1">
      <c r="A51" s="2" t="s">
        <v>26</v>
      </c>
      <c r="C51" s="10" t="s">
        <v>5</v>
      </c>
      <c r="D51" s="50">
        <v>300000000</v>
      </c>
    </row>
    <row r="52" spans="1:2" ht="15" hidden="1">
      <c r="A52" s="11" t="s">
        <v>11</v>
      </c>
      <c r="B52" s="12"/>
    </row>
    <row r="53" spans="1:4" ht="12.75" hidden="1">
      <c r="A53" s="1" t="s">
        <v>19</v>
      </c>
      <c r="D53" s="35"/>
    </row>
    <row r="54" spans="1:4" ht="12.75" hidden="1">
      <c r="A54" s="1" t="s">
        <v>20</v>
      </c>
      <c r="D54" s="7"/>
    </row>
    <row r="55" spans="1:4" ht="12.75" hidden="1">
      <c r="A55" s="1" t="s">
        <v>22</v>
      </c>
      <c r="D55" s="35" t="s">
        <v>13</v>
      </c>
    </row>
    <row r="56" spans="1:4" ht="16.5" hidden="1" thickBot="1" thickTop="1">
      <c r="A56" s="14" t="s">
        <v>0</v>
      </c>
      <c r="B56" s="15" t="s">
        <v>1</v>
      </c>
      <c r="C56" s="16" t="s">
        <v>2</v>
      </c>
      <c r="D56" s="17" t="s">
        <v>3</v>
      </c>
    </row>
    <row r="57" spans="1:4" ht="14.25" hidden="1">
      <c r="A57" s="18">
        <v>2010</v>
      </c>
      <c r="B57" s="33">
        <v>0</v>
      </c>
      <c r="C57" s="20">
        <v>0</v>
      </c>
      <c r="D57" s="21">
        <f>+B57-C57</f>
        <v>0</v>
      </c>
    </row>
    <row r="58" spans="1:4" ht="14.25" hidden="1">
      <c r="A58" s="18">
        <v>2011</v>
      </c>
      <c r="B58" s="20">
        <v>0</v>
      </c>
      <c r="C58" s="20">
        <v>0</v>
      </c>
      <c r="D58" s="21">
        <v>0</v>
      </c>
    </row>
    <row r="59" spans="1:4" ht="14.25" hidden="1">
      <c r="A59" s="18">
        <v>2012</v>
      </c>
      <c r="B59" s="20">
        <v>0</v>
      </c>
      <c r="C59" s="20">
        <v>0</v>
      </c>
      <c r="D59" s="21">
        <v>0</v>
      </c>
    </row>
    <row r="60" spans="1:4" ht="15" hidden="1" thickBot="1">
      <c r="A60" s="22">
        <v>2013</v>
      </c>
      <c r="B60" s="24">
        <v>0</v>
      </c>
      <c r="C60" s="24">
        <v>0</v>
      </c>
      <c r="D60" s="25">
        <v>0</v>
      </c>
    </row>
    <row r="61" spans="1:4" ht="15.75" hidden="1" thickBot="1">
      <c r="A61" s="26" t="s">
        <v>27</v>
      </c>
      <c r="B61" s="27">
        <f>SUM(B57:B57)</f>
        <v>0</v>
      </c>
      <c r="C61" s="28">
        <f>SUM(C57:C57)</f>
        <v>0</v>
      </c>
      <c r="D61" s="29">
        <f>B61-C61</f>
        <v>0</v>
      </c>
    </row>
    <row r="62" spans="1:4" ht="13.5" hidden="1" thickTop="1">
      <c r="A62" s="62"/>
      <c r="B62" s="62"/>
      <c r="C62" s="62"/>
      <c r="D62" s="62"/>
    </row>
    <row r="63" spans="1:4" ht="12.75" hidden="1">
      <c r="A63" s="3"/>
      <c r="B63" s="3"/>
      <c r="C63" s="3"/>
      <c r="D63" s="3"/>
    </row>
    <row r="64" spans="1:4" ht="15.75" hidden="1">
      <c r="A64" s="2" t="s">
        <v>28</v>
      </c>
      <c r="C64" s="10" t="s">
        <v>5</v>
      </c>
      <c r="D64" s="4">
        <v>22823000</v>
      </c>
    </row>
    <row r="65" spans="1:2" ht="15" hidden="1">
      <c r="A65" s="11" t="s">
        <v>12</v>
      </c>
      <c r="B65" s="12"/>
    </row>
    <row r="66" spans="1:4" ht="12.75" hidden="1">
      <c r="A66" s="1" t="s">
        <v>17</v>
      </c>
      <c r="D66" s="35"/>
    </row>
    <row r="67" spans="1:4" ht="12.75" hidden="1">
      <c r="A67" s="1" t="s">
        <v>18</v>
      </c>
      <c r="D67" s="35"/>
    </row>
    <row r="68" spans="1:4" ht="12.75" hidden="1">
      <c r="A68" s="1" t="s">
        <v>21</v>
      </c>
      <c r="D68" s="35"/>
    </row>
    <row r="69" spans="1:4" ht="12.75" hidden="1">
      <c r="A69" s="1" t="s">
        <v>23</v>
      </c>
      <c r="D69" s="7"/>
    </row>
    <row r="70" spans="1:4" ht="13.5" hidden="1" thickBot="1">
      <c r="A70" s="1"/>
      <c r="D70" s="13" t="s">
        <v>13</v>
      </c>
    </row>
    <row r="71" spans="1:4" ht="16.5" hidden="1" thickBot="1" thickTop="1">
      <c r="A71" s="14" t="s">
        <v>0</v>
      </c>
      <c r="B71" s="15" t="s">
        <v>1</v>
      </c>
      <c r="C71" s="16" t="s">
        <v>2</v>
      </c>
      <c r="D71" s="17" t="s">
        <v>3</v>
      </c>
    </row>
    <row r="72" spans="1:4" ht="15" hidden="1" thickTop="1">
      <c r="A72" s="18">
        <v>2008</v>
      </c>
      <c r="B72" s="34">
        <v>134747677.5</v>
      </c>
      <c r="C72" s="34">
        <v>0</v>
      </c>
      <c r="D72" s="21">
        <f>+B72-C72</f>
        <v>134747677.5</v>
      </c>
    </row>
    <row r="73" spans="1:4" ht="14.25" hidden="1">
      <c r="A73" s="18">
        <v>2009</v>
      </c>
      <c r="B73" s="33">
        <v>114361067.34</v>
      </c>
      <c r="C73" s="20">
        <v>181203666.23</v>
      </c>
      <c r="D73" s="21">
        <f>D72+B73-C73</f>
        <v>67905078.61000001</v>
      </c>
    </row>
    <row r="74" spans="1:4" ht="14.25" hidden="1">
      <c r="A74" s="18">
        <v>2010</v>
      </c>
      <c r="B74" s="20">
        <v>22246652.62</v>
      </c>
      <c r="C74" s="20">
        <v>90151731.23</v>
      </c>
      <c r="D74" s="21">
        <f>D73+B74-C74</f>
        <v>0</v>
      </c>
    </row>
    <row r="75" spans="1:4" ht="14.25" hidden="1">
      <c r="A75" s="18">
        <v>2011</v>
      </c>
      <c r="B75" s="20">
        <v>22809821.06</v>
      </c>
      <c r="C75" s="20">
        <v>0</v>
      </c>
      <c r="D75" s="21">
        <f>D74+B75-C75</f>
        <v>22809821.06</v>
      </c>
    </row>
    <row r="76" spans="1:4" ht="14.25" hidden="1">
      <c r="A76" s="18">
        <v>2012</v>
      </c>
      <c r="B76" s="20"/>
      <c r="C76" s="20">
        <v>22809821.06</v>
      </c>
      <c r="D76" s="21">
        <f>D75+B76-C76</f>
        <v>0</v>
      </c>
    </row>
    <row r="77" spans="1:4" ht="15" hidden="1" thickBot="1">
      <c r="A77" s="22">
        <v>2013</v>
      </c>
      <c r="B77" s="24">
        <v>0</v>
      </c>
      <c r="C77" s="24">
        <v>0</v>
      </c>
      <c r="D77" s="25">
        <v>0</v>
      </c>
    </row>
    <row r="78" spans="1:4" ht="15.75" hidden="1" thickBot="1">
      <c r="A78" s="26" t="s">
        <v>27</v>
      </c>
      <c r="B78" s="27">
        <f>SUM(B72:B77)</f>
        <v>294165218.52</v>
      </c>
      <c r="C78" s="28">
        <f>SUM(C72:C77)</f>
        <v>294165218.52</v>
      </c>
      <c r="D78" s="29">
        <f>B78-C78</f>
        <v>0</v>
      </c>
    </row>
    <row r="79" spans="1:4" ht="12.75" hidden="1">
      <c r="A79" s="3"/>
      <c r="B79" s="3"/>
      <c r="C79" s="3"/>
      <c r="D79" s="3"/>
    </row>
    <row r="80" spans="1:4" ht="15.75">
      <c r="A80" s="2" t="s">
        <v>29</v>
      </c>
      <c r="C80" s="10" t="s">
        <v>5</v>
      </c>
      <c r="D80" s="4">
        <v>700000000</v>
      </c>
    </row>
    <row r="81" spans="1:2" ht="15">
      <c r="A81" s="11" t="s">
        <v>11</v>
      </c>
      <c r="B81" s="12"/>
    </row>
    <row r="82" spans="1:4" ht="13.5" thickBot="1">
      <c r="A82" s="1" t="s">
        <v>32</v>
      </c>
      <c r="D82" s="13" t="s">
        <v>13</v>
      </c>
    </row>
    <row r="83" spans="1:4" ht="16.5" thickBot="1" thickTop="1">
      <c r="A83" s="14" t="s">
        <v>0</v>
      </c>
      <c r="B83" s="15" t="s">
        <v>1</v>
      </c>
      <c r="C83" s="16" t="s">
        <v>2</v>
      </c>
      <c r="D83" s="17" t="s">
        <v>3</v>
      </c>
    </row>
    <row r="84" spans="1:4" ht="15" thickTop="1">
      <c r="A84" s="18">
        <v>2010</v>
      </c>
      <c r="B84" s="33">
        <v>186840000</v>
      </c>
      <c r="C84" s="20">
        <v>0</v>
      </c>
      <c r="D84" s="21">
        <f>+B84-C84</f>
        <v>186840000</v>
      </c>
    </row>
    <row r="85" spans="1:4" ht="14.25">
      <c r="A85" s="18">
        <v>2011</v>
      </c>
      <c r="B85" s="20">
        <f>181854000+87556935.78</f>
        <v>269410935.78</v>
      </c>
      <c r="C85" s="20">
        <v>0</v>
      </c>
      <c r="D85" s="21">
        <f aca="true" t="shared" si="3" ref="D85:D90">D84+B85-C85</f>
        <v>456250935.78</v>
      </c>
    </row>
    <row r="86" spans="1:4" ht="14.25">
      <c r="A86" s="18">
        <v>2012</v>
      </c>
      <c r="B86" s="20">
        <v>238381000</v>
      </c>
      <c r="C86" s="20">
        <v>0</v>
      </c>
      <c r="D86" s="21">
        <f t="shared" si="3"/>
        <v>694631935.78</v>
      </c>
    </row>
    <row r="87" spans="1:4" ht="14.25">
      <c r="A87" s="18">
        <v>2013</v>
      </c>
      <c r="B87" s="20">
        <v>5368064.22</v>
      </c>
      <c r="C87" s="20">
        <f>11111112+11111112+5555556+5555556</f>
        <v>33333336</v>
      </c>
      <c r="D87" s="21">
        <f t="shared" si="3"/>
        <v>666666664</v>
      </c>
    </row>
    <row r="88" spans="1:4" ht="14.25">
      <c r="A88" s="18">
        <v>2014</v>
      </c>
      <c r="B88" s="20">
        <v>0</v>
      </c>
      <c r="C88" s="20">
        <v>66666672</v>
      </c>
      <c r="D88" s="21">
        <f t="shared" si="3"/>
        <v>599999992</v>
      </c>
    </row>
    <row r="89" spans="1:4" ht="14.25">
      <c r="A89" s="18">
        <v>2015</v>
      </c>
      <c r="B89" s="20">
        <v>0</v>
      </c>
      <c r="C89" s="20">
        <f>(33333336/6)*12</f>
        <v>66666672</v>
      </c>
      <c r="D89" s="21">
        <f t="shared" si="3"/>
        <v>533333320</v>
      </c>
    </row>
    <row r="90" spans="1:4" ht="15" thickBot="1">
      <c r="A90" s="22">
        <v>2016</v>
      </c>
      <c r="B90" s="24">
        <v>0</v>
      </c>
      <c r="C90" s="24">
        <v>66666672</v>
      </c>
      <c r="D90" s="21">
        <f t="shared" si="3"/>
        <v>466666648</v>
      </c>
    </row>
    <row r="91" spans="1:6" ht="16.5" thickBot="1" thickTop="1">
      <c r="A91" s="26" t="s">
        <v>35</v>
      </c>
      <c r="B91" s="27">
        <f>SUM(B84:B90)</f>
        <v>700000000</v>
      </c>
      <c r="C91" s="28">
        <f>SUM(C84:C90)</f>
        <v>233333352</v>
      </c>
      <c r="D91" s="54">
        <f>B91-C91</f>
        <v>466666648</v>
      </c>
      <c r="E91" s="61">
        <f>B91-C91</f>
        <v>466666648</v>
      </c>
      <c r="F91" s="8"/>
    </row>
    <row r="92" spans="1:6" ht="10.5" customHeight="1" thickTop="1">
      <c r="A92" s="52"/>
      <c r="B92" s="53"/>
      <c r="C92" s="53"/>
      <c r="D92" s="53"/>
      <c r="E92" s="61"/>
      <c r="F92" s="8"/>
    </row>
    <row r="93" spans="1:6" ht="15.75">
      <c r="A93" s="2" t="s">
        <v>31</v>
      </c>
      <c r="C93" s="10" t="s">
        <v>5</v>
      </c>
      <c r="D93" s="4">
        <v>300000000</v>
      </c>
      <c r="E93" s="61"/>
      <c r="F93" s="8"/>
    </row>
    <row r="94" spans="1:6" ht="15">
      <c r="A94" s="11" t="s">
        <v>7</v>
      </c>
      <c r="B94" s="12"/>
      <c r="E94" s="61"/>
      <c r="F94" s="8"/>
    </row>
    <row r="95" spans="1:6" ht="13.5" thickBot="1">
      <c r="A95" s="1" t="s">
        <v>30</v>
      </c>
      <c r="D95" s="13" t="s">
        <v>13</v>
      </c>
      <c r="E95" s="61"/>
      <c r="F95" s="8"/>
    </row>
    <row r="96" spans="1:6" ht="16.5" thickBot="1" thickTop="1">
      <c r="A96" s="14" t="s">
        <v>0</v>
      </c>
      <c r="B96" s="15" t="s">
        <v>1</v>
      </c>
      <c r="C96" s="59" t="s">
        <v>2</v>
      </c>
      <c r="D96" s="17" t="s">
        <v>3</v>
      </c>
      <c r="E96" s="61"/>
      <c r="F96" s="8"/>
    </row>
    <row r="97" spans="1:6" ht="15" thickTop="1">
      <c r="A97" s="18">
        <v>2013</v>
      </c>
      <c r="B97" s="20">
        <v>0</v>
      </c>
      <c r="C97" s="20">
        <v>0</v>
      </c>
      <c r="D97" s="21">
        <f>+B97-C97</f>
        <v>0</v>
      </c>
      <c r="E97" s="61"/>
      <c r="F97" s="8"/>
    </row>
    <row r="98" spans="1:6" ht="14.25">
      <c r="A98" s="18">
        <v>2014</v>
      </c>
      <c r="B98" s="20">
        <v>0</v>
      </c>
      <c r="C98" s="20">
        <v>0</v>
      </c>
      <c r="D98" s="21">
        <f>+B98-C98</f>
        <v>0</v>
      </c>
      <c r="E98" s="61"/>
      <c r="F98" s="8"/>
    </row>
    <row r="99" spans="1:6" ht="14.25">
      <c r="A99" s="18">
        <v>2015</v>
      </c>
      <c r="B99" s="20">
        <v>36656433.74</v>
      </c>
      <c r="C99" s="20">
        <v>36656433.74</v>
      </c>
      <c r="D99" s="21">
        <f>+B99-C99</f>
        <v>0</v>
      </c>
      <c r="E99" s="61"/>
      <c r="F99" s="8"/>
    </row>
    <row r="100" spans="1:6" ht="15" thickBot="1">
      <c r="A100" s="22">
        <v>2016</v>
      </c>
      <c r="B100" s="24">
        <v>26000000</v>
      </c>
      <c r="C100" s="24">
        <v>0</v>
      </c>
      <c r="D100" s="21">
        <f>+B100-C100</f>
        <v>26000000</v>
      </c>
      <c r="E100" s="61"/>
      <c r="F100" s="8"/>
    </row>
    <row r="101" spans="1:6" ht="16.5" thickBot="1" thickTop="1">
      <c r="A101" s="26" t="s">
        <v>36</v>
      </c>
      <c r="B101" s="45">
        <f>SUM(B97:B100)</f>
        <v>62656433.74</v>
      </c>
      <c r="C101" s="45">
        <f>SUM(C97:C100)</f>
        <v>36656433.74</v>
      </c>
      <c r="D101" s="54">
        <f>SUM(D97:D100)</f>
        <v>26000000</v>
      </c>
      <c r="E101" s="61">
        <f>B101-C101</f>
        <v>26000000</v>
      </c>
      <c r="F101" s="8"/>
    </row>
    <row r="102" spans="1:6" ht="7.5" customHeight="1" thickTop="1">
      <c r="A102" s="56"/>
      <c r="B102" s="53"/>
      <c r="C102" s="53"/>
      <c r="D102" s="53"/>
      <c r="E102" s="49"/>
      <c r="F102" s="8"/>
    </row>
    <row r="103" spans="2:6" ht="3" customHeight="1">
      <c r="B103" s="51"/>
      <c r="E103" s="48"/>
      <c r="F103" s="8"/>
    </row>
    <row r="104" spans="1:6" ht="18.75" thickBot="1">
      <c r="A104" s="36" t="s">
        <v>4</v>
      </c>
      <c r="B104" s="37"/>
      <c r="C104" s="37"/>
      <c r="D104" s="35" t="s">
        <v>13</v>
      </c>
      <c r="F104" s="47"/>
    </row>
    <row r="105" spans="1:4" ht="16.5" thickBot="1" thickTop="1">
      <c r="A105" s="14" t="s">
        <v>0</v>
      </c>
      <c r="B105" s="15" t="s">
        <v>1</v>
      </c>
      <c r="C105" s="16" t="s">
        <v>2</v>
      </c>
      <c r="D105" s="17" t="s">
        <v>3</v>
      </c>
    </row>
    <row r="106" spans="1:8" s="43" customFormat="1" ht="17.25" hidden="1" thickTop="1">
      <c r="A106" s="39">
        <v>2005</v>
      </c>
      <c r="B106" s="40">
        <f>SUM(B7)</f>
        <v>33779920.65</v>
      </c>
      <c r="C106" s="40">
        <f>SUM(C7)</f>
        <v>0</v>
      </c>
      <c r="D106" s="40">
        <f>SUM(D7)</f>
        <v>33779920.65</v>
      </c>
      <c r="E106" s="41"/>
      <c r="F106" s="42"/>
      <c r="H106" s="44"/>
    </row>
    <row r="107" spans="1:8" s="43" customFormat="1" ht="17.25" thickTop="1">
      <c r="A107" s="39">
        <v>2006</v>
      </c>
      <c r="B107" s="40">
        <f aca="true" t="shared" si="4" ref="B107:D108">SUM(B21)</f>
        <v>289000000</v>
      </c>
      <c r="C107" s="40">
        <f t="shared" si="4"/>
        <v>0</v>
      </c>
      <c r="D107" s="40">
        <f t="shared" si="4"/>
        <v>289000000</v>
      </c>
      <c r="E107" s="57"/>
      <c r="F107" s="42"/>
      <c r="H107" s="44"/>
    </row>
    <row r="108" spans="1:8" s="43" customFormat="1" ht="16.5">
      <c r="A108" s="39">
        <v>2007</v>
      </c>
      <c r="B108" s="40">
        <f t="shared" si="4"/>
        <v>379500000</v>
      </c>
      <c r="C108" s="40">
        <f t="shared" si="4"/>
        <v>0</v>
      </c>
      <c r="D108" s="40">
        <f t="shared" si="4"/>
        <v>668500000</v>
      </c>
      <c r="E108" s="57"/>
      <c r="F108" s="42"/>
      <c r="H108" s="44"/>
    </row>
    <row r="109" spans="1:8" s="43" customFormat="1" ht="16.5">
      <c r="A109" s="39">
        <v>2008</v>
      </c>
      <c r="B109" s="40">
        <f>SUM(B23,B39)</f>
        <v>681500000</v>
      </c>
      <c r="C109" s="40">
        <f>SUM(C23,C39)</f>
        <v>14097560.98</v>
      </c>
      <c r="D109" s="40">
        <f>SUM(D23,D39)</f>
        <v>1335902439.02</v>
      </c>
      <c r="E109" s="57"/>
      <c r="F109" s="42"/>
      <c r="H109" s="44"/>
    </row>
    <row r="110" spans="1:8" s="43" customFormat="1" ht="16.5">
      <c r="A110" s="39">
        <v>2009</v>
      </c>
      <c r="B110" s="40">
        <f>SUM(B40,B24)</f>
        <v>750000000</v>
      </c>
      <c r="C110" s="40">
        <f>SUM(C40,C24)</f>
        <v>14097560.98</v>
      </c>
      <c r="D110" s="40">
        <f>SUM(D40,D24)</f>
        <v>2071804878.04</v>
      </c>
      <c r="E110" s="57"/>
      <c r="F110" s="42"/>
      <c r="H110" s="44"/>
    </row>
    <row r="111" spans="1:8" s="43" customFormat="1" ht="16.5">
      <c r="A111" s="39">
        <v>2010</v>
      </c>
      <c r="B111" s="40">
        <f aca="true" t="shared" si="5" ref="B111:D112">SUM(B41,B25,B84)</f>
        <v>386840000</v>
      </c>
      <c r="C111" s="40">
        <f t="shared" si="5"/>
        <v>14097560.98</v>
      </c>
      <c r="D111" s="40">
        <f t="shared" si="5"/>
        <v>2444547317.06</v>
      </c>
      <c r="E111" s="57"/>
      <c r="F111" s="42"/>
      <c r="H111" s="44"/>
    </row>
    <row r="112" spans="1:8" s="43" customFormat="1" ht="16.5">
      <c r="A112" s="39">
        <v>2011</v>
      </c>
      <c r="B112" s="40">
        <f t="shared" si="5"/>
        <v>769410935.78</v>
      </c>
      <c r="C112" s="40">
        <f t="shared" si="5"/>
        <v>32609756.1</v>
      </c>
      <c r="D112" s="40">
        <f t="shared" si="5"/>
        <v>3181348496.74</v>
      </c>
      <c r="E112" s="57"/>
      <c r="F112" s="42"/>
      <c r="H112" s="44"/>
    </row>
    <row r="113" spans="1:8" s="43" customFormat="1" ht="16.5">
      <c r="A113" s="39">
        <v>2012</v>
      </c>
      <c r="B113" s="40">
        <f>SUM(B27,B43,B86)</f>
        <v>738381000</v>
      </c>
      <c r="C113" s="40">
        <f>SUM(C27,C43,C86)</f>
        <v>65062137.04</v>
      </c>
      <c r="D113" s="40">
        <f>SUM(D27,D43,D86)</f>
        <v>3854667359.7</v>
      </c>
      <c r="E113" s="57"/>
      <c r="F113" s="42"/>
      <c r="H113" s="44"/>
    </row>
    <row r="114" spans="1:8" s="43" customFormat="1" ht="16.5">
      <c r="A114" s="39">
        <v>2013</v>
      </c>
      <c r="B114" s="40">
        <f aca="true" t="shared" si="6" ref="B114:D115">SUM(B28,B44,B87,B97)</f>
        <v>605368064.22</v>
      </c>
      <c r="C114" s="40">
        <f t="shared" si="6"/>
        <v>134109758.74</v>
      </c>
      <c r="D114" s="40">
        <f t="shared" si="6"/>
        <v>4325925665.18</v>
      </c>
      <c r="E114" s="57"/>
      <c r="F114" s="42"/>
      <c r="H114" s="44"/>
    </row>
    <row r="115" spans="1:8" s="43" customFormat="1" ht="16.5">
      <c r="A115" s="39">
        <v>2014</v>
      </c>
      <c r="B115" s="40">
        <f t="shared" si="6"/>
        <v>0</v>
      </c>
      <c r="C115" s="40">
        <f t="shared" si="6"/>
        <v>176966904.26</v>
      </c>
      <c r="D115" s="40">
        <f t="shared" si="6"/>
        <v>4148958760.92</v>
      </c>
      <c r="E115" s="57"/>
      <c r="F115" s="42"/>
      <c r="H115" s="44"/>
    </row>
    <row r="116" spans="1:8" s="43" customFormat="1" ht="16.5">
      <c r="A116" s="39">
        <v>2015</v>
      </c>
      <c r="B116" s="44">
        <f>B99</f>
        <v>36656433.74</v>
      </c>
      <c r="C116" s="40">
        <f>SUM(C30,C46,C89,C99)</f>
        <v>237432861.8</v>
      </c>
      <c r="D116" s="40">
        <f>SUM(D30,D46,D89,D99)</f>
        <v>3948182332.86</v>
      </c>
      <c r="E116" s="57"/>
      <c r="F116" s="42"/>
      <c r="H116" s="44"/>
    </row>
    <row r="117" spans="1:8" s="43" customFormat="1" ht="17.25" thickBot="1">
      <c r="A117" s="39">
        <v>2016</v>
      </c>
      <c r="B117" s="44">
        <f>B100</f>
        <v>26000000</v>
      </c>
      <c r="C117" s="40">
        <f>SUM(C31,C47,C90,C100)</f>
        <v>224585951.85999998</v>
      </c>
      <c r="D117" s="40">
        <f>SUM(D31,D47,D90,D100)</f>
        <v>3749596381</v>
      </c>
      <c r="E117" s="57"/>
      <c r="F117" s="42"/>
      <c r="H117" s="44"/>
    </row>
    <row r="118" spans="1:5" ht="17.25" customHeight="1" thickTop="1">
      <c r="A118" s="58"/>
      <c r="B118" s="38"/>
      <c r="C118" s="38"/>
      <c r="D118" s="38"/>
      <c r="E118" s="57"/>
    </row>
    <row r="119" spans="1:5" ht="18.75" thickBot="1">
      <c r="A119" s="30" t="s">
        <v>34</v>
      </c>
      <c r="B119" s="31">
        <f>B32+B48+B91+B101</f>
        <v>4662656433.74</v>
      </c>
      <c r="C119" s="31">
        <f>C32+C48+C91+C101</f>
        <v>913060052.74</v>
      </c>
      <c r="D119" s="31">
        <f>D32+D48+D91+D101</f>
        <v>3749596381</v>
      </c>
      <c r="E119" s="57"/>
    </row>
    <row r="120" ht="13.5" thickTop="1"/>
    <row r="121" spans="2:3" ht="12.75">
      <c r="B121" s="32"/>
      <c r="C121" s="32"/>
    </row>
    <row r="122" ht="12.75">
      <c r="C122" s="32"/>
    </row>
    <row r="123" ht="12.75">
      <c r="B123" s="51"/>
    </row>
  </sheetData>
  <sheetProtection/>
  <mergeCells count="4">
    <mergeCell ref="A15:D15"/>
    <mergeCell ref="A33:D33"/>
    <mergeCell ref="A49:D49"/>
    <mergeCell ref="A62:D62"/>
  </mergeCells>
  <printOptions/>
  <pageMargins left="0.984251968503937" right="0.984251968503937" top="0.7874015748031497" bottom="0.984251968503937" header="0.5118110236220472" footer="0.5118110236220472"/>
  <pageSetup firstPageNumber="8" useFirstPageNumber="1" horizontalDpi="600" verticalDpi="600" orientation="portrait" paperSize="9" scale="66" r:id="rId1"/>
  <headerFooter scaleWithDoc="0" alignWithMargins="0">
    <oddFooter>&amp;L&amp;"Arial,Kurzíva"Zastupitelstvo Olomouckého kraje 27-2-2017
8.4. - Rozpočtový výhled Olomouckého kraje 2018 - 2019
Příloha č. 2:Přehled úvěrů a půjček Olomouckého kraje&amp;R&amp;"Arial,Kurzíva"Strana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Balabuch Petr</cp:lastModifiedBy>
  <cp:lastPrinted>2015-12-04T10:22:28Z</cp:lastPrinted>
  <dcterms:created xsi:type="dcterms:W3CDTF">2007-04-30T12:48:03Z</dcterms:created>
  <dcterms:modified xsi:type="dcterms:W3CDTF">2017-02-07T07:32:09Z</dcterms:modified>
  <cp:category/>
  <cp:version/>
  <cp:contentType/>
  <cp:contentStatus/>
</cp:coreProperties>
</file>