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26.9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2" i="5"/>
  <c r="C51" i="5"/>
  <c r="C53" i="5" s="1"/>
  <c r="B48" i="5"/>
  <c r="B57" i="5" s="1"/>
  <c r="C47" i="5"/>
  <c r="C43" i="5"/>
  <c r="C40" i="5"/>
  <c r="C33" i="5"/>
  <c r="C31" i="5"/>
  <c r="C46" i="5" s="1"/>
  <c r="C48" i="5" s="1"/>
  <c r="C57" i="5" s="1"/>
  <c r="B28" i="5"/>
  <c r="B56" i="5" s="1"/>
  <c r="C27" i="5"/>
  <c r="B26" i="5"/>
  <c r="C25" i="5"/>
  <c r="C24" i="5"/>
  <c r="C21" i="5"/>
  <c r="C10" i="5"/>
  <c r="C6" i="5"/>
  <c r="C26" i="5" s="1"/>
  <c r="C28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393+40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405+260
409+2000
528+1110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364+3
367+25
372+26
392+3544
440+135
503+4000
504+27
509+37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522+89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510+40000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391+1012
441+2412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426+802
436+8800
457+10551
514+1000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354+31826
356+51869
360+18629
373-35000
432+28621
433+12270
437+347
438+5048
439+30
502+7855
512+1469
513+676
515+923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381+37341
368+105
371+47
399+57652
526+2000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354+31826
356+1669 (celkem 15869)
364+3
381+272077
367+25
372+26
392+3544
393+40
432+6803
433+1842
504+27
509+37
510+40000
522+89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198+496
274+3866
324+22
399+57652
405+260
409+2000
440+135
503+4000
528+1110
526+2000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426+802
436+8800
457+10551
514+1000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365+5334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366+11034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354+31826
373-35000
437+347
438+5048
439+30
512+1469
513+676
515+923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391+1012
441+2412
502+7855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
368+105
371+47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365+5334
366+11034
381+234736
523+200000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215+787
251+12338 (celkem 12406)
356+14200 (celkem 15869)
360+18629
432+21818 (celkem 28621)
433+10428
523+200000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<sst xmlns="http://schemas.openxmlformats.org/spreadsheetml/2006/main" count="57" uniqueCount="43">
  <si>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</si>
  <si>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</si>
  <si>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</si>
  <si>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</si>
  <si>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</si>
  <si>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</si>
  <si>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</si>
  <si>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</si>
  <si>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</si>
  <si>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</si>
  <si>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</si>
  <si>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</si>
  <si>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</si>
  <si>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</si>
  <si>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</si>
  <si>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</si>
  <si>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</si>
  <si>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</si>
  <si>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</si>
  <si>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</si>
  <si>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</si>
  <si>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</si>
  <si>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</si>
  <si>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</si>
  <si>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</si>
  <si>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</si>
  <si>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</si>
  <si>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</si>
  <si>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</si>
  <si>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</si>
  <si>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</si>
  <si>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</si>
  <si>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</si>
  <si>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</si>
  <si>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</si>
  <si>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</si>
  <si>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</si>
  <si>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</si>
  <si>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do oblasti kultury</t>
  </si>
  <si>
    <t>Dotace do oblasti životního prostředí a zemědělství</t>
  </si>
  <si>
    <t>Dotace pro Krajský úřad</t>
  </si>
  <si>
    <t>Zapojení finančního vypořádání, depozita</t>
  </si>
  <si>
    <t>OPPMP, OPVVV, MPO, NPO, IROP, OPTP, OPZ, INTERREG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</si>
</sst>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6957</v>
      </c>
    </row>
    <row r="6" spans="1:3" ht="14.25" customHeight="1" x14ac:dyDescent="0.2">
      <c r="A6" s="8" t="s">
        <v>30</v>
      </c>
      <c r="B6" s="18">
        <v>248807</v>
      </c>
      <c r="C6" s="7">
        <f>251189+1110</f>
        <v>252299</v>
      </c>
    </row>
    <row r="7" spans="1:3" ht="14.25" customHeight="1" x14ac:dyDescent="0.2">
      <c r="A7" s="6" t="s">
        <v>5</v>
      </c>
      <c r="B7" s="18">
        <v>33555.4</v>
      </c>
      <c r="C7" s="7">
        <v>33776.400000000001</v>
      </c>
    </row>
    <row r="8" spans="1:3" ht="14.25" customHeight="1" x14ac:dyDescent="0.2">
      <c r="A8" s="6" t="s">
        <v>6</v>
      </c>
      <c r="B8" s="18">
        <v>3210.3</v>
      </c>
      <c r="C8" s="7">
        <v>3227.3</v>
      </c>
    </row>
    <row r="9" spans="1:3" ht="14.25" customHeight="1" x14ac:dyDescent="0.2">
      <c r="A9" s="6" t="s">
        <v>29</v>
      </c>
      <c r="B9" s="18">
        <v>184418.5</v>
      </c>
      <c r="C9" s="7">
        <v>213537.5</v>
      </c>
    </row>
    <row r="10" spans="1:3" ht="14.25" customHeight="1" x14ac:dyDescent="0.2">
      <c r="A10" s="6" t="s">
        <v>7</v>
      </c>
      <c r="B10" s="18">
        <v>9010</v>
      </c>
      <c r="C10" s="7">
        <f>9010+89</f>
        <v>9099</v>
      </c>
    </row>
    <row r="11" spans="1:3" ht="14.25" customHeight="1" x14ac:dyDescent="0.2">
      <c r="A11" s="6" t="s">
        <v>8</v>
      </c>
      <c r="B11" s="18">
        <v>1000.6</v>
      </c>
      <c r="C11" s="7">
        <v>41000.6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8879</v>
      </c>
    </row>
    <row r="15" spans="1:3" ht="14.25" customHeight="1" x14ac:dyDescent="0.2">
      <c r="A15" s="6" t="s">
        <v>34</v>
      </c>
      <c r="B15" s="18">
        <v>0</v>
      </c>
      <c r="C15" s="7">
        <v>11220924</v>
      </c>
    </row>
    <row r="16" spans="1:3" ht="14.25" customHeight="1" x14ac:dyDescent="0.2">
      <c r="A16" s="6" t="s">
        <v>35</v>
      </c>
      <c r="B16" s="18">
        <v>0</v>
      </c>
      <c r="C16" s="7">
        <v>1518906</v>
      </c>
    </row>
    <row r="17" spans="1:3" ht="14.25" customHeight="1" x14ac:dyDescent="0.2">
      <c r="A17" s="6" t="s">
        <v>36</v>
      </c>
      <c r="B17" s="18">
        <v>0</v>
      </c>
      <c r="C17" s="7">
        <v>7844</v>
      </c>
    </row>
    <row r="18" spans="1:3" ht="14.25" customHeight="1" x14ac:dyDescent="0.2">
      <c r="A18" s="6" t="s">
        <v>37</v>
      </c>
      <c r="B18" s="18">
        <v>0</v>
      </c>
      <c r="C18" s="7">
        <v>532190</v>
      </c>
    </row>
    <row r="19" spans="1:3" ht="14.25" customHeight="1" x14ac:dyDescent="0.2">
      <c r="A19" s="6" t="s">
        <v>38</v>
      </c>
      <c r="B19" s="18">
        <v>0</v>
      </c>
      <c r="C19" s="7">
        <v>1576</v>
      </c>
    </row>
    <row r="20" spans="1:3" ht="14.25" customHeight="1" x14ac:dyDescent="0.2">
      <c r="A20" s="6" t="s">
        <v>39</v>
      </c>
      <c r="B20" s="18">
        <v>0</v>
      </c>
      <c r="C20" s="7">
        <v>3499</v>
      </c>
    </row>
    <row r="21" spans="1:3" ht="14.25" customHeight="1" x14ac:dyDescent="0.2">
      <c r="A21" s="6" t="s">
        <v>40</v>
      </c>
      <c r="B21" s="18">
        <v>0</v>
      </c>
      <c r="C21" s="7">
        <f>44566+1000</f>
        <v>45566</v>
      </c>
    </row>
    <row r="22" spans="1:3" ht="14.25" customHeight="1" x14ac:dyDescent="0.2">
      <c r="A22" s="10" t="s">
        <v>17</v>
      </c>
      <c r="B22" s="19">
        <v>11328</v>
      </c>
      <c r="C22" s="11">
        <v>11568</v>
      </c>
    </row>
    <row r="23" spans="1:3" ht="14.25" customHeight="1" x14ac:dyDescent="0.2">
      <c r="A23" s="10" t="s">
        <v>9</v>
      </c>
      <c r="B23" s="19">
        <v>34300</v>
      </c>
      <c r="C23" s="11">
        <v>34300</v>
      </c>
    </row>
    <row r="24" spans="1:3" ht="14.25" customHeight="1" x14ac:dyDescent="0.2">
      <c r="A24" s="10" t="s">
        <v>42</v>
      </c>
      <c r="B24" s="19">
        <v>0</v>
      </c>
      <c r="C24" s="11">
        <f>249609+1469+676+923</f>
        <v>252677</v>
      </c>
    </row>
    <row r="25" spans="1:3" ht="14.25" customHeight="1" x14ac:dyDescent="0.2">
      <c r="A25" s="10" t="s">
        <v>41</v>
      </c>
      <c r="B25" s="19">
        <v>0</v>
      </c>
      <c r="C25" s="11">
        <f>133464+2000</f>
        <v>135464</v>
      </c>
    </row>
    <row r="26" spans="1:3" ht="14.25" customHeight="1" x14ac:dyDescent="0.25">
      <c r="A26" s="4" t="s">
        <v>10</v>
      </c>
      <c r="B26" s="20">
        <f>SUM(B3:B25)</f>
        <v>5922170</v>
      </c>
      <c r="C26" s="12">
        <f>SUM(C3:C25)</f>
        <v>19734499</v>
      </c>
    </row>
    <row r="27" spans="1:3" ht="14.25" customHeight="1" x14ac:dyDescent="0.2">
      <c r="A27" s="13" t="s">
        <v>11</v>
      </c>
      <c r="B27" s="24">
        <v>-11315</v>
      </c>
      <c r="C27" s="24">
        <f>-11315-240</f>
        <v>-11555</v>
      </c>
    </row>
    <row r="28" spans="1:3" ht="15.75" thickBot="1" x14ac:dyDescent="0.3">
      <c r="A28" s="14" t="s">
        <v>12</v>
      </c>
      <c r="B28" s="15">
        <f>B26+B27</f>
        <v>5910855</v>
      </c>
      <c r="C28" s="15">
        <f>C26+C27</f>
        <v>19722944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1051463</v>
      </c>
      <c r="C31" s="25">
        <f>1679633+89</f>
        <v>1679722</v>
      </c>
    </row>
    <row r="32" spans="1:3" ht="14.25" x14ac:dyDescent="0.2">
      <c r="A32" s="8" t="s">
        <v>26</v>
      </c>
      <c r="B32" s="23">
        <v>463241</v>
      </c>
      <c r="C32" s="25">
        <v>463268</v>
      </c>
    </row>
    <row r="33" spans="1:3" ht="14.25" x14ac:dyDescent="0.2">
      <c r="A33" s="8" t="s">
        <v>27</v>
      </c>
      <c r="B33" s="23">
        <v>3600073</v>
      </c>
      <c r="C33" s="25">
        <f>3671477+1110+2000</f>
        <v>3674587</v>
      </c>
    </row>
    <row r="34" spans="1:3" ht="14.25" x14ac:dyDescent="0.2">
      <c r="A34" s="8" t="s">
        <v>34</v>
      </c>
      <c r="B34" s="23">
        <v>0</v>
      </c>
      <c r="C34" s="25">
        <v>11220924</v>
      </c>
    </row>
    <row r="35" spans="1:3" ht="14.25" x14ac:dyDescent="0.2">
      <c r="A35" s="8" t="s">
        <v>35</v>
      </c>
      <c r="B35" s="23">
        <v>0</v>
      </c>
      <c r="C35" s="25">
        <v>1518906</v>
      </c>
    </row>
    <row r="36" spans="1:3" ht="14.25" x14ac:dyDescent="0.2">
      <c r="A36" s="8" t="s">
        <v>36</v>
      </c>
      <c r="B36" s="23">
        <v>0</v>
      </c>
      <c r="C36" s="25">
        <v>7844</v>
      </c>
    </row>
    <row r="37" spans="1:3" ht="14.25" x14ac:dyDescent="0.2">
      <c r="A37" s="6" t="s">
        <v>37</v>
      </c>
      <c r="B37" s="23">
        <v>0</v>
      </c>
      <c r="C37" s="25">
        <v>532190</v>
      </c>
    </row>
    <row r="38" spans="1:3" ht="14.25" x14ac:dyDescent="0.2">
      <c r="A38" s="6" t="s">
        <v>38</v>
      </c>
      <c r="B38" s="23">
        <v>0</v>
      </c>
      <c r="C38" s="25">
        <v>1576</v>
      </c>
    </row>
    <row r="39" spans="1:3" ht="14.25" x14ac:dyDescent="0.2">
      <c r="A39" s="6" t="s">
        <v>39</v>
      </c>
      <c r="B39" s="23">
        <v>0</v>
      </c>
      <c r="C39" s="25">
        <v>3499</v>
      </c>
    </row>
    <row r="40" spans="1:3" ht="14.25" x14ac:dyDescent="0.2">
      <c r="A40" s="8" t="s">
        <v>40</v>
      </c>
      <c r="B40" s="23">
        <v>0</v>
      </c>
      <c r="C40" s="25">
        <f>23239+1000</f>
        <v>24239</v>
      </c>
    </row>
    <row r="41" spans="1:3" ht="14.25" x14ac:dyDescent="0.2">
      <c r="A41" s="10" t="s">
        <v>17</v>
      </c>
      <c r="B41" s="23">
        <v>11328</v>
      </c>
      <c r="C41" s="25">
        <v>16902</v>
      </c>
    </row>
    <row r="42" spans="1:3" ht="14.25" x14ac:dyDescent="0.2">
      <c r="A42" s="10" t="s">
        <v>9</v>
      </c>
      <c r="B42" s="23">
        <v>34300</v>
      </c>
      <c r="C42" s="25">
        <v>45334</v>
      </c>
    </row>
    <row r="43" spans="1:3" ht="14.25" x14ac:dyDescent="0.2">
      <c r="A43" s="10" t="s">
        <v>42</v>
      </c>
      <c r="B43" s="23">
        <v>0</v>
      </c>
      <c r="C43" s="25">
        <f>129126+1469+676+923</f>
        <v>132194</v>
      </c>
    </row>
    <row r="44" spans="1:3" ht="14.25" x14ac:dyDescent="0.2">
      <c r="A44" s="10" t="s">
        <v>28</v>
      </c>
      <c r="B44" s="23">
        <v>1203424</v>
      </c>
      <c r="C44" s="25">
        <v>1355665</v>
      </c>
    </row>
    <row r="45" spans="1:3" ht="14.25" x14ac:dyDescent="0.2">
      <c r="A45" s="10" t="s">
        <v>41</v>
      </c>
      <c r="B45" s="23">
        <v>0</v>
      </c>
      <c r="C45" s="25">
        <v>42409</v>
      </c>
    </row>
    <row r="46" spans="1:3" ht="14.25" customHeight="1" x14ac:dyDescent="0.25">
      <c r="A46" s="4" t="s">
        <v>15</v>
      </c>
      <c r="B46" s="20">
        <v>6363829</v>
      </c>
      <c r="C46" s="12">
        <f>SUM(C31:C45)</f>
        <v>20719259</v>
      </c>
    </row>
    <row r="47" spans="1:3" ht="14.25" x14ac:dyDescent="0.2">
      <c r="A47" s="13" t="s">
        <v>11</v>
      </c>
      <c r="B47" s="24">
        <v>-11315</v>
      </c>
      <c r="C47" s="24">
        <f>-11315-240</f>
        <v>-11555</v>
      </c>
    </row>
    <row r="48" spans="1:3" ht="15.75" thickBot="1" x14ac:dyDescent="0.3">
      <c r="A48" s="14" t="s">
        <v>16</v>
      </c>
      <c r="B48" s="15">
        <f>+B46+B47</f>
        <v>6352514</v>
      </c>
      <c r="C48" s="15">
        <f>+C46+C47</f>
        <v>20707704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713000</v>
      </c>
      <c r="C51" s="11">
        <f>1641144+200000</f>
        <v>1841144</v>
      </c>
    </row>
    <row r="52" spans="1:3" ht="14.25" x14ac:dyDescent="0.2">
      <c r="A52" s="26" t="s">
        <v>18</v>
      </c>
      <c r="B52" s="27">
        <v>271341</v>
      </c>
      <c r="C52" s="28">
        <f>656384+200000</f>
        <v>856384</v>
      </c>
    </row>
    <row r="53" spans="1:3" ht="15.75" thickBot="1" x14ac:dyDescent="0.3">
      <c r="A53" s="14" t="s">
        <v>20</v>
      </c>
      <c r="B53" s="15">
        <f>+B51-B52</f>
        <v>441659</v>
      </c>
      <c r="C53" s="15">
        <f>+C51-C52</f>
        <v>984760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6623855</v>
      </c>
      <c r="C56" s="33">
        <f>+C28+C51</f>
        <v>21564088</v>
      </c>
    </row>
    <row r="57" spans="1:3" ht="15.75" thickBot="1" x14ac:dyDescent="0.3">
      <c r="A57" s="31" t="s">
        <v>22</v>
      </c>
      <c r="B57" s="32">
        <f>+B48+B52</f>
        <v>6623855</v>
      </c>
      <c r="C57" s="33">
        <f>+C48+C52</f>
        <v>21564088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9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26.9.2022
9.1.1. - Rozpočet Olomouckého kraje 2022 - rozpočtové změny - DODATEK
Příloha č.1 DZ: Upravený rozpočet OK na rok 2022 po schválení rozpočtových změn&amp;R&amp;"Arial,Kurzíva"Strana &amp;P (celkem 19)&amp;"Arial,Obyčejné"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2022-09-19T13:52:10Z</cp:lastPrinted>
  <dcterms:created xsi:type="dcterms:W3CDTF">2007-02-21T09:44:06Z</dcterms:created>
  <dcterms:modified xsi:type="dcterms:W3CDTF">2022-09-19T13:57:41Z</dcterms:modified>
</cp:coreProperties>
</file>