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10" windowWidth="18195" windowHeight="11595" tabRatio="822"/>
  </bookViews>
  <sheets>
    <sheet name="Rekapitulace zdravotnictví " sheetId="10" r:id="rId1"/>
    <sheet name="1. Paseka" sheetId="4" r:id="rId2"/>
    <sheet name="2. Moravský Beroun" sheetId="5" r:id="rId3"/>
    <sheet name="3. DC Ostrůvek" sheetId="6" r:id="rId4"/>
    <sheet name="4. DC Pavučinka" sheetId="7" r:id="rId5"/>
    <sheet name="5. Záchranka" sheetId="8" r:id="rId6"/>
  </sheets>
  <definedNames>
    <definedName name="_xlnm.Print_Area" localSheetId="1">'1. Paseka'!$A$1:$I$58</definedName>
    <definedName name="_xlnm.Print_Area" localSheetId="2">'2. Moravský Beroun'!$A$1:$I$58</definedName>
    <definedName name="_xlnm.Print_Area" localSheetId="3">'3. DC Ostrůvek'!$A$1:$I$58</definedName>
    <definedName name="_xlnm.Print_Area" localSheetId="4">'4. DC Pavučinka'!$A$1:$I$58</definedName>
    <definedName name="_xlnm.Print_Area" localSheetId="5">'5. Záchranka'!$A$1:$I$58</definedName>
    <definedName name="_xlnm.Print_Area" localSheetId="0">'Rekapitulace zdravotnictví '!$A$1:$O$38</definedName>
  </definedNames>
  <calcPr calcId="145621"/>
</workbook>
</file>

<file path=xl/calcChain.xml><?xml version="1.0" encoding="utf-8"?>
<calcChain xmlns="http://schemas.openxmlformats.org/spreadsheetml/2006/main">
  <c r="U10" i="10" l="1"/>
  <c r="U12" i="10"/>
  <c r="U14" i="10"/>
  <c r="U16" i="10"/>
  <c r="U18" i="10"/>
  <c r="Q20" i="10"/>
  <c r="S20" i="10"/>
  <c r="T20" i="10"/>
  <c r="U20" i="10"/>
  <c r="T23" i="10"/>
  <c r="T24" i="10"/>
  <c r="F18" i="10" l="1"/>
  <c r="F16" i="10"/>
  <c r="F14" i="10"/>
  <c r="F12" i="10"/>
  <c r="F10" i="10"/>
  <c r="H24" i="8"/>
  <c r="H16" i="8"/>
  <c r="H16" i="6"/>
  <c r="H24" i="6"/>
  <c r="I24" i="7"/>
  <c r="F20" i="10" l="1"/>
  <c r="N18" i="10"/>
  <c r="M18" i="10"/>
  <c r="N16" i="10"/>
  <c r="M16" i="10"/>
  <c r="N14" i="10"/>
  <c r="M14" i="10"/>
  <c r="N12" i="10"/>
  <c r="M12" i="10"/>
  <c r="N10" i="10"/>
  <c r="M10" i="10"/>
  <c r="J18" i="10"/>
  <c r="J16" i="10"/>
  <c r="J14" i="10"/>
  <c r="J12" i="10"/>
  <c r="J10" i="10"/>
  <c r="H18" i="10"/>
  <c r="G18" i="10"/>
  <c r="H16" i="10"/>
  <c r="H14" i="10"/>
  <c r="G14" i="10"/>
  <c r="H12" i="10"/>
  <c r="H10" i="10"/>
  <c r="G12" i="10"/>
  <c r="G10" i="10"/>
  <c r="O20" i="10"/>
  <c r="H20" i="10"/>
  <c r="J20" i="10"/>
  <c r="N20" i="10"/>
  <c r="M20" i="10" l="1"/>
  <c r="O21" i="10"/>
  <c r="I12" i="10"/>
  <c r="P12" i="10" s="1"/>
  <c r="I10" i="10"/>
  <c r="P10" i="10" s="1"/>
  <c r="K12" i="10"/>
  <c r="L12" i="10" l="1"/>
  <c r="K10" i="10"/>
  <c r="L10" i="10"/>
  <c r="G16" i="8" l="1"/>
  <c r="I18" i="10" s="1"/>
  <c r="P18" i="10" s="1"/>
  <c r="G18" i="8"/>
  <c r="I24" i="8"/>
  <c r="G29" i="8"/>
  <c r="I39" i="8"/>
  <c r="I41" i="8"/>
  <c r="I42" i="8"/>
  <c r="I43" i="8"/>
  <c r="H52" i="8"/>
  <c r="H53" i="8"/>
  <c r="H56" i="8" s="1"/>
  <c r="H54" i="8"/>
  <c r="H55" i="8"/>
  <c r="E56" i="8"/>
  <c r="F56" i="8"/>
  <c r="G56" i="8"/>
  <c r="I56" i="8"/>
  <c r="L18" i="10" l="1"/>
  <c r="K18" i="10"/>
  <c r="G24" i="8"/>
  <c r="I40" i="8"/>
  <c r="G18" i="7" l="1"/>
  <c r="G29" i="7"/>
  <c r="I40" i="7"/>
  <c r="I41" i="7"/>
  <c r="I42" i="7"/>
  <c r="I43" i="7"/>
  <c r="H52" i="7"/>
  <c r="H53" i="7"/>
  <c r="H54" i="7"/>
  <c r="H55" i="7"/>
  <c r="E56" i="7"/>
  <c r="F56" i="7"/>
  <c r="G56" i="7"/>
  <c r="I56" i="7"/>
  <c r="G16" i="10" l="1"/>
  <c r="G20" i="10" s="1"/>
  <c r="H56" i="7"/>
  <c r="I39" i="7"/>
  <c r="G16" i="6" l="1"/>
  <c r="G18" i="6"/>
  <c r="I24" i="6"/>
  <c r="G29" i="6"/>
  <c r="I41" i="6"/>
  <c r="I42" i="6"/>
  <c r="I43" i="6"/>
  <c r="H52" i="6"/>
  <c r="H53" i="6"/>
  <c r="H56" i="6" s="1"/>
  <c r="H54" i="6"/>
  <c r="H55" i="6"/>
  <c r="E56" i="6"/>
  <c r="F56" i="6"/>
  <c r="G56" i="6"/>
  <c r="I56" i="6"/>
  <c r="G24" i="6" l="1"/>
  <c r="I39" i="6"/>
  <c r="I40" i="6"/>
  <c r="I14" i="10" l="1"/>
  <c r="P14" i="10" s="1"/>
  <c r="G16" i="5"/>
  <c r="G18" i="5"/>
  <c r="H24" i="5"/>
  <c r="I24" i="5"/>
  <c r="G29" i="5"/>
  <c r="I40" i="5"/>
  <c r="I41" i="5"/>
  <c r="I42" i="5"/>
  <c r="I43" i="5"/>
  <c r="H52" i="5"/>
  <c r="H53" i="5"/>
  <c r="H54" i="5"/>
  <c r="H55" i="5"/>
  <c r="H56" i="5" s="1"/>
  <c r="E56" i="5"/>
  <c r="F56" i="5"/>
  <c r="G56" i="5"/>
  <c r="I56" i="5"/>
  <c r="L14" i="10" l="1"/>
  <c r="K14" i="10"/>
  <c r="G24" i="5"/>
  <c r="I39" i="5"/>
  <c r="G16" i="4" l="1"/>
  <c r="G18" i="4"/>
  <c r="H24" i="4"/>
  <c r="I24" i="4"/>
  <c r="G29" i="4"/>
  <c r="I40" i="4"/>
  <c r="I41" i="4"/>
  <c r="I42" i="4"/>
  <c r="I43" i="4"/>
  <c r="H52" i="4"/>
  <c r="H53" i="4"/>
  <c r="H56" i="4" s="1"/>
  <c r="H54" i="4"/>
  <c r="H55" i="4"/>
  <c r="E56" i="4"/>
  <c r="F56" i="4"/>
  <c r="G56" i="4"/>
  <c r="I56" i="4"/>
  <c r="G24" i="4" l="1"/>
  <c r="I39" i="4"/>
  <c r="G16" i="7" l="1"/>
  <c r="G24" i="7" s="1"/>
  <c r="H24" i="7"/>
  <c r="I16" i="10"/>
  <c r="P16" i="10" s="1"/>
  <c r="P20" i="10" s="1"/>
  <c r="L16" i="10"/>
  <c r="I20" i="10"/>
  <c r="L20" i="10"/>
  <c r="B27" i="10"/>
  <c r="B30" i="10"/>
  <c r="F30" i="10"/>
  <c r="B31" i="10"/>
  <c r="F31" i="10"/>
  <c r="B32" i="10"/>
  <c r="F32" i="10"/>
  <c r="K16" i="10" l="1"/>
  <c r="K20" i="10" s="1"/>
  <c r="F27" i="10"/>
  <c r="F26" i="10" s="1"/>
  <c r="L21" i="10"/>
  <c r="F29" i="10"/>
</calcChain>
</file>

<file path=xl/sharedStrings.xml><?xml version="1.0" encoding="utf-8"?>
<sst xmlns="http://schemas.openxmlformats.org/spreadsheetml/2006/main" count="411" uniqueCount="135">
  <si>
    <t>celkem</t>
  </si>
  <si>
    <t>Investiční fond</t>
  </si>
  <si>
    <t>Fond rezervní</t>
  </si>
  <si>
    <t>FKSP</t>
  </si>
  <si>
    <t>Fond odměn</t>
  </si>
  <si>
    <t>Finanční krytí k</t>
  </si>
  <si>
    <t xml:space="preserve">Stav k </t>
  </si>
  <si>
    <t>Čerpání</t>
  </si>
  <si>
    <t>Tvorba</t>
  </si>
  <si>
    <t>Stav k 1.1.2014</t>
  </si>
  <si>
    <t>jednotka -  Kč na 2 des. místa</t>
  </si>
  <si>
    <t>Fondy</t>
  </si>
  <si>
    <t>4)</t>
  </si>
  <si>
    <t xml:space="preserve">Pozn. : </t>
  </si>
  <si>
    <t>Odvody z investičního fondu /spolufin. akcí/</t>
  </si>
  <si>
    <t>Odvody z investičního fondu /odpisy/</t>
  </si>
  <si>
    <t>Neinvestiční příspěvek/nájemné/</t>
  </si>
  <si>
    <t>Neinvestiční příspěvek /odpisy/</t>
  </si>
  <si>
    <t>Limit mzdových prostředků</t>
  </si>
  <si>
    <t>% plnění</t>
  </si>
  <si>
    <t>Skutečnost</t>
  </si>
  <si>
    <t>Schválená částka</t>
  </si>
  <si>
    <t>Závazné ukazatele</t>
  </si>
  <si>
    <t>3)</t>
  </si>
  <si>
    <r>
      <t xml:space="preserve">Výsledek hospod. předchozích období </t>
    </r>
    <r>
      <rPr>
        <sz val="8"/>
        <rFont val="Arial Black"/>
        <family val="2"/>
        <charset val="238"/>
      </rPr>
      <t>(účet 432)</t>
    </r>
  </si>
  <si>
    <t>b)</t>
  </si>
  <si>
    <t xml:space="preserve"> - Nerozdělený výsledek hospodaření (transfer)</t>
  </si>
  <si>
    <t>z toho:</t>
  </si>
  <si>
    <t xml:space="preserve"> - Návrh na příděly do fondů:</t>
  </si>
  <si>
    <t>a)Rozdělení výsledku hospodaření</t>
  </si>
  <si>
    <t>2)</t>
  </si>
  <si>
    <t>b) Transferový podíl (účet 672)</t>
  </si>
  <si>
    <t>a) Výsledek hospodaření po zdanění  (bez transf. podílu)</t>
  </si>
  <si>
    <t>Výsledek hospodaření /po zdanění/</t>
  </si>
  <si>
    <t>daň z příjmů,dodatečné odvody daně z příjmů (nákladová položka)</t>
  </si>
  <si>
    <t>Doplňující údaje :</t>
  </si>
  <si>
    <t>Výnosy</t>
  </si>
  <si>
    <t>Náklady</t>
  </si>
  <si>
    <t xml:space="preserve">1)    Náklady a výnosy    </t>
  </si>
  <si>
    <t>Doplňková  činnost</t>
  </si>
  <si>
    <t>Hlavní činnost</t>
  </si>
  <si>
    <t xml:space="preserve">celkem   </t>
  </si>
  <si>
    <t>rozpočet</t>
  </si>
  <si>
    <t>Upravený</t>
  </si>
  <si>
    <t xml:space="preserve">Schválený </t>
  </si>
  <si>
    <t>………………………………                                                                  ………….…..……………………………</t>
  </si>
  <si>
    <t>ORG</t>
  </si>
  <si>
    <t>IĆ</t>
  </si>
  <si>
    <t>……………………………………….……..………………………………………..…………………………………</t>
  </si>
  <si>
    <t>Adresa :</t>
  </si>
  <si>
    <t>Název organizace :</t>
  </si>
  <si>
    <t>REKAPITULACE ZA ORGANIZACI :</t>
  </si>
  <si>
    <t>v Kč</t>
  </si>
  <si>
    <t>Po vyloučení transferového podílu jsou výsledky příspěvkových organizací následující:</t>
  </si>
  <si>
    <t>Z celkového počtu 5 příspěvkových  organizací skončilo:</t>
  </si>
  <si>
    <t>Komentář:</t>
  </si>
  <si>
    <t>Celkem rozděleno :</t>
  </si>
  <si>
    <t>Saldo</t>
  </si>
  <si>
    <t>CELKEM</t>
  </si>
  <si>
    <t>772 00 Olomouc</t>
  </si>
  <si>
    <t>Aksamitova 8</t>
  </si>
  <si>
    <t>Zdravotnická záchranná služba Olomouckého kraje, příspěvková organizace</t>
  </si>
  <si>
    <t>1704</t>
  </si>
  <si>
    <t>787 01  Šumperk</t>
  </si>
  <si>
    <t>Dr. Beneše 13</t>
  </si>
  <si>
    <t>Dětské centrum Pavučinka Šumperk, příspěvková organizace</t>
  </si>
  <si>
    <t>1703</t>
  </si>
  <si>
    <t>779 00  Olomouc</t>
  </si>
  <si>
    <t>U Dět.domova 269</t>
  </si>
  <si>
    <t>Dětské centrum Ostrůvek, příspěvková organizace</t>
  </si>
  <si>
    <t>1702</t>
  </si>
  <si>
    <t>Moravský Beroun, příspěvková organizace</t>
  </si>
  <si>
    <t>793 05 Moravský Beroun</t>
  </si>
  <si>
    <t>Masarykova 412</t>
  </si>
  <si>
    <t>Odborný léčebný ústav neurolog.-geriatrický</t>
  </si>
  <si>
    <t>1701</t>
  </si>
  <si>
    <t>783 97  Paseka</t>
  </si>
  <si>
    <t>Paseka 145</t>
  </si>
  <si>
    <t>Odborný léčebný ústav Paseka, příspěvková organizace</t>
  </si>
  <si>
    <t>1700</t>
  </si>
  <si>
    <t>Fond  rezervní</t>
  </si>
  <si>
    <t>ztráta</t>
  </si>
  <si>
    <t>zlepšený VH</t>
  </si>
  <si>
    <t>(po zdanění)</t>
  </si>
  <si>
    <t>b) Pokrytí  ztráty z  minulých období</t>
  </si>
  <si>
    <t xml:space="preserve">a) Rozdělení do fondů </t>
  </si>
  <si>
    <t>Výsledek hospodaření očištěný o transferový podíl</t>
  </si>
  <si>
    <t>Transferový podíl          (účet 432)</t>
  </si>
  <si>
    <t>Dle účetního výkazu</t>
  </si>
  <si>
    <r>
      <t xml:space="preserve">Rozdělení zlepšeného výsledku hospodaření </t>
    </r>
    <r>
      <rPr>
        <sz val="10"/>
        <rFont val="Arial"/>
        <family val="2"/>
        <charset val="238"/>
      </rPr>
      <t>(očištěného o transferový podíl)</t>
    </r>
  </si>
  <si>
    <t>Výsledek hospodaření</t>
  </si>
  <si>
    <t>Daň</t>
  </si>
  <si>
    <t>Adresa</t>
  </si>
  <si>
    <t xml:space="preserve">Název organizace </t>
  </si>
  <si>
    <t>§</t>
  </si>
  <si>
    <t xml:space="preserve">Ing. Bohuslav Kolář, MBA,  vedoucího odboru 
</t>
  </si>
  <si>
    <t>ORJ -14</t>
  </si>
  <si>
    <t>d) Příspěvkové organizace v oblasti zdravotnictví</t>
  </si>
  <si>
    <r>
      <t xml:space="preserve">Rekapitulace hospodaření /výsledek hospodaření/  za rok  </t>
    </r>
    <r>
      <rPr>
        <b/>
        <u/>
        <sz val="16"/>
        <rFont val="Times New Roman"/>
        <family val="1"/>
        <charset val="238"/>
      </rPr>
      <t>2014</t>
    </r>
  </si>
  <si>
    <t>Odborný léčebný ústav Paseka, p.o.</t>
  </si>
  <si>
    <t>Paseka 145, Paseka, PSČ 783 97</t>
  </si>
  <si>
    <t>00849081</t>
  </si>
  <si>
    <t xml:space="preserve"> 1702</t>
  </si>
  <si>
    <t xml:space="preserve"> Dětské centrum Ostrůvek, p.o.</t>
  </si>
  <si>
    <t xml:space="preserve"> U Dětského domova 269, 779 00 Olomouc</t>
  </si>
  <si>
    <t xml:space="preserve"> 00849197</t>
  </si>
  <si>
    <t>Dětské centrum Pavučinka Šumperk, p.o.</t>
  </si>
  <si>
    <t>Dr. E. Beneše 13, 78701 Šumperk</t>
  </si>
  <si>
    <t>75010984</t>
  </si>
  <si>
    <t>Zdravotnická záchranná služba Olomouckého kraje, p.o.</t>
  </si>
  <si>
    <t>Aksamitova 8, 772 00 Olomouc</t>
  </si>
  <si>
    <t>00849103</t>
  </si>
  <si>
    <t>Odborný léčebný ústav neurologicko-geriatrický Moravský Beroun, p.o.</t>
  </si>
  <si>
    <t>Masarykova 412, Moravský Beroun</t>
  </si>
  <si>
    <t>00600946</t>
  </si>
  <si>
    <t xml:space="preserve"> -</t>
  </si>
  <si>
    <t xml:space="preserve">organizací  se zlepšeným hospodářským výsledkem, v celkové výši </t>
  </si>
  <si>
    <t>Kč</t>
  </si>
  <si>
    <t xml:space="preserve">organizace  se záporným hospodářským výsledkem, v celkové výši </t>
  </si>
  <si>
    <t>organizace  s vyrovnaným  hospodářským výsledkem</t>
  </si>
  <si>
    <t>je VH doplňková činnost</t>
  </si>
  <si>
    <t>hlavní činnost</t>
  </si>
  <si>
    <t>dopl. činnost</t>
  </si>
  <si>
    <t>je VH doplňková činnost)**</t>
  </si>
  <si>
    <t>)** Náklady v hlavní činnost 25 383 720,93 x 0,0175% =</t>
  </si>
  <si>
    <t>)* Náklady v hlavní činnost 34 000 906,80 x 0,0175% =</t>
  </si>
  <si>
    <t>Výše výsledku hospodaření za rok 2014 je ovlivněna transferovým podílem, což je pouze účetní zápis bez vazby na finanční prostředky. Po odečtení transferového podílu z výsledku hospodaření příspěvkové organizace, skončila tato organizace ve ztrátě, která činí - 254 110,18 Kč,ztráta bude kryta na vrub rezervního fondu příspěvkové organizace.</t>
  </si>
  <si>
    <t>Příspěvková organizace si pokrývá  odpisy  z provozních prostředků organizace.</t>
  </si>
  <si>
    <t>Vynaložené odpisy nad stanovený limit byly finančně pokryty z provozních prostředků organizace-1,80 Kč.</t>
  </si>
  <si>
    <t>Vynaložené odpisy nad stanovený limit byly finančně pokryty z provozních prostředků organizace-3 544 Kč.</t>
  </si>
  <si>
    <t>Částka 40 832,54 Kč byla vrácena na účet Olomouckého kraje 27-4228330207 dne 19.1.2015</t>
  </si>
  <si>
    <t>Výše výsledku hospodaření za rok 2014 je ovlivněna transferovým podílem, což je pouze účetní zápis bez vazby na finanční prostředky. Po odečtení transferového podílu z výsledku hospodaření příspěvkové organizace, skončila tato organizace ve ztrátě, která činí - 5 064,92 Kč,ztráta bude kryta na vrub rezervního fondu příspěvkové organizace.</t>
  </si>
  <si>
    <t>Překročení limitu  mzdových prostředkům o 432 712,- Kč je způsobeno zapojením prostředků z  programu "Financování připravenosti poskytovatele zdravotnické záchranné služby na řešení mimořádných událostí a krizových situací podle zákona č. 374/2011 Sb., o zdravotnické záchranné službě“ a to ve výši 1 281,73 tis. Kč a nedočerpáním mzdových prostředků ve výši 849,02 tis. Kč. Ze strany příspěvkové organizace nedošlo,v rozporu se Zásadami řízení příspěvkových organizací, k navýšení limitu mzdových prostředků o částku 432 712,- Kč.</t>
  </si>
  <si>
    <t>Usnesením Zastupitelstva Olomouckého kraje UZ/12/42/2014 ze dne 19.9.2014 došlo k 1.1.2015 k sloučení příspěvkových organizací a to Odborného léčebného ústavu neurologicko-geriatrický Moravský Beroun a Odborného léčebného ústavu Paseka. Výsledek hospodaření bude ve výši 65 453,50 Kč  převeden do rezervního fondu nástupnické organizace a to Odborného léčebného ústavu Paseka p.o.</t>
  </si>
  <si>
    <t>Usnesením Zastupitelstva Olomouckéjo kraje UZ/12/42/2014 ze dne 19.9.2014 došlo k 1.1.2015 k sloučení příspěvkových organizací a to Dětského centra Ostrůvek  a Dětského centra Pavučinka Šumperk.Výsledek hospodaření bude ve výši 12 928,08 Kč převeden do rezervního fondu nástupnické organizace a to Dětského centra Ostrůvek p.o.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</si>
</sst>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4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color indexed="19"/>
      <name val="Comic Sans MS"/>
      <family val="4"/>
      <charset val="238"/>
    </font>
    <font>
      <sz val="8"/>
      <name val="Comic Sans MS"/>
      <family val="4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Comic Sans MS"/>
      <family val="4"/>
      <charset val="238"/>
    </font>
    <font>
      <sz val="8"/>
      <name val="Arial"/>
      <family val="2"/>
      <charset val="238"/>
    </font>
    <font>
      <b/>
      <sz val="11"/>
      <color indexed="19"/>
      <name val="Arial Black"/>
      <family val="2"/>
      <charset val="238"/>
    </font>
    <font>
      <b/>
      <sz val="11"/>
      <name val="Arial Black"/>
      <family val="2"/>
      <charset val="238"/>
    </font>
    <font>
      <b/>
      <sz val="10"/>
      <name val="Comic Sans MS"/>
      <family val="4"/>
      <charset val="238"/>
    </font>
    <font>
      <sz val="10"/>
      <name val="Comic Sans MS"/>
      <family val="4"/>
      <charset val="238"/>
    </font>
    <font>
      <b/>
      <sz val="9"/>
      <name val="Arial"/>
      <family val="2"/>
      <charset val="238"/>
    </font>
    <font>
      <sz val="11"/>
      <name val="Arial Black"/>
      <family val="2"/>
      <charset val="238"/>
    </font>
    <font>
      <sz val="12"/>
      <name val="Arial Black"/>
      <family val="2"/>
    </font>
    <font>
      <sz val="10"/>
      <name val="Arial Black"/>
      <family val="2"/>
      <charset val="238"/>
    </font>
    <font>
      <sz val="8"/>
      <name val="Arial Black"/>
      <family val="2"/>
      <charset val="238"/>
    </font>
    <font>
      <sz val="11"/>
      <name val="Comic Sans MS"/>
      <family val="4"/>
      <charset val="238"/>
    </font>
    <font>
      <sz val="9"/>
      <name val="Comic Sans MS"/>
      <family val="4"/>
      <charset val="238"/>
    </font>
    <font>
      <sz val="12"/>
      <name val="Arial Black"/>
      <family val="2"/>
      <charset val="238"/>
    </font>
    <font>
      <b/>
      <sz val="10"/>
      <name val="Arial Black"/>
      <family val="2"/>
      <charset val="238"/>
    </font>
    <font>
      <b/>
      <sz val="14"/>
      <name val="Arial Black"/>
      <family val="2"/>
      <charset val="238"/>
    </font>
    <font>
      <sz val="14"/>
      <name val="Arial Black"/>
      <family val="2"/>
      <charset val="238"/>
    </font>
    <font>
      <sz val="14"/>
      <name val="Arial"/>
      <family val="2"/>
      <charset val="238"/>
    </font>
    <font>
      <b/>
      <sz val="12"/>
      <name val="Comic Sans MS"/>
      <family val="4"/>
      <charset val="238"/>
    </font>
    <font>
      <b/>
      <sz val="12"/>
      <name val="Arial"/>
      <family val="2"/>
      <charset val="238"/>
    </font>
    <font>
      <b/>
      <sz val="10"/>
      <color indexed="19"/>
      <name val="Comic Sans MS"/>
      <family val="4"/>
      <charset val="238"/>
    </font>
    <font>
      <b/>
      <sz val="12"/>
      <name val="Arial Black"/>
      <family val="2"/>
      <charset val="238"/>
    </font>
    <font>
      <u/>
      <sz val="10"/>
      <name val="Arial"/>
      <family val="2"/>
      <charset val="238"/>
    </font>
    <font>
      <u/>
      <sz val="12"/>
      <name val="Arial"/>
      <family val="2"/>
      <charset val="238"/>
    </font>
    <font>
      <u/>
      <sz val="12"/>
      <name val="Arial Black"/>
      <family val="2"/>
      <charset val="238"/>
    </font>
    <font>
      <sz val="12"/>
      <name val="Arial"/>
      <family val="2"/>
      <charset val="238"/>
    </font>
    <font>
      <sz val="10"/>
      <color theme="0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Arial Black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b/>
      <u/>
      <sz val="16"/>
      <name val="Times New Roman"/>
      <family val="1"/>
      <charset val="238"/>
    </font>
    <font>
      <b/>
      <u/>
      <sz val="16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 style="thick">
        <color indexed="64"/>
      </top>
      <bottom/>
      <diagonal/>
    </border>
  </borders>
  <cellStyleXfs count="15">
    <xf numFmtId="0" fontId="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2">
    <xf numFmtId="0" fontId="0" fillId="0" borderId="0" xfId="0"/>
    <xf numFmtId="0" fontId="3" fillId="0" borderId="0" xfId="1"/>
    <xf numFmtId="0" fontId="3" fillId="0" borderId="0" xfId="1" applyFont="1" applyProtection="1">
      <protection hidden="1"/>
    </xf>
    <xf numFmtId="0" fontId="3" fillId="0" borderId="0" xfId="1" applyFont="1" applyProtection="1">
      <protection locked="0"/>
    </xf>
    <xf numFmtId="0" fontId="3" fillId="0" borderId="0" xfId="1" applyFont="1" applyBorder="1" applyProtection="1">
      <protection hidden="1"/>
    </xf>
    <xf numFmtId="0" fontId="4" fillId="0" borderId="0" xfId="1" applyFont="1" applyBorder="1" applyProtection="1">
      <protection hidden="1"/>
    </xf>
    <xf numFmtId="0" fontId="5" fillId="0" borderId="0" xfId="1" applyFont="1" applyBorder="1" applyProtection="1">
      <protection hidden="1"/>
    </xf>
    <xf numFmtId="0" fontId="6" fillId="0" borderId="0" xfId="1" applyFont="1" applyBorder="1" applyProtection="1">
      <protection hidden="1"/>
    </xf>
    <xf numFmtId="4" fontId="7" fillId="0" borderId="0" xfId="1" applyNumberFormat="1" applyFont="1" applyProtection="1">
      <protection hidden="1"/>
    </xf>
    <xf numFmtId="0" fontId="3" fillId="0" borderId="0" xfId="1" applyFont="1" applyBorder="1" applyAlignment="1" applyProtection="1">
      <alignment shrinkToFit="1"/>
      <protection hidden="1"/>
    </xf>
    <xf numFmtId="4" fontId="8" fillId="0" borderId="0" xfId="1" applyNumberFormat="1" applyFont="1" applyBorder="1" applyProtection="1">
      <protection hidden="1"/>
    </xf>
    <xf numFmtId="4" fontId="9" fillId="0" borderId="1" xfId="1" applyNumberFormat="1" applyFont="1" applyBorder="1" applyAlignment="1" applyProtection="1">
      <alignment shrinkToFit="1"/>
      <protection hidden="1"/>
    </xf>
    <xf numFmtId="4" fontId="9" fillId="0" borderId="2" xfId="1" applyNumberFormat="1" applyFont="1" applyBorder="1" applyAlignment="1" applyProtection="1">
      <alignment shrinkToFit="1"/>
      <protection hidden="1"/>
    </xf>
    <xf numFmtId="4" fontId="9" fillId="0" borderId="3" xfId="1" applyNumberFormat="1" applyFont="1" applyBorder="1" applyAlignment="1" applyProtection="1">
      <alignment shrinkToFit="1"/>
      <protection hidden="1"/>
    </xf>
    <xf numFmtId="0" fontId="9" fillId="0" borderId="4" xfId="1" applyFont="1" applyBorder="1" applyProtection="1">
      <protection hidden="1"/>
    </xf>
    <xf numFmtId="0" fontId="10" fillId="0" borderId="5" xfId="1" applyFont="1" applyBorder="1" applyProtection="1">
      <protection hidden="1"/>
    </xf>
    <xf numFmtId="4" fontId="3" fillId="0" borderId="6" xfId="1" applyNumberFormat="1" applyFont="1" applyBorder="1" applyAlignment="1" applyProtection="1">
      <alignment shrinkToFit="1"/>
      <protection hidden="1"/>
    </xf>
    <xf numFmtId="4" fontId="3" fillId="0" borderId="7" xfId="1" applyNumberFormat="1" applyFont="1" applyBorder="1" applyAlignment="1" applyProtection="1">
      <alignment shrinkToFit="1"/>
      <protection hidden="1"/>
    </xf>
    <xf numFmtId="4" fontId="3" fillId="0" borderId="7" xfId="1" applyNumberFormat="1" applyFont="1" applyBorder="1" applyAlignment="1" applyProtection="1">
      <alignment horizontal="right" shrinkToFit="1"/>
      <protection hidden="1"/>
    </xf>
    <xf numFmtId="4" fontId="3" fillId="0" borderId="8" xfId="1" applyNumberFormat="1" applyFont="1" applyBorder="1" applyAlignment="1" applyProtection="1">
      <alignment shrinkToFit="1"/>
      <protection hidden="1"/>
    </xf>
    <xf numFmtId="0" fontId="3" fillId="0" borderId="9" xfId="1" applyFont="1" applyBorder="1" applyProtection="1">
      <protection hidden="1"/>
    </xf>
    <xf numFmtId="0" fontId="3" fillId="0" borderId="8" xfId="1" applyFont="1" applyBorder="1" applyProtection="1">
      <protection hidden="1"/>
    </xf>
    <xf numFmtId="4" fontId="3" fillId="0" borderId="10" xfId="1" applyNumberFormat="1" applyFont="1" applyBorder="1" applyAlignment="1" applyProtection="1">
      <alignment shrinkToFit="1"/>
      <protection hidden="1"/>
    </xf>
    <xf numFmtId="4" fontId="3" fillId="0" borderId="11" xfId="1" applyNumberFormat="1" applyFont="1" applyBorder="1" applyAlignment="1" applyProtection="1">
      <alignment shrinkToFit="1"/>
      <protection hidden="1"/>
    </xf>
    <xf numFmtId="4" fontId="3" fillId="0" borderId="11" xfId="1" applyNumberFormat="1" applyFont="1" applyBorder="1" applyAlignment="1" applyProtection="1">
      <alignment horizontal="right" shrinkToFit="1"/>
      <protection hidden="1"/>
    </xf>
    <xf numFmtId="4" fontId="3" fillId="0" borderId="12" xfId="1" applyNumberFormat="1" applyFont="1" applyBorder="1" applyAlignment="1" applyProtection="1">
      <alignment shrinkToFit="1"/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3" fillId="0" borderId="15" xfId="1" applyFont="1" applyBorder="1" applyProtection="1">
      <protection hidden="1"/>
    </xf>
    <xf numFmtId="0" fontId="3" fillId="0" borderId="16" xfId="1" applyFont="1" applyBorder="1" applyProtection="1">
      <protection hidden="1"/>
    </xf>
    <xf numFmtId="0" fontId="3" fillId="0" borderId="5" xfId="1" applyFont="1" applyBorder="1" applyProtection="1">
      <protection hidden="1"/>
    </xf>
    <xf numFmtId="0" fontId="3" fillId="0" borderId="4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8" xfId="1" applyFont="1" applyBorder="1" applyAlignment="1" applyProtection="1">
      <alignment horizontal="center"/>
      <protection hidden="1"/>
    </xf>
    <xf numFmtId="0" fontId="3" fillId="0" borderId="19" xfId="1" applyFont="1" applyBorder="1" applyProtection="1">
      <protection hidden="1"/>
    </xf>
    <xf numFmtId="14" fontId="3" fillId="0" borderId="17" xfId="1" applyNumberFormat="1" applyFont="1" applyBorder="1" applyProtection="1">
      <protection hidden="1"/>
    </xf>
    <xf numFmtId="14" fontId="3" fillId="0" borderId="18" xfId="1" applyNumberFormat="1" applyFont="1" applyBorder="1" applyProtection="1">
      <protection hidden="1"/>
    </xf>
    <xf numFmtId="0" fontId="3" fillId="0" borderId="18" xfId="1" applyFont="1" applyBorder="1" applyProtection="1">
      <protection hidden="1"/>
    </xf>
    <xf numFmtId="0" fontId="3" fillId="0" borderId="10" xfId="1" applyFont="1" applyBorder="1" applyProtection="1">
      <protection hidden="1"/>
    </xf>
    <xf numFmtId="0" fontId="3" fillId="0" borderId="11" xfId="1" applyFont="1" applyBorder="1" applyProtection="1">
      <protection hidden="1"/>
    </xf>
    <xf numFmtId="0" fontId="3" fillId="0" borderId="11" xfId="1" applyFont="1" applyBorder="1" applyAlignment="1" applyProtection="1">
      <alignment horizontal="center"/>
      <protection hidden="1"/>
    </xf>
    <xf numFmtId="0" fontId="11" fillId="0" borderId="12" xfId="1" applyFont="1" applyBorder="1" applyAlignment="1" applyProtection="1">
      <alignment horizontal="center"/>
      <protection hidden="1"/>
    </xf>
    <xf numFmtId="0" fontId="3" fillId="0" borderId="20" xfId="1" applyFont="1" applyBorder="1" applyProtection="1">
      <protection hidden="1"/>
    </xf>
    <xf numFmtId="0" fontId="5" fillId="0" borderId="20" xfId="1" applyFont="1" applyBorder="1" applyProtection="1">
      <protection hidden="1"/>
    </xf>
    <xf numFmtId="0" fontId="10" fillId="0" borderId="12" xfId="1" applyFont="1" applyBorder="1" applyProtection="1">
      <protection hidden="1"/>
    </xf>
    <xf numFmtId="0" fontId="12" fillId="0" borderId="0" xfId="1" applyFont="1" applyBorder="1" applyProtection="1">
      <protection hidden="1"/>
    </xf>
    <xf numFmtId="0" fontId="13" fillId="0" borderId="0" xfId="1" applyFont="1" applyBorder="1" applyProtection="1">
      <protection hidden="1"/>
    </xf>
    <xf numFmtId="10" fontId="3" fillId="0" borderId="0" xfId="1" applyNumberFormat="1" applyFont="1" applyBorder="1" applyAlignment="1" applyProtection="1">
      <alignment horizontal="right" indent="3"/>
      <protection locked="0"/>
    </xf>
    <xf numFmtId="0" fontId="3" fillId="0" borderId="0" xfId="1" applyFont="1" applyBorder="1" applyAlignment="1" applyProtection="1">
      <alignment horizontal="center"/>
      <protection locked="0"/>
    </xf>
    <xf numFmtId="4" fontId="3" fillId="0" borderId="0" xfId="1" applyNumberFormat="1" applyFont="1" applyBorder="1" applyProtection="1">
      <protection locked="0"/>
    </xf>
    <xf numFmtId="0" fontId="4" fillId="0" borderId="0" xfId="1" applyFont="1" applyBorder="1" applyProtection="1">
      <protection locked="0"/>
    </xf>
    <xf numFmtId="0" fontId="14" fillId="0" borderId="0" xfId="1" applyFont="1" applyBorder="1" applyProtection="1">
      <protection locked="0"/>
    </xf>
    <xf numFmtId="0" fontId="15" fillId="0" borderId="0" xfId="1" applyFont="1" applyBorder="1" applyProtection="1">
      <protection locked="0"/>
    </xf>
    <xf numFmtId="0" fontId="3" fillId="0" borderId="0" xfId="1" applyFont="1" applyBorder="1" applyAlignment="1" applyProtection="1">
      <alignment horizontal="left" indent="2"/>
      <protection locked="0"/>
    </xf>
    <xf numFmtId="0" fontId="16" fillId="0" borderId="0" xfId="1" applyFont="1" applyBorder="1" applyProtection="1">
      <protection locked="0"/>
    </xf>
    <xf numFmtId="0" fontId="7" fillId="0" borderId="0" xfId="1" applyFont="1" applyBorder="1" applyProtection="1">
      <protection locked="0"/>
    </xf>
    <xf numFmtId="0" fontId="3" fillId="0" borderId="0" xfId="1" applyFont="1" applyBorder="1" applyAlignment="1" applyProtection="1">
      <protection locked="0"/>
    </xf>
    <xf numFmtId="10" fontId="3" fillId="0" borderId="0" xfId="1" applyNumberFormat="1" applyFont="1" applyBorder="1" applyAlignment="1" applyProtection="1">
      <alignment horizontal="right" indent="3"/>
      <protection hidden="1"/>
    </xf>
    <xf numFmtId="0" fontId="3" fillId="0" borderId="0" xfId="1" applyFont="1" applyBorder="1" applyAlignment="1" applyProtection="1">
      <alignment horizontal="center"/>
      <protection hidden="1"/>
    </xf>
    <xf numFmtId="4" fontId="3" fillId="0" borderId="0" xfId="1" applyNumberFormat="1" applyFont="1" applyBorder="1" applyAlignment="1" applyProtection="1">
      <alignment shrinkToFit="1"/>
      <protection hidden="1"/>
    </xf>
    <xf numFmtId="0" fontId="14" fillId="0" borderId="0" xfId="1" applyFont="1" applyBorder="1" applyProtection="1">
      <protection hidden="1"/>
    </xf>
    <xf numFmtId="0" fontId="15" fillId="0" borderId="0" xfId="1" applyFont="1" applyBorder="1" applyProtection="1">
      <protection hidden="1"/>
    </xf>
    <xf numFmtId="0" fontId="3" fillId="0" borderId="0" xfId="1" applyFont="1" applyBorder="1" applyAlignment="1" applyProtection="1">
      <alignment horizontal="left" indent="2"/>
      <protection hidden="1"/>
    </xf>
    <xf numFmtId="0" fontId="9" fillId="0" borderId="0" xfId="1" applyFont="1" applyBorder="1" applyProtection="1">
      <protection hidden="1"/>
    </xf>
    <xf numFmtId="0" fontId="3" fillId="0" borderId="0" xfId="1" applyAlignment="1">
      <alignment shrinkToFit="1"/>
    </xf>
    <xf numFmtId="164" fontId="11" fillId="0" borderId="0" xfId="1" applyNumberFormat="1" applyFont="1" applyAlignment="1">
      <alignment shrinkToFit="1"/>
    </xf>
    <xf numFmtId="164" fontId="7" fillId="0" borderId="0" xfId="1" applyNumberFormat="1" applyFont="1" applyAlignment="1">
      <alignment shrinkToFit="1"/>
    </xf>
    <xf numFmtId="0" fontId="3" fillId="0" borderId="0" xfId="1" applyFont="1" applyBorder="1" applyAlignment="1" applyProtection="1">
      <alignment horizontal="right" indent="3"/>
      <protection hidden="1"/>
    </xf>
    <xf numFmtId="0" fontId="11" fillId="0" borderId="0" xfId="1" applyFont="1" applyBorder="1" applyAlignment="1" applyProtection="1">
      <alignment horizontal="right" shrinkToFit="1"/>
      <protection hidden="1"/>
    </xf>
    <xf numFmtId="0" fontId="17" fillId="0" borderId="0" xfId="1" applyFont="1" applyBorder="1" applyProtection="1">
      <protection hidden="1"/>
    </xf>
    <xf numFmtId="4" fontId="18" fillId="0" borderId="0" xfId="1" applyNumberFormat="1" applyFont="1" applyBorder="1" applyProtection="1">
      <protection hidden="1"/>
    </xf>
    <xf numFmtId="0" fontId="10" fillId="0" borderId="0" xfId="1" applyFont="1" applyBorder="1" applyProtection="1">
      <protection hidden="1"/>
    </xf>
    <xf numFmtId="0" fontId="3" fillId="2" borderId="0" xfId="1" applyFont="1" applyFill="1" applyBorder="1" applyProtection="1">
      <protection hidden="1"/>
    </xf>
    <xf numFmtId="4" fontId="9" fillId="2" borderId="0" xfId="1" applyNumberFormat="1" applyFont="1" applyFill="1" applyBorder="1" applyAlignment="1" applyProtection="1">
      <alignment horizontal="right" shrinkToFit="1"/>
      <protection hidden="1"/>
    </xf>
    <xf numFmtId="0" fontId="13" fillId="2" borderId="0" xfId="1" applyFont="1" applyFill="1" applyBorder="1" applyProtection="1">
      <protection hidden="1"/>
    </xf>
    <xf numFmtId="0" fontId="21" fillId="2" borderId="0" xfId="1" applyFont="1" applyFill="1" applyBorder="1" applyProtection="1">
      <protection hidden="1"/>
    </xf>
    <xf numFmtId="0" fontId="16" fillId="2" borderId="0" xfId="1" applyFont="1" applyFill="1" applyBorder="1" applyProtection="1">
      <protection hidden="1"/>
    </xf>
    <xf numFmtId="4" fontId="4" fillId="0" borderId="0" xfId="1" applyNumberFormat="1" applyFont="1" applyFill="1" applyBorder="1" applyAlignment="1" applyProtection="1">
      <alignment shrinkToFit="1"/>
      <protection hidden="1"/>
    </xf>
    <xf numFmtId="0" fontId="7" fillId="0" borderId="0" xfId="1" applyFont="1" applyFill="1" applyBorder="1" applyProtection="1">
      <protection hidden="1"/>
    </xf>
    <xf numFmtId="0" fontId="22" fillId="2" borderId="0" xfId="1" applyFont="1" applyFill="1" applyBorder="1" applyProtection="1">
      <protection hidden="1"/>
    </xf>
    <xf numFmtId="0" fontId="15" fillId="2" borderId="0" xfId="1" applyFont="1" applyFill="1" applyBorder="1" applyProtection="1">
      <protection hidden="1"/>
    </xf>
    <xf numFmtId="0" fontId="19" fillId="2" borderId="0" xfId="1" applyFont="1" applyFill="1" applyBorder="1" applyProtection="1">
      <protection hidden="1"/>
    </xf>
    <xf numFmtId="4" fontId="4" fillId="2" borderId="0" xfId="1" applyNumberFormat="1" applyFont="1" applyFill="1" applyBorder="1" applyAlignment="1" applyProtection="1">
      <alignment shrinkToFit="1"/>
      <protection hidden="1"/>
    </xf>
    <xf numFmtId="0" fontId="7" fillId="2" borderId="0" xfId="1" applyFont="1" applyFill="1" applyBorder="1" applyProtection="1">
      <protection hidden="1"/>
    </xf>
    <xf numFmtId="0" fontId="7" fillId="2" borderId="0" xfId="1" applyFont="1" applyFill="1" applyBorder="1" applyAlignment="1" applyProtection="1">
      <alignment horizontal="right"/>
      <protection hidden="1"/>
    </xf>
    <xf numFmtId="4" fontId="8" fillId="0" borderId="0" xfId="1" applyNumberFormat="1" applyFont="1" applyProtection="1">
      <protection hidden="1"/>
    </xf>
    <xf numFmtId="4" fontId="23" fillId="0" borderId="0" xfId="1" applyNumberFormat="1" applyFont="1" applyBorder="1" applyAlignment="1" applyProtection="1">
      <alignment shrinkToFit="1"/>
      <protection hidden="1"/>
    </xf>
    <xf numFmtId="4" fontId="24" fillId="0" borderId="0" xfId="1" applyNumberFormat="1" applyFont="1" applyProtection="1">
      <protection hidden="1"/>
    </xf>
    <xf numFmtId="0" fontId="24" fillId="0" borderId="0" xfId="1" applyFont="1" applyProtection="1">
      <protection hidden="1"/>
    </xf>
    <xf numFmtId="4" fontId="19" fillId="0" borderId="0" xfId="1" applyNumberFormat="1" applyFont="1" applyFill="1" applyBorder="1" applyAlignment="1" applyProtection="1">
      <alignment shrinkToFit="1"/>
      <protection hidden="1"/>
    </xf>
    <xf numFmtId="4" fontId="24" fillId="0" borderId="0" xfId="1" applyNumberFormat="1" applyFont="1" applyFill="1" applyBorder="1" applyAlignment="1" applyProtection="1">
      <alignment shrinkToFit="1"/>
      <protection hidden="1"/>
    </xf>
    <xf numFmtId="0" fontId="25" fillId="2" borderId="0" xfId="1" applyFont="1" applyFill="1" applyBorder="1" applyProtection="1">
      <protection hidden="1"/>
    </xf>
    <xf numFmtId="0" fontId="26" fillId="2" borderId="0" xfId="1" applyFont="1" applyFill="1" applyProtection="1">
      <protection hidden="1"/>
    </xf>
    <xf numFmtId="0" fontId="24" fillId="2" borderId="0" xfId="1" applyFont="1" applyFill="1" applyBorder="1" applyProtection="1">
      <protection hidden="1"/>
    </xf>
    <xf numFmtId="4" fontId="3" fillId="0" borderId="0" xfId="1" applyNumberFormat="1" applyFont="1" applyFill="1" applyBorder="1" applyAlignment="1" applyProtection="1">
      <alignment shrinkToFit="1"/>
      <protection hidden="1"/>
    </xf>
    <xf numFmtId="4" fontId="9" fillId="0" borderId="0" xfId="1" applyNumberFormat="1" applyFont="1" applyFill="1" applyBorder="1" applyAlignment="1" applyProtection="1">
      <alignment shrinkToFit="1"/>
      <protection hidden="1"/>
    </xf>
    <xf numFmtId="0" fontId="27" fillId="2" borderId="0" xfId="1" applyFont="1" applyFill="1" applyBorder="1" applyProtection="1">
      <protection hidden="1"/>
    </xf>
    <xf numFmtId="0" fontId="27" fillId="2" borderId="0" xfId="1" applyFont="1" applyFill="1" applyProtection="1">
      <protection hidden="1"/>
    </xf>
    <xf numFmtId="0" fontId="4" fillId="2" borderId="0" xfId="1" applyFont="1" applyFill="1" applyBorder="1" applyProtection="1">
      <protection hidden="1"/>
    </xf>
    <xf numFmtId="0" fontId="10" fillId="0" borderId="0" xfId="1" applyFont="1" applyFill="1" applyBorder="1" applyProtection="1"/>
    <xf numFmtId="0" fontId="11" fillId="0" borderId="0" xfId="1" applyFont="1" applyFill="1" applyBorder="1" applyProtection="1"/>
    <xf numFmtId="0" fontId="10" fillId="2" borderId="0" xfId="1" applyFont="1" applyFill="1" applyBorder="1" applyProtection="1">
      <protection hidden="1"/>
    </xf>
    <xf numFmtId="4" fontId="10" fillId="2" borderId="0" xfId="1" applyNumberFormat="1" applyFont="1" applyFill="1" applyBorder="1" applyProtection="1">
      <protection hidden="1"/>
    </xf>
    <xf numFmtId="0" fontId="28" fillId="0" borderId="0" xfId="1" applyFont="1" applyFill="1" applyBorder="1" applyProtection="1"/>
    <xf numFmtId="4" fontId="10" fillId="0" borderId="0" xfId="1" applyNumberFormat="1" applyFont="1" applyFill="1" applyBorder="1" applyAlignment="1" applyProtection="1">
      <alignment shrinkToFit="1"/>
      <protection hidden="1"/>
    </xf>
    <xf numFmtId="0" fontId="10" fillId="0" borderId="0" xfId="1" applyFont="1" applyFill="1" applyBorder="1" applyProtection="1">
      <protection hidden="1"/>
    </xf>
    <xf numFmtId="0" fontId="14" fillId="0" borderId="0" xfId="1" applyFont="1" applyFill="1" applyBorder="1" applyProtection="1">
      <protection hidden="1"/>
    </xf>
    <xf numFmtId="4" fontId="8" fillId="0" borderId="0" xfId="1" applyNumberFormat="1" applyFont="1" applyFill="1" applyBorder="1" applyAlignment="1" applyProtection="1">
      <alignment shrinkToFit="1"/>
      <protection hidden="1"/>
    </xf>
    <xf numFmtId="4" fontId="29" fillId="0" borderId="0" xfId="1" applyNumberFormat="1" applyFont="1" applyFill="1" applyBorder="1" applyAlignment="1" applyProtection="1">
      <alignment shrinkToFit="1"/>
      <protection hidden="1"/>
    </xf>
    <xf numFmtId="4" fontId="29" fillId="0" borderId="0" xfId="1" applyNumberFormat="1" applyFont="1" applyFill="1" applyAlignment="1" applyProtection="1">
      <alignment shrinkToFit="1"/>
      <protection hidden="1"/>
    </xf>
    <xf numFmtId="0" fontId="14" fillId="2" borderId="0" xfId="1" applyFont="1" applyFill="1" applyBorder="1" applyProtection="1">
      <protection hidden="1"/>
    </xf>
    <xf numFmtId="4" fontId="3" fillId="0" borderId="0" xfId="1" applyNumberFormat="1" applyFont="1" applyFill="1" applyAlignment="1" applyProtection="1">
      <alignment shrinkToFit="1"/>
      <protection hidden="1"/>
    </xf>
    <xf numFmtId="0" fontId="28" fillId="2" borderId="0" xfId="1" applyFont="1" applyFill="1" applyBorder="1" applyProtection="1">
      <protection hidden="1"/>
    </xf>
    <xf numFmtId="0" fontId="3" fillId="2" borderId="0" xfId="1" applyFont="1" applyFill="1" applyAlignment="1" applyProtection="1">
      <alignment shrinkToFit="1"/>
      <protection hidden="1"/>
    </xf>
    <xf numFmtId="0" fontId="7" fillId="2" borderId="0" xfId="1" applyFont="1" applyFill="1" applyProtection="1">
      <protection hidden="1"/>
    </xf>
    <xf numFmtId="0" fontId="12" fillId="2" borderId="0" xfId="1" applyFont="1" applyFill="1" applyBorder="1" applyProtection="1">
      <protection hidden="1"/>
    </xf>
    <xf numFmtId="0" fontId="19" fillId="2" borderId="0" xfId="1" applyFont="1" applyFill="1" applyProtection="1">
      <protection hidden="1"/>
    </xf>
    <xf numFmtId="0" fontId="30" fillId="2" borderId="0" xfId="1" applyFont="1" applyFill="1" applyBorder="1" applyProtection="1">
      <protection hidden="1"/>
    </xf>
    <xf numFmtId="0" fontId="3" fillId="0" borderId="0" xfId="1" applyFont="1" applyAlignment="1" applyProtection="1">
      <alignment horizontal="right"/>
      <protection hidden="1"/>
    </xf>
    <xf numFmtId="0" fontId="3" fillId="0" borderId="0" xfId="1" applyFont="1" applyFill="1" applyAlignment="1" applyProtection="1">
      <alignment horizontal="right"/>
      <protection hidden="1"/>
    </xf>
    <xf numFmtId="0" fontId="4" fillId="2" borderId="0" xfId="1" applyFont="1" applyFill="1" applyAlignment="1" applyProtection="1">
      <alignment horizontal="right"/>
      <protection hidden="1"/>
    </xf>
    <xf numFmtId="0" fontId="19" fillId="2" borderId="0" xfId="1" applyFont="1" applyFill="1" applyBorder="1" applyAlignment="1" applyProtection="1">
      <alignment horizontal="center" vertical="center"/>
      <protection hidden="1"/>
    </xf>
    <xf numFmtId="0" fontId="3" fillId="2" borderId="0" xfId="1" applyFont="1" applyFill="1" applyBorder="1" applyAlignment="1" applyProtection="1">
      <alignment horizontal="center" shrinkToFit="1"/>
      <protection hidden="1"/>
    </xf>
    <xf numFmtId="0" fontId="11" fillId="2" borderId="0" xfId="1" applyFont="1" applyFill="1" applyBorder="1" applyAlignment="1" applyProtection="1">
      <alignment horizontal="center" shrinkToFit="1"/>
      <protection hidden="1"/>
    </xf>
    <xf numFmtId="0" fontId="17" fillId="2" borderId="0" xfId="1" applyFont="1" applyFill="1" applyBorder="1" applyAlignment="1" applyProtection="1">
      <alignment horizontal="right"/>
      <protection hidden="1"/>
    </xf>
    <xf numFmtId="0" fontId="8" fillId="0" borderId="0" xfId="1" applyFont="1" applyAlignment="1" applyProtection="1">
      <alignment horizontal="right"/>
      <protection hidden="1"/>
    </xf>
    <xf numFmtId="0" fontId="3" fillId="2" borderId="0" xfId="1" applyFont="1" applyFill="1" applyBorder="1" applyAlignment="1" applyProtection="1">
      <alignment horizontal="center"/>
      <protection hidden="1"/>
    </xf>
    <xf numFmtId="0" fontId="3" fillId="2" borderId="0" xfId="1" applyFont="1" applyFill="1" applyProtection="1">
      <protection hidden="1"/>
    </xf>
    <xf numFmtId="0" fontId="8" fillId="2" borderId="0" xfId="1" applyFont="1" applyFill="1" applyProtection="1">
      <protection hidden="1"/>
    </xf>
    <xf numFmtId="0" fontId="3" fillId="0" borderId="0" xfId="1" applyFont="1" applyAlignment="1" applyProtection="1">
      <alignment horizontal="left" shrinkToFit="1"/>
      <protection hidden="1"/>
    </xf>
    <xf numFmtId="0" fontId="19" fillId="0" borderId="0" xfId="1" applyFont="1" applyAlignment="1" applyProtection="1">
      <alignment shrinkToFit="1"/>
      <protection hidden="1"/>
    </xf>
    <xf numFmtId="4" fontId="3" fillId="0" borderId="0" xfId="1" applyNumberFormat="1" applyFont="1" applyAlignment="1" applyProtection="1">
      <alignment horizontal="left" shrinkToFit="1"/>
      <protection hidden="1"/>
    </xf>
    <xf numFmtId="0" fontId="31" fillId="0" borderId="0" xfId="1" applyFont="1" applyProtection="1">
      <protection hidden="1"/>
    </xf>
    <xf numFmtId="0" fontId="3" fillId="0" borderId="0" xfId="1" applyAlignment="1" applyProtection="1">
      <alignment horizontal="left" shrinkToFit="1"/>
      <protection hidden="1"/>
    </xf>
    <xf numFmtId="0" fontId="29" fillId="0" borderId="0" xfId="1" applyFont="1" applyProtection="1">
      <protection hidden="1"/>
    </xf>
    <xf numFmtId="0" fontId="31" fillId="0" borderId="0" xfId="1" applyFont="1" applyAlignment="1" applyProtection="1">
      <protection hidden="1"/>
    </xf>
    <xf numFmtId="0" fontId="3" fillId="0" borderId="0" xfId="1" applyAlignment="1" applyProtection="1">
      <alignment horizontal="left"/>
      <protection hidden="1"/>
    </xf>
    <xf numFmtId="0" fontId="32" fillId="0" borderId="0" xfId="1" applyFont="1" applyProtection="1">
      <protection hidden="1"/>
    </xf>
    <xf numFmtId="0" fontId="33" fillId="0" borderId="0" xfId="1" applyFont="1" applyProtection="1">
      <protection hidden="1"/>
    </xf>
    <xf numFmtId="0" fontId="34" fillId="0" borderId="0" xfId="1" applyFont="1" applyProtection="1">
      <protection hidden="1"/>
    </xf>
    <xf numFmtId="0" fontId="3" fillId="0" borderId="0" xfId="1" applyFont="1"/>
    <xf numFmtId="0" fontId="7" fillId="0" borderId="0" xfId="1" applyFont="1"/>
    <xf numFmtId="0" fontId="35" fillId="0" borderId="0" xfId="1" applyFont="1"/>
    <xf numFmtId="4" fontId="7" fillId="0" borderId="0" xfId="1" applyNumberFormat="1" applyFont="1"/>
    <xf numFmtId="0" fontId="36" fillId="0" borderId="0" xfId="1" applyFont="1"/>
    <xf numFmtId="4" fontId="3" fillId="0" borderId="0" xfId="1" applyNumberFormat="1" applyFont="1"/>
    <xf numFmtId="0" fontId="7" fillId="0" borderId="0" xfId="1" applyFont="1" applyBorder="1"/>
    <xf numFmtId="0" fontId="35" fillId="0" borderId="0" xfId="1" applyFont="1" applyBorder="1"/>
    <xf numFmtId="4" fontId="37" fillId="0" borderId="0" xfId="1" applyNumberFormat="1" applyFont="1" applyBorder="1"/>
    <xf numFmtId="0" fontId="27" fillId="0" borderId="0" xfId="1" applyFont="1" applyBorder="1"/>
    <xf numFmtId="0" fontId="27" fillId="0" borderId="0" xfId="1" applyFont="1" applyBorder="1" applyAlignment="1">
      <alignment horizontal="right"/>
    </xf>
    <xf numFmtId="4" fontId="8" fillId="0" borderId="0" xfId="1" applyNumberFormat="1" applyFont="1" applyBorder="1"/>
    <xf numFmtId="4" fontId="3" fillId="0" borderId="0" xfId="1" applyNumberFormat="1" applyFont="1" applyBorder="1"/>
    <xf numFmtId="0" fontId="3" fillId="0" borderId="0" xfId="1" applyFont="1" applyBorder="1"/>
    <xf numFmtId="4" fontId="27" fillId="0" borderId="0" xfId="1" applyNumberFormat="1" applyFont="1" applyBorder="1" applyAlignment="1">
      <alignment horizontal="right" shrinkToFit="1"/>
    </xf>
    <xf numFmtId="0" fontId="29" fillId="0" borderId="0" xfId="1" applyFont="1" applyBorder="1"/>
    <xf numFmtId="4" fontId="37" fillId="0" borderId="0" xfId="1" applyNumberFormat="1" applyFont="1" applyBorder="1" applyAlignment="1">
      <alignment shrinkToFit="1"/>
    </xf>
    <xf numFmtId="4" fontId="19" fillId="0" borderId="1" xfId="1" applyNumberFormat="1" applyFont="1" applyBorder="1" applyAlignment="1">
      <alignment shrinkToFit="1"/>
    </xf>
    <xf numFmtId="4" fontId="31" fillId="0" borderId="15" xfId="1" applyNumberFormat="1" applyFont="1" applyBorder="1" applyAlignment="1">
      <alignment shrinkToFit="1"/>
    </xf>
    <xf numFmtId="0" fontId="13" fillId="0" borderId="23" xfId="1" applyFont="1" applyBorder="1" applyAlignment="1">
      <alignment shrinkToFit="1"/>
    </xf>
    <xf numFmtId="0" fontId="27" fillId="0" borderId="16" xfId="1" applyFont="1" applyBorder="1" applyAlignment="1">
      <alignment shrinkToFit="1"/>
    </xf>
    <xf numFmtId="0" fontId="27" fillId="0" borderId="24" xfId="1" applyFont="1" applyBorder="1" applyAlignment="1">
      <alignment shrinkToFit="1"/>
    </xf>
    <xf numFmtId="0" fontId="27" fillId="0" borderId="4" xfId="1" applyFont="1" applyBorder="1" applyAlignment="1">
      <alignment shrinkToFit="1"/>
    </xf>
    <xf numFmtId="0" fontId="27" fillId="0" borderId="4" xfId="1" applyFont="1" applyBorder="1" applyAlignment="1">
      <alignment horizontal="right" shrinkToFit="1"/>
    </xf>
    <xf numFmtId="0" fontId="7" fillId="0" borderId="15" xfId="1" applyFont="1" applyBorder="1"/>
    <xf numFmtId="0" fontId="7" fillId="0" borderId="4" xfId="1" applyFont="1" applyBorder="1"/>
    <xf numFmtId="0" fontId="35" fillId="0" borderId="4" xfId="1" applyFont="1" applyBorder="1"/>
    <xf numFmtId="0" fontId="35" fillId="0" borderId="5" xfId="1" applyFont="1" applyBorder="1"/>
    <xf numFmtId="0" fontId="3" fillId="0" borderId="0" xfId="1" applyFont="1" applyFill="1"/>
    <xf numFmtId="4" fontId="8" fillId="0" borderId="25" xfId="1" applyNumberFormat="1" applyFont="1" applyFill="1" applyBorder="1" applyAlignment="1">
      <alignment shrinkToFit="1"/>
    </xf>
    <xf numFmtId="4" fontId="8" fillId="0" borderId="26" xfId="1" applyNumberFormat="1" applyFont="1" applyFill="1" applyBorder="1" applyAlignment="1">
      <alignment shrinkToFit="1"/>
    </xf>
    <xf numFmtId="4" fontId="8" fillId="0" borderId="14" xfId="1" applyNumberFormat="1" applyFont="1" applyFill="1" applyBorder="1" applyAlignment="1">
      <alignment shrinkToFit="1"/>
    </xf>
    <xf numFmtId="4" fontId="8" fillId="0" borderId="10" xfId="1" applyNumberFormat="1" applyFont="1" applyFill="1" applyBorder="1" applyAlignment="1">
      <alignment shrinkToFit="1"/>
    </xf>
    <xf numFmtId="4" fontId="8" fillId="0" borderId="27" xfId="1" applyNumberFormat="1" applyFont="1" applyFill="1" applyBorder="1" applyAlignment="1">
      <alignment shrinkToFit="1"/>
    </xf>
    <xf numFmtId="4" fontId="8" fillId="0" borderId="11" xfId="1" applyNumberFormat="1" applyFont="1" applyFill="1" applyBorder="1" applyAlignment="1">
      <alignment shrinkToFit="1"/>
    </xf>
    <xf numFmtId="4" fontId="8" fillId="0" borderId="28" xfId="1" applyNumberFormat="1" applyFont="1" applyFill="1" applyBorder="1" applyAlignment="1">
      <alignment shrinkToFit="1"/>
    </xf>
    <xf numFmtId="4" fontId="9" fillId="0" borderId="20" xfId="1" applyNumberFormat="1" applyFont="1" applyFill="1" applyBorder="1" applyAlignment="1">
      <alignment shrinkToFit="1"/>
    </xf>
    <xf numFmtId="0" fontId="16" fillId="0" borderId="10" xfId="1" applyFont="1" applyFill="1" applyBorder="1"/>
    <xf numFmtId="0" fontId="16" fillId="0" borderId="20" xfId="1" applyFont="1" applyFill="1" applyBorder="1"/>
    <xf numFmtId="0" fontId="9" fillId="0" borderId="20" xfId="1" applyFont="1" applyFill="1" applyBorder="1"/>
    <xf numFmtId="0" fontId="9" fillId="0" borderId="12" xfId="1" applyFont="1" applyFill="1" applyBorder="1"/>
    <xf numFmtId="10" fontId="11" fillId="0" borderId="29" xfId="1" applyNumberFormat="1" applyFont="1" applyFill="1" applyBorder="1" applyAlignment="1">
      <alignment shrinkToFit="1"/>
    </xf>
    <xf numFmtId="10" fontId="11" fillId="0" borderId="18" xfId="1" applyNumberFormat="1" applyFont="1" applyFill="1" applyBorder="1" applyAlignment="1">
      <alignment shrinkToFit="1"/>
    </xf>
    <xf numFmtId="10" fontId="11" fillId="0" borderId="19" xfId="1" applyNumberFormat="1" applyFont="1" applyFill="1" applyBorder="1" applyAlignment="1">
      <alignment shrinkToFit="1"/>
    </xf>
    <xf numFmtId="4" fontId="11" fillId="0" borderId="30" xfId="1" applyNumberFormat="1" applyFont="1" applyBorder="1" applyAlignment="1">
      <alignment horizontal="right" shrinkToFit="1"/>
    </xf>
    <xf numFmtId="4" fontId="11" fillId="0" borderId="16" xfId="1" applyNumberFormat="1" applyFont="1" applyBorder="1" applyAlignment="1">
      <alignment horizontal="right" shrinkToFit="1"/>
    </xf>
    <xf numFmtId="4" fontId="11" fillId="0" borderId="16" xfId="1" applyNumberFormat="1" applyFont="1" applyBorder="1" applyAlignment="1">
      <alignment shrinkToFit="1"/>
    </xf>
    <xf numFmtId="4" fontId="9" fillId="0" borderId="31" xfId="1" applyNumberFormat="1" applyFont="1" applyBorder="1" applyAlignment="1">
      <alignment vertical="center" shrinkToFit="1"/>
    </xf>
    <xf numFmtId="4" fontId="11" fillId="0" borderId="32" xfId="1" applyNumberFormat="1" applyFont="1" applyBorder="1" applyAlignment="1">
      <alignment shrinkToFit="1"/>
    </xf>
    <xf numFmtId="4" fontId="11" fillId="0" borderId="33" xfId="1" applyNumberFormat="1" applyFont="1" applyBorder="1" applyAlignment="1">
      <alignment shrinkToFit="1"/>
    </xf>
    <xf numFmtId="4" fontId="11" fillId="0" borderId="34" xfId="1" applyNumberFormat="1" applyFont="1" applyBorder="1" applyAlignment="1">
      <alignment shrinkToFit="1"/>
    </xf>
    <xf numFmtId="0" fontId="7" fillId="0" borderId="17" xfId="1" applyFont="1" applyBorder="1"/>
    <xf numFmtId="0" fontId="3" fillId="0" borderId="36" xfId="1" applyFont="1" applyBorder="1"/>
    <xf numFmtId="0" fontId="3" fillId="0" borderId="19" xfId="1" applyFont="1" applyBorder="1"/>
    <xf numFmtId="4" fontId="11" fillId="0" borderId="37" xfId="1" applyNumberFormat="1" applyFont="1" applyBorder="1" applyAlignment="1">
      <alignment shrinkToFit="1"/>
    </xf>
    <xf numFmtId="4" fontId="11" fillId="0" borderId="38" xfId="1" applyNumberFormat="1" applyFont="1" applyBorder="1" applyAlignment="1">
      <alignment shrinkToFit="1"/>
    </xf>
    <xf numFmtId="4" fontId="11" fillId="0" borderId="39" xfId="1" applyNumberFormat="1" applyFont="1" applyBorder="1" applyAlignment="1">
      <alignment shrinkToFit="1"/>
    </xf>
    <xf numFmtId="4" fontId="11" fillId="0" borderId="37" xfId="1" applyNumberFormat="1" applyFont="1" applyBorder="1" applyAlignment="1">
      <alignment horizontal="right" shrinkToFit="1"/>
    </xf>
    <xf numFmtId="4" fontId="11" fillId="0" borderId="0" xfId="1" applyNumberFormat="1" applyFont="1" applyBorder="1" applyAlignment="1">
      <alignment horizontal="right"/>
    </xf>
    <xf numFmtId="4" fontId="8" fillId="0" borderId="40" xfId="1" applyNumberFormat="1" applyFont="1" applyBorder="1" applyAlignment="1">
      <alignment shrinkToFit="1"/>
    </xf>
    <xf numFmtId="4" fontId="11" fillId="0" borderId="41" xfId="1" applyNumberFormat="1" applyFont="1" applyBorder="1" applyAlignment="1">
      <alignment shrinkToFit="1"/>
    </xf>
    <xf numFmtId="4" fontId="11" fillId="0" borderId="42" xfId="1" applyNumberFormat="1" applyFont="1" applyBorder="1" applyAlignment="1">
      <alignment shrinkToFit="1"/>
    </xf>
    <xf numFmtId="4" fontId="11" fillId="0" borderId="43" xfId="1" applyNumberFormat="1" applyFont="1" applyBorder="1" applyAlignment="1">
      <alignment shrinkToFit="1"/>
    </xf>
    <xf numFmtId="0" fontId="7" fillId="0" borderId="44" xfId="1" applyFont="1" applyBorder="1"/>
    <xf numFmtId="0" fontId="7" fillId="0" borderId="45" xfId="1" applyFont="1" applyBorder="1"/>
    <xf numFmtId="0" fontId="3" fillId="0" borderId="47" xfId="1" applyFont="1" applyBorder="1"/>
    <xf numFmtId="0" fontId="3" fillId="0" borderId="39" xfId="1" applyFont="1" applyBorder="1"/>
    <xf numFmtId="10" fontId="11" fillId="0" borderId="48" xfId="1" applyNumberFormat="1" applyFont="1" applyFill="1" applyBorder="1" applyAlignment="1">
      <alignment shrinkToFit="1"/>
    </xf>
    <xf numFmtId="10" fontId="11" fillId="0" borderId="49" xfId="1" applyNumberFormat="1" applyFont="1" applyFill="1" applyBorder="1" applyAlignment="1">
      <alignment shrinkToFit="1"/>
    </xf>
    <xf numFmtId="4" fontId="11" fillId="0" borderId="29" xfId="1" applyNumberFormat="1" applyFont="1" applyBorder="1" applyAlignment="1">
      <alignment horizontal="right" shrinkToFit="1"/>
    </xf>
    <xf numFmtId="0" fontId="11" fillId="0" borderId="48" xfId="1" applyFont="1" applyBorder="1" applyAlignment="1">
      <alignment horizontal="right" shrinkToFit="1"/>
    </xf>
    <xf numFmtId="0" fontId="11" fillId="0" borderId="48" xfId="1" applyFont="1" applyBorder="1" applyAlignment="1">
      <alignment shrinkToFit="1"/>
    </xf>
    <xf numFmtId="4" fontId="8" fillId="0" borderId="50" xfId="1" applyNumberFormat="1" applyFont="1" applyBorder="1" applyAlignment="1">
      <alignment vertical="center" shrinkToFit="1"/>
    </xf>
    <xf numFmtId="0" fontId="11" fillId="0" borderId="51" xfId="1" applyFont="1" applyBorder="1" applyAlignment="1">
      <alignment shrinkToFit="1"/>
    </xf>
    <xf numFmtId="4" fontId="11" fillId="0" borderId="52" xfId="1" applyNumberFormat="1" applyFont="1" applyBorder="1" applyAlignment="1">
      <alignment shrinkToFit="1"/>
    </xf>
    <xf numFmtId="4" fontId="11" fillId="0" borderId="53" xfId="1" applyNumberFormat="1" applyFont="1" applyBorder="1" applyAlignment="1">
      <alignment shrinkToFit="1"/>
    </xf>
    <xf numFmtId="0" fontId="7" fillId="0" borderId="54" xfId="1" applyFont="1" applyBorder="1"/>
    <xf numFmtId="0" fontId="7" fillId="0" borderId="55" xfId="1" applyFont="1" applyBorder="1"/>
    <xf numFmtId="0" fontId="3" fillId="0" borderId="57" xfId="1" applyFont="1" applyBorder="1"/>
    <xf numFmtId="0" fontId="3" fillId="0" borderId="49" xfId="1" applyFont="1" applyBorder="1"/>
    <xf numFmtId="4" fontId="8" fillId="0" borderId="58" xfId="1" applyNumberFormat="1" applyFont="1" applyBorder="1" applyAlignment="1">
      <alignment shrinkToFit="1"/>
    </xf>
    <xf numFmtId="4" fontId="11" fillId="0" borderId="59" xfId="1" applyNumberFormat="1" applyFont="1" applyBorder="1" applyAlignment="1">
      <alignment shrinkToFit="1"/>
    </xf>
    <xf numFmtId="4" fontId="11" fillId="0" borderId="48" xfId="1" applyNumberFormat="1" applyFont="1" applyBorder="1" applyAlignment="1">
      <alignment horizontal="right" shrinkToFit="1"/>
    </xf>
    <xf numFmtId="4" fontId="11" fillId="0" borderId="48" xfId="1" applyNumberFormat="1" applyFont="1" applyBorder="1" applyAlignment="1">
      <alignment shrinkToFit="1"/>
    </xf>
    <xf numFmtId="4" fontId="8" fillId="0" borderId="50" xfId="1" applyNumberFormat="1" applyFont="1" applyBorder="1" applyAlignment="1">
      <alignment shrinkToFit="1"/>
    </xf>
    <xf numFmtId="4" fontId="11" fillId="0" borderId="51" xfId="1" applyNumberFormat="1" applyFont="1" applyBorder="1" applyAlignment="1">
      <alignment shrinkToFit="1"/>
    </xf>
    <xf numFmtId="0" fontId="35" fillId="0" borderId="60" xfId="1" applyFont="1" applyBorder="1"/>
    <xf numFmtId="0" fontId="35" fillId="0" borderId="61" xfId="1" applyFont="1" applyBorder="1"/>
    <xf numFmtId="4" fontId="11" fillId="0" borderId="53" xfId="1" applyNumberFormat="1" applyFont="1" applyBorder="1" applyAlignment="1">
      <alignment horizontal="right" shrinkToFit="1"/>
    </xf>
    <xf numFmtId="4" fontId="8" fillId="0" borderId="53" xfId="1" applyNumberFormat="1" applyFont="1" applyBorder="1" applyAlignment="1">
      <alignment shrinkToFit="1"/>
    </xf>
    <xf numFmtId="4" fontId="11" fillId="0" borderId="37" xfId="1" applyNumberFormat="1" applyFont="1" applyFill="1" applyBorder="1" applyAlignment="1">
      <alignment shrinkToFit="1"/>
    </xf>
    <xf numFmtId="4" fontId="11" fillId="0" borderId="38" xfId="1" applyNumberFormat="1" applyFont="1" applyFill="1" applyBorder="1" applyAlignment="1">
      <alignment shrinkToFit="1"/>
    </xf>
    <xf numFmtId="4" fontId="11" fillId="0" borderId="39" xfId="1" applyNumberFormat="1" applyFont="1" applyFill="1" applyBorder="1" applyAlignment="1">
      <alignment shrinkToFit="1"/>
    </xf>
    <xf numFmtId="0" fontId="7" fillId="0" borderId="30" xfId="1" applyFont="1" applyFill="1" applyBorder="1" applyAlignment="1">
      <alignment horizontal="left" vertical="top"/>
    </xf>
    <xf numFmtId="0" fontId="11" fillId="0" borderId="2" xfId="1" applyFont="1" applyFill="1" applyBorder="1" applyProtection="1"/>
    <xf numFmtId="0" fontId="11" fillId="0" borderId="22" xfId="1" applyFont="1" applyFill="1" applyBorder="1" applyProtection="1"/>
    <xf numFmtId="0" fontId="3" fillId="0" borderId="63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16" xfId="1" applyFont="1" applyFill="1" applyBorder="1" applyAlignment="1">
      <alignment vertical="justify" wrapText="1"/>
    </xf>
    <xf numFmtId="0" fontId="11" fillId="0" borderId="4" xfId="1" applyFont="1" applyFill="1" applyBorder="1" applyAlignment="1">
      <alignment vertical="justify" wrapText="1"/>
    </xf>
    <xf numFmtId="0" fontId="3" fillId="0" borderId="64" xfId="1" applyFont="1" applyFill="1" applyBorder="1"/>
    <xf numFmtId="0" fontId="3" fillId="0" borderId="33" xfId="1" applyFont="1" applyFill="1" applyBorder="1"/>
    <xf numFmtId="0" fontId="3" fillId="0" borderId="4" xfId="1" applyFont="1" applyFill="1" applyBorder="1"/>
    <xf numFmtId="0" fontId="16" fillId="0" borderId="15" xfId="1" applyFont="1" applyFill="1" applyBorder="1"/>
    <xf numFmtId="0" fontId="16" fillId="0" borderId="65" xfId="1" applyFont="1" applyFill="1" applyBorder="1"/>
    <xf numFmtId="0" fontId="29" fillId="0" borderId="66" xfId="1" applyFont="1" applyFill="1" applyBorder="1"/>
    <xf numFmtId="0" fontId="8" fillId="0" borderId="36" xfId="1" applyFont="1" applyFill="1" applyBorder="1"/>
    <xf numFmtId="0" fontId="8" fillId="0" borderId="5" xfId="1" applyFont="1" applyFill="1" applyBorder="1"/>
    <xf numFmtId="0" fontId="39" fillId="0" borderId="67" xfId="0" applyFont="1" applyBorder="1" applyAlignment="1">
      <alignment horizontal="justify" vertical="top"/>
    </xf>
    <xf numFmtId="0" fontId="3" fillId="0" borderId="71" xfId="1" applyFont="1" applyFill="1" applyBorder="1" applyAlignment="1">
      <alignment vertical="justify" wrapText="1"/>
    </xf>
    <xf numFmtId="0" fontId="8" fillId="0" borderId="19" xfId="1" applyFont="1" applyFill="1" applyBorder="1" applyAlignment="1">
      <alignment vertical="justify" wrapText="1"/>
    </xf>
    <xf numFmtId="0" fontId="29" fillId="0" borderId="72" xfId="1" applyFont="1" applyFill="1" applyBorder="1" applyAlignment="1">
      <alignment horizontal="center"/>
    </xf>
    <xf numFmtId="0" fontId="29" fillId="0" borderId="73" xfId="1" applyFont="1" applyFill="1" applyBorder="1" applyAlignment="1">
      <alignment horizontal="center"/>
    </xf>
    <xf numFmtId="0" fontId="29" fillId="0" borderId="0" xfId="1" applyFont="1" applyFill="1" applyBorder="1" applyAlignment="1">
      <alignment horizontal="center"/>
    </xf>
    <xf numFmtId="0" fontId="16" fillId="0" borderId="17" xfId="1" applyFont="1" applyFill="1" applyBorder="1"/>
    <xf numFmtId="0" fontId="16" fillId="0" borderId="74" xfId="1" applyFont="1" applyFill="1" applyBorder="1"/>
    <xf numFmtId="0" fontId="29" fillId="0" borderId="75" xfId="1" applyFont="1" applyFill="1" applyBorder="1"/>
    <xf numFmtId="0" fontId="8" fillId="0" borderId="76" xfId="1" applyFont="1" applyFill="1" applyBorder="1"/>
    <xf numFmtId="0" fontId="8" fillId="0" borderId="19" xfId="1" applyFont="1" applyFill="1" applyBorder="1"/>
    <xf numFmtId="0" fontId="29" fillId="0" borderId="78" xfId="1" applyFont="1" applyFill="1" applyBorder="1" applyAlignment="1">
      <alignment horizontal="center" vertical="top"/>
    </xf>
    <xf numFmtId="0" fontId="29" fillId="0" borderId="79" xfId="1" applyFont="1" applyFill="1" applyBorder="1" applyAlignment="1">
      <alignment horizontal="center" vertical="top"/>
    </xf>
    <xf numFmtId="0" fontId="29" fillId="0" borderId="20" xfId="1" applyFont="1" applyFill="1" applyBorder="1" applyAlignment="1">
      <alignment horizontal="center" vertical="top"/>
    </xf>
    <xf numFmtId="0" fontId="16" fillId="0" borderId="80" xfId="1" applyFont="1" applyFill="1" applyBorder="1"/>
    <xf numFmtId="0" fontId="29" fillId="0" borderId="81" xfId="1" applyFont="1" applyFill="1" applyBorder="1"/>
    <xf numFmtId="0" fontId="8" fillId="0" borderId="82" xfId="1" applyFont="1" applyFill="1" applyBorder="1"/>
    <xf numFmtId="0" fontId="8" fillId="0" borderId="12" xfId="1" applyFont="1" applyFill="1" applyBorder="1"/>
    <xf numFmtId="0" fontId="3" fillId="0" borderId="0" xfId="1" applyFont="1" applyAlignment="1">
      <alignment horizontal="right"/>
    </xf>
    <xf numFmtId="0" fontId="3" fillId="0" borderId="0" xfId="1" applyFont="1" applyFill="1" applyBorder="1"/>
    <xf numFmtId="0" fontId="41" fillId="0" borderId="0" xfId="1" applyFont="1"/>
    <xf numFmtId="0" fontId="42" fillId="0" borderId="0" xfId="1" applyFont="1"/>
    <xf numFmtId="0" fontId="7" fillId="0" borderId="0" xfId="1" applyFont="1" applyAlignment="1">
      <alignment horizontal="right"/>
    </xf>
    <xf numFmtId="0" fontId="4" fillId="0" borderId="0" xfId="1" applyFont="1" applyAlignment="1">
      <alignment horizontal="left"/>
    </xf>
    <xf numFmtId="0" fontId="37" fillId="0" borderId="0" xfId="1" applyFont="1" applyAlignment="1">
      <alignment horizontal="right"/>
    </xf>
    <xf numFmtId="0" fontId="35" fillId="0" borderId="0" xfId="2" applyFont="1" applyAlignment="1">
      <alignment horizontal="right"/>
    </xf>
    <xf numFmtId="0" fontId="1" fillId="0" borderId="0" xfId="2"/>
    <xf numFmtId="0" fontId="35" fillId="0" borderId="0" xfId="2" applyFont="1" applyAlignment="1">
      <alignment horizontal="left"/>
    </xf>
    <xf numFmtId="4" fontId="1" fillId="0" borderId="0" xfId="2" applyNumberFormat="1" applyAlignment="1">
      <alignment shrinkToFit="1"/>
    </xf>
    <xf numFmtId="0" fontId="4" fillId="0" borderId="0" xfId="0" applyFont="1"/>
    <xf numFmtId="4" fontId="8" fillId="0" borderId="0" xfId="1" applyNumberFormat="1" applyFont="1"/>
    <xf numFmtId="0" fontId="9" fillId="0" borderId="0" xfId="0" applyFont="1"/>
    <xf numFmtId="0" fontId="35" fillId="0" borderId="0" xfId="0" applyFont="1"/>
    <xf numFmtId="4" fontId="3" fillId="0" borderId="0" xfId="0" applyNumberFormat="1" applyFont="1"/>
    <xf numFmtId="0" fontId="9" fillId="0" borderId="0" xfId="1" applyFont="1"/>
    <xf numFmtId="4" fontId="3" fillId="0" borderId="0" xfId="1" applyNumberFormat="1" applyFont="1" applyFill="1"/>
    <xf numFmtId="0" fontId="45" fillId="0" borderId="0" xfId="2" applyFont="1"/>
    <xf numFmtId="0" fontId="3" fillId="0" borderId="0" xfId="1" applyFont="1" applyAlignment="1" applyProtection="1">
      <protection hidden="1"/>
    </xf>
    <xf numFmtId="4" fontId="3" fillId="3" borderId="0" xfId="2" applyNumberFormat="1" applyFont="1" applyFill="1" applyAlignment="1">
      <alignment shrinkToFit="1"/>
    </xf>
    <xf numFmtId="4" fontId="3" fillId="0" borderId="0" xfId="1" applyNumberFormat="1" applyFont="1" applyAlignment="1">
      <alignment shrinkToFit="1"/>
    </xf>
    <xf numFmtId="0" fontId="11" fillId="0" borderId="0" xfId="1" applyFont="1" applyFill="1"/>
    <xf numFmtId="4" fontId="3" fillId="3" borderId="0" xfId="1" applyNumberFormat="1" applyFont="1" applyFill="1" applyAlignment="1">
      <alignment shrinkToFit="1"/>
    </xf>
    <xf numFmtId="0" fontId="3" fillId="3" borderId="0" xfId="1" applyFont="1" applyFill="1"/>
    <xf numFmtId="0" fontId="7" fillId="3" borderId="0" xfId="2" applyFont="1" applyFill="1" applyAlignment="1">
      <alignment shrinkToFit="1"/>
    </xf>
    <xf numFmtId="4" fontId="3" fillId="0" borderId="0" xfId="1" applyNumberFormat="1" applyFont="1" applyBorder="1" applyAlignment="1">
      <alignment horizontal="right"/>
    </xf>
    <xf numFmtId="0" fontId="7" fillId="0" borderId="0" xfId="0" applyFont="1" applyBorder="1" applyProtection="1">
      <protection locked="0"/>
    </xf>
    <xf numFmtId="0" fontId="16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4" fontId="3" fillId="0" borderId="0" xfId="0" applyNumberFormat="1" applyFont="1" applyBorder="1" applyProtection="1">
      <protection locked="0"/>
    </xf>
    <xf numFmtId="0" fontId="3" fillId="0" borderId="0" xfId="1" applyFont="1" applyFill="1" applyAlignment="1" applyProtection="1">
      <alignment horizontal="right"/>
      <protection hidden="1"/>
    </xf>
    <xf numFmtId="0" fontId="3" fillId="0" borderId="0" xfId="1" applyFont="1" applyAlignment="1" applyProtection="1">
      <alignment horizontal="right"/>
      <protection hidden="1"/>
    </xf>
    <xf numFmtId="0" fontId="3" fillId="0" borderId="0" xfId="1" applyAlignment="1"/>
    <xf numFmtId="0" fontId="0" fillId="0" borderId="0" xfId="0" applyAlignment="1"/>
    <xf numFmtId="0" fontId="11" fillId="0" borderId="29" xfId="1" applyFont="1" applyBorder="1" applyAlignment="1">
      <alignment horizontal="right" shrinkToFit="1"/>
    </xf>
    <xf numFmtId="0" fontId="4" fillId="0" borderId="0" xfId="1" applyFont="1" applyBorder="1" applyAlignment="1">
      <alignment horizontal="right" shrinkToFit="1"/>
    </xf>
    <xf numFmtId="0" fontId="4" fillId="0" borderId="0" xfId="1" applyFont="1" applyAlignment="1">
      <alignment horizontal="right" shrinkToFit="1"/>
    </xf>
    <xf numFmtId="0" fontId="35" fillId="0" borderId="0" xfId="1" applyFont="1" applyBorder="1" applyAlignment="1"/>
    <xf numFmtId="0" fontId="3" fillId="0" borderId="0" xfId="1" applyFont="1" applyBorder="1" applyAlignment="1"/>
    <xf numFmtId="0" fontId="44" fillId="0" borderId="0" xfId="1" applyFont="1" applyAlignment="1"/>
    <xf numFmtId="0" fontId="32" fillId="0" borderId="0" xfId="1" applyFont="1" applyAlignment="1"/>
    <xf numFmtId="0" fontId="29" fillId="0" borderId="14" xfId="1" applyFont="1" applyFill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77" xfId="0" applyBorder="1" applyAlignment="1">
      <alignment horizontal="center" vertical="top" wrapText="1"/>
    </xf>
    <xf numFmtId="0" fontId="40" fillId="0" borderId="70" xfId="0" applyFont="1" applyBorder="1" applyAlignment="1">
      <alignment horizontal="center" wrapText="1"/>
    </xf>
    <xf numFmtId="0" fontId="40" fillId="0" borderId="6" xfId="0" applyFont="1" applyBorder="1" applyAlignment="1">
      <alignment horizontal="center" wrapText="1"/>
    </xf>
    <xf numFmtId="0" fontId="3" fillId="0" borderId="69" xfId="1" applyFont="1" applyFill="1" applyBorder="1" applyAlignment="1">
      <alignment horizontal="left" vertical="top"/>
    </xf>
    <xf numFmtId="0" fontId="0" fillId="0" borderId="68" xfId="0" applyBorder="1" applyAlignment="1">
      <alignment horizontal="left" vertical="top"/>
    </xf>
    <xf numFmtId="0" fontId="8" fillId="0" borderId="14" xfId="1" applyFont="1" applyFill="1" applyBorder="1" applyAlignment="1">
      <alignment horizontal="center" vertical="justify"/>
    </xf>
    <xf numFmtId="0" fontId="2" fillId="0" borderId="13" xfId="0" applyFont="1" applyBorder="1" applyAlignment="1">
      <alignment horizontal="center" vertical="justify"/>
    </xf>
    <xf numFmtId="0" fontId="2" fillId="0" borderId="77" xfId="0" applyFont="1" applyBorder="1" applyAlignment="1">
      <alignment horizontal="center" vertical="justify"/>
    </xf>
    <xf numFmtId="49" fontId="35" fillId="0" borderId="0" xfId="0" applyNumberFormat="1" applyFont="1" applyFill="1" applyAlignment="1">
      <alignment horizontal="left" wrapText="1" shrinkToFit="1"/>
    </xf>
    <xf numFmtId="0" fontId="0" fillId="0" borderId="0" xfId="0" applyAlignment="1">
      <alignment shrinkToFit="1"/>
    </xf>
    <xf numFmtId="0" fontId="19" fillId="0" borderId="22" xfId="1" applyFont="1" applyBorder="1" applyAlignment="1">
      <alignment horizontal="right" shrinkToFit="1"/>
    </xf>
    <xf numFmtId="0" fontId="38" fillId="0" borderId="21" xfId="0" applyFont="1" applyBorder="1" applyAlignment="1">
      <alignment horizontal="right" shrinkToFit="1"/>
    </xf>
    <xf numFmtId="0" fontId="35" fillId="0" borderId="62" xfId="1" applyFont="1" applyBorder="1" applyAlignment="1">
      <alignment vertical="justify" wrapText="1"/>
    </xf>
    <xf numFmtId="0" fontId="3" fillId="0" borderId="56" xfId="1" applyFont="1" applyBorder="1" applyAlignment="1">
      <alignment vertical="justify" wrapText="1"/>
    </xf>
    <xf numFmtId="0" fontId="35" fillId="0" borderId="46" xfId="1" applyFont="1" applyBorder="1" applyAlignment="1">
      <alignment vertical="top" wrapText="1"/>
    </xf>
    <xf numFmtId="0" fontId="3" fillId="0" borderId="56" xfId="1" applyFont="1" applyBorder="1" applyAlignment="1">
      <alignment vertical="top" wrapText="1"/>
    </xf>
    <xf numFmtId="0" fontId="35" fillId="0" borderId="46" xfId="1" applyFont="1" applyBorder="1" applyAlignment="1">
      <alignment wrapText="1"/>
    </xf>
    <xf numFmtId="0" fontId="3" fillId="0" borderId="56" xfId="1" applyFont="1" applyBorder="1" applyAlignment="1">
      <alignment wrapText="1"/>
    </xf>
    <xf numFmtId="0" fontId="3" fillId="0" borderId="35" xfId="1" applyFont="1" applyBorder="1" applyAlignment="1">
      <alignment wrapText="1"/>
    </xf>
    <xf numFmtId="0" fontId="3" fillId="0" borderId="0" xfId="1" applyAlignment="1" applyProtection="1">
      <alignment shrinkToFit="1"/>
      <protection hidden="1"/>
    </xf>
    <xf numFmtId="0" fontId="3" fillId="0" borderId="0" xfId="1" applyFont="1" applyFill="1" applyAlignment="1" applyProtection="1">
      <alignment horizontal="right"/>
      <protection hidden="1"/>
    </xf>
    <xf numFmtId="0" fontId="3" fillId="0" borderId="0" xfId="1" applyFont="1" applyAlignment="1" applyProtection="1">
      <alignment horizontal="right"/>
      <protection hidden="1"/>
    </xf>
    <xf numFmtId="0" fontId="31" fillId="0" borderId="0" xfId="1" applyFont="1" applyAlignment="1" applyProtection="1">
      <protection hidden="1"/>
    </xf>
    <xf numFmtId="0" fontId="11" fillId="0" borderId="0" xfId="1" applyFont="1" applyAlignment="1" applyProtection="1">
      <alignment horizontal="left" shrinkToFit="1"/>
      <protection hidden="1"/>
    </xf>
    <xf numFmtId="0" fontId="31" fillId="0" borderId="0" xfId="1" applyFont="1" applyAlignment="1" applyProtection="1">
      <alignment horizontal="left" shrinkToFit="1"/>
      <protection hidden="1"/>
    </xf>
    <xf numFmtId="0" fontId="3" fillId="0" borderId="0" xfId="1" applyAlignment="1" applyProtection="1">
      <alignment horizontal="left" shrinkToFit="1"/>
      <protection hidden="1"/>
    </xf>
    <xf numFmtId="0" fontId="3" fillId="0" borderId="18" xfId="1" applyFont="1" applyBorder="1" applyAlignment="1" applyProtection="1">
      <alignment vertical="justify"/>
      <protection hidden="1"/>
    </xf>
    <xf numFmtId="0" fontId="11" fillId="0" borderId="0" xfId="1" applyFont="1" applyFill="1" applyAlignment="1" applyProtection="1">
      <alignment horizontal="center"/>
      <protection hidden="1"/>
    </xf>
    <xf numFmtId="0" fontId="11" fillId="0" borderId="0" xfId="1" applyFont="1" applyAlignment="1" applyProtection="1">
      <alignment horizontal="center"/>
      <protection hidden="1"/>
    </xf>
    <xf numFmtId="0" fontId="19" fillId="2" borderId="0" xfId="1" applyFont="1" applyFill="1" applyBorder="1" applyAlignment="1" applyProtection="1">
      <alignment readingOrder="1"/>
      <protection hidden="1"/>
    </xf>
    <xf numFmtId="0" fontId="3" fillId="0" borderId="0" xfId="1" applyFont="1" applyAlignment="1">
      <alignment readingOrder="1"/>
    </xf>
    <xf numFmtId="0" fontId="3" fillId="4" borderId="0" xfId="1" applyFont="1" applyFill="1" applyBorder="1" applyAlignment="1" applyProtection="1">
      <alignment horizontal="justify" vertical="justify" wrapText="1" shrinkToFit="1"/>
      <protection hidden="1"/>
    </xf>
    <xf numFmtId="0" fontId="46" fillId="4" borderId="0" xfId="0" applyFont="1" applyFill="1" applyAlignment="1">
      <alignment horizontal="justify" vertical="justify" wrapText="1" shrinkToFit="1"/>
    </xf>
    <xf numFmtId="0" fontId="3" fillId="2" borderId="0" xfId="1" applyFont="1" applyFill="1" applyBorder="1" applyAlignment="1" applyProtection="1">
      <alignment horizontal="justify" wrapText="1" shrinkToFit="1"/>
      <protection hidden="1"/>
    </xf>
    <xf numFmtId="0" fontId="3" fillId="0" borderId="0" xfId="1" applyFont="1" applyAlignment="1" applyProtection="1">
      <alignment horizontal="justify" wrapText="1" shrinkToFit="1"/>
      <protection hidden="1"/>
    </xf>
    <xf numFmtId="0" fontId="3" fillId="2" borderId="0" xfId="1" applyFont="1" applyFill="1" applyBorder="1" applyAlignment="1" applyProtection="1">
      <alignment wrapText="1"/>
      <protection hidden="1"/>
    </xf>
    <xf numFmtId="0" fontId="0" fillId="0" borderId="0" xfId="0" applyAlignment="1">
      <alignment wrapText="1"/>
    </xf>
    <xf numFmtId="0" fontId="3" fillId="0" borderId="0" xfId="1" applyAlignment="1">
      <alignment readingOrder="1"/>
    </xf>
    <xf numFmtId="0" fontId="13" fillId="2" borderId="0" xfId="1" applyFont="1" applyFill="1" applyBorder="1" applyAlignment="1" applyProtection="1">
      <alignment wrapText="1" shrinkToFit="1"/>
      <protection hidden="1"/>
    </xf>
    <xf numFmtId="0" fontId="3" fillId="0" borderId="0" xfId="1" applyFont="1" applyAlignment="1" applyProtection="1">
      <alignment wrapText="1" shrinkToFit="1"/>
      <protection hidden="1"/>
    </xf>
    <xf numFmtId="0" fontId="11" fillId="0" borderId="0" xfId="1" applyFont="1" applyBorder="1" applyAlignment="1" applyProtection="1">
      <alignment horizontal="justify" vertical="justify" wrapText="1"/>
      <protection locked="0"/>
    </xf>
    <xf numFmtId="0" fontId="47" fillId="0" borderId="0" xfId="0" applyFont="1" applyAlignment="1">
      <alignment horizontal="justify" vertical="justify" wrapText="1"/>
    </xf>
  </cellXfs>
  <cellStyles count="15">
    <cellStyle name="měny 2" xfId="6"/>
    <cellStyle name="Normální" xfId="0" builtinId="0"/>
    <cellStyle name="normální 10" xfId="7"/>
    <cellStyle name="Normální 2" xfId="1"/>
    <cellStyle name="normální 2 2" xfId="2"/>
    <cellStyle name="Normální 2 3" xfId="8"/>
    <cellStyle name="normální 3" xfId="3"/>
    <cellStyle name="normální 3 2" xfId="9"/>
    <cellStyle name="normální 4" xfId="10"/>
    <cellStyle name="normální 5" xfId="4"/>
    <cellStyle name="normální 6" xfId="11"/>
    <cellStyle name="normální 6 2" xfId="12"/>
    <cellStyle name="normální 7" xfId="13"/>
    <cellStyle name="normální 8" xfId="5"/>
    <cellStyle name="Normální 9" xfId="14"/>
  </cellStyles>
  <dxfs count="79">
    <dxf>
      <font>
        <color rgb="FFFF0000"/>
      </font>
    </dxf>
    <dxf>
      <font>
        <color theme="3" tint="0.39994506668294322"/>
      </font>
    </dxf>
    <dxf>
      <font>
        <color theme="3" tint="0.39994506668294322"/>
      </font>
    </dxf>
    <dxf>
      <font>
        <color rgb="FFFF0000"/>
      </font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</dxf>
    <dxf>
      <font>
        <color rgb="FFFF0000"/>
      </font>
    </dxf>
    <dxf>
      <font>
        <color theme="3" tint="0.39994506668294322"/>
      </font>
    </dxf>
    <dxf>
      <font>
        <color theme="3" tint="0.39994506668294322"/>
      </font>
    </dxf>
    <dxf>
      <font>
        <color rgb="FFFF0000"/>
      </font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</dxf>
    <dxf>
      <font>
        <color rgb="FFFF0000"/>
      </font>
    </dxf>
    <dxf>
      <font>
        <color theme="3" tint="0.39994506668294322"/>
      </font>
    </dxf>
    <dxf>
      <font>
        <color theme="3" tint="0.39994506668294322"/>
      </font>
    </dxf>
    <dxf>
      <font>
        <color rgb="FFFF0000"/>
      </font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</dxf>
    <dxf>
      <font>
        <color rgb="FFFF0000"/>
      </font>
    </dxf>
    <dxf>
      <font>
        <color theme="3" tint="0.39994506668294322"/>
      </font>
    </dxf>
    <dxf>
      <font>
        <color theme="3" tint="0.39994506668294322"/>
      </font>
    </dxf>
    <dxf>
      <font>
        <color rgb="FFFF0000"/>
      </font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3" tint="0.39994506668294322"/>
      </font>
    </dxf>
    <dxf>
      <font>
        <color theme="3" tint="0.39994506668294322"/>
      </font>
    </dxf>
    <dxf>
      <font>
        <color rgb="FFFF0000"/>
      </font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FF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FF0000"/>
      </font>
      <fill>
        <patternFill>
          <bgColor rgb="FFFFFFCC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48"/>
      </font>
      <fill>
        <patternFill>
          <bgColor indexed="26"/>
        </patternFill>
      </fill>
    </dxf>
    <dxf>
      <font>
        <condense val="0"/>
        <extend val="0"/>
        <color indexed="48"/>
      </font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U703"/>
  <sheetViews>
    <sheetView tabSelected="1" zoomScaleNormal="100" workbookViewId="0">
      <selection activeCell="D32" sqref="D32"/>
    </sheetView>
  </sheetViews>
  <sheetFormatPr defaultRowHeight="12.75" x14ac:dyDescent="0.2"/>
  <cols>
    <col min="1" max="2" width="5.85546875" style="140" customWidth="1"/>
    <col min="3" max="3" width="50.7109375" style="141" customWidth="1"/>
    <col min="4" max="4" width="14.85546875" style="141" customWidth="1"/>
    <col min="5" max="5" width="19.7109375" style="141" customWidth="1"/>
    <col min="6" max="7" width="12.7109375" style="140" customWidth="1"/>
    <col min="8" max="8" width="7.42578125" style="140" customWidth="1"/>
    <col min="9" max="9" width="11.5703125" style="140" customWidth="1"/>
    <col min="10" max="10" width="10.5703125" style="140" customWidth="1"/>
    <col min="11" max="11" width="11.7109375" style="140" customWidth="1"/>
    <col min="12" max="12" width="12" style="140" customWidth="1"/>
    <col min="13" max="14" width="11.7109375" style="140" customWidth="1"/>
    <col min="15" max="15" width="17.85546875" style="140" customWidth="1"/>
    <col min="16" max="16" width="10.7109375" style="140" hidden="1" customWidth="1"/>
    <col min="17" max="17" width="9.140625" style="140" hidden="1" customWidth="1"/>
    <col min="18" max="18" width="19.7109375" style="140" hidden="1" customWidth="1"/>
    <col min="19" max="19" width="9.140625" style="140" hidden="1" customWidth="1"/>
    <col min="20" max="20" width="10.140625" style="140" hidden="1" customWidth="1"/>
    <col min="21" max="21" width="9.140625" style="140" hidden="1" customWidth="1"/>
    <col min="22" max="27" width="9.140625" style="140" customWidth="1"/>
    <col min="28" max="16384" width="9.140625" style="140"/>
  </cols>
  <sheetData>
    <row r="1" spans="1:21" ht="20.25" x14ac:dyDescent="0.3">
      <c r="A1" s="306" t="s">
        <v>97</v>
      </c>
      <c r="B1" s="306"/>
      <c r="C1" s="307"/>
      <c r="D1" s="307"/>
      <c r="E1" s="307"/>
      <c r="O1" s="272" t="s">
        <v>96</v>
      </c>
    </row>
    <row r="2" spans="1:21" ht="15" x14ac:dyDescent="0.25">
      <c r="A2" s="318" t="s">
        <v>95</v>
      </c>
      <c r="B2" s="319"/>
      <c r="C2" s="319"/>
      <c r="D2" s="319"/>
      <c r="E2" s="319"/>
    </row>
    <row r="3" spans="1:21" ht="14.25" x14ac:dyDescent="0.2">
      <c r="A3" s="271"/>
      <c r="B3" s="271"/>
      <c r="C3" s="168"/>
      <c r="E3" s="270"/>
    </row>
    <row r="4" spans="1:21" x14ac:dyDescent="0.2">
      <c r="C4" s="140"/>
      <c r="M4" s="145"/>
    </row>
    <row r="5" spans="1:21" s="267" customFormat="1" ht="20.25" x14ac:dyDescent="0.3">
      <c r="A5" s="269" t="s">
        <v>98</v>
      </c>
      <c r="B5" s="268"/>
      <c r="C5" s="142"/>
      <c r="D5" s="141"/>
      <c r="E5" s="141"/>
      <c r="F5" s="140"/>
      <c r="G5" s="140"/>
      <c r="H5" s="140"/>
      <c r="I5" s="140"/>
      <c r="J5" s="140"/>
      <c r="K5" s="140"/>
      <c r="L5" s="140"/>
    </row>
    <row r="6" spans="1:21" ht="13.5" thickBot="1" x14ac:dyDescent="0.25">
      <c r="L6" s="266"/>
      <c r="O6" s="266" t="s">
        <v>52</v>
      </c>
    </row>
    <row r="7" spans="1:21" s="168" customFormat="1" ht="32.1" customHeight="1" thickTop="1" x14ac:dyDescent="0.25">
      <c r="A7" s="265" t="s">
        <v>46</v>
      </c>
      <c r="B7" s="264" t="s">
        <v>94</v>
      </c>
      <c r="C7" s="263" t="s">
        <v>93</v>
      </c>
      <c r="D7" s="262" t="s">
        <v>92</v>
      </c>
      <c r="E7" s="177"/>
      <c r="F7" s="261" t="s">
        <v>37</v>
      </c>
      <c r="G7" s="260" t="s">
        <v>36</v>
      </c>
      <c r="H7" s="259" t="s">
        <v>91</v>
      </c>
      <c r="I7" s="308" t="s">
        <v>90</v>
      </c>
      <c r="J7" s="309"/>
      <c r="K7" s="309"/>
      <c r="L7" s="310"/>
      <c r="M7" s="315" t="s">
        <v>89</v>
      </c>
      <c r="N7" s="316"/>
      <c r="O7" s="317"/>
      <c r="Q7" s="168" t="s">
        <v>13</v>
      </c>
    </row>
    <row r="8" spans="1:21" s="168" customFormat="1" ht="42.75" customHeight="1" x14ac:dyDescent="0.25">
      <c r="A8" s="258"/>
      <c r="B8" s="257"/>
      <c r="C8" s="256"/>
      <c r="D8" s="255"/>
      <c r="E8" s="254"/>
      <c r="F8" s="253"/>
      <c r="G8" s="252"/>
      <c r="H8" s="251"/>
      <c r="I8" s="250" t="s">
        <v>88</v>
      </c>
      <c r="J8" s="249" t="s">
        <v>87</v>
      </c>
      <c r="K8" s="311" t="s">
        <v>86</v>
      </c>
      <c r="L8" s="312"/>
      <c r="M8" s="313" t="s">
        <v>85</v>
      </c>
      <c r="N8" s="314"/>
      <c r="O8" s="248" t="s">
        <v>84</v>
      </c>
    </row>
    <row r="9" spans="1:21" s="168" customFormat="1" ht="27" customHeight="1" thickBot="1" x14ac:dyDescent="0.3">
      <c r="A9" s="247"/>
      <c r="B9" s="246"/>
      <c r="C9" s="245"/>
      <c r="D9" s="244"/>
      <c r="E9" s="243"/>
      <c r="F9" s="242"/>
      <c r="G9" s="241"/>
      <c r="H9" s="240"/>
      <c r="I9" s="239" t="s">
        <v>83</v>
      </c>
      <c r="J9" s="238"/>
      <c r="K9" s="237" t="s">
        <v>82</v>
      </c>
      <c r="L9" s="236" t="s">
        <v>81</v>
      </c>
      <c r="M9" s="235" t="s">
        <v>4</v>
      </c>
      <c r="N9" s="234" t="s">
        <v>80</v>
      </c>
      <c r="O9" s="233"/>
      <c r="S9" s="288" t="s">
        <v>121</v>
      </c>
      <c r="T9" s="288" t="s">
        <v>122</v>
      </c>
      <c r="U9" s="288" t="s">
        <v>0</v>
      </c>
    </row>
    <row r="10" spans="1:21" ht="18" customHeight="1" thickTop="1" x14ac:dyDescent="0.2">
      <c r="A10" s="206" t="s">
        <v>79</v>
      </c>
      <c r="B10" s="205">
        <v>3523</v>
      </c>
      <c r="C10" s="322" t="s">
        <v>78</v>
      </c>
      <c r="D10" s="204" t="s">
        <v>77</v>
      </c>
      <c r="E10" s="203" t="s">
        <v>76</v>
      </c>
      <c r="F10" s="202">
        <f>'1. Paseka'!G16</f>
        <v>174610063.81</v>
      </c>
      <c r="G10" s="201">
        <f>'1. Paseka'!G18</f>
        <v>174773521.34999999</v>
      </c>
      <c r="H10" s="221">
        <f>'1. Paseka'!G22</f>
        <v>0</v>
      </c>
      <c r="I10" s="220">
        <f>G10-F10-H10</f>
        <v>163457.53999999166</v>
      </c>
      <c r="J10" s="195">
        <f>'1. Paseka'!G26</f>
        <v>417567.72</v>
      </c>
      <c r="K10" s="198" t="str">
        <f>IF((I10-J10)&lt;0,"0",(I10-J10))</f>
        <v>0</v>
      </c>
      <c r="L10" s="197">
        <f>IF((I10-J10)&gt;0,"0",(I10-J10))</f>
        <v>-254110.18000000832</v>
      </c>
      <c r="M10" s="232">
        <f>'1. Paseka'!G30</f>
        <v>0</v>
      </c>
      <c r="N10" s="231">
        <f>'1. Paseka'!G31</f>
        <v>0</v>
      </c>
      <c r="O10" s="230">
        <v>0</v>
      </c>
      <c r="P10" s="145">
        <f>I10-J10</f>
        <v>-254110.18000000832</v>
      </c>
      <c r="Q10" s="286">
        <v>163457.54</v>
      </c>
      <c r="R10" s="291" t="s">
        <v>120</v>
      </c>
      <c r="S10" s="289">
        <v>-687717.04</v>
      </c>
      <c r="T10" s="289">
        <v>851174.58</v>
      </c>
      <c r="U10" s="289">
        <f>T10+S10</f>
        <v>163457.53999999992</v>
      </c>
    </row>
    <row r="11" spans="1:21" x14ac:dyDescent="0.2">
      <c r="A11" s="219"/>
      <c r="B11" s="218"/>
      <c r="C11" s="323"/>
      <c r="D11" s="217"/>
      <c r="E11" s="216"/>
      <c r="F11" s="215"/>
      <c r="G11" s="214"/>
      <c r="H11" s="225"/>
      <c r="I11" s="229"/>
      <c r="J11" s="223"/>
      <c r="K11" s="228"/>
      <c r="L11" s="209"/>
      <c r="M11" s="208"/>
      <c r="N11" s="207"/>
      <c r="O11" s="181"/>
      <c r="Q11" s="287"/>
      <c r="S11" s="287"/>
      <c r="T11" s="287"/>
      <c r="U11" s="287"/>
    </row>
    <row r="12" spans="1:21" ht="18" customHeight="1" x14ac:dyDescent="0.2">
      <c r="A12" s="206" t="s">
        <v>75</v>
      </c>
      <c r="B12" s="205">
        <v>3523</v>
      </c>
      <c r="C12" s="227" t="s">
        <v>74</v>
      </c>
      <c r="D12" s="204" t="s">
        <v>73</v>
      </c>
      <c r="E12" s="203" t="s">
        <v>72</v>
      </c>
      <c r="F12" s="202">
        <f>'2. Moravský Beroun'!G16</f>
        <v>58938674.910000004</v>
      </c>
      <c r="G12" s="201">
        <f>'2. Moravský Beroun'!G18</f>
        <v>59004128.409999996</v>
      </c>
      <c r="H12" s="221">
        <f>'2. Moravský Beroun'!G22</f>
        <v>0</v>
      </c>
      <c r="I12" s="220">
        <f>G12-F12-H12</f>
        <v>65453.499999992549</v>
      </c>
      <c r="J12" s="195">
        <f>'2. Moravský Beroun'!G26</f>
        <v>0</v>
      </c>
      <c r="K12" s="198">
        <f>IF((I12-J12)&lt;0,"0 ",(I12-J12))</f>
        <v>65453.499999992549</v>
      </c>
      <c r="L12" s="197" t="str">
        <f>IF((I12-J12)&gt;0,"0 ",(I12-J12))</f>
        <v xml:space="preserve">0 </v>
      </c>
      <c r="M12" s="196">
        <f>'2. Moravský Beroun'!G30</f>
        <v>0</v>
      </c>
      <c r="N12" s="195">
        <f>'2. Moravský Beroun'!G31</f>
        <v>65453.5</v>
      </c>
      <c r="O12" s="194">
        <v>0</v>
      </c>
      <c r="P12" s="145">
        <f>I12-J12</f>
        <v>65453.499999992549</v>
      </c>
      <c r="Q12" s="289">
        <v>65453.5</v>
      </c>
      <c r="R12" s="291" t="s">
        <v>120</v>
      </c>
      <c r="S12" s="289">
        <v>-282983.67</v>
      </c>
      <c r="T12" s="289">
        <v>348437.17</v>
      </c>
      <c r="U12" s="289">
        <f>T12+S12</f>
        <v>65453.5</v>
      </c>
    </row>
    <row r="13" spans="1:21" ht="15" x14ac:dyDescent="0.2">
      <c r="A13" s="219"/>
      <c r="B13" s="218"/>
      <c r="C13" s="226" t="s">
        <v>71</v>
      </c>
      <c r="D13" s="217"/>
      <c r="E13" s="216"/>
      <c r="F13" s="215"/>
      <c r="G13" s="214"/>
      <c r="H13" s="225"/>
      <c r="I13" s="224"/>
      <c r="J13" s="223"/>
      <c r="K13" s="222"/>
      <c r="L13" s="209"/>
      <c r="M13" s="208"/>
      <c r="N13" s="207"/>
      <c r="O13" s="181"/>
      <c r="Q13" s="287"/>
      <c r="S13" s="287"/>
      <c r="T13" s="287"/>
      <c r="U13" s="287"/>
    </row>
    <row r="14" spans="1:21" ht="18" customHeight="1" x14ac:dyDescent="0.2">
      <c r="A14" s="206" t="s">
        <v>70</v>
      </c>
      <c r="B14" s="205">
        <v>3529</v>
      </c>
      <c r="C14" s="324" t="s">
        <v>69</v>
      </c>
      <c r="D14" s="204" t="s">
        <v>68</v>
      </c>
      <c r="E14" s="203" t="s">
        <v>67</v>
      </c>
      <c r="F14" s="202">
        <f>'3. DC Ostrůvek'!G16</f>
        <v>34311267.619999997</v>
      </c>
      <c r="G14" s="201">
        <f>'3. DC Ostrůvek'!G18</f>
        <v>34365148.700000003</v>
      </c>
      <c r="H14" s="221">
        <f>'3. DC Ostrůvek'!G22</f>
        <v>10000</v>
      </c>
      <c r="I14" s="220">
        <f>G14-F14-H14</f>
        <v>43881.080000005662</v>
      </c>
      <c r="J14" s="195">
        <f>'3. DC Ostrůvek'!G26</f>
        <v>48946</v>
      </c>
      <c r="K14" s="198" t="str">
        <f>IF((I14-J14)&lt;0,"0",(I14-J14))</f>
        <v>0</v>
      </c>
      <c r="L14" s="197">
        <f>IF((I14-J14)&gt;0,"0",(I14-J14))</f>
        <v>-5064.9199999943376</v>
      </c>
      <c r="M14" s="196">
        <f>'3. DC Ostrůvek'!G30</f>
        <v>0</v>
      </c>
      <c r="N14" s="195">
        <f>'3. DC Ostrůvek'!G31</f>
        <v>0</v>
      </c>
      <c r="O14" s="194">
        <v>0</v>
      </c>
      <c r="P14" s="145">
        <f>I14-J14</f>
        <v>-5064.9199999943376</v>
      </c>
      <c r="Q14" s="289">
        <v>43881.08</v>
      </c>
      <c r="R14" s="291" t="s">
        <v>123</v>
      </c>
      <c r="S14" s="289">
        <v>819.9</v>
      </c>
      <c r="T14" s="289">
        <v>43061.18</v>
      </c>
      <c r="U14" s="289">
        <f>T14+S14</f>
        <v>43881.08</v>
      </c>
    </row>
    <row r="15" spans="1:21" x14ac:dyDescent="0.2">
      <c r="A15" s="219"/>
      <c r="B15" s="218"/>
      <c r="C15" s="325"/>
      <c r="D15" s="217"/>
      <c r="E15" s="216"/>
      <c r="F15" s="215"/>
      <c r="G15" s="214"/>
      <c r="H15" s="225"/>
      <c r="I15" s="224"/>
      <c r="J15" s="223"/>
      <c r="K15" s="222"/>
      <c r="L15" s="301"/>
      <c r="M15" s="208"/>
      <c r="N15" s="207"/>
      <c r="O15" s="181"/>
      <c r="Q15" s="287"/>
      <c r="S15" s="287"/>
      <c r="T15" s="287"/>
      <c r="U15" s="287"/>
    </row>
    <row r="16" spans="1:21" ht="18" customHeight="1" x14ac:dyDescent="0.2">
      <c r="A16" s="206" t="s">
        <v>66</v>
      </c>
      <c r="B16" s="205">
        <v>3529</v>
      </c>
      <c r="C16" s="326" t="s">
        <v>65</v>
      </c>
      <c r="D16" s="204" t="s">
        <v>64</v>
      </c>
      <c r="E16" s="203" t="s">
        <v>63</v>
      </c>
      <c r="F16" s="202">
        <f>'4. DC Pavučinka'!G16</f>
        <v>25423651.960000001</v>
      </c>
      <c r="G16" s="201">
        <f>'4. DC Pavučinka'!G18</f>
        <v>25436580.039999999</v>
      </c>
      <c r="H16" s="221">
        <f>'4. DC Pavučinka'!G22</f>
        <v>0</v>
      </c>
      <c r="I16" s="220">
        <f>G16-F16-H16</f>
        <v>12928.079999998212</v>
      </c>
      <c r="J16" s="195">
        <f>'4. DC Pavučinka'!G26</f>
        <v>0</v>
      </c>
      <c r="K16" s="198">
        <f>IF((I16-J16)&lt;0," ",(I16-J16))</f>
        <v>12928.079999998212</v>
      </c>
      <c r="L16" s="197" t="str">
        <f>IF((I16-J16)&gt;0,"0 ",(I16-J16))</f>
        <v xml:space="preserve">0 </v>
      </c>
      <c r="M16" s="196">
        <f>'4. DC Pavučinka'!G30</f>
        <v>0</v>
      </c>
      <c r="N16" s="195">
        <f>'4. DC Pavučinka'!G31</f>
        <v>12928.08</v>
      </c>
      <c r="O16" s="194">
        <v>0</v>
      </c>
      <c r="P16" s="145">
        <f>I16-J16</f>
        <v>12928.079999998212</v>
      </c>
      <c r="Q16" s="289">
        <v>12928.08</v>
      </c>
      <c r="R16" s="291" t="s">
        <v>123</v>
      </c>
      <c r="S16" s="289">
        <v>11978.08</v>
      </c>
      <c r="T16" s="289">
        <v>950</v>
      </c>
      <c r="U16" s="289">
        <f>T16+S16</f>
        <v>12928.08</v>
      </c>
    </row>
    <row r="17" spans="1:21" x14ac:dyDescent="0.2">
      <c r="A17" s="219"/>
      <c r="B17" s="218"/>
      <c r="C17" s="327"/>
      <c r="D17" s="217"/>
      <c r="E17" s="216"/>
      <c r="F17" s="215"/>
      <c r="G17" s="214"/>
      <c r="H17" s="213"/>
      <c r="I17" s="212"/>
      <c r="J17" s="211"/>
      <c r="K17" s="210"/>
      <c r="L17" s="209"/>
      <c r="M17" s="208"/>
      <c r="N17" s="207"/>
      <c r="O17" s="181"/>
      <c r="Q17" s="287"/>
      <c r="S17" s="287"/>
      <c r="T17" s="287"/>
      <c r="U17" s="287"/>
    </row>
    <row r="18" spans="1:21" ht="18" customHeight="1" x14ac:dyDescent="0.2">
      <c r="A18" s="206" t="s">
        <v>62</v>
      </c>
      <c r="B18" s="205">
        <v>3533</v>
      </c>
      <c r="C18" s="326" t="s">
        <v>61</v>
      </c>
      <c r="D18" s="204" t="s">
        <v>60</v>
      </c>
      <c r="E18" s="203" t="s">
        <v>59</v>
      </c>
      <c r="F18" s="202">
        <f>'5. Záchranka'!G16</f>
        <v>267080505.72</v>
      </c>
      <c r="G18" s="201">
        <f>'5. Záchranka'!G18</f>
        <v>267087370.41000003</v>
      </c>
      <c r="H18" s="200">
        <f>'5. Záchranka'!G22</f>
        <v>-1520</v>
      </c>
      <c r="I18" s="199">
        <f>G18-F18-H18</f>
        <v>8384.6900000274181</v>
      </c>
      <c r="J18" s="195">
        <f>'5. Záchranka'!G26</f>
        <v>0</v>
      </c>
      <c r="K18" s="198">
        <f>IF((I18-J18)&lt;0," ",(I18-J18))</f>
        <v>8384.6900000274181</v>
      </c>
      <c r="L18" s="197" t="str">
        <f>IF((I18-J18)&gt;0,"0 ",(I18-J18))</f>
        <v xml:space="preserve">0 </v>
      </c>
      <c r="M18" s="196">
        <f>'5. Záchranka'!G30</f>
        <v>0</v>
      </c>
      <c r="N18" s="195">
        <f>'5. Záchranka'!G31</f>
        <v>8384.69</v>
      </c>
      <c r="O18" s="194">
        <v>0</v>
      </c>
      <c r="P18" s="145">
        <f>I18-J18</f>
        <v>8384.6900000274181</v>
      </c>
      <c r="Q18" s="289">
        <v>8384.69</v>
      </c>
      <c r="R18" s="291" t="s">
        <v>120</v>
      </c>
      <c r="S18" s="289">
        <v>-831567.29</v>
      </c>
      <c r="T18" s="289">
        <v>839951.98</v>
      </c>
      <c r="U18" s="289">
        <f>T18+S18</f>
        <v>8384.6899999999441</v>
      </c>
    </row>
    <row r="19" spans="1:21" ht="15.75" thickBot="1" x14ac:dyDescent="0.25">
      <c r="A19" s="193"/>
      <c r="B19" s="192"/>
      <c r="C19" s="328"/>
      <c r="D19" s="146"/>
      <c r="E19" s="191"/>
      <c r="F19" s="190"/>
      <c r="G19" s="189"/>
      <c r="H19" s="188"/>
      <c r="I19" s="187"/>
      <c r="J19" s="186"/>
      <c r="K19" s="185"/>
      <c r="L19" s="184"/>
      <c r="M19" s="183"/>
      <c r="N19" s="182"/>
      <c r="O19" s="181"/>
      <c r="Q19" s="287"/>
      <c r="S19" s="287"/>
      <c r="T19" s="287"/>
      <c r="U19" s="287"/>
    </row>
    <row r="20" spans="1:21" s="168" customFormat="1" ht="18" customHeight="1" thickTop="1" x14ac:dyDescent="0.25">
      <c r="A20" s="180" t="s">
        <v>58</v>
      </c>
      <c r="B20" s="179"/>
      <c r="C20" s="179"/>
      <c r="D20" s="178"/>
      <c r="E20" s="177"/>
      <c r="F20" s="176">
        <f>SUM(F10:F18)</f>
        <v>560364164.01999998</v>
      </c>
      <c r="G20" s="176">
        <f>SUM(G10:G18)</f>
        <v>560666748.91000009</v>
      </c>
      <c r="H20" s="176">
        <f>SUM(H10:H18)</f>
        <v>8480</v>
      </c>
      <c r="I20" s="175">
        <f>ROUND(SUM(I10:I19),2)</f>
        <v>294104.89</v>
      </c>
      <c r="J20" s="174">
        <f>SUM(J10:J19)</f>
        <v>466513.72</v>
      </c>
      <c r="K20" s="173">
        <f>ROUND(K10+K12+K14+K16+K18,2)</f>
        <v>86766.27</v>
      </c>
      <c r="L20" s="172">
        <f>SUM(L10:L18)</f>
        <v>-259175.10000000265</v>
      </c>
      <c r="M20" s="171">
        <f>+M10+M12+M14+M16+M18</f>
        <v>0</v>
      </c>
      <c r="N20" s="170">
        <f>+N10+N12+N14+N16+N18</f>
        <v>86766.27</v>
      </c>
      <c r="O20" s="169">
        <f>+O10+O12+O14+O16+O18</f>
        <v>0</v>
      </c>
      <c r="P20" s="283">
        <f>SUM(P10:P19)</f>
        <v>-172408.82999998447</v>
      </c>
      <c r="Q20" s="289">
        <f>SUM(Q10:Q19)</f>
        <v>294104.89</v>
      </c>
      <c r="R20" s="290"/>
      <c r="S20" s="289">
        <f t="shared" ref="S20:U20" si="0">SUM(S10:S19)</f>
        <v>-1789470.02</v>
      </c>
      <c r="T20" s="289">
        <f t="shared" si="0"/>
        <v>2083574.91</v>
      </c>
      <c r="U20" s="289">
        <f t="shared" si="0"/>
        <v>294104.8899999999</v>
      </c>
    </row>
    <row r="21" spans="1:21" ht="18" customHeight="1" thickBot="1" x14ac:dyDescent="0.45">
      <c r="A21" s="167"/>
      <c r="B21" s="166"/>
      <c r="C21" s="166"/>
      <c r="D21" s="165"/>
      <c r="E21" s="164"/>
      <c r="F21" s="163"/>
      <c r="G21" s="162"/>
      <c r="H21" s="162"/>
      <c r="I21" s="161"/>
      <c r="J21" s="160"/>
      <c r="K21" s="159" t="s">
        <v>57</v>
      </c>
      <c r="L21" s="158">
        <f>ROUND((L20+K20),2)</f>
        <v>-172408.83</v>
      </c>
      <c r="M21" s="320" t="s">
        <v>56</v>
      </c>
      <c r="N21" s="321"/>
      <c r="O21" s="157">
        <f>N20+O20+M20</f>
        <v>86766.27</v>
      </c>
      <c r="R21" s="145"/>
      <c r="S21" s="287"/>
      <c r="T21" s="287"/>
      <c r="U21" s="287"/>
    </row>
    <row r="22" spans="1:21" ht="17.25" customHeight="1" thickTop="1" x14ac:dyDescent="0.25">
      <c r="A22" s="153"/>
      <c r="B22" s="153"/>
      <c r="C22" s="153"/>
      <c r="D22" s="153"/>
      <c r="E22" s="153"/>
      <c r="F22" s="150"/>
      <c r="G22" s="149"/>
      <c r="H22" s="149"/>
      <c r="I22" s="149"/>
      <c r="J22" s="149"/>
      <c r="K22" s="149"/>
      <c r="L22" s="156"/>
      <c r="O22" s="145"/>
    </row>
    <row r="23" spans="1:21" ht="15" customHeight="1" x14ac:dyDescent="0.25">
      <c r="A23" s="155" t="s">
        <v>55</v>
      </c>
      <c r="B23" s="155"/>
      <c r="C23" s="153"/>
      <c r="D23" s="153"/>
      <c r="E23" s="153"/>
      <c r="F23" s="154"/>
      <c r="G23" s="149"/>
      <c r="H23" s="149"/>
      <c r="I23" s="149"/>
      <c r="J23" s="149"/>
      <c r="K23" s="149"/>
      <c r="L23" s="148"/>
      <c r="O23" s="145"/>
      <c r="P23" s="140" t="s">
        <v>125</v>
      </c>
      <c r="T23" s="145">
        <f>34000906.8*(1.75/100)</f>
        <v>595015.86899999995</v>
      </c>
    </row>
    <row r="24" spans="1:21" ht="12.95" customHeight="1" x14ac:dyDescent="0.2">
      <c r="A24" s="153"/>
      <c r="B24" s="153"/>
      <c r="C24" s="153"/>
      <c r="D24" s="153"/>
      <c r="E24" s="153"/>
      <c r="F24" s="292"/>
      <c r="G24" s="153"/>
      <c r="H24" s="153"/>
      <c r="I24" s="153"/>
      <c r="J24" s="153"/>
      <c r="K24" s="152"/>
      <c r="L24" s="151"/>
      <c r="O24" s="145"/>
      <c r="P24" s="140" t="s">
        <v>124</v>
      </c>
      <c r="T24" s="145">
        <f>25383720.92*(1.75/100)</f>
        <v>444215.1161000001</v>
      </c>
    </row>
    <row r="25" spans="1:21" ht="12.95" customHeight="1" x14ac:dyDescent="0.25">
      <c r="A25" s="147"/>
      <c r="B25" s="147"/>
      <c r="C25" s="147"/>
      <c r="D25" s="146"/>
      <c r="E25" s="146"/>
      <c r="F25" s="150"/>
      <c r="G25" s="149"/>
      <c r="H25" s="149"/>
      <c r="I25" s="149"/>
      <c r="J25" s="149"/>
      <c r="K25" s="149"/>
      <c r="L25" s="148"/>
      <c r="O25" s="145"/>
      <c r="P25" s="144"/>
      <c r="Q25" s="144"/>
    </row>
    <row r="26" spans="1:21" ht="15.75" x14ac:dyDescent="0.25">
      <c r="A26" s="304" t="s">
        <v>54</v>
      </c>
      <c r="B26" s="304"/>
      <c r="C26" s="305"/>
      <c r="D26" s="305"/>
      <c r="E26" s="146"/>
      <c r="F26" s="278">
        <f>F27</f>
        <v>294104.8900000155</v>
      </c>
      <c r="G26" s="279" t="s">
        <v>117</v>
      </c>
      <c r="P26" s="144"/>
      <c r="Q26" s="144"/>
    </row>
    <row r="27" spans="1:21" ht="15.75" x14ac:dyDescent="0.25">
      <c r="A27" s="273" t="s">
        <v>115</v>
      </c>
      <c r="B27" s="284">
        <f>COUNTIF(I10:I19,"&gt;0")</f>
        <v>5</v>
      </c>
      <c r="C27" s="275" t="s">
        <v>116</v>
      </c>
      <c r="E27" s="274"/>
      <c r="F27" s="276">
        <f>SUMIF(I6:I19,"&gt;0")</f>
        <v>294104.8900000155</v>
      </c>
      <c r="G27" s="277" t="s">
        <v>117</v>
      </c>
      <c r="K27" s="145"/>
      <c r="P27" s="144"/>
      <c r="Q27" s="144"/>
    </row>
    <row r="28" spans="1:21" ht="15" x14ac:dyDescent="0.2">
      <c r="A28" s="147"/>
      <c r="B28" s="147"/>
      <c r="C28" s="147"/>
      <c r="D28" s="146"/>
      <c r="E28" s="146"/>
      <c r="F28" s="145"/>
      <c r="P28" s="144"/>
      <c r="Q28" s="144"/>
    </row>
    <row r="29" spans="1:21" ht="15.75" x14ac:dyDescent="0.25">
      <c r="A29" s="142" t="s">
        <v>53</v>
      </c>
      <c r="B29" s="142"/>
      <c r="C29" s="142"/>
      <c r="F29" s="278">
        <f>SUM(F30:F32)</f>
        <v>-172408.82999998447</v>
      </c>
      <c r="G29" s="282" t="s">
        <v>117</v>
      </c>
      <c r="P29" s="144"/>
      <c r="Q29" s="144"/>
    </row>
    <row r="30" spans="1:21" ht="15.75" x14ac:dyDescent="0.25">
      <c r="A30" s="273" t="s">
        <v>115</v>
      </c>
      <c r="B30" s="142">
        <f>COUNTIF(P10:P18,"&gt;0")</f>
        <v>3</v>
      </c>
      <c r="C30" s="275" t="s">
        <v>116</v>
      </c>
      <c r="E30" s="274"/>
      <c r="F30" s="276">
        <f>SUMIF(P10:P19,"&gt;0")</f>
        <v>86766.270000018179</v>
      </c>
      <c r="G30" s="277" t="s">
        <v>117</v>
      </c>
      <c r="P30" s="144"/>
      <c r="Q30" s="144"/>
    </row>
    <row r="31" spans="1:21" ht="15.75" x14ac:dyDescent="0.25">
      <c r="A31" s="273" t="s">
        <v>115</v>
      </c>
      <c r="B31" s="142">
        <f>COUNTIF(P10:P19,"&lt;0")</f>
        <v>2</v>
      </c>
      <c r="C31" s="275" t="s">
        <v>118</v>
      </c>
      <c r="E31" s="274"/>
      <c r="F31" s="276">
        <f>SUMIF(P10:P19,"&lt;0")</f>
        <v>-259175.10000000265</v>
      </c>
      <c r="G31" s="277" t="s">
        <v>117</v>
      </c>
      <c r="P31" s="144"/>
      <c r="Q31" s="144"/>
    </row>
    <row r="32" spans="1:21" ht="15.75" x14ac:dyDescent="0.25">
      <c r="A32" s="273" t="s">
        <v>115</v>
      </c>
      <c r="B32" s="280">
        <f>COUNTIF(P10:P19,"=0")</f>
        <v>0</v>
      </c>
      <c r="C32" s="275" t="s">
        <v>119</v>
      </c>
      <c r="D32" s="274"/>
      <c r="E32" s="274"/>
      <c r="F32" s="281">
        <f>SUMIF(P10:P19,"=0")</f>
        <v>0</v>
      </c>
      <c r="G32" s="277" t="s">
        <v>117</v>
      </c>
      <c r="P32" s="144"/>
      <c r="Q32" s="144"/>
    </row>
    <row r="33" spans="1:17" ht="15" x14ac:dyDescent="0.2">
      <c r="A33" s="142"/>
      <c r="B33" s="142"/>
      <c r="C33" s="302"/>
      <c r="D33" s="303"/>
      <c r="E33" s="303"/>
      <c r="F33" s="145"/>
      <c r="P33" s="144"/>
      <c r="Q33" s="144"/>
    </row>
    <row r="34" spans="1:17" ht="15" x14ac:dyDescent="0.2">
      <c r="A34" s="142"/>
      <c r="B34" s="142"/>
      <c r="C34" s="142"/>
      <c r="P34" s="144"/>
      <c r="Q34" s="144"/>
    </row>
    <row r="35" spans="1:17" ht="15" x14ac:dyDescent="0.2">
      <c r="A35" s="142"/>
      <c r="B35" s="142"/>
      <c r="C35" s="142"/>
      <c r="P35" s="144"/>
      <c r="Q35" s="144"/>
    </row>
    <row r="36" spans="1:17" ht="15" x14ac:dyDescent="0.2">
      <c r="A36" s="142"/>
      <c r="B36" s="142"/>
      <c r="C36" s="142"/>
      <c r="F36" s="145"/>
      <c r="P36" s="144"/>
      <c r="Q36" s="144"/>
    </row>
    <row r="37" spans="1:17" ht="15" x14ac:dyDescent="0.2">
      <c r="A37" s="142"/>
      <c r="B37" s="142"/>
      <c r="C37" s="142"/>
      <c r="P37" s="144"/>
      <c r="Q37" s="144"/>
    </row>
    <row r="38" spans="1:17" ht="15" x14ac:dyDescent="0.2">
      <c r="A38" s="142"/>
      <c r="B38" s="142"/>
      <c r="C38" s="142"/>
      <c r="P38" s="144"/>
      <c r="Q38" s="144"/>
    </row>
    <row r="39" spans="1:17" ht="15" x14ac:dyDescent="0.2">
      <c r="A39" s="142"/>
      <c r="B39" s="142"/>
      <c r="C39" s="142"/>
      <c r="P39" s="144"/>
      <c r="Q39" s="144"/>
    </row>
    <row r="40" spans="1:17" ht="15" x14ac:dyDescent="0.2">
      <c r="A40" s="142"/>
      <c r="B40" s="142"/>
      <c r="C40" s="142"/>
      <c r="P40" s="144"/>
      <c r="Q40" s="144"/>
    </row>
    <row r="41" spans="1:17" ht="15" x14ac:dyDescent="0.2">
      <c r="A41" s="142"/>
      <c r="B41" s="142"/>
      <c r="C41" s="142"/>
      <c r="H41" s="144"/>
      <c r="I41" s="144"/>
      <c r="J41" s="144"/>
      <c r="K41" s="144"/>
      <c r="L41" s="144"/>
      <c r="M41" s="144"/>
      <c r="N41" s="144"/>
      <c r="O41" s="144"/>
      <c r="P41" s="144"/>
      <c r="Q41" s="144"/>
    </row>
    <row r="42" spans="1:17" ht="15" x14ac:dyDescent="0.2">
      <c r="A42" s="142"/>
      <c r="B42" s="142"/>
      <c r="C42" s="142"/>
      <c r="E42" s="143"/>
    </row>
    <row r="43" spans="1:17" ht="15" x14ac:dyDescent="0.2">
      <c r="A43" s="142"/>
      <c r="B43" s="142"/>
      <c r="C43" s="142"/>
    </row>
    <row r="44" spans="1:17" ht="15" x14ac:dyDescent="0.2">
      <c r="A44" s="142"/>
      <c r="B44" s="142"/>
      <c r="C44" s="142"/>
    </row>
    <row r="45" spans="1:17" ht="15" x14ac:dyDescent="0.2">
      <c r="A45" s="142"/>
      <c r="B45" s="142"/>
      <c r="C45" s="142"/>
    </row>
    <row r="46" spans="1:17" ht="15" x14ac:dyDescent="0.2">
      <c r="A46" s="142"/>
      <c r="B46" s="142"/>
      <c r="C46" s="142"/>
    </row>
    <row r="47" spans="1:17" ht="15" x14ac:dyDescent="0.2">
      <c r="A47" s="142"/>
      <c r="B47" s="142"/>
      <c r="C47" s="142"/>
    </row>
    <row r="48" spans="1:17" ht="15" x14ac:dyDescent="0.2">
      <c r="A48" s="142"/>
      <c r="B48" s="142"/>
      <c r="C48" s="142"/>
    </row>
    <row r="49" spans="1:17" ht="15" x14ac:dyDescent="0.2">
      <c r="A49" s="142"/>
      <c r="B49" s="142"/>
      <c r="C49" s="142"/>
    </row>
    <row r="50" spans="1:17" ht="15" x14ac:dyDescent="0.2">
      <c r="A50" s="142"/>
      <c r="B50" s="142"/>
      <c r="C50" s="142"/>
    </row>
    <row r="51" spans="1:17" ht="15" x14ac:dyDescent="0.2">
      <c r="A51" s="142"/>
      <c r="B51" s="142"/>
      <c r="C51" s="142"/>
    </row>
    <row r="52" spans="1:17" ht="15" x14ac:dyDescent="0.2">
      <c r="A52" s="142"/>
      <c r="B52" s="142"/>
      <c r="C52" s="142"/>
    </row>
    <row r="53" spans="1:17" ht="15" x14ac:dyDescent="0.2">
      <c r="A53" s="142"/>
      <c r="B53" s="142"/>
      <c r="C53" s="142"/>
    </row>
    <row r="54" spans="1:17" ht="15" x14ac:dyDescent="0.2">
      <c r="A54" s="142"/>
      <c r="B54" s="142"/>
      <c r="C54" s="142"/>
    </row>
    <row r="55" spans="1:17" ht="15" x14ac:dyDescent="0.2">
      <c r="A55" s="142"/>
      <c r="B55" s="142"/>
      <c r="C55" s="142"/>
    </row>
    <row r="56" spans="1:17" s="141" customFormat="1" ht="15" x14ac:dyDescent="0.2">
      <c r="A56" s="142"/>
      <c r="B56" s="142"/>
      <c r="C56" s="142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</row>
    <row r="57" spans="1:17" s="141" customFormat="1" ht="15" x14ac:dyDescent="0.2">
      <c r="A57" s="142"/>
      <c r="B57" s="142"/>
      <c r="C57" s="142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</row>
    <row r="58" spans="1:17" s="141" customFormat="1" ht="15" x14ac:dyDescent="0.2">
      <c r="A58" s="142"/>
      <c r="B58" s="142"/>
      <c r="C58" s="142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</row>
    <row r="59" spans="1:17" s="141" customFormat="1" ht="15" x14ac:dyDescent="0.2">
      <c r="A59" s="142"/>
      <c r="B59" s="142"/>
      <c r="C59" s="142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</row>
    <row r="60" spans="1:17" s="141" customFormat="1" ht="15" x14ac:dyDescent="0.2">
      <c r="A60" s="142"/>
      <c r="B60" s="142"/>
      <c r="C60" s="142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</row>
    <row r="61" spans="1:17" s="141" customFormat="1" ht="15" x14ac:dyDescent="0.2">
      <c r="A61" s="142"/>
      <c r="B61" s="142"/>
      <c r="C61" s="142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</row>
    <row r="62" spans="1:17" s="141" customFormat="1" ht="15" x14ac:dyDescent="0.2">
      <c r="A62" s="142"/>
      <c r="B62" s="142"/>
      <c r="C62" s="142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</row>
    <row r="63" spans="1:17" s="141" customFormat="1" ht="15" x14ac:dyDescent="0.2">
      <c r="A63" s="142"/>
      <c r="B63" s="142"/>
      <c r="C63" s="142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</row>
    <row r="64" spans="1:17" s="141" customFormat="1" ht="15" x14ac:dyDescent="0.2">
      <c r="A64" s="142"/>
      <c r="B64" s="142"/>
      <c r="C64" s="142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</row>
    <row r="65" spans="1:17" s="141" customFormat="1" ht="15" x14ac:dyDescent="0.2">
      <c r="A65" s="142"/>
      <c r="B65" s="142"/>
      <c r="C65" s="142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</row>
    <row r="66" spans="1:17" s="141" customFormat="1" ht="15" x14ac:dyDescent="0.2">
      <c r="A66" s="142"/>
      <c r="B66" s="142"/>
      <c r="C66" s="142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</row>
    <row r="67" spans="1:17" s="141" customFormat="1" ht="15" x14ac:dyDescent="0.2">
      <c r="A67" s="142"/>
      <c r="B67" s="142"/>
      <c r="C67" s="142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</row>
    <row r="68" spans="1:17" s="141" customFormat="1" ht="15" x14ac:dyDescent="0.2">
      <c r="A68" s="142"/>
      <c r="B68" s="142"/>
      <c r="C68" s="142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</row>
    <row r="69" spans="1:17" s="141" customFormat="1" ht="15" x14ac:dyDescent="0.2">
      <c r="A69" s="142"/>
      <c r="B69" s="142"/>
      <c r="C69" s="142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</row>
    <row r="70" spans="1:17" s="141" customFormat="1" ht="15" x14ac:dyDescent="0.2">
      <c r="A70" s="142"/>
      <c r="B70" s="142"/>
      <c r="C70" s="142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</row>
    <row r="71" spans="1:17" s="141" customFormat="1" ht="15" x14ac:dyDescent="0.2">
      <c r="A71" s="142"/>
      <c r="B71" s="142"/>
      <c r="C71" s="142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</row>
    <row r="72" spans="1:17" s="141" customFormat="1" ht="15" x14ac:dyDescent="0.2">
      <c r="A72" s="142"/>
      <c r="B72" s="142"/>
      <c r="C72" s="142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</row>
    <row r="73" spans="1:17" s="141" customFormat="1" ht="15" x14ac:dyDescent="0.2">
      <c r="A73" s="142"/>
      <c r="B73" s="142"/>
      <c r="C73" s="142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</row>
    <row r="74" spans="1:17" s="141" customFormat="1" ht="15" x14ac:dyDescent="0.2">
      <c r="A74" s="142"/>
      <c r="B74" s="142"/>
      <c r="C74" s="142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</row>
    <row r="75" spans="1:17" s="141" customFormat="1" ht="15" x14ac:dyDescent="0.2">
      <c r="A75" s="142"/>
      <c r="B75" s="142"/>
      <c r="C75" s="142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</row>
    <row r="76" spans="1:17" s="141" customFormat="1" ht="15" x14ac:dyDescent="0.2">
      <c r="A76" s="142"/>
      <c r="B76" s="142"/>
      <c r="C76" s="142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</row>
    <row r="77" spans="1:17" s="141" customFormat="1" ht="15" x14ac:dyDescent="0.2">
      <c r="A77" s="142"/>
      <c r="B77" s="142"/>
      <c r="C77" s="142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</row>
    <row r="78" spans="1:17" s="141" customFormat="1" ht="15" x14ac:dyDescent="0.2">
      <c r="A78" s="142"/>
      <c r="B78" s="142"/>
      <c r="C78" s="142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</row>
    <row r="79" spans="1:17" s="141" customFormat="1" ht="15" x14ac:dyDescent="0.2">
      <c r="A79" s="142"/>
      <c r="B79" s="142"/>
      <c r="C79" s="142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</row>
    <row r="80" spans="1:17" s="141" customFormat="1" ht="15" x14ac:dyDescent="0.2">
      <c r="A80" s="142"/>
      <c r="B80" s="142"/>
      <c r="C80" s="142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</row>
    <row r="81" spans="1:17" s="141" customFormat="1" ht="15" x14ac:dyDescent="0.2">
      <c r="A81" s="142"/>
      <c r="B81" s="142"/>
      <c r="C81" s="142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</row>
    <row r="82" spans="1:17" s="141" customFormat="1" ht="15" x14ac:dyDescent="0.2">
      <c r="A82" s="142"/>
      <c r="B82" s="142"/>
      <c r="C82" s="142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</row>
    <row r="83" spans="1:17" s="141" customFormat="1" ht="15" x14ac:dyDescent="0.2">
      <c r="A83" s="142"/>
      <c r="B83" s="142"/>
      <c r="C83" s="142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</row>
    <row r="84" spans="1:17" s="141" customFormat="1" ht="15" x14ac:dyDescent="0.2">
      <c r="A84" s="142"/>
      <c r="B84" s="142"/>
      <c r="C84" s="142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</row>
    <row r="85" spans="1:17" s="141" customFormat="1" ht="15" x14ac:dyDescent="0.2">
      <c r="A85" s="142"/>
      <c r="B85" s="142"/>
      <c r="C85" s="142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</row>
    <row r="86" spans="1:17" s="141" customFormat="1" ht="15" x14ac:dyDescent="0.2">
      <c r="A86" s="142"/>
      <c r="B86" s="142"/>
      <c r="C86" s="142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</row>
    <row r="87" spans="1:17" s="141" customFormat="1" ht="15" x14ac:dyDescent="0.2">
      <c r="A87" s="142"/>
      <c r="B87" s="142"/>
      <c r="C87" s="142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</row>
    <row r="88" spans="1:17" s="141" customFormat="1" ht="15" x14ac:dyDescent="0.2">
      <c r="A88" s="142"/>
      <c r="B88" s="142"/>
      <c r="C88" s="142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</row>
    <row r="89" spans="1:17" s="141" customFormat="1" ht="15" x14ac:dyDescent="0.2">
      <c r="A89" s="142"/>
      <c r="B89" s="142"/>
      <c r="C89" s="142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</row>
    <row r="90" spans="1:17" s="141" customFormat="1" ht="15" x14ac:dyDescent="0.2">
      <c r="A90" s="142"/>
      <c r="B90" s="142"/>
      <c r="C90" s="142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</row>
    <row r="91" spans="1:17" s="141" customFormat="1" ht="15" x14ac:dyDescent="0.2">
      <c r="A91" s="142"/>
      <c r="B91" s="142"/>
      <c r="C91" s="142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</row>
    <row r="92" spans="1:17" s="141" customFormat="1" ht="15" x14ac:dyDescent="0.2">
      <c r="A92" s="142"/>
      <c r="B92" s="142"/>
      <c r="C92" s="142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</row>
    <row r="93" spans="1:17" s="141" customFormat="1" ht="15" x14ac:dyDescent="0.2">
      <c r="A93" s="142"/>
      <c r="B93" s="142"/>
      <c r="C93" s="142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</row>
    <row r="94" spans="1:17" s="141" customFormat="1" ht="15" x14ac:dyDescent="0.2">
      <c r="A94" s="142"/>
      <c r="B94" s="142"/>
      <c r="C94" s="142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</row>
    <row r="95" spans="1:17" s="141" customFormat="1" ht="15" x14ac:dyDescent="0.2">
      <c r="A95" s="142"/>
      <c r="B95" s="142"/>
      <c r="C95" s="142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</row>
    <row r="96" spans="1:17" s="141" customFormat="1" ht="15" x14ac:dyDescent="0.2">
      <c r="A96" s="142"/>
      <c r="B96" s="142"/>
      <c r="C96" s="142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</row>
    <row r="97" spans="1:17" s="141" customFormat="1" ht="15" x14ac:dyDescent="0.2">
      <c r="A97" s="142"/>
      <c r="B97" s="142"/>
      <c r="C97" s="142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</row>
    <row r="98" spans="1:17" s="141" customFormat="1" ht="15" x14ac:dyDescent="0.2">
      <c r="A98" s="142"/>
      <c r="B98" s="142"/>
      <c r="C98" s="142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</row>
    <row r="99" spans="1:17" s="141" customFormat="1" ht="15" x14ac:dyDescent="0.2">
      <c r="A99" s="142"/>
      <c r="B99" s="142"/>
      <c r="C99" s="142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</row>
    <row r="100" spans="1:17" s="141" customFormat="1" ht="15" x14ac:dyDescent="0.2">
      <c r="A100" s="142"/>
      <c r="B100" s="142"/>
      <c r="C100" s="142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</row>
    <row r="101" spans="1:17" s="141" customFormat="1" ht="15" x14ac:dyDescent="0.2">
      <c r="A101" s="142"/>
      <c r="B101" s="142"/>
      <c r="C101" s="142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</row>
    <row r="102" spans="1:17" s="141" customFormat="1" ht="15" x14ac:dyDescent="0.2">
      <c r="A102" s="142"/>
      <c r="B102" s="142"/>
      <c r="C102" s="142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</row>
    <row r="103" spans="1:17" s="141" customFormat="1" ht="15" x14ac:dyDescent="0.2">
      <c r="A103" s="142"/>
      <c r="B103" s="142"/>
      <c r="C103" s="142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</row>
    <row r="104" spans="1:17" s="141" customFormat="1" ht="15" x14ac:dyDescent="0.2">
      <c r="A104" s="142"/>
      <c r="B104" s="142"/>
      <c r="C104" s="142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</row>
    <row r="105" spans="1:17" s="141" customFormat="1" ht="15" x14ac:dyDescent="0.2">
      <c r="A105" s="142"/>
      <c r="B105" s="142"/>
      <c r="C105" s="142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</row>
    <row r="106" spans="1:17" s="141" customFormat="1" ht="15" x14ac:dyDescent="0.2">
      <c r="A106" s="142"/>
      <c r="B106" s="142"/>
      <c r="C106" s="142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</row>
    <row r="107" spans="1:17" s="141" customFormat="1" ht="15" x14ac:dyDescent="0.2">
      <c r="A107" s="142"/>
      <c r="B107" s="142"/>
      <c r="C107" s="142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</row>
    <row r="108" spans="1:17" s="141" customFormat="1" ht="15" x14ac:dyDescent="0.2">
      <c r="A108" s="142"/>
      <c r="B108" s="142"/>
      <c r="C108" s="142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</row>
    <row r="109" spans="1:17" s="141" customFormat="1" ht="15" x14ac:dyDescent="0.2">
      <c r="A109" s="142"/>
      <c r="B109" s="142"/>
      <c r="C109" s="142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</row>
    <row r="110" spans="1:17" s="141" customFormat="1" ht="15" x14ac:dyDescent="0.2">
      <c r="A110" s="142"/>
      <c r="B110" s="142"/>
      <c r="C110" s="142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</row>
    <row r="111" spans="1:17" s="141" customFormat="1" ht="15" x14ac:dyDescent="0.2">
      <c r="A111" s="142"/>
      <c r="B111" s="142"/>
      <c r="C111" s="142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</row>
    <row r="112" spans="1:17" s="141" customFormat="1" ht="15" x14ac:dyDescent="0.2">
      <c r="A112" s="142"/>
      <c r="B112" s="142"/>
      <c r="C112" s="142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</row>
    <row r="113" spans="1:17" s="141" customFormat="1" ht="15" x14ac:dyDescent="0.2">
      <c r="A113" s="142"/>
      <c r="B113" s="142"/>
      <c r="C113" s="142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</row>
    <row r="114" spans="1:17" s="141" customFormat="1" ht="15" x14ac:dyDescent="0.2">
      <c r="A114" s="142"/>
      <c r="B114" s="142"/>
      <c r="C114" s="142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</row>
    <row r="115" spans="1:17" s="141" customFormat="1" ht="15" x14ac:dyDescent="0.2">
      <c r="A115" s="142"/>
      <c r="B115" s="142"/>
      <c r="C115" s="142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</row>
    <row r="116" spans="1:17" s="141" customFormat="1" ht="15" x14ac:dyDescent="0.2">
      <c r="A116" s="142"/>
      <c r="B116" s="142"/>
      <c r="C116" s="142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</row>
    <row r="117" spans="1:17" s="141" customFormat="1" ht="15" x14ac:dyDescent="0.2">
      <c r="A117" s="142"/>
      <c r="B117" s="142"/>
      <c r="C117" s="142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</row>
    <row r="118" spans="1:17" s="141" customFormat="1" ht="15" x14ac:dyDescent="0.2">
      <c r="A118" s="142"/>
      <c r="B118" s="142"/>
      <c r="C118" s="142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</row>
    <row r="119" spans="1:17" s="141" customFormat="1" ht="15" x14ac:dyDescent="0.2">
      <c r="A119" s="142"/>
      <c r="B119" s="142"/>
      <c r="C119" s="142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</row>
    <row r="120" spans="1:17" s="141" customFormat="1" ht="15" x14ac:dyDescent="0.2">
      <c r="A120" s="142"/>
      <c r="B120" s="142"/>
      <c r="C120" s="142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</row>
    <row r="121" spans="1:17" s="141" customFormat="1" ht="15" x14ac:dyDescent="0.2">
      <c r="A121" s="142"/>
      <c r="B121" s="142"/>
      <c r="C121" s="142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</row>
    <row r="122" spans="1:17" s="141" customFormat="1" ht="15" x14ac:dyDescent="0.2">
      <c r="A122" s="142"/>
      <c r="B122" s="142"/>
      <c r="C122" s="142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</row>
    <row r="123" spans="1:17" s="141" customFormat="1" ht="15" x14ac:dyDescent="0.2">
      <c r="A123" s="142"/>
      <c r="B123" s="142"/>
      <c r="C123" s="142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</row>
    <row r="124" spans="1:17" s="141" customFormat="1" ht="15" x14ac:dyDescent="0.2">
      <c r="A124" s="142"/>
      <c r="B124" s="142"/>
      <c r="C124" s="142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</row>
    <row r="125" spans="1:17" s="141" customFormat="1" ht="15" x14ac:dyDescent="0.2">
      <c r="A125" s="142"/>
      <c r="B125" s="142"/>
      <c r="C125" s="142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</row>
    <row r="126" spans="1:17" s="141" customFormat="1" ht="15" x14ac:dyDescent="0.2">
      <c r="A126" s="142"/>
      <c r="B126" s="142"/>
      <c r="C126" s="142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</row>
    <row r="127" spans="1:17" s="141" customFormat="1" ht="15" x14ac:dyDescent="0.2">
      <c r="A127" s="142"/>
      <c r="B127" s="142"/>
      <c r="C127" s="142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</row>
    <row r="128" spans="1:17" s="141" customFormat="1" ht="15" x14ac:dyDescent="0.2">
      <c r="A128" s="142"/>
      <c r="B128" s="142"/>
      <c r="C128" s="142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</row>
    <row r="129" spans="1:17" s="141" customFormat="1" ht="15" x14ac:dyDescent="0.2">
      <c r="A129" s="142"/>
      <c r="B129" s="142"/>
      <c r="C129" s="142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</row>
    <row r="130" spans="1:17" s="141" customFormat="1" ht="15" x14ac:dyDescent="0.2">
      <c r="A130" s="142"/>
      <c r="B130" s="142"/>
      <c r="C130" s="142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</row>
    <row r="131" spans="1:17" s="141" customFormat="1" ht="15" x14ac:dyDescent="0.2">
      <c r="A131" s="142"/>
      <c r="B131" s="142"/>
      <c r="C131" s="142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</row>
    <row r="132" spans="1:17" s="141" customFormat="1" ht="15" x14ac:dyDescent="0.2">
      <c r="A132" s="142"/>
      <c r="B132" s="142"/>
      <c r="C132" s="142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</row>
    <row r="133" spans="1:17" s="141" customFormat="1" ht="15" x14ac:dyDescent="0.2">
      <c r="A133" s="142"/>
      <c r="B133" s="142"/>
      <c r="C133" s="142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</row>
    <row r="134" spans="1:17" s="141" customFormat="1" ht="15" x14ac:dyDescent="0.2">
      <c r="A134" s="142"/>
      <c r="B134" s="142"/>
      <c r="C134" s="142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</row>
    <row r="135" spans="1:17" s="141" customFormat="1" ht="15" x14ac:dyDescent="0.2">
      <c r="A135" s="142"/>
      <c r="B135" s="142"/>
      <c r="C135" s="142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</row>
    <row r="136" spans="1:17" s="141" customFormat="1" ht="15" x14ac:dyDescent="0.2">
      <c r="A136" s="142"/>
      <c r="B136" s="142"/>
      <c r="C136" s="142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</row>
    <row r="137" spans="1:17" s="141" customFormat="1" ht="15" x14ac:dyDescent="0.2">
      <c r="A137" s="142"/>
      <c r="B137" s="142"/>
      <c r="C137" s="142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</row>
    <row r="138" spans="1:17" s="141" customFormat="1" ht="15" x14ac:dyDescent="0.2">
      <c r="A138" s="142"/>
      <c r="B138" s="142"/>
      <c r="C138" s="142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</row>
    <row r="139" spans="1:17" s="141" customFormat="1" ht="15" x14ac:dyDescent="0.2">
      <c r="A139" s="142"/>
      <c r="B139" s="142"/>
      <c r="C139" s="142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</row>
    <row r="140" spans="1:17" s="141" customFormat="1" ht="15" x14ac:dyDescent="0.2">
      <c r="A140" s="142"/>
      <c r="B140" s="142"/>
      <c r="C140" s="142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</row>
    <row r="141" spans="1:17" s="141" customFormat="1" ht="15" x14ac:dyDescent="0.2">
      <c r="A141" s="142"/>
      <c r="B141" s="142"/>
      <c r="C141" s="142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</row>
    <row r="142" spans="1:17" s="141" customFormat="1" ht="15" x14ac:dyDescent="0.2">
      <c r="A142" s="142"/>
      <c r="B142" s="142"/>
      <c r="C142" s="142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</row>
    <row r="143" spans="1:17" s="141" customFormat="1" ht="15" x14ac:dyDescent="0.2">
      <c r="A143" s="142"/>
      <c r="B143" s="142"/>
      <c r="C143" s="142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</row>
    <row r="144" spans="1:17" s="141" customFormat="1" ht="15" x14ac:dyDescent="0.2">
      <c r="A144" s="142"/>
      <c r="B144" s="142"/>
      <c r="C144" s="142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</row>
    <row r="145" spans="1:17" s="141" customFormat="1" ht="15" x14ac:dyDescent="0.2">
      <c r="A145" s="142"/>
      <c r="B145" s="142"/>
      <c r="C145" s="142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</row>
    <row r="146" spans="1:17" s="141" customFormat="1" ht="15" x14ac:dyDescent="0.2">
      <c r="A146" s="142"/>
      <c r="B146" s="142"/>
      <c r="C146" s="142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</row>
    <row r="147" spans="1:17" s="141" customFormat="1" ht="15" x14ac:dyDescent="0.2">
      <c r="A147" s="142"/>
      <c r="B147" s="142"/>
      <c r="C147" s="142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</row>
    <row r="148" spans="1:17" s="141" customFormat="1" ht="15" x14ac:dyDescent="0.2">
      <c r="A148" s="142"/>
      <c r="B148" s="142"/>
      <c r="C148" s="142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</row>
    <row r="149" spans="1:17" s="141" customFormat="1" ht="15" x14ac:dyDescent="0.2">
      <c r="A149" s="142"/>
      <c r="B149" s="142"/>
      <c r="C149" s="142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</row>
    <row r="150" spans="1:17" s="141" customFormat="1" ht="15" x14ac:dyDescent="0.2">
      <c r="A150" s="142"/>
      <c r="B150" s="142"/>
      <c r="C150" s="142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</row>
    <row r="151" spans="1:17" s="141" customFormat="1" ht="15" x14ac:dyDescent="0.2">
      <c r="A151" s="142"/>
      <c r="B151" s="142"/>
      <c r="C151" s="142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</row>
    <row r="152" spans="1:17" s="141" customFormat="1" ht="15" x14ac:dyDescent="0.2">
      <c r="A152" s="142"/>
      <c r="B152" s="142"/>
      <c r="C152" s="142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</row>
    <row r="153" spans="1:17" s="141" customFormat="1" ht="15" x14ac:dyDescent="0.2">
      <c r="A153" s="142"/>
      <c r="B153" s="142"/>
      <c r="C153" s="142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</row>
    <row r="154" spans="1:17" s="141" customFormat="1" ht="15" x14ac:dyDescent="0.2">
      <c r="A154" s="142"/>
      <c r="B154" s="142"/>
      <c r="C154" s="142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</row>
    <row r="155" spans="1:17" s="141" customFormat="1" ht="15" x14ac:dyDescent="0.2">
      <c r="A155" s="142"/>
      <c r="B155" s="142"/>
      <c r="C155" s="142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</row>
    <row r="156" spans="1:17" s="141" customFormat="1" ht="15" x14ac:dyDescent="0.2">
      <c r="A156" s="142"/>
      <c r="B156" s="142"/>
      <c r="C156" s="142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</row>
    <row r="157" spans="1:17" s="141" customFormat="1" ht="15" x14ac:dyDescent="0.2">
      <c r="A157" s="142"/>
      <c r="B157" s="142"/>
      <c r="C157" s="142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</row>
    <row r="158" spans="1:17" s="141" customFormat="1" ht="15" x14ac:dyDescent="0.2">
      <c r="A158" s="142"/>
      <c r="B158" s="142"/>
      <c r="C158" s="142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</row>
    <row r="159" spans="1:17" s="141" customFormat="1" ht="15" x14ac:dyDescent="0.2">
      <c r="A159" s="142"/>
      <c r="B159" s="142"/>
      <c r="C159" s="142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</row>
    <row r="160" spans="1:17" s="141" customFormat="1" ht="15" x14ac:dyDescent="0.2">
      <c r="A160" s="142"/>
      <c r="B160" s="142"/>
      <c r="C160" s="142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</row>
    <row r="161" spans="1:17" s="141" customFormat="1" ht="15" x14ac:dyDescent="0.2">
      <c r="A161" s="142"/>
      <c r="B161" s="142"/>
      <c r="C161" s="142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</row>
    <row r="162" spans="1:17" s="141" customFormat="1" ht="15" x14ac:dyDescent="0.2">
      <c r="A162" s="142"/>
      <c r="B162" s="142"/>
      <c r="C162" s="142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</row>
    <row r="163" spans="1:17" s="141" customFormat="1" ht="15" x14ac:dyDescent="0.2">
      <c r="A163" s="142"/>
      <c r="B163" s="142"/>
      <c r="C163" s="142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</row>
    <row r="164" spans="1:17" s="141" customFormat="1" ht="15" x14ac:dyDescent="0.2">
      <c r="A164" s="142"/>
      <c r="B164" s="142"/>
      <c r="C164" s="142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</row>
    <row r="165" spans="1:17" s="141" customFormat="1" ht="15" x14ac:dyDescent="0.2">
      <c r="A165" s="142"/>
      <c r="B165" s="142"/>
      <c r="C165" s="142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</row>
    <row r="166" spans="1:17" s="141" customFormat="1" ht="15" x14ac:dyDescent="0.2">
      <c r="A166" s="142"/>
      <c r="B166" s="142"/>
      <c r="C166" s="142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</row>
    <row r="167" spans="1:17" s="141" customFormat="1" ht="15" x14ac:dyDescent="0.2">
      <c r="A167" s="142"/>
      <c r="B167" s="142"/>
      <c r="C167" s="142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</row>
    <row r="168" spans="1:17" s="141" customFormat="1" ht="15" x14ac:dyDescent="0.2">
      <c r="A168" s="142"/>
      <c r="B168" s="142"/>
      <c r="C168" s="142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</row>
    <row r="169" spans="1:17" s="141" customFormat="1" ht="15" x14ac:dyDescent="0.2">
      <c r="A169" s="142"/>
      <c r="B169" s="142"/>
      <c r="C169" s="142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</row>
    <row r="170" spans="1:17" s="141" customFormat="1" ht="15" x14ac:dyDescent="0.2">
      <c r="A170" s="142"/>
      <c r="B170" s="142"/>
      <c r="C170" s="142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</row>
    <row r="171" spans="1:17" s="141" customFormat="1" ht="15" x14ac:dyDescent="0.2">
      <c r="A171" s="142"/>
      <c r="B171" s="142"/>
      <c r="C171" s="142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</row>
    <row r="172" spans="1:17" s="141" customFormat="1" ht="15" x14ac:dyDescent="0.2">
      <c r="A172" s="142"/>
      <c r="B172" s="142"/>
      <c r="C172" s="142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</row>
    <row r="173" spans="1:17" s="141" customFormat="1" ht="15" x14ac:dyDescent="0.2">
      <c r="A173" s="142"/>
      <c r="B173" s="142"/>
      <c r="C173" s="142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</row>
    <row r="174" spans="1:17" s="141" customFormat="1" ht="15" x14ac:dyDescent="0.2">
      <c r="A174" s="142"/>
      <c r="B174" s="142"/>
      <c r="C174" s="142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</row>
    <row r="175" spans="1:17" s="141" customFormat="1" ht="15" x14ac:dyDescent="0.2">
      <c r="A175" s="142"/>
      <c r="B175" s="142"/>
      <c r="C175" s="142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</row>
    <row r="176" spans="1:17" s="141" customFormat="1" ht="15" x14ac:dyDescent="0.2">
      <c r="A176" s="142"/>
      <c r="B176" s="142"/>
      <c r="C176" s="142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</row>
    <row r="177" spans="1:17" s="141" customFormat="1" ht="15" x14ac:dyDescent="0.2">
      <c r="A177" s="142"/>
      <c r="B177" s="142"/>
      <c r="C177" s="142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</row>
    <row r="178" spans="1:17" s="141" customFormat="1" ht="15" x14ac:dyDescent="0.2">
      <c r="A178" s="142"/>
      <c r="B178" s="142"/>
      <c r="C178" s="142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</row>
    <row r="179" spans="1:17" s="141" customFormat="1" ht="15" x14ac:dyDescent="0.2">
      <c r="A179" s="142"/>
      <c r="B179" s="142"/>
      <c r="C179" s="142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</row>
    <row r="180" spans="1:17" s="141" customFormat="1" ht="15" x14ac:dyDescent="0.2">
      <c r="A180" s="142"/>
      <c r="B180" s="142"/>
      <c r="C180" s="142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</row>
    <row r="181" spans="1:17" s="141" customFormat="1" ht="15" x14ac:dyDescent="0.2">
      <c r="A181" s="142"/>
      <c r="B181" s="142"/>
      <c r="C181" s="142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</row>
    <row r="182" spans="1:17" s="141" customFormat="1" ht="15" x14ac:dyDescent="0.2">
      <c r="A182" s="142"/>
      <c r="B182" s="142"/>
      <c r="C182" s="142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</row>
    <row r="183" spans="1:17" s="141" customFormat="1" ht="15" x14ac:dyDescent="0.2">
      <c r="A183" s="142"/>
      <c r="B183" s="142"/>
      <c r="C183" s="142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</row>
    <row r="184" spans="1:17" s="141" customFormat="1" ht="15" x14ac:dyDescent="0.2">
      <c r="A184" s="142"/>
      <c r="B184" s="142"/>
      <c r="C184" s="142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</row>
    <row r="185" spans="1:17" s="141" customFormat="1" ht="15" x14ac:dyDescent="0.2">
      <c r="A185" s="142"/>
      <c r="B185" s="142"/>
      <c r="C185" s="142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</row>
    <row r="186" spans="1:17" s="141" customFormat="1" ht="15" x14ac:dyDescent="0.2">
      <c r="A186" s="142"/>
      <c r="B186" s="142"/>
      <c r="C186" s="142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</row>
    <row r="187" spans="1:17" s="141" customFormat="1" ht="15" x14ac:dyDescent="0.2">
      <c r="A187" s="142"/>
      <c r="B187" s="142"/>
      <c r="C187" s="142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</row>
    <row r="188" spans="1:17" s="141" customFormat="1" ht="15" x14ac:dyDescent="0.2">
      <c r="A188" s="142"/>
      <c r="B188" s="142"/>
      <c r="C188" s="142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</row>
    <row r="189" spans="1:17" s="141" customFormat="1" ht="15" x14ac:dyDescent="0.2">
      <c r="A189" s="142"/>
      <c r="B189" s="142"/>
      <c r="C189" s="142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</row>
    <row r="190" spans="1:17" s="141" customFormat="1" ht="15" x14ac:dyDescent="0.2">
      <c r="A190" s="142"/>
      <c r="B190" s="142"/>
      <c r="C190" s="142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</row>
    <row r="191" spans="1:17" s="141" customFormat="1" ht="15" x14ac:dyDescent="0.2">
      <c r="A191" s="142"/>
      <c r="B191" s="142"/>
      <c r="C191" s="142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</row>
    <row r="192" spans="1:17" s="141" customFormat="1" ht="15" x14ac:dyDescent="0.2">
      <c r="A192" s="142"/>
      <c r="B192" s="142"/>
      <c r="C192" s="142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</row>
    <row r="193" spans="1:17" s="141" customFormat="1" ht="15" x14ac:dyDescent="0.2">
      <c r="A193" s="142"/>
      <c r="B193" s="142"/>
      <c r="C193" s="142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</row>
    <row r="194" spans="1:17" s="141" customFormat="1" ht="15" x14ac:dyDescent="0.2">
      <c r="A194" s="142"/>
      <c r="B194" s="142"/>
      <c r="C194" s="142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</row>
    <row r="195" spans="1:17" s="141" customFormat="1" ht="15" x14ac:dyDescent="0.2">
      <c r="A195" s="142"/>
      <c r="B195" s="142"/>
      <c r="C195" s="142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</row>
    <row r="196" spans="1:17" s="141" customFormat="1" ht="15" x14ac:dyDescent="0.2">
      <c r="A196" s="142"/>
      <c r="B196" s="142"/>
      <c r="C196" s="142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</row>
    <row r="197" spans="1:17" s="141" customFormat="1" ht="15" x14ac:dyDescent="0.2">
      <c r="A197" s="142"/>
      <c r="B197" s="142"/>
      <c r="C197" s="142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</row>
    <row r="198" spans="1:17" s="141" customFormat="1" ht="15" x14ac:dyDescent="0.2">
      <c r="A198" s="142"/>
      <c r="B198" s="142"/>
      <c r="C198" s="142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</row>
    <row r="199" spans="1:17" s="141" customFormat="1" ht="15" x14ac:dyDescent="0.2">
      <c r="A199" s="142"/>
      <c r="B199" s="142"/>
      <c r="C199" s="142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</row>
    <row r="200" spans="1:17" s="141" customFormat="1" ht="15" x14ac:dyDescent="0.2">
      <c r="A200" s="142"/>
      <c r="B200" s="142"/>
      <c r="C200" s="142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</row>
    <row r="201" spans="1:17" s="141" customFormat="1" ht="15" x14ac:dyDescent="0.2">
      <c r="A201" s="142"/>
      <c r="B201" s="142"/>
      <c r="C201" s="142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</row>
    <row r="202" spans="1:17" s="141" customFormat="1" ht="15" x14ac:dyDescent="0.2">
      <c r="A202" s="142"/>
      <c r="B202" s="142"/>
      <c r="C202" s="142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</row>
    <row r="203" spans="1:17" s="141" customFormat="1" ht="15" x14ac:dyDescent="0.2">
      <c r="A203" s="142"/>
      <c r="B203" s="142"/>
      <c r="C203" s="142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</row>
    <row r="204" spans="1:17" s="141" customFormat="1" ht="15" x14ac:dyDescent="0.2">
      <c r="A204" s="142"/>
      <c r="B204" s="142"/>
      <c r="C204" s="142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</row>
    <row r="205" spans="1:17" s="141" customFormat="1" ht="15" x14ac:dyDescent="0.2">
      <c r="A205" s="142"/>
      <c r="B205" s="142"/>
      <c r="C205" s="142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</row>
    <row r="206" spans="1:17" s="141" customFormat="1" ht="15" x14ac:dyDescent="0.2">
      <c r="A206" s="142"/>
      <c r="B206" s="142"/>
      <c r="C206" s="142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</row>
    <row r="207" spans="1:17" s="141" customFormat="1" ht="15" x14ac:dyDescent="0.2">
      <c r="A207" s="142"/>
      <c r="B207" s="142"/>
      <c r="C207" s="142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</row>
    <row r="208" spans="1:17" s="141" customFormat="1" ht="15" x14ac:dyDescent="0.2">
      <c r="A208" s="142"/>
      <c r="B208" s="142"/>
      <c r="C208" s="142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</row>
    <row r="209" spans="1:17" s="141" customFormat="1" ht="15" x14ac:dyDescent="0.2">
      <c r="A209" s="142"/>
      <c r="B209" s="142"/>
      <c r="C209" s="142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</row>
    <row r="210" spans="1:17" s="141" customFormat="1" ht="15" x14ac:dyDescent="0.2">
      <c r="A210" s="142"/>
      <c r="B210" s="142"/>
      <c r="C210" s="142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</row>
    <row r="211" spans="1:17" s="141" customFormat="1" ht="15" x14ac:dyDescent="0.2">
      <c r="A211" s="142"/>
      <c r="B211" s="142"/>
      <c r="C211" s="142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</row>
    <row r="212" spans="1:17" s="141" customFormat="1" ht="15" x14ac:dyDescent="0.2">
      <c r="A212" s="142"/>
      <c r="B212" s="142"/>
      <c r="C212" s="142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</row>
    <row r="213" spans="1:17" s="141" customFormat="1" ht="15" x14ac:dyDescent="0.2">
      <c r="A213" s="142"/>
      <c r="B213" s="142"/>
      <c r="C213" s="142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</row>
    <row r="214" spans="1:17" s="141" customFormat="1" ht="15" x14ac:dyDescent="0.2">
      <c r="A214" s="142"/>
      <c r="B214" s="142"/>
      <c r="C214" s="142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</row>
    <row r="215" spans="1:17" s="141" customFormat="1" ht="15" x14ac:dyDescent="0.2">
      <c r="A215" s="142"/>
      <c r="B215" s="142"/>
      <c r="C215" s="142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</row>
    <row r="216" spans="1:17" s="141" customFormat="1" ht="15" x14ac:dyDescent="0.2">
      <c r="A216" s="142"/>
      <c r="B216" s="142"/>
      <c r="C216" s="142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</row>
    <row r="217" spans="1:17" s="141" customFormat="1" ht="15" x14ac:dyDescent="0.2">
      <c r="A217" s="142"/>
      <c r="B217" s="142"/>
      <c r="C217" s="142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</row>
    <row r="218" spans="1:17" s="141" customFormat="1" ht="15" x14ac:dyDescent="0.2">
      <c r="A218" s="142"/>
      <c r="B218" s="142"/>
      <c r="C218" s="142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</row>
    <row r="219" spans="1:17" s="141" customFormat="1" ht="15" x14ac:dyDescent="0.2">
      <c r="A219" s="142"/>
      <c r="B219" s="142"/>
      <c r="C219" s="142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</row>
    <row r="220" spans="1:17" s="141" customFormat="1" ht="15" x14ac:dyDescent="0.2">
      <c r="A220" s="142"/>
      <c r="B220" s="142"/>
      <c r="C220" s="142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</row>
    <row r="221" spans="1:17" s="141" customFormat="1" ht="15" x14ac:dyDescent="0.2">
      <c r="A221" s="142"/>
      <c r="B221" s="142"/>
      <c r="C221" s="142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</row>
    <row r="222" spans="1:17" s="141" customFormat="1" ht="15" x14ac:dyDescent="0.2">
      <c r="A222" s="142"/>
      <c r="B222" s="142"/>
      <c r="C222" s="142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</row>
    <row r="223" spans="1:17" s="141" customFormat="1" ht="15" x14ac:dyDescent="0.2">
      <c r="A223" s="142"/>
      <c r="B223" s="142"/>
      <c r="C223" s="142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</row>
    <row r="224" spans="1:17" s="141" customFormat="1" ht="15" x14ac:dyDescent="0.2">
      <c r="A224" s="142"/>
      <c r="B224" s="142"/>
      <c r="C224" s="142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</row>
    <row r="225" spans="1:17" s="141" customFormat="1" ht="15" x14ac:dyDescent="0.2">
      <c r="A225" s="142"/>
      <c r="B225" s="142"/>
      <c r="C225" s="142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</row>
    <row r="226" spans="1:17" s="141" customFormat="1" ht="15" x14ac:dyDescent="0.2">
      <c r="A226" s="142"/>
      <c r="B226" s="142"/>
      <c r="C226" s="142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</row>
    <row r="227" spans="1:17" s="141" customFormat="1" ht="15" x14ac:dyDescent="0.2">
      <c r="A227" s="142"/>
      <c r="B227" s="142"/>
      <c r="C227" s="142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</row>
    <row r="228" spans="1:17" s="141" customFormat="1" ht="15" x14ac:dyDescent="0.2">
      <c r="A228" s="142"/>
      <c r="B228" s="142"/>
      <c r="C228" s="142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</row>
    <row r="229" spans="1:17" s="141" customFormat="1" ht="15" x14ac:dyDescent="0.2">
      <c r="A229" s="142"/>
      <c r="B229" s="142"/>
      <c r="C229" s="142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</row>
    <row r="230" spans="1:17" s="141" customFormat="1" ht="15" x14ac:dyDescent="0.2">
      <c r="A230" s="142"/>
      <c r="B230" s="142"/>
      <c r="C230" s="142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</row>
    <row r="231" spans="1:17" s="141" customFormat="1" ht="15" x14ac:dyDescent="0.2">
      <c r="A231" s="142"/>
      <c r="B231" s="142"/>
      <c r="C231" s="142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</row>
    <row r="232" spans="1:17" s="141" customFormat="1" ht="15" x14ac:dyDescent="0.2">
      <c r="A232" s="142"/>
      <c r="B232" s="142"/>
      <c r="C232" s="142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</row>
    <row r="233" spans="1:17" s="141" customFormat="1" ht="15" x14ac:dyDescent="0.2">
      <c r="A233" s="142"/>
      <c r="B233" s="142"/>
      <c r="C233" s="142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</row>
    <row r="234" spans="1:17" s="141" customFormat="1" ht="15" x14ac:dyDescent="0.2">
      <c r="A234" s="142"/>
      <c r="B234" s="142"/>
      <c r="C234" s="142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</row>
    <row r="235" spans="1:17" s="141" customFormat="1" ht="15" x14ac:dyDescent="0.2">
      <c r="A235" s="142"/>
      <c r="B235" s="142"/>
      <c r="C235" s="142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</row>
    <row r="236" spans="1:17" s="141" customFormat="1" ht="15" x14ac:dyDescent="0.2">
      <c r="A236" s="142"/>
      <c r="B236" s="142"/>
      <c r="C236" s="142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</row>
    <row r="237" spans="1:17" s="141" customFormat="1" ht="15" x14ac:dyDescent="0.2">
      <c r="A237" s="142"/>
      <c r="B237" s="142"/>
      <c r="C237" s="142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</row>
    <row r="238" spans="1:17" s="141" customFormat="1" ht="15" x14ac:dyDescent="0.2">
      <c r="A238" s="142"/>
      <c r="B238" s="142"/>
      <c r="C238" s="142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</row>
    <row r="239" spans="1:17" s="141" customFormat="1" ht="15" x14ac:dyDescent="0.2">
      <c r="A239" s="142"/>
      <c r="B239" s="142"/>
      <c r="C239" s="142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</row>
    <row r="240" spans="1:17" s="141" customFormat="1" ht="15" x14ac:dyDescent="0.2">
      <c r="A240" s="142"/>
      <c r="B240" s="142"/>
      <c r="C240" s="142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</row>
    <row r="241" spans="1:17" s="141" customFormat="1" ht="15" x14ac:dyDescent="0.2">
      <c r="A241" s="142"/>
      <c r="B241" s="142"/>
      <c r="C241" s="142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</row>
    <row r="242" spans="1:17" s="141" customFormat="1" ht="15" x14ac:dyDescent="0.2">
      <c r="A242" s="142"/>
      <c r="B242" s="142"/>
      <c r="C242" s="142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</row>
    <row r="243" spans="1:17" s="141" customFormat="1" ht="15" x14ac:dyDescent="0.2">
      <c r="A243" s="142"/>
      <c r="B243" s="142"/>
      <c r="C243" s="142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</row>
    <row r="244" spans="1:17" s="141" customFormat="1" ht="15" x14ac:dyDescent="0.2">
      <c r="A244" s="142"/>
      <c r="B244" s="142"/>
      <c r="C244" s="142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</row>
    <row r="245" spans="1:17" s="141" customFormat="1" ht="15" x14ac:dyDescent="0.2">
      <c r="A245" s="142"/>
      <c r="B245" s="142"/>
      <c r="C245" s="142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</row>
    <row r="246" spans="1:17" s="141" customFormat="1" ht="15" x14ac:dyDescent="0.2">
      <c r="A246" s="142"/>
      <c r="B246" s="142"/>
      <c r="C246" s="142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</row>
    <row r="247" spans="1:17" s="141" customFormat="1" ht="15" x14ac:dyDescent="0.2">
      <c r="A247" s="142"/>
      <c r="B247" s="142"/>
      <c r="C247" s="142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</row>
    <row r="248" spans="1:17" s="141" customFormat="1" ht="15" x14ac:dyDescent="0.2">
      <c r="A248" s="142"/>
      <c r="B248" s="142"/>
      <c r="C248" s="142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</row>
    <row r="249" spans="1:17" s="141" customFormat="1" ht="15" x14ac:dyDescent="0.2">
      <c r="A249" s="142"/>
      <c r="B249" s="142"/>
      <c r="C249" s="142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</row>
    <row r="250" spans="1:17" s="141" customFormat="1" ht="15" x14ac:dyDescent="0.2">
      <c r="A250" s="142"/>
      <c r="B250" s="142"/>
      <c r="C250" s="142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</row>
    <row r="251" spans="1:17" s="141" customFormat="1" ht="15" x14ac:dyDescent="0.2">
      <c r="A251" s="142"/>
      <c r="B251" s="142"/>
      <c r="C251" s="142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</row>
    <row r="252" spans="1:17" s="141" customFormat="1" ht="15" x14ac:dyDescent="0.2">
      <c r="A252" s="142"/>
      <c r="B252" s="142"/>
      <c r="C252" s="142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</row>
    <row r="253" spans="1:17" s="141" customFormat="1" ht="15" x14ac:dyDescent="0.2">
      <c r="A253" s="142"/>
      <c r="B253" s="142"/>
      <c r="C253" s="142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</row>
    <row r="254" spans="1:17" s="141" customFormat="1" ht="15" x14ac:dyDescent="0.2">
      <c r="A254" s="142"/>
      <c r="B254" s="142"/>
      <c r="C254" s="142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</row>
    <row r="255" spans="1:17" s="141" customFormat="1" ht="15" x14ac:dyDescent="0.2">
      <c r="A255" s="142"/>
      <c r="B255" s="142"/>
      <c r="C255" s="142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</row>
    <row r="256" spans="1:17" s="141" customFormat="1" ht="15" x14ac:dyDescent="0.2">
      <c r="A256" s="142"/>
      <c r="B256" s="142"/>
      <c r="C256" s="142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</row>
    <row r="257" spans="1:17" s="141" customFormat="1" ht="15" x14ac:dyDescent="0.2">
      <c r="A257" s="142"/>
      <c r="B257" s="142"/>
      <c r="C257" s="142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</row>
    <row r="258" spans="1:17" s="141" customFormat="1" ht="15" x14ac:dyDescent="0.2">
      <c r="A258" s="142"/>
      <c r="B258" s="142"/>
      <c r="C258" s="142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</row>
    <row r="259" spans="1:17" s="141" customFormat="1" ht="15" x14ac:dyDescent="0.2">
      <c r="A259" s="142"/>
      <c r="B259" s="142"/>
      <c r="C259" s="142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</row>
    <row r="260" spans="1:17" s="141" customFormat="1" ht="15" x14ac:dyDescent="0.2">
      <c r="A260" s="142"/>
      <c r="B260" s="142"/>
      <c r="C260" s="142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</row>
    <row r="261" spans="1:17" s="141" customFormat="1" ht="15" x14ac:dyDescent="0.2">
      <c r="A261" s="142"/>
      <c r="B261" s="142"/>
      <c r="C261" s="142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</row>
    <row r="262" spans="1:17" s="141" customFormat="1" ht="15" x14ac:dyDescent="0.2">
      <c r="A262" s="142"/>
      <c r="B262" s="142"/>
      <c r="C262" s="142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</row>
    <row r="263" spans="1:17" s="141" customFormat="1" ht="15" x14ac:dyDescent="0.2">
      <c r="A263" s="142"/>
      <c r="B263" s="142"/>
      <c r="C263" s="142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</row>
    <row r="264" spans="1:17" s="141" customFormat="1" ht="15" x14ac:dyDescent="0.2">
      <c r="A264" s="142"/>
      <c r="B264" s="142"/>
      <c r="C264" s="142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</row>
    <row r="265" spans="1:17" s="141" customFormat="1" ht="15" x14ac:dyDescent="0.2">
      <c r="A265" s="142"/>
      <c r="B265" s="142"/>
      <c r="C265" s="142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</row>
    <row r="266" spans="1:17" s="141" customFormat="1" ht="15" x14ac:dyDescent="0.2">
      <c r="A266" s="142"/>
      <c r="B266" s="142"/>
      <c r="C266" s="142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</row>
    <row r="267" spans="1:17" s="141" customFormat="1" ht="15" x14ac:dyDescent="0.2">
      <c r="A267" s="142"/>
      <c r="B267" s="142"/>
      <c r="C267" s="142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</row>
    <row r="268" spans="1:17" s="141" customFormat="1" ht="15" x14ac:dyDescent="0.2">
      <c r="A268" s="142"/>
      <c r="B268" s="142"/>
      <c r="C268" s="142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</row>
    <row r="269" spans="1:17" s="141" customFormat="1" ht="15" x14ac:dyDescent="0.2">
      <c r="A269" s="142"/>
      <c r="B269" s="142"/>
      <c r="C269" s="142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</row>
    <row r="270" spans="1:17" s="141" customFormat="1" ht="15" x14ac:dyDescent="0.2">
      <c r="A270" s="142"/>
      <c r="B270" s="142"/>
      <c r="C270" s="142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</row>
    <row r="271" spans="1:17" s="141" customFormat="1" ht="15" x14ac:dyDescent="0.2">
      <c r="A271" s="142"/>
      <c r="B271" s="142"/>
      <c r="C271" s="142"/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</row>
    <row r="272" spans="1:17" s="141" customFormat="1" ht="15" x14ac:dyDescent="0.2">
      <c r="A272" s="142"/>
      <c r="B272" s="142"/>
      <c r="C272" s="142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</row>
    <row r="273" spans="1:17" s="141" customFormat="1" ht="15" x14ac:dyDescent="0.2">
      <c r="A273" s="142"/>
      <c r="B273" s="142"/>
      <c r="C273" s="142"/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</row>
    <row r="274" spans="1:17" s="141" customFormat="1" ht="15" x14ac:dyDescent="0.2">
      <c r="A274" s="142"/>
      <c r="B274" s="142"/>
      <c r="C274" s="142"/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</row>
    <row r="275" spans="1:17" s="141" customFormat="1" ht="15" x14ac:dyDescent="0.2">
      <c r="A275" s="142"/>
      <c r="B275" s="142"/>
      <c r="C275" s="142"/>
      <c r="F275" s="140"/>
      <c r="G275" s="140"/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</row>
    <row r="276" spans="1:17" s="141" customFormat="1" ht="15" x14ac:dyDescent="0.2">
      <c r="A276" s="142"/>
      <c r="B276" s="142"/>
      <c r="C276" s="142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</row>
    <row r="277" spans="1:17" s="141" customFormat="1" ht="15" x14ac:dyDescent="0.2">
      <c r="A277" s="142"/>
      <c r="B277" s="142"/>
      <c r="C277" s="142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</row>
    <row r="278" spans="1:17" s="141" customFormat="1" ht="15" x14ac:dyDescent="0.2">
      <c r="A278" s="142"/>
      <c r="B278" s="142"/>
      <c r="C278" s="142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</row>
    <row r="279" spans="1:17" s="141" customFormat="1" ht="15" x14ac:dyDescent="0.2">
      <c r="A279" s="142"/>
      <c r="B279" s="142"/>
      <c r="C279" s="142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</row>
    <row r="280" spans="1:17" s="141" customFormat="1" ht="15" x14ac:dyDescent="0.2">
      <c r="A280" s="142"/>
      <c r="B280" s="142"/>
      <c r="C280" s="142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</row>
    <row r="281" spans="1:17" s="141" customFormat="1" ht="15" x14ac:dyDescent="0.2">
      <c r="A281" s="142"/>
      <c r="B281" s="142"/>
      <c r="C281" s="142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</row>
    <row r="282" spans="1:17" s="141" customFormat="1" ht="15" x14ac:dyDescent="0.2">
      <c r="A282" s="142"/>
      <c r="B282" s="142"/>
      <c r="C282" s="142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</row>
    <row r="283" spans="1:17" s="141" customFormat="1" ht="15" x14ac:dyDescent="0.2">
      <c r="A283" s="142"/>
      <c r="B283" s="142"/>
      <c r="C283" s="142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</row>
    <row r="284" spans="1:17" s="141" customFormat="1" ht="15" x14ac:dyDescent="0.2">
      <c r="A284" s="142"/>
      <c r="B284" s="142"/>
      <c r="C284" s="142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</row>
    <row r="285" spans="1:17" s="141" customFormat="1" ht="15" x14ac:dyDescent="0.2">
      <c r="A285" s="142"/>
      <c r="B285" s="142"/>
      <c r="C285" s="142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</row>
    <row r="286" spans="1:17" s="141" customFormat="1" ht="15" x14ac:dyDescent="0.2">
      <c r="A286" s="142"/>
      <c r="B286" s="142"/>
      <c r="C286" s="142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</row>
    <row r="287" spans="1:17" s="141" customFormat="1" ht="15" x14ac:dyDescent="0.2">
      <c r="A287" s="142"/>
      <c r="B287" s="142"/>
      <c r="C287" s="142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</row>
    <row r="288" spans="1:17" s="141" customFormat="1" ht="15" x14ac:dyDescent="0.2">
      <c r="A288" s="142"/>
      <c r="B288" s="142"/>
      <c r="C288" s="142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</row>
    <row r="289" spans="1:17" s="141" customFormat="1" ht="15" x14ac:dyDescent="0.2">
      <c r="A289" s="142"/>
      <c r="B289" s="142"/>
      <c r="C289" s="142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</row>
    <row r="290" spans="1:17" s="141" customFormat="1" ht="15" x14ac:dyDescent="0.2">
      <c r="A290" s="142"/>
      <c r="B290" s="142"/>
      <c r="C290" s="142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</row>
    <row r="291" spans="1:17" s="141" customFormat="1" ht="15" x14ac:dyDescent="0.2">
      <c r="A291" s="142"/>
      <c r="B291" s="142"/>
      <c r="C291" s="142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</row>
    <row r="292" spans="1:17" s="141" customFormat="1" ht="15" x14ac:dyDescent="0.2">
      <c r="A292" s="142"/>
      <c r="B292" s="142"/>
      <c r="C292" s="142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</row>
    <row r="293" spans="1:17" s="141" customFormat="1" ht="15" x14ac:dyDescent="0.2">
      <c r="A293" s="142"/>
      <c r="B293" s="142"/>
      <c r="C293" s="142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</row>
    <row r="294" spans="1:17" s="141" customFormat="1" ht="15" x14ac:dyDescent="0.2">
      <c r="A294" s="142"/>
      <c r="B294" s="142"/>
      <c r="C294" s="142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</row>
    <row r="295" spans="1:17" s="141" customFormat="1" ht="15" x14ac:dyDescent="0.2">
      <c r="A295" s="142"/>
      <c r="B295" s="142"/>
      <c r="C295" s="142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</row>
    <row r="296" spans="1:17" s="141" customFormat="1" ht="15" x14ac:dyDescent="0.2">
      <c r="A296" s="142"/>
      <c r="B296" s="142"/>
      <c r="C296" s="142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</row>
    <row r="297" spans="1:17" s="141" customFormat="1" ht="15" x14ac:dyDescent="0.2">
      <c r="A297" s="142"/>
      <c r="B297" s="142"/>
      <c r="C297" s="142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</row>
    <row r="298" spans="1:17" s="141" customFormat="1" ht="15" x14ac:dyDescent="0.2">
      <c r="A298" s="142"/>
      <c r="B298" s="142"/>
      <c r="C298" s="142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</row>
    <row r="299" spans="1:17" s="141" customFormat="1" ht="15" x14ac:dyDescent="0.2">
      <c r="A299" s="142"/>
      <c r="B299" s="142"/>
      <c r="C299" s="142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</row>
    <row r="300" spans="1:17" s="141" customFormat="1" ht="15" x14ac:dyDescent="0.2">
      <c r="A300" s="142"/>
      <c r="B300" s="142"/>
      <c r="C300" s="142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</row>
    <row r="301" spans="1:17" s="141" customFormat="1" ht="15" x14ac:dyDescent="0.2">
      <c r="A301" s="142"/>
      <c r="B301" s="142"/>
      <c r="C301" s="142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</row>
    <row r="302" spans="1:17" s="141" customFormat="1" ht="15" x14ac:dyDescent="0.2">
      <c r="A302" s="142"/>
      <c r="B302" s="142"/>
      <c r="C302" s="142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</row>
    <row r="303" spans="1:17" s="141" customFormat="1" ht="15" x14ac:dyDescent="0.2">
      <c r="A303" s="142"/>
      <c r="B303" s="142"/>
      <c r="C303" s="142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</row>
    <row r="304" spans="1:17" s="141" customFormat="1" ht="15" x14ac:dyDescent="0.2">
      <c r="A304" s="142"/>
      <c r="B304" s="142"/>
      <c r="C304" s="142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</row>
    <row r="305" spans="1:17" s="141" customFormat="1" ht="15" x14ac:dyDescent="0.2">
      <c r="A305" s="142"/>
      <c r="B305" s="142"/>
      <c r="C305" s="142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</row>
    <row r="306" spans="1:17" s="141" customFormat="1" ht="15" x14ac:dyDescent="0.2">
      <c r="A306" s="142"/>
      <c r="B306" s="142"/>
      <c r="C306" s="142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</row>
    <row r="307" spans="1:17" s="141" customFormat="1" ht="15" x14ac:dyDescent="0.2">
      <c r="A307" s="142"/>
      <c r="B307" s="142"/>
      <c r="C307" s="142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</row>
    <row r="308" spans="1:17" s="141" customFormat="1" ht="15" x14ac:dyDescent="0.2">
      <c r="A308" s="142"/>
      <c r="B308" s="142"/>
      <c r="C308" s="142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</row>
    <row r="309" spans="1:17" s="141" customFormat="1" ht="15" x14ac:dyDescent="0.2">
      <c r="A309" s="142"/>
      <c r="B309" s="142"/>
      <c r="C309" s="142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</row>
    <row r="310" spans="1:17" s="141" customFormat="1" ht="15" x14ac:dyDescent="0.2">
      <c r="A310" s="142"/>
      <c r="B310" s="142"/>
      <c r="C310" s="142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</row>
    <row r="311" spans="1:17" s="141" customFormat="1" ht="15" x14ac:dyDescent="0.2">
      <c r="A311" s="142"/>
      <c r="B311" s="142"/>
      <c r="C311" s="142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</row>
    <row r="312" spans="1:17" s="141" customFormat="1" ht="15" x14ac:dyDescent="0.2">
      <c r="A312" s="142"/>
      <c r="B312" s="142"/>
      <c r="C312" s="142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</row>
    <row r="313" spans="1:17" s="141" customFormat="1" ht="15" x14ac:dyDescent="0.2">
      <c r="A313" s="142"/>
      <c r="B313" s="142"/>
      <c r="C313" s="142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</row>
    <row r="314" spans="1:17" s="141" customFormat="1" ht="15" x14ac:dyDescent="0.2">
      <c r="A314" s="142"/>
      <c r="B314" s="142"/>
      <c r="C314" s="142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</row>
    <row r="315" spans="1:17" s="141" customFormat="1" ht="15" x14ac:dyDescent="0.2">
      <c r="A315" s="142"/>
      <c r="B315" s="142"/>
      <c r="C315" s="142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</row>
    <row r="316" spans="1:17" s="141" customFormat="1" ht="15" x14ac:dyDescent="0.2">
      <c r="A316" s="142"/>
      <c r="B316" s="142"/>
      <c r="C316" s="142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</row>
    <row r="317" spans="1:17" s="141" customFormat="1" ht="15" x14ac:dyDescent="0.2">
      <c r="A317" s="142"/>
      <c r="B317" s="142"/>
      <c r="C317" s="142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</row>
    <row r="318" spans="1:17" s="141" customFormat="1" ht="15" x14ac:dyDescent="0.2">
      <c r="A318" s="142"/>
      <c r="B318" s="142"/>
      <c r="C318" s="142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</row>
    <row r="319" spans="1:17" s="141" customFormat="1" ht="15" x14ac:dyDescent="0.2">
      <c r="A319" s="142"/>
      <c r="B319" s="142"/>
      <c r="C319" s="142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</row>
    <row r="320" spans="1:17" s="141" customFormat="1" ht="15" x14ac:dyDescent="0.2">
      <c r="A320" s="142"/>
      <c r="B320" s="142"/>
      <c r="C320" s="142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</row>
    <row r="321" spans="1:17" s="141" customFormat="1" ht="15" x14ac:dyDescent="0.2">
      <c r="A321" s="142"/>
      <c r="B321" s="142"/>
      <c r="C321" s="142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</row>
    <row r="322" spans="1:17" s="141" customFormat="1" ht="15" x14ac:dyDescent="0.2">
      <c r="A322" s="142"/>
      <c r="B322" s="142"/>
      <c r="C322" s="142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</row>
    <row r="323" spans="1:17" s="141" customFormat="1" ht="15" x14ac:dyDescent="0.2">
      <c r="A323" s="142"/>
      <c r="B323" s="142"/>
      <c r="C323" s="142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</row>
    <row r="324" spans="1:17" s="141" customFormat="1" ht="15" x14ac:dyDescent="0.2">
      <c r="A324" s="142"/>
      <c r="B324" s="142"/>
      <c r="C324" s="142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</row>
    <row r="325" spans="1:17" s="141" customFormat="1" ht="15" x14ac:dyDescent="0.2">
      <c r="A325" s="142"/>
      <c r="B325" s="142"/>
      <c r="C325" s="142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</row>
    <row r="326" spans="1:17" s="141" customFormat="1" ht="15" x14ac:dyDescent="0.2">
      <c r="A326" s="142"/>
      <c r="B326" s="142"/>
      <c r="C326" s="142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</row>
    <row r="327" spans="1:17" s="141" customFormat="1" ht="15" x14ac:dyDescent="0.2">
      <c r="A327" s="142"/>
      <c r="B327" s="142"/>
      <c r="C327" s="142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</row>
    <row r="328" spans="1:17" s="141" customFormat="1" ht="15" x14ac:dyDescent="0.2">
      <c r="A328" s="142"/>
      <c r="B328" s="142"/>
      <c r="C328" s="142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</row>
    <row r="329" spans="1:17" s="141" customFormat="1" ht="15" x14ac:dyDescent="0.2">
      <c r="A329" s="142"/>
      <c r="B329" s="142"/>
      <c r="C329" s="142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</row>
    <row r="330" spans="1:17" s="141" customFormat="1" ht="15" x14ac:dyDescent="0.2">
      <c r="A330" s="142"/>
      <c r="B330" s="142"/>
      <c r="C330" s="142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</row>
    <row r="331" spans="1:17" s="141" customFormat="1" ht="15" x14ac:dyDescent="0.2">
      <c r="A331" s="142"/>
      <c r="B331" s="142"/>
      <c r="C331" s="142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</row>
    <row r="332" spans="1:17" s="141" customFormat="1" ht="15" x14ac:dyDescent="0.2">
      <c r="A332" s="142"/>
      <c r="B332" s="142"/>
      <c r="C332" s="142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</row>
    <row r="333" spans="1:17" s="141" customFormat="1" ht="15" x14ac:dyDescent="0.2">
      <c r="A333" s="142"/>
      <c r="B333" s="142"/>
      <c r="C333" s="142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</row>
    <row r="334" spans="1:17" s="141" customFormat="1" ht="15" x14ac:dyDescent="0.2">
      <c r="A334" s="142"/>
      <c r="B334" s="142"/>
      <c r="C334" s="142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</row>
    <row r="335" spans="1:17" s="141" customFormat="1" ht="15" x14ac:dyDescent="0.2">
      <c r="A335" s="142"/>
      <c r="B335" s="142"/>
      <c r="C335" s="142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</row>
    <row r="336" spans="1:17" s="141" customFormat="1" ht="15" x14ac:dyDescent="0.2">
      <c r="A336" s="142"/>
      <c r="B336" s="142"/>
      <c r="C336" s="142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</row>
    <row r="337" spans="1:17" s="141" customFormat="1" ht="15" x14ac:dyDescent="0.2">
      <c r="A337" s="142"/>
      <c r="B337" s="142"/>
      <c r="C337" s="142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</row>
    <row r="338" spans="1:17" s="141" customFormat="1" ht="15" x14ac:dyDescent="0.2">
      <c r="A338" s="142"/>
      <c r="B338" s="142"/>
      <c r="C338" s="142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</row>
    <row r="339" spans="1:17" s="141" customFormat="1" ht="15" x14ac:dyDescent="0.2">
      <c r="A339" s="142"/>
      <c r="B339" s="142"/>
      <c r="C339" s="142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</row>
    <row r="340" spans="1:17" s="141" customFormat="1" ht="15" x14ac:dyDescent="0.2">
      <c r="A340" s="142"/>
      <c r="B340" s="142"/>
      <c r="C340" s="142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</row>
    <row r="341" spans="1:17" s="141" customFormat="1" ht="15" x14ac:dyDescent="0.2">
      <c r="A341" s="142"/>
      <c r="B341" s="142"/>
      <c r="C341" s="142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</row>
    <row r="342" spans="1:17" s="141" customFormat="1" ht="15" x14ac:dyDescent="0.2">
      <c r="A342" s="142"/>
      <c r="B342" s="142"/>
      <c r="C342" s="142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</row>
    <row r="343" spans="1:17" s="141" customFormat="1" ht="15" x14ac:dyDescent="0.2">
      <c r="A343" s="142"/>
      <c r="B343" s="142"/>
      <c r="C343" s="142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</row>
    <row r="344" spans="1:17" s="141" customFormat="1" ht="15" x14ac:dyDescent="0.2">
      <c r="A344" s="142"/>
      <c r="B344" s="142"/>
      <c r="C344" s="142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</row>
    <row r="345" spans="1:17" s="141" customFormat="1" ht="15" x14ac:dyDescent="0.2">
      <c r="A345" s="142"/>
      <c r="B345" s="142"/>
      <c r="C345" s="142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</row>
    <row r="346" spans="1:17" s="141" customFormat="1" ht="15" x14ac:dyDescent="0.2">
      <c r="A346" s="142"/>
      <c r="B346" s="142"/>
      <c r="C346" s="142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</row>
    <row r="347" spans="1:17" s="141" customFormat="1" ht="15" x14ac:dyDescent="0.2">
      <c r="A347" s="142"/>
      <c r="B347" s="142"/>
      <c r="C347" s="142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</row>
    <row r="348" spans="1:17" s="141" customFormat="1" ht="15" x14ac:dyDescent="0.2">
      <c r="A348" s="142"/>
      <c r="B348" s="142"/>
      <c r="C348" s="142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</row>
    <row r="349" spans="1:17" s="141" customFormat="1" ht="15" x14ac:dyDescent="0.2">
      <c r="A349" s="142"/>
      <c r="B349" s="142"/>
      <c r="C349" s="142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</row>
    <row r="350" spans="1:17" s="141" customFormat="1" ht="15" x14ac:dyDescent="0.2">
      <c r="A350" s="142"/>
      <c r="B350" s="142"/>
      <c r="C350" s="142"/>
      <c r="F350" s="140"/>
      <c r="G350" s="140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</row>
    <row r="351" spans="1:17" s="141" customFormat="1" ht="15" x14ac:dyDescent="0.2">
      <c r="A351" s="142"/>
      <c r="B351" s="142"/>
      <c r="C351" s="142"/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</row>
    <row r="352" spans="1:17" s="141" customFormat="1" ht="15" x14ac:dyDescent="0.2">
      <c r="A352" s="142"/>
      <c r="B352" s="142"/>
      <c r="C352" s="142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</row>
    <row r="353" spans="1:17" s="141" customFormat="1" ht="15" x14ac:dyDescent="0.2">
      <c r="A353" s="142"/>
      <c r="B353" s="142"/>
      <c r="C353" s="142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</row>
    <row r="354" spans="1:17" s="141" customFormat="1" ht="15" x14ac:dyDescent="0.2">
      <c r="A354" s="142"/>
      <c r="B354" s="142"/>
      <c r="C354" s="142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</row>
    <row r="355" spans="1:17" s="141" customFormat="1" ht="15" x14ac:dyDescent="0.2">
      <c r="A355" s="142"/>
      <c r="B355" s="142"/>
      <c r="C355" s="142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</row>
    <row r="356" spans="1:17" s="141" customFormat="1" ht="15" x14ac:dyDescent="0.2">
      <c r="A356" s="142"/>
      <c r="B356" s="142"/>
      <c r="C356" s="142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</row>
    <row r="357" spans="1:17" s="141" customFormat="1" ht="15" x14ac:dyDescent="0.2">
      <c r="A357" s="142"/>
      <c r="B357" s="142"/>
      <c r="C357" s="142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</row>
    <row r="358" spans="1:17" s="141" customFormat="1" ht="15" x14ac:dyDescent="0.2">
      <c r="A358" s="142"/>
      <c r="B358" s="142"/>
      <c r="C358" s="142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</row>
    <row r="359" spans="1:17" s="141" customFormat="1" ht="15" x14ac:dyDescent="0.2">
      <c r="A359" s="142"/>
      <c r="B359" s="142"/>
      <c r="C359" s="142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</row>
    <row r="360" spans="1:17" s="141" customFormat="1" ht="15" x14ac:dyDescent="0.2">
      <c r="A360" s="142"/>
      <c r="B360" s="142"/>
      <c r="C360" s="142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</row>
    <row r="361" spans="1:17" s="141" customFormat="1" ht="15" x14ac:dyDescent="0.2">
      <c r="A361" s="142"/>
      <c r="B361" s="142"/>
      <c r="C361" s="142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</row>
    <row r="362" spans="1:17" s="141" customFormat="1" ht="15" x14ac:dyDescent="0.2">
      <c r="A362" s="142"/>
      <c r="B362" s="142"/>
      <c r="C362" s="142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</row>
    <row r="363" spans="1:17" s="141" customFormat="1" ht="15" x14ac:dyDescent="0.2">
      <c r="A363" s="142"/>
      <c r="B363" s="142"/>
      <c r="C363" s="142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</row>
    <row r="364" spans="1:17" s="141" customFormat="1" ht="15" x14ac:dyDescent="0.2">
      <c r="A364" s="142"/>
      <c r="B364" s="142"/>
      <c r="C364" s="142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</row>
    <row r="365" spans="1:17" s="141" customFormat="1" ht="15" x14ac:dyDescent="0.2">
      <c r="A365" s="142"/>
      <c r="B365" s="142"/>
      <c r="C365" s="142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</row>
    <row r="366" spans="1:17" s="141" customFormat="1" ht="15" x14ac:dyDescent="0.2">
      <c r="A366" s="142"/>
      <c r="B366" s="142"/>
      <c r="C366" s="142"/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</row>
    <row r="367" spans="1:17" s="141" customFormat="1" ht="15" x14ac:dyDescent="0.2">
      <c r="A367" s="142"/>
      <c r="B367" s="142"/>
      <c r="C367" s="142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</row>
    <row r="368" spans="1:17" s="141" customFormat="1" ht="15" x14ac:dyDescent="0.2">
      <c r="A368" s="142"/>
      <c r="B368" s="142"/>
      <c r="C368" s="142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</row>
    <row r="369" spans="1:17" s="141" customFormat="1" ht="15" x14ac:dyDescent="0.2">
      <c r="A369" s="142"/>
      <c r="B369" s="142"/>
      <c r="C369" s="142"/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</row>
    <row r="370" spans="1:17" s="141" customFormat="1" ht="15" x14ac:dyDescent="0.2">
      <c r="A370" s="142"/>
      <c r="B370" s="142"/>
      <c r="C370" s="142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</row>
    <row r="371" spans="1:17" s="141" customFormat="1" ht="15" x14ac:dyDescent="0.2">
      <c r="A371" s="142"/>
      <c r="B371" s="142"/>
      <c r="C371" s="142"/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</row>
    <row r="372" spans="1:17" s="141" customFormat="1" ht="15" x14ac:dyDescent="0.2">
      <c r="A372" s="142"/>
      <c r="B372" s="142"/>
      <c r="C372" s="142"/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</row>
    <row r="373" spans="1:17" s="141" customFormat="1" ht="15" x14ac:dyDescent="0.2">
      <c r="A373" s="142"/>
      <c r="B373" s="142"/>
      <c r="C373" s="142"/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</row>
    <row r="374" spans="1:17" s="141" customFormat="1" ht="15" x14ac:dyDescent="0.2">
      <c r="A374" s="142"/>
      <c r="B374" s="142"/>
      <c r="C374" s="142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</row>
    <row r="375" spans="1:17" s="141" customFormat="1" ht="15" x14ac:dyDescent="0.2">
      <c r="A375" s="142"/>
      <c r="B375" s="142"/>
      <c r="C375" s="142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</row>
    <row r="376" spans="1:17" s="141" customFormat="1" ht="15" x14ac:dyDescent="0.2">
      <c r="A376" s="142"/>
      <c r="B376" s="142"/>
      <c r="C376" s="142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</row>
    <row r="377" spans="1:17" s="141" customFormat="1" ht="15" x14ac:dyDescent="0.2">
      <c r="A377" s="142"/>
      <c r="B377" s="142"/>
      <c r="C377" s="142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</row>
    <row r="378" spans="1:17" s="141" customFormat="1" ht="15" x14ac:dyDescent="0.2">
      <c r="A378" s="142"/>
      <c r="B378" s="142"/>
      <c r="C378" s="142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</row>
    <row r="379" spans="1:17" s="141" customFormat="1" ht="15" x14ac:dyDescent="0.2">
      <c r="A379" s="142"/>
      <c r="B379" s="142"/>
      <c r="C379" s="142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</row>
    <row r="380" spans="1:17" s="141" customFormat="1" ht="15" x14ac:dyDescent="0.2">
      <c r="A380" s="142"/>
      <c r="B380" s="142"/>
      <c r="C380" s="142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</row>
    <row r="381" spans="1:17" s="141" customFormat="1" ht="15" x14ac:dyDescent="0.2">
      <c r="A381" s="142"/>
      <c r="B381" s="142"/>
      <c r="C381" s="142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</row>
    <row r="382" spans="1:17" s="141" customFormat="1" ht="15" x14ac:dyDescent="0.2">
      <c r="A382" s="142"/>
      <c r="B382" s="142"/>
      <c r="C382" s="142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</row>
    <row r="383" spans="1:17" s="141" customFormat="1" ht="15" x14ac:dyDescent="0.2">
      <c r="A383" s="142"/>
      <c r="B383" s="142"/>
      <c r="C383" s="142"/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</row>
    <row r="384" spans="1:17" s="141" customFormat="1" ht="15" x14ac:dyDescent="0.2">
      <c r="A384" s="142"/>
      <c r="B384" s="142"/>
      <c r="C384" s="142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</row>
    <row r="385" spans="1:17" s="141" customFormat="1" ht="15" x14ac:dyDescent="0.2">
      <c r="A385" s="142"/>
      <c r="B385" s="142"/>
      <c r="C385" s="142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</row>
    <row r="386" spans="1:17" s="141" customFormat="1" ht="15" x14ac:dyDescent="0.2">
      <c r="A386" s="142"/>
      <c r="B386" s="142"/>
      <c r="C386" s="142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</row>
    <row r="387" spans="1:17" s="141" customFormat="1" ht="15" x14ac:dyDescent="0.2">
      <c r="A387" s="142"/>
      <c r="B387" s="142"/>
      <c r="C387" s="142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</row>
    <row r="388" spans="1:17" s="141" customFormat="1" ht="15" x14ac:dyDescent="0.2">
      <c r="A388" s="142"/>
      <c r="B388" s="142"/>
      <c r="C388" s="142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</row>
    <row r="389" spans="1:17" s="141" customFormat="1" ht="15" x14ac:dyDescent="0.2">
      <c r="A389" s="142"/>
      <c r="B389" s="142"/>
      <c r="C389" s="142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</row>
    <row r="390" spans="1:17" s="141" customFormat="1" ht="15" x14ac:dyDescent="0.2">
      <c r="A390" s="142"/>
      <c r="B390" s="142"/>
      <c r="C390" s="142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</row>
    <row r="391" spans="1:17" s="141" customFormat="1" ht="15" x14ac:dyDescent="0.2">
      <c r="A391" s="142"/>
      <c r="B391" s="142"/>
      <c r="C391" s="142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</row>
    <row r="392" spans="1:17" s="141" customFormat="1" ht="15" x14ac:dyDescent="0.2">
      <c r="A392" s="142"/>
      <c r="B392" s="142"/>
      <c r="C392" s="142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</row>
    <row r="393" spans="1:17" s="141" customFormat="1" ht="15" x14ac:dyDescent="0.2">
      <c r="A393" s="142"/>
      <c r="B393" s="142"/>
      <c r="C393" s="142"/>
      <c r="F393" s="140"/>
      <c r="G393" s="140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</row>
    <row r="394" spans="1:17" s="141" customFormat="1" ht="15" x14ac:dyDescent="0.2">
      <c r="A394" s="142"/>
      <c r="B394" s="142"/>
      <c r="C394" s="142"/>
      <c r="F394" s="140"/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</row>
    <row r="395" spans="1:17" s="141" customFormat="1" ht="15" x14ac:dyDescent="0.2">
      <c r="A395" s="142"/>
      <c r="B395" s="142"/>
      <c r="C395" s="142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</row>
    <row r="396" spans="1:17" s="141" customFormat="1" ht="15" x14ac:dyDescent="0.2">
      <c r="A396" s="142"/>
      <c r="B396" s="142"/>
      <c r="C396" s="142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</row>
    <row r="397" spans="1:17" s="141" customFormat="1" ht="15" x14ac:dyDescent="0.2">
      <c r="A397" s="142"/>
      <c r="B397" s="142"/>
      <c r="C397" s="142"/>
      <c r="F397" s="140"/>
      <c r="G397" s="140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</row>
    <row r="398" spans="1:17" s="141" customFormat="1" ht="15" x14ac:dyDescent="0.2">
      <c r="A398" s="142"/>
      <c r="B398" s="142"/>
      <c r="C398" s="142"/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</row>
    <row r="399" spans="1:17" s="141" customFormat="1" ht="15" x14ac:dyDescent="0.2">
      <c r="A399" s="142"/>
      <c r="B399" s="142"/>
      <c r="C399" s="142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</row>
    <row r="400" spans="1:17" s="141" customFormat="1" ht="15" x14ac:dyDescent="0.2">
      <c r="A400" s="142"/>
      <c r="B400" s="142"/>
      <c r="C400" s="142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</row>
    <row r="401" spans="1:17" s="141" customFormat="1" ht="15" x14ac:dyDescent="0.2">
      <c r="A401" s="142"/>
      <c r="B401" s="142"/>
      <c r="C401" s="142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</row>
    <row r="402" spans="1:17" s="141" customFormat="1" ht="15" x14ac:dyDescent="0.2">
      <c r="A402" s="142"/>
      <c r="B402" s="142"/>
      <c r="C402" s="142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</row>
    <row r="403" spans="1:17" s="141" customFormat="1" ht="15" x14ac:dyDescent="0.2">
      <c r="A403" s="142"/>
      <c r="B403" s="142"/>
      <c r="C403" s="142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</row>
    <row r="404" spans="1:17" s="141" customFormat="1" ht="15" x14ac:dyDescent="0.2">
      <c r="A404" s="142"/>
      <c r="B404" s="142"/>
      <c r="C404" s="142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</row>
    <row r="405" spans="1:17" s="141" customFormat="1" ht="15" x14ac:dyDescent="0.2">
      <c r="A405" s="142"/>
      <c r="B405" s="142"/>
      <c r="C405" s="142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</row>
    <row r="406" spans="1:17" s="141" customFormat="1" ht="15" x14ac:dyDescent="0.2">
      <c r="A406" s="142"/>
      <c r="B406" s="142"/>
      <c r="C406" s="142"/>
      <c r="F406" s="140"/>
      <c r="G406" s="140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</row>
    <row r="407" spans="1:17" s="141" customFormat="1" ht="15" x14ac:dyDescent="0.2">
      <c r="A407" s="142"/>
      <c r="B407" s="142"/>
      <c r="C407" s="142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</row>
    <row r="408" spans="1:17" s="141" customFormat="1" ht="15" x14ac:dyDescent="0.2">
      <c r="A408" s="142"/>
      <c r="B408" s="142"/>
      <c r="C408" s="142"/>
      <c r="F408" s="140"/>
      <c r="G408" s="140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</row>
    <row r="409" spans="1:17" s="141" customFormat="1" ht="15" x14ac:dyDescent="0.2">
      <c r="A409" s="142"/>
      <c r="B409" s="142"/>
      <c r="C409" s="142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</row>
    <row r="410" spans="1:17" s="141" customFormat="1" ht="15" x14ac:dyDescent="0.2">
      <c r="A410" s="142"/>
      <c r="B410" s="142"/>
      <c r="C410" s="142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</row>
    <row r="411" spans="1:17" s="141" customFormat="1" ht="15" x14ac:dyDescent="0.2">
      <c r="A411" s="142"/>
      <c r="B411" s="142"/>
      <c r="C411" s="142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</row>
    <row r="412" spans="1:17" s="141" customFormat="1" ht="15" x14ac:dyDescent="0.2">
      <c r="A412" s="142"/>
      <c r="B412" s="142"/>
      <c r="C412" s="142"/>
      <c r="F412" s="140"/>
      <c r="G412" s="140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</row>
    <row r="413" spans="1:17" s="141" customFormat="1" ht="15" x14ac:dyDescent="0.2">
      <c r="A413" s="142"/>
      <c r="B413" s="142"/>
      <c r="C413" s="142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</row>
    <row r="414" spans="1:17" s="141" customFormat="1" ht="15" x14ac:dyDescent="0.2">
      <c r="A414" s="142"/>
      <c r="B414" s="142"/>
      <c r="C414" s="142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</row>
    <row r="415" spans="1:17" s="141" customFormat="1" ht="15" x14ac:dyDescent="0.2">
      <c r="A415" s="142"/>
      <c r="B415" s="142"/>
      <c r="C415" s="142"/>
      <c r="F415" s="140"/>
      <c r="G415" s="140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</row>
    <row r="416" spans="1:17" s="141" customFormat="1" ht="15" x14ac:dyDescent="0.2">
      <c r="A416" s="142"/>
      <c r="B416" s="142"/>
      <c r="C416" s="142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</row>
    <row r="417" spans="1:17" s="141" customFormat="1" ht="15" x14ac:dyDescent="0.2">
      <c r="A417" s="142"/>
      <c r="B417" s="142"/>
      <c r="C417" s="142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</row>
    <row r="418" spans="1:17" s="141" customFormat="1" ht="15" x14ac:dyDescent="0.2">
      <c r="A418" s="142"/>
      <c r="B418" s="142"/>
      <c r="C418" s="142"/>
      <c r="F418" s="140"/>
      <c r="G418" s="140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</row>
    <row r="419" spans="1:17" s="141" customFormat="1" ht="15" x14ac:dyDescent="0.2">
      <c r="A419" s="142"/>
      <c r="B419" s="142"/>
      <c r="C419" s="142"/>
      <c r="F419" s="140"/>
      <c r="G419" s="140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</row>
    <row r="420" spans="1:17" s="141" customFormat="1" ht="15" x14ac:dyDescent="0.2">
      <c r="A420" s="142"/>
      <c r="B420" s="142"/>
      <c r="C420" s="142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</row>
    <row r="421" spans="1:17" s="141" customFormat="1" ht="15" x14ac:dyDescent="0.2">
      <c r="A421" s="142"/>
      <c r="B421" s="142"/>
      <c r="C421" s="142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</row>
    <row r="422" spans="1:17" s="141" customFormat="1" ht="15" x14ac:dyDescent="0.2">
      <c r="A422" s="142"/>
      <c r="B422" s="142"/>
      <c r="C422" s="142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</row>
    <row r="423" spans="1:17" s="141" customFormat="1" ht="15" x14ac:dyDescent="0.2">
      <c r="A423" s="142"/>
      <c r="B423" s="142"/>
      <c r="C423" s="142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</row>
    <row r="424" spans="1:17" s="141" customFormat="1" ht="15" x14ac:dyDescent="0.2">
      <c r="A424" s="142"/>
      <c r="B424" s="142"/>
      <c r="C424" s="142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</row>
    <row r="425" spans="1:17" s="141" customFormat="1" ht="15" x14ac:dyDescent="0.2">
      <c r="A425" s="142"/>
      <c r="B425" s="142"/>
      <c r="C425" s="142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</row>
    <row r="426" spans="1:17" s="141" customFormat="1" ht="15" x14ac:dyDescent="0.2">
      <c r="A426" s="142"/>
      <c r="B426" s="142"/>
      <c r="C426" s="142"/>
      <c r="F426" s="140"/>
      <c r="G426" s="140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</row>
    <row r="427" spans="1:17" s="141" customFormat="1" ht="15" x14ac:dyDescent="0.2">
      <c r="A427" s="142"/>
      <c r="B427" s="142"/>
      <c r="C427" s="142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</row>
    <row r="428" spans="1:17" s="141" customFormat="1" ht="15" x14ac:dyDescent="0.2">
      <c r="A428" s="142"/>
      <c r="B428" s="142"/>
      <c r="C428" s="142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</row>
    <row r="429" spans="1:17" s="141" customFormat="1" ht="15" x14ac:dyDescent="0.2">
      <c r="A429" s="142"/>
      <c r="B429" s="142"/>
      <c r="C429" s="142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</row>
    <row r="430" spans="1:17" s="141" customFormat="1" ht="15" x14ac:dyDescent="0.2">
      <c r="A430" s="142"/>
      <c r="B430" s="142"/>
      <c r="C430" s="142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</row>
    <row r="431" spans="1:17" s="141" customFormat="1" ht="15" x14ac:dyDescent="0.2">
      <c r="A431" s="142"/>
      <c r="B431" s="142"/>
      <c r="C431" s="142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</row>
    <row r="432" spans="1:17" s="141" customFormat="1" ht="15" x14ac:dyDescent="0.2">
      <c r="A432" s="142"/>
      <c r="B432" s="142"/>
      <c r="C432" s="142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</row>
    <row r="433" spans="1:17" s="141" customFormat="1" ht="15" x14ac:dyDescent="0.2">
      <c r="A433" s="142"/>
      <c r="B433" s="142"/>
      <c r="C433" s="142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</row>
    <row r="434" spans="1:17" s="141" customFormat="1" ht="15" x14ac:dyDescent="0.2">
      <c r="A434" s="142"/>
      <c r="B434" s="142"/>
      <c r="C434" s="142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</row>
    <row r="435" spans="1:17" s="141" customFormat="1" ht="15" x14ac:dyDescent="0.2">
      <c r="A435" s="142"/>
      <c r="B435" s="142"/>
      <c r="C435" s="142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</row>
    <row r="436" spans="1:17" s="141" customFormat="1" ht="15" x14ac:dyDescent="0.2">
      <c r="A436" s="142"/>
      <c r="B436" s="142"/>
      <c r="C436" s="142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</row>
    <row r="437" spans="1:17" s="141" customFormat="1" ht="15" x14ac:dyDescent="0.2">
      <c r="A437" s="142"/>
      <c r="B437" s="142"/>
      <c r="C437" s="142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</row>
    <row r="438" spans="1:17" s="141" customFormat="1" ht="15" x14ac:dyDescent="0.2">
      <c r="A438" s="142"/>
      <c r="B438" s="142"/>
      <c r="C438" s="142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</row>
    <row r="439" spans="1:17" s="141" customFormat="1" ht="15" x14ac:dyDescent="0.2">
      <c r="A439" s="142"/>
      <c r="B439" s="142"/>
      <c r="C439" s="142"/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</row>
    <row r="440" spans="1:17" s="141" customFormat="1" ht="15" x14ac:dyDescent="0.2">
      <c r="A440" s="142"/>
      <c r="B440" s="142"/>
      <c r="C440" s="142"/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</row>
    <row r="441" spans="1:17" s="141" customFormat="1" ht="15" x14ac:dyDescent="0.2">
      <c r="A441" s="142"/>
      <c r="B441" s="142"/>
      <c r="C441" s="142"/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</row>
    <row r="442" spans="1:17" s="141" customFormat="1" ht="15" x14ac:dyDescent="0.2">
      <c r="A442" s="142"/>
      <c r="B442" s="142"/>
      <c r="C442" s="142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</row>
    <row r="443" spans="1:17" s="141" customFormat="1" ht="15" x14ac:dyDescent="0.2">
      <c r="A443" s="142"/>
      <c r="B443" s="142"/>
      <c r="C443" s="142"/>
      <c r="F443" s="140"/>
      <c r="G443" s="140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</row>
    <row r="444" spans="1:17" s="141" customFormat="1" ht="15" x14ac:dyDescent="0.2">
      <c r="A444" s="142"/>
      <c r="B444" s="142"/>
      <c r="C444" s="142"/>
      <c r="F444" s="140"/>
      <c r="G444" s="140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</row>
    <row r="445" spans="1:17" s="141" customFormat="1" ht="15" x14ac:dyDescent="0.2">
      <c r="A445" s="142"/>
      <c r="B445" s="142"/>
      <c r="C445" s="142"/>
      <c r="F445" s="140"/>
      <c r="G445" s="140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</row>
    <row r="446" spans="1:17" s="141" customFormat="1" ht="15" x14ac:dyDescent="0.2">
      <c r="A446" s="142"/>
      <c r="B446" s="142"/>
      <c r="C446" s="142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</row>
    <row r="447" spans="1:17" s="141" customFormat="1" ht="15" x14ac:dyDescent="0.2">
      <c r="A447" s="142"/>
      <c r="B447" s="142"/>
      <c r="C447" s="142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</row>
    <row r="448" spans="1:17" s="141" customFormat="1" ht="15" x14ac:dyDescent="0.2">
      <c r="A448" s="142"/>
      <c r="B448" s="142"/>
      <c r="C448" s="142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</row>
    <row r="449" spans="1:17" s="141" customFormat="1" ht="15" x14ac:dyDescent="0.2">
      <c r="A449" s="142"/>
      <c r="B449" s="142"/>
      <c r="C449" s="142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</row>
    <row r="450" spans="1:17" s="141" customFormat="1" ht="15" x14ac:dyDescent="0.2">
      <c r="A450" s="142"/>
      <c r="B450" s="142"/>
      <c r="C450" s="142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</row>
    <row r="451" spans="1:17" s="141" customFormat="1" ht="15" x14ac:dyDescent="0.2">
      <c r="A451" s="142"/>
      <c r="B451" s="142"/>
      <c r="C451" s="142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</row>
    <row r="452" spans="1:17" s="141" customFormat="1" ht="15" x14ac:dyDescent="0.2">
      <c r="A452" s="142"/>
      <c r="B452" s="142"/>
      <c r="C452" s="142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</row>
    <row r="453" spans="1:17" s="141" customFormat="1" ht="15" x14ac:dyDescent="0.2">
      <c r="A453" s="142"/>
      <c r="B453" s="142"/>
      <c r="C453" s="142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</row>
    <row r="454" spans="1:17" s="141" customFormat="1" ht="15" x14ac:dyDescent="0.2">
      <c r="A454" s="142"/>
      <c r="B454" s="142"/>
      <c r="C454" s="142"/>
      <c r="F454" s="140"/>
      <c r="G454" s="140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</row>
    <row r="455" spans="1:17" s="141" customFormat="1" ht="15" x14ac:dyDescent="0.2">
      <c r="A455" s="142"/>
      <c r="B455" s="142"/>
      <c r="C455" s="142"/>
      <c r="F455" s="140"/>
      <c r="G455" s="140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</row>
    <row r="456" spans="1:17" s="141" customFormat="1" ht="15" x14ac:dyDescent="0.2">
      <c r="A456" s="142"/>
      <c r="B456" s="142"/>
      <c r="C456" s="142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</row>
    <row r="457" spans="1:17" s="141" customFormat="1" ht="15" x14ac:dyDescent="0.2">
      <c r="A457" s="142"/>
      <c r="B457" s="142"/>
      <c r="C457" s="142"/>
      <c r="F457" s="140"/>
      <c r="G457" s="140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</row>
    <row r="458" spans="1:17" s="141" customFormat="1" ht="15" x14ac:dyDescent="0.2">
      <c r="A458" s="142"/>
      <c r="B458" s="142"/>
      <c r="C458" s="142"/>
      <c r="F458" s="140"/>
      <c r="G458" s="140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</row>
    <row r="459" spans="1:17" s="141" customFormat="1" ht="15" x14ac:dyDescent="0.2">
      <c r="A459" s="142"/>
      <c r="B459" s="142"/>
      <c r="C459" s="142"/>
      <c r="F459" s="140"/>
      <c r="G459" s="140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</row>
    <row r="460" spans="1:17" s="141" customFormat="1" ht="15" x14ac:dyDescent="0.2">
      <c r="A460" s="142"/>
      <c r="B460" s="142"/>
      <c r="C460" s="142"/>
      <c r="F460" s="140"/>
      <c r="G460" s="140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</row>
    <row r="461" spans="1:17" s="141" customFormat="1" ht="15" x14ac:dyDescent="0.2">
      <c r="A461" s="142"/>
      <c r="B461" s="142"/>
      <c r="C461" s="142"/>
      <c r="F461" s="140"/>
      <c r="G461" s="140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</row>
    <row r="462" spans="1:17" s="141" customFormat="1" ht="15" x14ac:dyDescent="0.2">
      <c r="A462" s="142"/>
      <c r="B462" s="142"/>
      <c r="C462" s="142"/>
      <c r="F462" s="140"/>
      <c r="G462" s="140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</row>
    <row r="463" spans="1:17" s="141" customFormat="1" ht="15" x14ac:dyDescent="0.2">
      <c r="A463" s="142"/>
      <c r="B463" s="142"/>
      <c r="C463" s="142"/>
      <c r="F463" s="140"/>
      <c r="G463" s="140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</row>
    <row r="464" spans="1:17" s="141" customFormat="1" ht="15" x14ac:dyDescent="0.2">
      <c r="A464" s="142"/>
      <c r="B464" s="142"/>
      <c r="C464" s="142"/>
      <c r="F464" s="140"/>
      <c r="G464" s="140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</row>
    <row r="465" spans="1:17" s="141" customFormat="1" ht="15" x14ac:dyDescent="0.2">
      <c r="A465" s="142"/>
      <c r="B465" s="142"/>
      <c r="C465" s="142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</row>
    <row r="466" spans="1:17" s="141" customFormat="1" ht="15" x14ac:dyDescent="0.2">
      <c r="A466" s="142"/>
      <c r="B466" s="142"/>
      <c r="C466" s="142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</row>
    <row r="467" spans="1:17" s="141" customFormat="1" ht="15" x14ac:dyDescent="0.2">
      <c r="A467" s="142"/>
      <c r="B467" s="142"/>
      <c r="C467" s="142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</row>
    <row r="468" spans="1:17" s="141" customFormat="1" ht="15" x14ac:dyDescent="0.2">
      <c r="A468" s="142"/>
      <c r="B468" s="142"/>
      <c r="C468" s="142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</row>
    <row r="469" spans="1:17" s="141" customFormat="1" ht="15" x14ac:dyDescent="0.2">
      <c r="A469" s="142"/>
      <c r="B469" s="142"/>
      <c r="C469" s="142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</row>
    <row r="470" spans="1:17" s="141" customFormat="1" ht="15" x14ac:dyDescent="0.2">
      <c r="A470" s="142"/>
      <c r="B470" s="142"/>
      <c r="C470" s="142"/>
      <c r="F470" s="140"/>
      <c r="G470" s="140"/>
      <c r="H470" s="140"/>
      <c r="I470" s="140"/>
      <c r="J470" s="140"/>
      <c r="K470" s="140"/>
      <c r="L470" s="140"/>
      <c r="M470" s="140"/>
      <c r="N470" s="140"/>
      <c r="O470" s="140"/>
      <c r="P470" s="140"/>
      <c r="Q470" s="140"/>
    </row>
    <row r="471" spans="1:17" s="141" customFormat="1" ht="15" x14ac:dyDescent="0.2">
      <c r="A471" s="142"/>
      <c r="B471" s="142"/>
      <c r="C471" s="142"/>
      <c r="F471" s="140"/>
      <c r="G471" s="140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</row>
    <row r="472" spans="1:17" s="141" customFormat="1" ht="15" x14ac:dyDescent="0.2">
      <c r="A472" s="142"/>
      <c r="B472" s="142"/>
      <c r="C472" s="142"/>
      <c r="F472" s="140"/>
      <c r="G472" s="140"/>
      <c r="H472" s="140"/>
      <c r="I472" s="140"/>
      <c r="J472" s="140"/>
      <c r="K472" s="140"/>
      <c r="L472" s="140"/>
      <c r="M472" s="140"/>
      <c r="N472" s="140"/>
      <c r="O472" s="140"/>
      <c r="P472" s="140"/>
      <c r="Q472" s="140"/>
    </row>
    <row r="473" spans="1:17" s="141" customFormat="1" ht="15" x14ac:dyDescent="0.2">
      <c r="A473" s="142"/>
      <c r="B473" s="142"/>
      <c r="C473" s="142"/>
      <c r="F473" s="140"/>
      <c r="G473" s="140"/>
      <c r="H473" s="140"/>
      <c r="I473" s="140"/>
      <c r="J473" s="140"/>
      <c r="K473" s="140"/>
      <c r="L473" s="140"/>
      <c r="M473" s="140"/>
      <c r="N473" s="140"/>
      <c r="O473" s="140"/>
      <c r="P473" s="140"/>
      <c r="Q473" s="140"/>
    </row>
    <row r="474" spans="1:17" s="141" customFormat="1" ht="15" x14ac:dyDescent="0.2">
      <c r="A474" s="142"/>
      <c r="B474" s="142"/>
      <c r="C474" s="142"/>
      <c r="F474" s="140"/>
      <c r="G474" s="140"/>
      <c r="H474" s="140"/>
      <c r="I474" s="140"/>
      <c r="J474" s="140"/>
      <c r="K474" s="140"/>
      <c r="L474" s="140"/>
      <c r="M474" s="140"/>
      <c r="N474" s="140"/>
      <c r="O474" s="140"/>
      <c r="P474" s="140"/>
      <c r="Q474" s="140"/>
    </row>
    <row r="475" spans="1:17" s="141" customFormat="1" ht="15" x14ac:dyDescent="0.2">
      <c r="A475" s="142"/>
      <c r="B475" s="142"/>
      <c r="C475" s="142"/>
      <c r="F475" s="140"/>
      <c r="G475" s="140"/>
      <c r="H475" s="140"/>
      <c r="I475" s="140"/>
      <c r="J475" s="140"/>
      <c r="K475" s="140"/>
      <c r="L475" s="140"/>
      <c r="M475" s="140"/>
      <c r="N475" s="140"/>
      <c r="O475" s="140"/>
      <c r="P475" s="140"/>
      <c r="Q475" s="140"/>
    </row>
    <row r="476" spans="1:17" s="141" customFormat="1" ht="15" x14ac:dyDescent="0.2">
      <c r="A476" s="142"/>
      <c r="B476" s="142"/>
      <c r="C476" s="142"/>
      <c r="F476" s="140"/>
      <c r="G476" s="140"/>
      <c r="H476" s="140"/>
      <c r="I476" s="140"/>
      <c r="J476" s="140"/>
      <c r="K476" s="140"/>
      <c r="L476" s="140"/>
      <c r="M476" s="140"/>
      <c r="N476" s="140"/>
      <c r="O476" s="140"/>
      <c r="P476" s="140"/>
      <c r="Q476" s="140"/>
    </row>
    <row r="477" spans="1:17" s="141" customFormat="1" ht="15" x14ac:dyDescent="0.2">
      <c r="A477" s="142"/>
      <c r="B477" s="142"/>
      <c r="C477" s="142"/>
      <c r="F477" s="140"/>
      <c r="G477" s="140"/>
      <c r="H477" s="140"/>
      <c r="I477" s="140"/>
      <c r="J477" s="140"/>
      <c r="K477" s="140"/>
      <c r="L477" s="140"/>
      <c r="M477" s="140"/>
      <c r="N477" s="140"/>
      <c r="O477" s="140"/>
      <c r="P477" s="140"/>
      <c r="Q477" s="140"/>
    </row>
    <row r="478" spans="1:17" s="141" customFormat="1" ht="15" x14ac:dyDescent="0.2">
      <c r="A478" s="142"/>
      <c r="B478" s="142"/>
      <c r="C478" s="142"/>
      <c r="F478" s="140"/>
      <c r="G478" s="140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</row>
    <row r="479" spans="1:17" s="141" customFormat="1" ht="15" x14ac:dyDescent="0.2">
      <c r="A479" s="142"/>
      <c r="B479" s="142"/>
      <c r="C479" s="142"/>
      <c r="F479" s="140"/>
      <c r="G479" s="140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</row>
    <row r="480" spans="1:17" s="141" customFormat="1" ht="15" x14ac:dyDescent="0.2">
      <c r="A480" s="142"/>
      <c r="B480" s="142"/>
      <c r="C480" s="142"/>
      <c r="F480" s="140"/>
      <c r="G480" s="140"/>
      <c r="H480" s="140"/>
      <c r="I480" s="140"/>
      <c r="J480" s="140"/>
      <c r="K480" s="140"/>
      <c r="L480" s="140"/>
      <c r="M480" s="140"/>
      <c r="N480" s="140"/>
      <c r="O480" s="140"/>
      <c r="P480" s="140"/>
      <c r="Q480" s="140"/>
    </row>
    <row r="481" spans="1:17" s="141" customFormat="1" ht="15" x14ac:dyDescent="0.2">
      <c r="A481" s="142"/>
      <c r="B481" s="142"/>
      <c r="C481" s="142"/>
      <c r="F481" s="140"/>
      <c r="G481" s="140"/>
      <c r="H481" s="140"/>
      <c r="I481" s="140"/>
      <c r="J481" s="140"/>
      <c r="K481" s="140"/>
      <c r="L481" s="140"/>
      <c r="M481" s="140"/>
      <c r="N481" s="140"/>
      <c r="O481" s="140"/>
      <c r="P481" s="140"/>
      <c r="Q481" s="140"/>
    </row>
    <row r="482" spans="1:17" s="141" customFormat="1" ht="15" x14ac:dyDescent="0.2">
      <c r="A482" s="142"/>
      <c r="B482" s="142"/>
      <c r="C482" s="142"/>
      <c r="F482" s="140"/>
      <c r="G482" s="140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</row>
    <row r="483" spans="1:17" s="141" customFormat="1" ht="15" x14ac:dyDescent="0.2">
      <c r="A483" s="142"/>
      <c r="B483" s="142"/>
      <c r="C483" s="142"/>
      <c r="F483" s="140"/>
      <c r="G483" s="140"/>
      <c r="H483" s="140"/>
      <c r="I483" s="140"/>
      <c r="J483" s="140"/>
      <c r="K483" s="140"/>
      <c r="L483" s="140"/>
      <c r="M483" s="140"/>
      <c r="N483" s="140"/>
      <c r="O483" s="140"/>
      <c r="P483" s="140"/>
      <c r="Q483" s="140"/>
    </row>
    <row r="484" spans="1:17" s="141" customFormat="1" ht="15" x14ac:dyDescent="0.2">
      <c r="A484" s="142"/>
      <c r="B484" s="142"/>
      <c r="C484" s="142"/>
      <c r="F484" s="140"/>
      <c r="G484" s="140"/>
      <c r="H484" s="140"/>
      <c r="I484" s="140"/>
      <c r="J484" s="140"/>
      <c r="K484" s="140"/>
      <c r="L484" s="140"/>
      <c r="M484" s="140"/>
      <c r="N484" s="140"/>
      <c r="O484" s="140"/>
      <c r="P484" s="140"/>
      <c r="Q484" s="140"/>
    </row>
    <row r="485" spans="1:17" s="141" customFormat="1" ht="15" x14ac:dyDescent="0.2">
      <c r="A485" s="142"/>
      <c r="B485" s="142"/>
      <c r="C485" s="142"/>
      <c r="F485" s="140"/>
      <c r="G485" s="140"/>
      <c r="H485" s="140"/>
      <c r="I485" s="140"/>
      <c r="J485" s="140"/>
      <c r="K485" s="140"/>
      <c r="L485" s="140"/>
      <c r="M485" s="140"/>
      <c r="N485" s="140"/>
      <c r="O485" s="140"/>
      <c r="P485" s="140"/>
      <c r="Q485" s="140"/>
    </row>
    <row r="486" spans="1:17" s="141" customFormat="1" ht="15" x14ac:dyDescent="0.2">
      <c r="A486" s="142"/>
      <c r="B486" s="142"/>
      <c r="C486" s="142"/>
      <c r="F486" s="140"/>
      <c r="G486" s="140"/>
      <c r="H486" s="140"/>
      <c r="I486" s="140"/>
      <c r="J486" s="140"/>
      <c r="K486" s="140"/>
      <c r="L486" s="140"/>
      <c r="M486" s="140"/>
      <c r="N486" s="140"/>
      <c r="O486" s="140"/>
      <c r="P486" s="140"/>
      <c r="Q486" s="140"/>
    </row>
    <row r="487" spans="1:17" s="141" customFormat="1" ht="15" x14ac:dyDescent="0.2">
      <c r="A487" s="142"/>
      <c r="B487" s="142"/>
      <c r="C487" s="142"/>
      <c r="F487" s="140"/>
      <c r="G487" s="140"/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</row>
    <row r="488" spans="1:17" s="141" customFormat="1" ht="15" x14ac:dyDescent="0.2">
      <c r="A488" s="142"/>
      <c r="B488" s="142"/>
      <c r="C488" s="142"/>
      <c r="F488" s="140"/>
      <c r="G488" s="140"/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</row>
    <row r="489" spans="1:17" s="141" customFormat="1" ht="15" x14ac:dyDescent="0.2">
      <c r="A489" s="142"/>
      <c r="B489" s="142"/>
      <c r="C489" s="142"/>
      <c r="F489" s="140"/>
      <c r="G489" s="140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</row>
    <row r="490" spans="1:17" s="141" customFormat="1" ht="15" x14ac:dyDescent="0.2">
      <c r="A490" s="142"/>
      <c r="B490" s="142"/>
      <c r="C490" s="142"/>
      <c r="F490" s="140"/>
      <c r="G490" s="140"/>
      <c r="H490" s="140"/>
      <c r="I490" s="140"/>
      <c r="J490" s="140"/>
      <c r="K490" s="140"/>
      <c r="L490" s="140"/>
      <c r="M490" s="140"/>
      <c r="N490" s="140"/>
      <c r="O490" s="140"/>
      <c r="P490" s="140"/>
      <c r="Q490" s="140"/>
    </row>
    <row r="491" spans="1:17" s="141" customFormat="1" ht="15" x14ac:dyDescent="0.2">
      <c r="A491" s="142"/>
      <c r="B491" s="142"/>
      <c r="C491" s="142"/>
      <c r="F491" s="140"/>
      <c r="G491" s="140"/>
      <c r="H491" s="140"/>
      <c r="I491" s="140"/>
      <c r="J491" s="140"/>
      <c r="K491" s="140"/>
      <c r="L491" s="140"/>
      <c r="M491" s="140"/>
      <c r="N491" s="140"/>
      <c r="O491" s="140"/>
      <c r="P491" s="140"/>
      <c r="Q491" s="140"/>
    </row>
    <row r="492" spans="1:17" s="141" customFormat="1" ht="15" x14ac:dyDescent="0.2">
      <c r="A492" s="142"/>
      <c r="B492" s="142"/>
      <c r="C492" s="142"/>
      <c r="F492" s="140"/>
      <c r="G492" s="140"/>
      <c r="H492" s="140"/>
      <c r="I492" s="140"/>
      <c r="J492" s="140"/>
      <c r="K492" s="140"/>
      <c r="L492" s="140"/>
      <c r="M492" s="140"/>
      <c r="N492" s="140"/>
      <c r="O492" s="140"/>
      <c r="P492" s="140"/>
      <c r="Q492" s="140"/>
    </row>
    <row r="493" spans="1:17" s="141" customFormat="1" ht="15" x14ac:dyDescent="0.2">
      <c r="A493" s="142"/>
      <c r="B493" s="142"/>
      <c r="C493" s="142"/>
      <c r="F493" s="140"/>
      <c r="G493" s="140"/>
      <c r="H493" s="140"/>
      <c r="I493" s="140"/>
      <c r="J493" s="140"/>
      <c r="K493" s="140"/>
      <c r="L493" s="140"/>
      <c r="M493" s="140"/>
      <c r="N493" s="140"/>
      <c r="O493" s="140"/>
      <c r="P493" s="140"/>
      <c r="Q493" s="140"/>
    </row>
    <row r="494" spans="1:17" s="141" customFormat="1" ht="15" x14ac:dyDescent="0.2">
      <c r="A494" s="142"/>
      <c r="B494" s="142"/>
      <c r="C494" s="142"/>
      <c r="F494" s="140"/>
      <c r="G494" s="140"/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</row>
    <row r="495" spans="1:17" s="141" customFormat="1" ht="15" x14ac:dyDescent="0.2">
      <c r="A495" s="142"/>
      <c r="B495" s="142"/>
      <c r="C495" s="142"/>
      <c r="F495" s="140"/>
      <c r="G495" s="140"/>
      <c r="H495" s="140"/>
      <c r="I495" s="140"/>
      <c r="J495" s="140"/>
      <c r="K495" s="140"/>
      <c r="L495" s="140"/>
      <c r="M495" s="140"/>
      <c r="N495" s="140"/>
      <c r="O495" s="140"/>
      <c r="P495" s="140"/>
      <c r="Q495" s="140"/>
    </row>
    <row r="496" spans="1:17" s="141" customFormat="1" ht="15" x14ac:dyDescent="0.2">
      <c r="A496" s="142"/>
      <c r="B496" s="142"/>
      <c r="C496" s="142"/>
      <c r="F496" s="140"/>
      <c r="G496" s="140"/>
      <c r="H496" s="140"/>
      <c r="I496" s="140"/>
      <c r="J496" s="140"/>
      <c r="K496" s="140"/>
      <c r="L496" s="140"/>
      <c r="M496" s="140"/>
      <c r="N496" s="140"/>
      <c r="O496" s="140"/>
      <c r="P496" s="140"/>
      <c r="Q496" s="140"/>
    </row>
    <row r="497" spans="1:17" s="141" customFormat="1" ht="15" x14ac:dyDescent="0.2">
      <c r="A497" s="142"/>
      <c r="B497" s="142"/>
      <c r="C497" s="142"/>
      <c r="F497" s="140"/>
      <c r="G497" s="140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</row>
    <row r="498" spans="1:17" s="141" customFormat="1" ht="15" x14ac:dyDescent="0.2">
      <c r="A498" s="142"/>
      <c r="B498" s="142"/>
      <c r="C498" s="142"/>
      <c r="F498" s="140"/>
      <c r="G498" s="140"/>
      <c r="H498" s="140"/>
      <c r="I498" s="140"/>
      <c r="J498" s="140"/>
      <c r="K498" s="140"/>
      <c r="L498" s="140"/>
      <c r="M498" s="140"/>
      <c r="N498" s="140"/>
      <c r="O498" s="140"/>
      <c r="P498" s="140"/>
      <c r="Q498" s="140"/>
    </row>
    <row r="499" spans="1:17" s="141" customFormat="1" ht="15" x14ac:dyDescent="0.2">
      <c r="A499" s="142"/>
      <c r="B499" s="142"/>
      <c r="C499" s="142"/>
      <c r="F499" s="140"/>
      <c r="G499" s="140"/>
      <c r="H499" s="140"/>
      <c r="I499" s="140"/>
      <c r="J499" s="140"/>
      <c r="K499" s="140"/>
      <c r="L499" s="140"/>
      <c r="M499" s="140"/>
      <c r="N499" s="140"/>
      <c r="O499" s="140"/>
      <c r="P499" s="140"/>
      <c r="Q499" s="140"/>
    </row>
    <row r="500" spans="1:17" s="141" customFormat="1" ht="15" x14ac:dyDescent="0.2">
      <c r="A500" s="142"/>
      <c r="B500" s="142"/>
      <c r="C500" s="142"/>
      <c r="F500" s="140"/>
      <c r="G500" s="140"/>
      <c r="H500" s="140"/>
      <c r="I500" s="140"/>
      <c r="J500" s="140"/>
      <c r="K500" s="140"/>
      <c r="L500" s="140"/>
      <c r="M500" s="140"/>
      <c r="N500" s="140"/>
      <c r="O500" s="140"/>
      <c r="P500" s="140"/>
      <c r="Q500" s="140"/>
    </row>
    <row r="501" spans="1:17" s="141" customFormat="1" ht="15" x14ac:dyDescent="0.2">
      <c r="A501" s="142"/>
      <c r="B501" s="142"/>
      <c r="C501" s="142"/>
      <c r="F501" s="140"/>
      <c r="G501" s="140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</row>
    <row r="502" spans="1:17" s="141" customFormat="1" ht="15" x14ac:dyDescent="0.2">
      <c r="A502" s="142"/>
      <c r="B502" s="142"/>
      <c r="C502" s="142"/>
      <c r="F502" s="140"/>
      <c r="G502" s="140"/>
      <c r="H502" s="140"/>
      <c r="I502" s="140"/>
      <c r="J502" s="140"/>
      <c r="K502" s="140"/>
      <c r="L502" s="140"/>
      <c r="M502" s="140"/>
      <c r="N502" s="140"/>
      <c r="O502" s="140"/>
      <c r="P502" s="140"/>
      <c r="Q502" s="140"/>
    </row>
    <row r="503" spans="1:17" s="141" customFormat="1" ht="15" x14ac:dyDescent="0.2">
      <c r="A503" s="142"/>
      <c r="B503" s="142"/>
      <c r="C503" s="142"/>
      <c r="F503" s="140"/>
      <c r="G503" s="140"/>
      <c r="H503" s="140"/>
      <c r="I503" s="140"/>
      <c r="J503" s="140"/>
      <c r="K503" s="140"/>
      <c r="L503" s="140"/>
      <c r="M503" s="140"/>
      <c r="N503" s="140"/>
      <c r="O503" s="140"/>
      <c r="P503" s="140"/>
      <c r="Q503" s="140"/>
    </row>
    <row r="504" spans="1:17" s="141" customFormat="1" ht="15" x14ac:dyDescent="0.2">
      <c r="A504" s="142"/>
      <c r="B504" s="142"/>
      <c r="C504" s="142"/>
      <c r="F504" s="140"/>
      <c r="G504" s="140"/>
      <c r="H504" s="140"/>
      <c r="I504" s="140"/>
      <c r="J504" s="140"/>
      <c r="K504" s="140"/>
      <c r="L504" s="140"/>
      <c r="M504" s="140"/>
      <c r="N504" s="140"/>
      <c r="O504" s="140"/>
      <c r="P504" s="140"/>
      <c r="Q504" s="140"/>
    </row>
    <row r="505" spans="1:17" s="141" customFormat="1" ht="15" x14ac:dyDescent="0.2">
      <c r="A505" s="142"/>
      <c r="B505" s="142"/>
      <c r="C505" s="142"/>
      <c r="F505" s="140"/>
      <c r="G505" s="140"/>
      <c r="H505" s="140"/>
      <c r="I505" s="140"/>
      <c r="J505" s="140"/>
      <c r="K505" s="140"/>
      <c r="L505" s="140"/>
      <c r="M505" s="140"/>
      <c r="N505" s="140"/>
      <c r="O505" s="140"/>
      <c r="P505" s="140"/>
      <c r="Q505" s="140"/>
    </row>
    <row r="506" spans="1:17" s="141" customFormat="1" ht="15" x14ac:dyDescent="0.2">
      <c r="A506" s="142"/>
      <c r="B506" s="142"/>
      <c r="C506" s="142"/>
      <c r="F506" s="140"/>
      <c r="G506" s="140"/>
      <c r="H506" s="140"/>
      <c r="I506" s="140"/>
      <c r="J506" s="140"/>
      <c r="K506" s="140"/>
      <c r="L506" s="140"/>
      <c r="M506" s="140"/>
      <c r="N506" s="140"/>
      <c r="O506" s="140"/>
      <c r="P506" s="140"/>
      <c r="Q506" s="140"/>
    </row>
    <row r="507" spans="1:17" s="141" customFormat="1" ht="15" x14ac:dyDescent="0.2">
      <c r="A507" s="142"/>
      <c r="B507" s="142"/>
      <c r="C507" s="142"/>
      <c r="F507" s="140"/>
      <c r="G507" s="140"/>
      <c r="H507" s="140"/>
      <c r="I507" s="140"/>
      <c r="J507" s="140"/>
      <c r="K507" s="140"/>
      <c r="L507" s="140"/>
      <c r="M507" s="140"/>
      <c r="N507" s="140"/>
      <c r="O507" s="140"/>
      <c r="P507" s="140"/>
      <c r="Q507" s="140"/>
    </row>
    <row r="508" spans="1:17" s="141" customFormat="1" ht="15" x14ac:dyDescent="0.2">
      <c r="A508" s="142"/>
      <c r="B508" s="142"/>
      <c r="C508" s="142"/>
      <c r="F508" s="140"/>
      <c r="G508" s="140"/>
      <c r="H508" s="140"/>
      <c r="I508" s="140"/>
      <c r="J508" s="140"/>
      <c r="K508" s="140"/>
      <c r="L508" s="140"/>
      <c r="M508" s="140"/>
      <c r="N508" s="140"/>
      <c r="O508" s="140"/>
      <c r="P508" s="140"/>
      <c r="Q508" s="140"/>
    </row>
    <row r="509" spans="1:17" s="141" customFormat="1" ht="15" x14ac:dyDescent="0.2">
      <c r="A509" s="142"/>
      <c r="B509" s="142"/>
      <c r="C509" s="142"/>
      <c r="F509" s="140"/>
      <c r="G509" s="140"/>
      <c r="H509" s="140"/>
      <c r="I509" s="140"/>
      <c r="J509" s="140"/>
      <c r="K509" s="140"/>
      <c r="L509" s="140"/>
      <c r="M509" s="140"/>
      <c r="N509" s="140"/>
      <c r="O509" s="140"/>
      <c r="P509" s="140"/>
      <c r="Q509" s="140"/>
    </row>
    <row r="510" spans="1:17" s="141" customFormat="1" ht="15" x14ac:dyDescent="0.2">
      <c r="A510" s="142"/>
      <c r="B510" s="142"/>
      <c r="C510" s="142"/>
      <c r="F510" s="140"/>
      <c r="G510" s="140"/>
      <c r="H510" s="140"/>
      <c r="I510" s="140"/>
      <c r="J510" s="140"/>
      <c r="K510" s="140"/>
      <c r="L510" s="140"/>
      <c r="M510" s="140"/>
      <c r="N510" s="140"/>
      <c r="O510" s="140"/>
      <c r="P510" s="140"/>
      <c r="Q510" s="140"/>
    </row>
    <row r="511" spans="1:17" s="141" customFormat="1" ht="15" x14ac:dyDescent="0.2">
      <c r="A511" s="142"/>
      <c r="B511" s="142"/>
      <c r="C511" s="142"/>
      <c r="F511" s="140"/>
      <c r="G511" s="140"/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</row>
    <row r="512" spans="1:17" s="141" customFormat="1" ht="15" x14ac:dyDescent="0.2">
      <c r="A512" s="142"/>
      <c r="B512" s="142"/>
      <c r="C512" s="142"/>
      <c r="F512" s="140"/>
      <c r="G512" s="140"/>
      <c r="H512" s="140"/>
      <c r="I512" s="140"/>
      <c r="J512" s="140"/>
      <c r="K512" s="140"/>
      <c r="L512" s="140"/>
      <c r="M512" s="140"/>
      <c r="N512" s="140"/>
      <c r="O512" s="140"/>
      <c r="P512" s="140"/>
      <c r="Q512" s="140"/>
    </row>
    <row r="513" spans="1:17" s="141" customFormat="1" ht="15" x14ac:dyDescent="0.2">
      <c r="A513" s="142"/>
      <c r="B513" s="142"/>
      <c r="C513" s="142"/>
      <c r="F513" s="140"/>
      <c r="G513" s="140"/>
      <c r="H513" s="140"/>
      <c r="I513" s="140"/>
      <c r="J513" s="140"/>
      <c r="K513" s="140"/>
      <c r="L513" s="140"/>
      <c r="M513" s="140"/>
      <c r="N513" s="140"/>
      <c r="O513" s="140"/>
      <c r="P513" s="140"/>
      <c r="Q513" s="140"/>
    </row>
    <row r="514" spans="1:17" s="141" customFormat="1" ht="15" x14ac:dyDescent="0.2">
      <c r="A514" s="142"/>
      <c r="B514" s="142"/>
      <c r="C514" s="142"/>
      <c r="F514" s="140"/>
      <c r="G514" s="140"/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</row>
    <row r="515" spans="1:17" s="141" customFormat="1" ht="15" x14ac:dyDescent="0.2">
      <c r="A515" s="142"/>
      <c r="B515" s="142"/>
      <c r="C515" s="142"/>
      <c r="F515" s="140"/>
      <c r="G515" s="140"/>
      <c r="H515" s="140"/>
      <c r="I515" s="140"/>
      <c r="J515" s="140"/>
      <c r="K515" s="140"/>
      <c r="L515" s="140"/>
      <c r="M515" s="140"/>
      <c r="N515" s="140"/>
      <c r="O515" s="140"/>
      <c r="P515" s="140"/>
      <c r="Q515" s="140"/>
    </row>
    <row r="516" spans="1:17" s="141" customFormat="1" ht="15" x14ac:dyDescent="0.2">
      <c r="A516" s="142"/>
      <c r="B516" s="142"/>
      <c r="C516" s="142"/>
      <c r="F516" s="140"/>
      <c r="G516" s="140"/>
      <c r="H516" s="140"/>
      <c r="I516" s="140"/>
      <c r="J516" s="140"/>
      <c r="K516" s="140"/>
      <c r="L516" s="140"/>
      <c r="M516" s="140"/>
      <c r="N516" s="140"/>
      <c r="O516" s="140"/>
      <c r="P516" s="140"/>
      <c r="Q516" s="140"/>
    </row>
    <row r="517" spans="1:17" s="141" customFormat="1" ht="15" x14ac:dyDescent="0.2">
      <c r="A517" s="142"/>
      <c r="B517" s="142"/>
      <c r="C517" s="142"/>
      <c r="F517" s="140"/>
      <c r="G517" s="140"/>
      <c r="H517" s="140"/>
      <c r="I517" s="140"/>
      <c r="J517" s="140"/>
      <c r="K517" s="140"/>
      <c r="L517" s="140"/>
      <c r="M517" s="140"/>
      <c r="N517" s="140"/>
      <c r="O517" s="140"/>
      <c r="P517" s="140"/>
      <c r="Q517" s="140"/>
    </row>
    <row r="518" spans="1:17" s="141" customFormat="1" ht="15" x14ac:dyDescent="0.2">
      <c r="A518" s="142"/>
      <c r="B518" s="142"/>
      <c r="C518" s="142"/>
      <c r="F518" s="140"/>
      <c r="G518" s="140"/>
      <c r="H518" s="140"/>
      <c r="I518" s="140"/>
      <c r="J518" s="140"/>
      <c r="K518" s="140"/>
      <c r="L518" s="140"/>
      <c r="M518" s="140"/>
      <c r="N518" s="140"/>
      <c r="O518" s="140"/>
      <c r="P518" s="140"/>
      <c r="Q518" s="140"/>
    </row>
    <row r="519" spans="1:17" s="141" customFormat="1" ht="15" x14ac:dyDescent="0.2">
      <c r="A519" s="142"/>
      <c r="B519" s="142"/>
      <c r="C519" s="142"/>
      <c r="F519" s="140"/>
      <c r="G519" s="140"/>
      <c r="H519" s="140"/>
      <c r="I519" s="140"/>
      <c r="J519" s="140"/>
      <c r="K519" s="140"/>
      <c r="L519" s="140"/>
      <c r="M519" s="140"/>
      <c r="N519" s="140"/>
      <c r="O519" s="140"/>
      <c r="P519" s="140"/>
      <c r="Q519" s="140"/>
    </row>
    <row r="520" spans="1:17" s="141" customFormat="1" ht="15" x14ac:dyDescent="0.2">
      <c r="A520" s="142"/>
      <c r="B520" s="142"/>
      <c r="C520" s="142"/>
      <c r="F520" s="140"/>
      <c r="G520" s="140"/>
      <c r="H520" s="140"/>
      <c r="I520" s="140"/>
      <c r="J520" s="140"/>
      <c r="K520" s="140"/>
      <c r="L520" s="140"/>
      <c r="M520" s="140"/>
      <c r="N520" s="140"/>
      <c r="O520" s="140"/>
      <c r="P520" s="140"/>
      <c r="Q520" s="140"/>
    </row>
    <row r="521" spans="1:17" s="141" customFormat="1" ht="15" x14ac:dyDescent="0.2">
      <c r="A521" s="142"/>
      <c r="B521" s="142"/>
      <c r="C521" s="142"/>
      <c r="F521" s="140"/>
      <c r="G521" s="140"/>
      <c r="H521" s="140"/>
      <c r="I521" s="140"/>
      <c r="J521" s="140"/>
      <c r="K521" s="140"/>
      <c r="L521" s="140"/>
      <c r="M521" s="140"/>
      <c r="N521" s="140"/>
      <c r="O521" s="140"/>
      <c r="P521" s="140"/>
      <c r="Q521" s="140"/>
    </row>
    <row r="522" spans="1:17" s="141" customFormat="1" ht="15" x14ac:dyDescent="0.2">
      <c r="A522" s="142"/>
      <c r="B522" s="142"/>
      <c r="C522" s="142"/>
      <c r="F522" s="140"/>
      <c r="G522" s="140"/>
      <c r="H522" s="140"/>
      <c r="I522" s="140"/>
      <c r="J522" s="140"/>
      <c r="K522" s="140"/>
      <c r="L522" s="140"/>
      <c r="M522" s="140"/>
      <c r="N522" s="140"/>
      <c r="O522" s="140"/>
      <c r="P522" s="140"/>
      <c r="Q522" s="140"/>
    </row>
    <row r="523" spans="1:17" s="141" customFormat="1" ht="15" x14ac:dyDescent="0.2">
      <c r="A523" s="142"/>
      <c r="B523" s="142"/>
      <c r="C523" s="142"/>
      <c r="F523" s="140"/>
      <c r="G523" s="140"/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</row>
    <row r="524" spans="1:17" s="141" customFormat="1" ht="15" x14ac:dyDescent="0.2">
      <c r="A524" s="142"/>
      <c r="B524" s="142"/>
      <c r="C524" s="142"/>
      <c r="F524" s="140"/>
      <c r="G524" s="140"/>
      <c r="H524" s="140"/>
      <c r="I524" s="140"/>
      <c r="J524" s="140"/>
      <c r="K524" s="140"/>
      <c r="L524" s="140"/>
      <c r="M524" s="140"/>
      <c r="N524" s="140"/>
      <c r="O524" s="140"/>
      <c r="P524" s="140"/>
      <c r="Q524" s="140"/>
    </row>
    <row r="525" spans="1:17" s="141" customFormat="1" ht="15" x14ac:dyDescent="0.2">
      <c r="A525" s="142"/>
      <c r="B525" s="142"/>
      <c r="C525" s="142"/>
      <c r="F525" s="140"/>
      <c r="G525" s="140"/>
      <c r="H525" s="140"/>
      <c r="I525" s="140"/>
      <c r="J525" s="140"/>
      <c r="K525" s="140"/>
      <c r="L525" s="140"/>
      <c r="M525" s="140"/>
      <c r="N525" s="140"/>
      <c r="O525" s="140"/>
      <c r="P525" s="140"/>
      <c r="Q525" s="140"/>
    </row>
    <row r="526" spans="1:17" s="141" customFormat="1" ht="15" x14ac:dyDescent="0.2">
      <c r="A526" s="142"/>
      <c r="B526" s="142"/>
      <c r="C526" s="142"/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</row>
    <row r="527" spans="1:17" s="141" customFormat="1" ht="15" x14ac:dyDescent="0.2">
      <c r="A527" s="142"/>
      <c r="B527" s="142"/>
      <c r="C527" s="142"/>
      <c r="F527" s="140"/>
      <c r="G527" s="140"/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</row>
    <row r="528" spans="1:17" s="141" customFormat="1" ht="15" x14ac:dyDescent="0.2">
      <c r="A528" s="142"/>
      <c r="B528" s="142"/>
      <c r="C528" s="142"/>
      <c r="F528" s="140"/>
      <c r="G528" s="140"/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</row>
    <row r="529" spans="1:17" s="141" customFormat="1" ht="15" x14ac:dyDescent="0.2">
      <c r="A529" s="142"/>
      <c r="B529" s="142"/>
      <c r="C529" s="142"/>
      <c r="F529" s="140"/>
      <c r="G529" s="140"/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</row>
    <row r="530" spans="1:17" s="141" customFormat="1" ht="15" x14ac:dyDescent="0.2">
      <c r="A530" s="142"/>
      <c r="B530" s="142"/>
      <c r="C530" s="142"/>
      <c r="F530" s="140"/>
      <c r="G530" s="140"/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</row>
    <row r="531" spans="1:17" s="141" customFormat="1" ht="15" x14ac:dyDescent="0.2">
      <c r="A531" s="142"/>
      <c r="B531" s="142"/>
      <c r="C531" s="142"/>
      <c r="F531" s="140"/>
      <c r="G531" s="140"/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</row>
    <row r="532" spans="1:17" s="141" customFormat="1" ht="15" x14ac:dyDescent="0.2">
      <c r="A532" s="142"/>
      <c r="B532" s="142"/>
      <c r="C532" s="142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</row>
    <row r="533" spans="1:17" s="141" customFormat="1" ht="15" x14ac:dyDescent="0.2">
      <c r="A533" s="142"/>
      <c r="B533" s="142"/>
      <c r="C533" s="142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</row>
    <row r="534" spans="1:17" s="141" customFormat="1" ht="15" x14ac:dyDescent="0.2">
      <c r="A534" s="142"/>
      <c r="B534" s="142"/>
      <c r="C534" s="142"/>
      <c r="F534" s="140"/>
      <c r="G534" s="140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</row>
    <row r="535" spans="1:17" s="141" customFormat="1" ht="15" x14ac:dyDescent="0.2">
      <c r="A535" s="142"/>
      <c r="B535" s="142"/>
      <c r="C535" s="142"/>
      <c r="F535" s="140"/>
      <c r="G535" s="140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</row>
    <row r="536" spans="1:17" s="141" customFormat="1" ht="15" x14ac:dyDescent="0.2">
      <c r="A536" s="142"/>
      <c r="B536" s="142"/>
      <c r="C536" s="142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</row>
    <row r="537" spans="1:17" s="141" customFormat="1" ht="15" x14ac:dyDescent="0.2">
      <c r="A537" s="142"/>
      <c r="B537" s="142"/>
      <c r="C537" s="142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</row>
    <row r="538" spans="1:17" s="141" customFormat="1" ht="15" x14ac:dyDescent="0.2">
      <c r="A538" s="142"/>
      <c r="B538" s="142"/>
      <c r="C538" s="142"/>
      <c r="F538" s="140"/>
      <c r="G538" s="140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</row>
    <row r="539" spans="1:17" s="141" customFormat="1" ht="15" x14ac:dyDescent="0.2">
      <c r="A539" s="142"/>
      <c r="B539" s="142"/>
      <c r="C539" s="142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</row>
    <row r="540" spans="1:17" s="141" customFormat="1" ht="15" x14ac:dyDescent="0.2">
      <c r="A540" s="142"/>
      <c r="B540" s="142"/>
      <c r="C540" s="142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</row>
    <row r="541" spans="1:17" s="141" customFormat="1" ht="15" x14ac:dyDescent="0.2">
      <c r="A541" s="142"/>
      <c r="B541" s="142"/>
      <c r="C541" s="142"/>
      <c r="F541" s="140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</row>
    <row r="542" spans="1:17" s="141" customFormat="1" ht="15" x14ac:dyDescent="0.2">
      <c r="A542" s="142"/>
      <c r="B542" s="142"/>
      <c r="C542" s="142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</row>
    <row r="543" spans="1:17" s="141" customFormat="1" ht="15" x14ac:dyDescent="0.2">
      <c r="A543" s="142"/>
      <c r="B543" s="142"/>
      <c r="C543" s="142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</row>
    <row r="544" spans="1:17" s="141" customFormat="1" ht="15" x14ac:dyDescent="0.2">
      <c r="A544" s="142"/>
      <c r="B544" s="142"/>
      <c r="C544" s="142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</row>
    <row r="545" spans="1:17" s="141" customFormat="1" ht="15" x14ac:dyDescent="0.2">
      <c r="A545" s="142"/>
      <c r="B545" s="142"/>
      <c r="C545" s="142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</row>
    <row r="546" spans="1:17" s="141" customFormat="1" ht="15" x14ac:dyDescent="0.2">
      <c r="A546" s="142"/>
      <c r="B546" s="142"/>
      <c r="C546" s="142"/>
      <c r="F546" s="140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</row>
    <row r="547" spans="1:17" s="141" customFormat="1" ht="15" x14ac:dyDescent="0.2">
      <c r="A547" s="142"/>
      <c r="B547" s="142"/>
      <c r="C547" s="142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</row>
    <row r="548" spans="1:17" s="141" customFormat="1" ht="15" x14ac:dyDescent="0.2">
      <c r="A548" s="142"/>
      <c r="B548" s="142"/>
      <c r="C548" s="142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</row>
    <row r="549" spans="1:17" s="141" customFormat="1" ht="15" x14ac:dyDescent="0.2">
      <c r="A549" s="142"/>
      <c r="B549" s="142"/>
      <c r="C549" s="142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</row>
    <row r="550" spans="1:17" s="141" customFormat="1" ht="15" x14ac:dyDescent="0.2">
      <c r="A550" s="142"/>
      <c r="B550" s="142"/>
      <c r="C550" s="142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</row>
    <row r="551" spans="1:17" s="141" customFormat="1" ht="15" x14ac:dyDescent="0.2">
      <c r="A551" s="142"/>
      <c r="B551" s="142"/>
      <c r="C551" s="142"/>
      <c r="F551" s="140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</row>
    <row r="552" spans="1:17" s="141" customFormat="1" ht="15" x14ac:dyDescent="0.2">
      <c r="A552" s="142"/>
      <c r="B552" s="142"/>
      <c r="C552" s="142"/>
      <c r="F552" s="140"/>
      <c r="G552" s="140"/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</row>
    <row r="553" spans="1:17" s="141" customFormat="1" ht="15" x14ac:dyDescent="0.2">
      <c r="A553" s="142"/>
      <c r="B553" s="142"/>
      <c r="C553" s="142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</row>
    <row r="554" spans="1:17" s="141" customFormat="1" ht="15" x14ac:dyDescent="0.2">
      <c r="A554" s="142"/>
      <c r="B554" s="142"/>
      <c r="C554" s="142"/>
      <c r="F554" s="140"/>
      <c r="G554" s="140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</row>
    <row r="555" spans="1:17" s="141" customFormat="1" ht="15" x14ac:dyDescent="0.2">
      <c r="A555" s="142"/>
      <c r="B555" s="142"/>
      <c r="C555" s="142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</row>
    <row r="556" spans="1:17" s="141" customFormat="1" ht="15" x14ac:dyDescent="0.2">
      <c r="A556" s="142"/>
      <c r="B556" s="142"/>
      <c r="C556" s="142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</row>
    <row r="557" spans="1:17" s="141" customFormat="1" ht="15" x14ac:dyDescent="0.2">
      <c r="A557" s="142"/>
      <c r="B557" s="142"/>
      <c r="C557" s="142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</row>
    <row r="558" spans="1:17" s="141" customFormat="1" ht="15" x14ac:dyDescent="0.2">
      <c r="A558" s="142"/>
      <c r="B558" s="142"/>
      <c r="C558" s="142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</row>
    <row r="559" spans="1:17" s="141" customFormat="1" ht="15" x14ac:dyDescent="0.2">
      <c r="A559" s="142"/>
      <c r="B559" s="142"/>
      <c r="C559" s="142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</row>
    <row r="560" spans="1:17" s="141" customFormat="1" ht="15" x14ac:dyDescent="0.2">
      <c r="A560" s="142"/>
      <c r="B560" s="142"/>
      <c r="C560" s="142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</row>
    <row r="561" spans="1:17" s="141" customFormat="1" ht="15" x14ac:dyDescent="0.2">
      <c r="A561" s="142"/>
      <c r="B561" s="142"/>
      <c r="C561" s="142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</row>
    <row r="562" spans="1:17" s="141" customFormat="1" ht="15" x14ac:dyDescent="0.2">
      <c r="A562" s="142"/>
      <c r="B562" s="142"/>
      <c r="C562" s="142"/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</row>
    <row r="563" spans="1:17" s="141" customFormat="1" ht="15" x14ac:dyDescent="0.2">
      <c r="A563" s="142"/>
      <c r="B563" s="142"/>
      <c r="C563" s="142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</row>
    <row r="564" spans="1:17" s="141" customFormat="1" ht="15" x14ac:dyDescent="0.2">
      <c r="A564" s="142"/>
      <c r="B564" s="142"/>
      <c r="C564" s="142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</row>
    <row r="565" spans="1:17" s="141" customFormat="1" ht="15" x14ac:dyDescent="0.2">
      <c r="A565" s="142"/>
      <c r="B565" s="142"/>
      <c r="C565" s="142"/>
      <c r="F565" s="140"/>
      <c r="G565" s="140"/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</row>
    <row r="566" spans="1:17" s="141" customFormat="1" ht="15" x14ac:dyDescent="0.2">
      <c r="A566" s="142"/>
      <c r="B566" s="142"/>
      <c r="C566" s="142"/>
      <c r="F566" s="140"/>
      <c r="G566" s="140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</row>
    <row r="567" spans="1:17" s="141" customFormat="1" ht="15" x14ac:dyDescent="0.2">
      <c r="A567" s="142"/>
      <c r="B567" s="142"/>
      <c r="C567" s="142"/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</row>
    <row r="568" spans="1:17" s="141" customFormat="1" ht="15" x14ac:dyDescent="0.2">
      <c r="A568" s="142"/>
      <c r="B568" s="142"/>
      <c r="C568" s="142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</row>
    <row r="569" spans="1:17" s="141" customFormat="1" ht="15" x14ac:dyDescent="0.2">
      <c r="A569" s="142"/>
      <c r="B569" s="142"/>
      <c r="C569" s="142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</row>
    <row r="570" spans="1:17" s="141" customFormat="1" ht="15" x14ac:dyDescent="0.2">
      <c r="A570" s="142"/>
      <c r="B570" s="142"/>
      <c r="C570" s="142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</row>
    <row r="571" spans="1:17" s="141" customFormat="1" ht="15" x14ac:dyDescent="0.2">
      <c r="A571" s="142"/>
      <c r="B571" s="142"/>
      <c r="C571" s="142"/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</row>
    <row r="572" spans="1:17" s="141" customFormat="1" ht="15" x14ac:dyDescent="0.2">
      <c r="A572" s="142"/>
      <c r="B572" s="142"/>
      <c r="C572" s="142"/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</row>
    <row r="573" spans="1:17" s="141" customFormat="1" ht="15" x14ac:dyDescent="0.2">
      <c r="A573" s="142"/>
      <c r="B573" s="142"/>
      <c r="C573" s="142"/>
      <c r="F573" s="140"/>
      <c r="G573" s="140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</row>
    <row r="574" spans="1:17" s="141" customFormat="1" ht="15" x14ac:dyDescent="0.2">
      <c r="A574" s="142"/>
      <c r="B574" s="142"/>
      <c r="C574" s="142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</row>
    <row r="575" spans="1:17" s="141" customFormat="1" ht="15" x14ac:dyDescent="0.2">
      <c r="A575" s="142"/>
      <c r="B575" s="142"/>
      <c r="C575" s="142"/>
      <c r="F575" s="140"/>
      <c r="G575" s="140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</row>
    <row r="576" spans="1:17" s="141" customFormat="1" ht="15" x14ac:dyDescent="0.2">
      <c r="A576" s="142"/>
      <c r="B576" s="142"/>
      <c r="C576" s="142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</row>
    <row r="577" spans="1:17" s="141" customFormat="1" ht="15" x14ac:dyDescent="0.2">
      <c r="A577" s="142"/>
      <c r="B577" s="142"/>
      <c r="C577" s="142"/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</row>
    <row r="578" spans="1:17" s="141" customFormat="1" ht="15" x14ac:dyDescent="0.2">
      <c r="A578" s="142"/>
      <c r="B578" s="142"/>
      <c r="C578" s="142"/>
      <c r="F578" s="140"/>
      <c r="G578" s="140"/>
      <c r="H578" s="140"/>
      <c r="I578" s="140"/>
      <c r="J578" s="140"/>
      <c r="K578" s="140"/>
      <c r="L578" s="140"/>
      <c r="M578" s="140"/>
      <c r="N578" s="140"/>
      <c r="O578" s="140"/>
      <c r="P578" s="140"/>
      <c r="Q578" s="140"/>
    </row>
    <row r="579" spans="1:17" s="141" customFormat="1" ht="15" x14ac:dyDescent="0.2">
      <c r="A579" s="142"/>
      <c r="B579" s="142"/>
      <c r="C579" s="142"/>
      <c r="F579" s="140"/>
      <c r="G579" s="140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</row>
    <row r="580" spans="1:17" s="141" customFormat="1" ht="15" x14ac:dyDescent="0.2">
      <c r="A580" s="142"/>
      <c r="B580" s="142"/>
      <c r="C580" s="142"/>
      <c r="F580" s="140"/>
      <c r="G580" s="140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</row>
    <row r="581" spans="1:17" s="141" customFormat="1" ht="15" x14ac:dyDescent="0.2">
      <c r="A581" s="142"/>
      <c r="B581" s="142"/>
      <c r="C581" s="142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</row>
    <row r="582" spans="1:17" s="141" customFormat="1" ht="15" x14ac:dyDescent="0.2">
      <c r="A582" s="142"/>
      <c r="B582" s="142"/>
      <c r="C582" s="142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</row>
    <row r="583" spans="1:17" s="141" customFormat="1" ht="15" x14ac:dyDescent="0.2">
      <c r="A583" s="142"/>
      <c r="B583" s="142"/>
      <c r="C583" s="142"/>
      <c r="F583" s="140"/>
      <c r="G583" s="140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</row>
    <row r="584" spans="1:17" s="141" customFormat="1" ht="15" x14ac:dyDescent="0.2">
      <c r="A584" s="142"/>
      <c r="B584" s="142"/>
      <c r="C584" s="142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</row>
    <row r="585" spans="1:17" s="141" customFormat="1" ht="15" x14ac:dyDescent="0.2">
      <c r="A585" s="142"/>
      <c r="B585" s="142"/>
      <c r="C585" s="142"/>
      <c r="F585" s="140"/>
      <c r="G585" s="140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</row>
    <row r="586" spans="1:17" s="141" customFormat="1" ht="15" x14ac:dyDescent="0.2">
      <c r="A586" s="142"/>
      <c r="B586" s="142"/>
      <c r="C586" s="142"/>
      <c r="F586" s="140"/>
      <c r="G586" s="140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</row>
    <row r="587" spans="1:17" s="141" customFormat="1" ht="15" x14ac:dyDescent="0.2">
      <c r="A587" s="142"/>
      <c r="B587" s="142"/>
      <c r="C587" s="142"/>
      <c r="F587" s="140"/>
      <c r="G587" s="140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</row>
    <row r="588" spans="1:17" s="141" customFormat="1" ht="15" x14ac:dyDescent="0.2">
      <c r="A588" s="142"/>
      <c r="B588" s="142"/>
      <c r="C588" s="142"/>
      <c r="F588" s="140"/>
      <c r="G588" s="140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</row>
    <row r="589" spans="1:17" s="141" customFormat="1" ht="15" x14ac:dyDescent="0.2">
      <c r="A589" s="142"/>
      <c r="B589" s="142"/>
      <c r="C589" s="142"/>
      <c r="F589" s="140"/>
      <c r="G589" s="140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</row>
    <row r="590" spans="1:17" s="141" customFormat="1" ht="15" x14ac:dyDescent="0.2">
      <c r="A590" s="142"/>
      <c r="B590" s="142"/>
      <c r="C590" s="142"/>
      <c r="F590" s="140"/>
      <c r="G590" s="140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</row>
    <row r="591" spans="1:17" s="141" customFormat="1" ht="15" x14ac:dyDescent="0.2">
      <c r="A591" s="142"/>
      <c r="B591" s="142"/>
      <c r="C591" s="142"/>
      <c r="F591" s="140"/>
      <c r="G591" s="140"/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</row>
    <row r="592" spans="1:17" s="141" customFormat="1" ht="15" x14ac:dyDescent="0.2">
      <c r="A592" s="142"/>
      <c r="B592" s="142"/>
      <c r="C592" s="142"/>
      <c r="F592" s="140"/>
      <c r="G592" s="140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</row>
    <row r="593" spans="1:17" s="141" customFormat="1" ht="15" x14ac:dyDescent="0.2">
      <c r="A593" s="142"/>
      <c r="B593" s="142"/>
      <c r="C593" s="142"/>
      <c r="F593" s="140"/>
      <c r="G593" s="140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</row>
    <row r="594" spans="1:17" s="141" customFormat="1" ht="15" x14ac:dyDescent="0.2">
      <c r="A594" s="142"/>
      <c r="B594" s="142"/>
      <c r="C594" s="142"/>
      <c r="F594" s="140"/>
      <c r="G594" s="140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</row>
    <row r="595" spans="1:17" s="141" customFormat="1" ht="15" x14ac:dyDescent="0.2">
      <c r="A595" s="142"/>
      <c r="B595" s="142"/>
      <c r="C595" s="142"/>
      <c r="F595" s="140"/>
      <c r="G595" s="140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</row>
    <row r="596" spans="1:17" s="141" customFormat="1" ht="15" x14ac:dyDescent="0.2">
      <c r="A596" s="142"/>
      <c r="B596" s="142"/>
      <c r="C596" s="142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</row>
    <row r="597" spans="1:17" s="141" customFormat="1" ht="15" x14ac:dyDescent="0.2">
      <c r="A597" s="142"/>
      <c r="B597" s="142"/>
      <c r="C597" s="142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</row>
    <row r="598" spans="1:17" s="141" customFormat="1" ht="15" x14ac:dyDescent="0.2">
      <c r="A598" s="142"/>
      <c r="B598" s="142"/>
      <c r="C598" s="142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</row>
    <row r="599" spans="1:17" s="141" customFormat="1" ht="15" x14ac:dyDescent="0.2">
      <c r="A599" s="142"/>
      <c r="B599" s="142"/>
      <c r="C599" s="142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</row>
    <row r="600" spans="1:17" s="141" customFormat="1" ht="15" x14ac:dyDescent="0.2">
      <c r="A600" s="142"/>
      <c r="B600" s="142"/>
      <c r="C600" s="142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</row>
    <row r="601" spans="1:17" s="141" customFormat="1" ht="15" x14ac:dyDescent="0.2">
      <c r="A601" s="142"/>
      <c r="B601" s="142"/>
      <c r="C601" s="142"/>
      <c r="F601" s="140"/>
      <c r="G601" s="140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</row>
    <row r="602" spans="1:17" s="141" customFormat="1" ht="15" x14ac:dyDescent="0.2">
      <c r="A602" s="142"/>
      <c r="B602" s="142"/>
      <c r="C602" s="142"/>
      <c r="F602" s="140"/>
      <c r="G602" s="140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</row>
    <row r="603" spans="1:17" s="141" customFormat="1" ht="15" x14ac:dyDescent="0.2">
      <c r="A603" s="142"/>
      <c r="B603" s="142"/>
      <c r="C603" s="142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</row>
    <row r="604" spans="1:17" s="141" customFormat="1" ht="15" x14ac:dyDescent="0.2">
      <c r="A604" s="142"/>
      <c r="B604" s="142"/>
      <c r="C604" s="142"/>
      <c r="F604" s="140"/>
      <c r="G604" s="140"/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</row>
    <row r="605" spans="1:17" s="141" customFormat="1" ht="15" x14ac:dyDescent="0.2">
      <c r="A605" s="142"/>
      <c r="B605" s="142"/>
      <c r="C605" s="142"/>
      <c r="F605" s="140"/>
      <c r="G605" s="140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</row>
    <row r="606" spans="1:17" s="141" customFormat="1" ht="15" x14ac:dyDescent="0.2">
      <c r="A606" s="142"/>
      <c r="B606" s="142"/>
      <c r="C606" s="142"/>
      <c r="F606" s="140"/>
      <c r="G606" s="140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</row>
    <row r="607" spans="1:17" s="141" customFormat="1" ht="15" x14ac:dyDescent="0.2">
      <c r="A607" s="142"/>
      <c r="B607" s="142"/>
      <c r="C607" s="142"/>
      <c r="F607" s="140"/>
      <c r="G607" s="140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</row>
    <row r="608" spans="1:17" s="141" customFormat="1" ht="15" x14ac:dyDescent="0.2">
      <c r="A608" s="142"/>
      <c r="B608" s="142"/>
      <c r="C608" s="142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</row>
    <row r="609" spans="1:17" s="141" customFormat="1" ht="15" x14ac:dyDescent="0.2">
      <c r="A609" s="142"/>
      <c r="B609" s="142"/>
      <c r="C609" s="142"/>
      <c r="F609" s="140"/>
      <c r="G609" s="140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</row>
    <row r="610" spans="1:17" s="141" customFormat="1" ht="15" x14ac:dyDescent="0.2">
      <c r="A610" s="142"/>
      <c r="B610" s="142"/>
      <c r="C610" s="142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</row>
    <row r="611" spans="1:17" s="141" customFormat="1" ht="15" x14ac:dyDescent="0.2">
      <c r="A611" s="142"/>
      <c r="B611" s="142"/>
      <c r="C611" s="142"/>
      <c r="F611" s="140"/>
      <c r="G611" s="140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</row>
    <row r="612" spans="1:17" s="141" customFormat="1" ht="15" x14ac:dyDescent="0.2">
      <c r="A612" s="142"/>
      <c r="B612" s="142"/>
      <c r="C612" s="142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</row>
    <row r="613" spans="1:17" s="141" customFormat="1" ht="15" x14ac:dyDescent="0.2">
      <c r="A613" s="142"/>
      <c r="B613" s="142"/>
      <c r="C613" s="142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</row>
    <row r="614" spans="1:17" s="141" customFormat="1" ht="15" x14ac:dyDescent="0.2">
      <c r="A614" s="142"/>
      <c r="B614" s="142"/>
      <c r="C614" s="142"/>
      <c r="F614" s="140"/>
      <c r="G614" s="140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</row>
    <row r="615" spans="1:17" s="141" customFormat="1" ht="15" x14ac:dyDescent="0.2">
      <c r="A615" s="142"/>
      <c r="B615" s="142"/>
      <c r="C615" s="142"/>
      <c r="F615" s="140"/>
      <c r="G615" s="140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</row>
    <row r="616" spans="1:17" s="141" customFormat="1" ht="15" x14ac:dyDescent="0.2">
      <c r="A616" s="142"/>
      <c r="B616" s="142"/>
      <c r="C616" s="142"/>
      <c r="F616" s="140"/>
      <c r="G616" s="140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</row>
    <row r="617" spans="1:17" s="141" customFormat="1" ht="15" x14ac:dyDescent="0.2">
      <c r="A617" s="142"/>
      <c r="B617" s="142"/>
      <c r="C617" s="142"/>
      <c r="F617" s="140"/>
      <c r="G617" s="140"/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</row>
    <row r="618" spans="1:17" s="141" customFormat="1" ht="15" x14ac:dyDescent="0.2">
      <c r="A618" s="142"/>
      <c r="B618" s="142"/>
      <c r="C618" s="142"/>
      <c r="F618" s="140"/>
      <c r="G618" s="140"/>
      <c r="H618" s="140"/>
      <c r="I618" s="140"/>
      <c r="J618" s="140"/>
      <c r="K618" s="140"/>
      <c r="L618" s="140"/>
      <c r="M618" s="140"/>
      <c r="N618" s="140"/>
      <c r="O618" s="140"/>
      <c r="P618" s="140"/>
      <c r="Q618" s="140"/>
    </row>
    <row r="619" spans="1:17" s="141" customFormat="1" ht="15" x14ac:dyDescent="0.2">
      <c r="A619" s="142"/>
      <c r="B619" s="142"/>
      <c r="C619" s="142"/>
      <c r="F619" s="140"/>
      <c r="G619" s="140"/>
      <c r="H619" s="140"/>
      <c r="I619" s="140"/>
      <c r="J619" s="140"/>
      <c r="K619" s="140"/>
      <c r="L619" s="140"/>
      <c r="M619" s="140"/>
      <c r="N619" s="140"/>
      <c r="O619" s="140"/>
      <c r="P619" s="140"/>
      <c r="Q619" s="140"/>
    </row>
    <row r="620" spans="1:17" s="141" customFormat="1" ht="15" x14ac:dyDescent="0.2">
      <c r="A620" s="142"/>
      <c r="B620" s="142"/>
      <c r="C620" s="142"/>
      <c r="F620" s="140"/>
      <c r="G620" s="140"/>
      <c r="H620" s="140"/>
      <c r="I620" s="140"/>
      <c r="J620" s="140"/>
      <c r="K620" s="140"/>
      <c r="L620" s="140"/>
      <c r="M620" s="140"/>
      <c r="N620" s="140"/>
      <c r="O620" s="140"/>
      <c r="P620" s="140"/>
      <c r="Q620" s="140"/>
    </row>
    <row r="621" spans="1:17" s="141" customFormat="1" ht="15" x14ac:dyDescent="0.2">
      <c r="A621" s="142"/>
      <c r="B621" s="142"/>
      <c r="C621" s="142"/>
      <c r="F621" s="140"/>
      <c r="G621" s="140"/>
      <c r="H621" s="140"/>
      <c r="I621" s="140"/>
      <c r="J621" s="140"/>
      <c r="K621" s="140"/>
      <c r="L621" s="140"/>
      <c r="M621" s="140"/>
      <c r="N621" s="140"/>
      <c r="O621" s="140"/>
      <c r="P621" s="140"/>
      <c r="Q621" s="140"/>
    </row>
    <row r="622" spans="1:17" s="141" customFormat="1" ht="15" x14ac:dyDescent="0.2">
      <c r="A622" s="142"/>
      <c r="B622" s="142"/>
      <c r="C622" s="142"/>
      <c r="F622" s="140"/>
      <c r="G622" s="140"/>
      <c r="H622" s="140"/>
      <c r="I622" s="140"/>
      <c r="J622" s="140"/>
      <c r="K622" s="140"/>
      <c r="L622" s="140"/>
      <c r="M622" s="140"/>
      <c r="N622" s="140"/>
      <c r="O622" s="140"/>
      <c r="P622" s="140"/>
      <c r="Q622" s="140"/>
    </row>
    <row r="623" spans="1:17" s="141" customFormat="1" ht="15" x14ac:dyDescent="0.2">
      <c r="A623" s="142"/>
      <c r="B623" s="142"/>
      <c r="C623" s="142"/>
      <c r="F623" s="140"/>
      <c r="G623" s="140"/>
      <c r="H623" s="140"/>
      <c r="I623" s="140"/>
      <c r="J623" s="140"/>
      <c r="K623" s="140"/>
      <c r="L623" s="140"/>
      <c r="M623" s="140"/>
      <c r="N623" s="140"/>
      <c r="O623" s="140"/>
      <c r="P623" s="140"/>
      <c r="Q623" s="140"/>
    </row>
    <row r="624" spans="1:17" s="141" customFormat="1" ht="15" x14ac:dyDescent="0.2">
      <c r="A624" s="142"/>
      <c r="B624" s="142"/>
      <c r="C624" s="142"/>
      <c r="F624" s="140"/>
      <c r="G624" s="140"/>
      <c r="H624" s="140"/>
      <c r="I624" s="140"/>
      <c r="J624" s="140"/>
      <c r="K624" s="140"/>
      <c r="L624" s="140"/>
      <c r="M624" s="140"/>
      <c r="N624" s="140"/>
      <c r="O624" s="140"/>
      <c r="P624" s="140"/>
      <c r="Q624" s="140"/>
    </row>
    <row r="625" spans="1:17" s="141" customFormat="1" ht="15" x14ac:dyDescent="0.2">
      <c r="A625" s="142"/>
      <c r="B625" s="142"/>
      <c r="C625" s="142"/>
      <c r="F625" s="140"/>
      <c r="G625" s="140"/>
      <c r="H625" s="140"/>
      <c r="I625" s="140"/>
      <c r="J625" s="140"/>
      <c r="K625" s="140"/>
      <c r="L625" s="140"/>
      <c r="M625" s="140"/>
      <c r="N625" s="140"/>
      <c r="O625" s="140"/>
      <c r="P625" s="140"/>
      <c r="Q625" s="140"/>
    </row>
    <row r="626" spans="1:17" s="141" customFormat="1" ht="15" x14ac:dyDescent="0.2">
      <c r="A626" s="142"/>
      <c r="B626" s="142"/>
      <c r="C626" s="142"/>
      <c r="F626" s="140"/>
      <c r="G626" s="140"/>
      <c r="H626" s="140"/>
      <c r="I626" s="140"/>
      <c r="J626" s="140"/>
      <c r="K626" s="140"/>
      <c r="L626" s="140"/>
      <c r="M626" s="140"/>
      <c r="N626" s="140"/>
      <c r="O626" s="140"/>
      <c r="P626" s="140"/>
      <c r="Q626" s="140"/>
    </row>
    <row r="627" spans="1:17" s="141" customFormat="1" ht="15" x14ac:dyDescent="0.2">
      <c r="A627" s="142"/>
      <c r="B627" s="142"/>
      <c r="C627" s="142"/>
      <c r="F627" s="140"/>
      <c r="G627" s="140"/>
      <c r="H627" s="140"/>
      <c r="I627" s="140"/>
      <c r="J627" s="140"/>
      <c r="K627" s="140"/>
      <c r="L627" s="140"/>
      <c r="M627" s="140"/>
      <c r="N627" s="140"/>
      <c r="O627" s="140"/>
      <c r="P627" s="140"/>
      <c r="Q627" s="140"/>
    </row>
    <row r="628" spans="1:17" s="141" customFormat="1" ht="15" x14ac:dyDescent="0.2">
      <c r="A628" s="142"/>
      <c r="B628" s="142"/>
      <c r="C628" s="142"/>
      <c r="F628" s="140"/>
      <c r="G628" s="140"/>
      <c r="H628" s="140"/>
      <c r="I628" s="140"/>
      <c r="J628" s="140"/>
      <c r="K628" s="140"/>
      <c r="L628" s="140"/>
      <c r="M628" s="140"/>
      <c r="N628" s="140"/>
      <c r="O628" s="140"/>
      <c r="P628" s="140"/>
      <c r="Q628" s="140"/>
    </row>
    <row r="629" spans="1:17" s="141" customFormat="1" ht="15" x14ac:dyDescent="0.2">
      <c r="A629" s="142"/>
      <c r="B629" s="142"/>
      <c r="C629" s="142"/>
      <c r="F629" s="140"/>
      <c r="G629" s="140"/>
      <c r="H629" s="140"/>
      <c r="I629" s="140"/>
      <c r="J629" s="140"/>
      <c r="K629" s="140"/>
      <c r="L629" s="140"/>
      <c r="M629" s="140"/>
      <c r="N629" s="140"/>
      <c r="O629" s="140"/>
      <c r="P629" s="140"/>
      <c r="Q629" s="140"/>
    </row>
    <row r="630" spans="1:17" s="141" customFormat="1" ht="15" x14ac:dyDescent="0.2">
      <c r="A630" s="142"/>
      <c r="B630" s="142"/>
      <c r="C630" s="142"/>
      <c r="F630" s="140"/>
      <c r="G630" s="140"/>
      <c r="H630" s="140"/>
      <c r="I630" s="140"/>
      <c r="J630" s="140"/>
      <c r="K630" s="140"/>
      <c r="L630" s="140"/>
      <c r="M630" s="140"/>
      <c r="N630" s="140"/>
      <c r="O630" s="140"/>
      <c r="P630" s="140"/>
      <c r="Q630" s="140"/>
    </row>
    <row r="631" spans="1:17" s="141" customFormat="1" ht="15" x14ac:dyDescent="0.2">
      <c r="A631" s="142"/>
      <c r="B631" s="142"/>
      <c r="C631" s="142"/>
      <c r="F631" s="140"/>
      <c r="G631" s="140"/>
      <c r="H631" s="140"/>
      <c r="I631" s="140"/>
      <c r="J631" s="140"/>
      <c r="K631" s="140"/>
      <c r="L631" s="140"/>
      <c r="M631" s="140"/>
      <c r="N631" s="140"/>
      <c r="O631" s="140"/>
      <c r="P631" s="140"/>
      <c r="Q631" s="140"/>
    </row>
    <row r="632" spans="1:17" s="141" customFormat="1" ht="15" x14ac:dyDescent="0.2">
      <c r="A632" s="142"/>
      <c r="B632" s="142"/>
      <c r="C632" s="142"/>
      <c r="F632" s="140"/>
      <c r="G632" s="140"/>
      <c r="H632" s="140"/>
      <c r="I632" s="140"/>
      <c r="J632" s="140"/>
      <c r="K632" s="140"/>
      <c r="L632" s="140"/>
      <c r="M632" s="140"/>
      <c r="N632" s="140"/>
      <c r="O632" s="140"/>
      <c r="P632" s="140"/>
      <c r="Q632" s="140"/>
    </row>
    <row r="633" spans="1:17" s="141" customFormat="1" ht="15" x14ac:dyDescent="0.2">
      <c r="A633" s="142"/>
      <c r="B633" s="142"/>
      <c r="C633" s="142"/>
      <c r="F633" s="140"/>
      <c r="G633" s="140"/>
      <c r="H633" s="140"/>
      <c r="I633" s="140"/>
      <c r="J633" s="140"/>
      <c r="K633" s="140"/>
      <c r="L633" s="140"/>
      <c r="M633" s="140"/>
      <c r="N633" s="140"/>
      <c r="O633" s="140"/>
      <c r="P633" s="140"/>
      <c r="Q633" s="140"/>
    </row>
    <row r="634" spans="1:17" s="141" customFormat="1" ht="15" x14ac:dyDescent="0.2">
      <c r="A634" s="142"/>
      <c r="B634" s="142"/>
      <c r="C634" s="142"/>
      <c r="F634" s="140"/>
      <c r="G634" s="140"/>
      <c r="H634" s="140"/>
      <c r="I634" s="140"/>
      <c r="J634" s="140"/>
      <c r="K634" s="140"/>
      <c r="L634" s="140"/>
      <c r="M634" s="140"/>
      <c r="N634" s="140"/>
      <c r="O634" s="140"/>
      <c r="P634" s="140"/>
      <c r="Q634" s="140"/>
    </row>
    <row r="635" spans="1:17" s="141" customFormat="1" ht="15" x14ac:dyDescent="0.2">
      <c r="A635" s="142"/>
      <c r="B635" s="142"/>
      <c r="C635" s="142"/>
      <c r="F635" s="140"/>
      <c r="G635" s="140"/>
      <c r="H635" s="140"/>
      <c r="I635" s="140"/>
      <c r="J635" s="140"/>
      <c r="K635" s="140"/>
      <c r="L635" s="140"/>
      <c r="M635" s="140"/>
      <c r="N635" s="140"/>
      <c r="O635" s="140"/>
      <c r="P635" s="140"/>
      <c r="Q635" s="140"/>
    </row>
    <row r="636" spans="1:17" s="141" customFormat="1" ht="15" x14ac:dyDescent="0.2">
      <c r="A636" s="142"/>
      <c r="B636" s="142"/>
      <c r="C636" s="142"/>
      <c r="F636" s="140"/>
      <c r="G636" s="140"/>
      <c r="H636" s="140"/>
      <c r="I636" s="140"/>
      <c r="J636" s="140"/>
      <c r="K636" s="140"/>
      <c r="L636" s="140"/>
      <c r="M636" s="140"/>
      <c r="N636" s="140"/>
      <c r="O636" s="140"/>
      <c r="P636" s="140"/>
      <c r="Q636" s="140"/>
    </row>
    <row r="637" spans="1:17" s="141" customFormat="1" ht="15" x14ac:dyDescent="0.2">
      <c r="A637" s="142"/>
      <c r="B637" s="142"/>
      <c r="C637" s="142"/>
      <c r="F637" s="140"/>
      <c r="G637" s="140"/>
      <c r="H637" s="140"/>
      <c r="I637" s="140"/>
      <c r="J637" s="140"/>
      <c r="K637" s="140"/>
      <c r="L637" s="140"/>
      <c r="M637" s="140"/>
      <c r="N637" s="140"/>
      <c r="O637" s="140"/>
      <c r="P637" s="140"/>
      <c r="Q637" s="140"/>
    </row>
    <row r="638" spans="1:17" s="141" customFormat="1" ht="15" x14ac:dyDescent="0.2">
      <c r="A638" s="142"/>
      <c r="B638" s="142"/>
      <c r="C638" s="142"/>
      <c r="F638" s="140"/>
      <c r="G638" s="140"/>
      <c r="H638" s="140"/>
      <c r="I638" s="140"/>
      <c r="J638" s="140"/>
      <c r="K638" s="140"/>
      <c r="L638" s="140"/>
      <c r="M638" s="140"/>
      <c r="N638" s="140"/>
      <c r="O638" s="140"/>
      <c r="P638" s="140"/>
      <c r="Q638" s="140"/>
    </row>
    <row r="639" spans="1:17" s="141" customFormat="1" ht="15" x14ac:dyDescent="0.2">
      <c r="A639" s="142"/>
      <c r="B639" s="142"/>
      <c r="C639" s="142"/>
      <c r="F639" s="140"/>
      <c r="G639" s="140"/>
      <c r="H639" s="140"/>
      <c r="I639" s="140"/>
      <c r="J639" s="140"/>
      <c r="K639" s="140"/>
      <c r="L639" s="140"/>
      <c r="M639" s="140"/>
      <c r="N639" s="140"/>
      <c r="O639" s="140"/>
      <c r="P639" s="140"/>
      <c r="Q639" s="140"/>
    </row>
    <row r="640" spans="1:17" s="141" customFormat="1" ht="15" x14ac:dyDescent="0.2">
      <c r="A640" s="142"/>
      <c r="B640" s="142"/>
      <c r="C640" s="142"/>
      <c r="F640" s="140"/>
      <c r="G640" s="140"/>
      <c r="H640" s="140"/>
      <c r="I640" s="140"/>
      <c r="J640" s="140"/>
      <c r="K640" s="140"/>
      <c r="L640" s="140"/>
      <c r="M640" s="140"/>
      <c r="N640" s="140"/>
      <c r="O640" s="140"/>
      <c r="P640" s="140"/>
      <c r="Q640" s="140"/>
    </row>
    <row r="641" spans="1:17" s="141" customFormat="1" ht="15" x14ac:dyDescent="0.2">
      <c r="A641" s="142"/>
      <c r="B641" s="142"/>
      <c r="C641" s="142"/>
      <c r="F641" s="140"/>
      <c r="G641" s="140"/>
      <c r="H641" s="140"/>
      <c r="I641" s="140"/>
      <c r="J641" s="140"/>
      <c r="K641" s="140"/>
      <c r="L641" s="140"/>
      <c r="M641" s="140"/>
      <c r="N641" s="140"/>
      <c r="O641" s="140"/>
      <c r="P641" s="140"/>
      <c r="Q641" s="140"/>
    </row>
    <row r="642" spans="1:17" s="141" customFormat="1" ht="15" x14ac:dyDescent="0.2">
      <c r="A642" s="142"/>
      <c r="B642" s="142"/>
      <c r="C642" s="142"/>
      <c r="F642" s="140"/>
      <c r="G642" s="140"/>
      <c r="H642" s="140"/>
      <c r="I642" s="140"/>
      <c r="J642" s="140"/>
      <c r="K642" s="140"/>
      <c r="L642" s="140"/>
      <c r="M642" s="140"/>
      <c r="N642" s="140"/>
      <c r="O642" s="140"/>
      <c r="P642" s="140"/>
      <c r="Q642" s="140"/>
    </row>
    <row r="643" spans="1:17" s="141" customFormat="1" ht="15" x14ac:dyDescent="0.2">
      <c r="A643" s="142"/>
      <c r="B643" s="142"/>
      <c r="C643" s="142"/>
      <c r="F643" s="140"/>
      <c r="G643" s="140"/>
      <c r="H643" s="140"/>
      <c r="I643" s="140"/>
      <c r="J643" s="140"/>
      <c r="K643" s="140"/>
      <c r="L643" s="140"/>
      <c r="M643" s="140"/>
      <c r="N643" s="140"/>
      <c r="O643" s="140"/>
      <c r="P643" s="140"/>
      <c r="Q643" s="140"/>
    </row>
    <row r="644" spans="1:17" s="141" customFormat="1" ht="15" x14ac:dyDescent="0.2">
      <c r="A644" s="142"/>
      <c r="B644" s="142"/>
      <c r="C644" s="142"/>
      <c r="F644" s="140"/>
      <c r="G644" s="140"/>
      <c r="H644" s="140"/>
      <c r="I644" s="140"/>
      <c r="J644" s="140"/>
      <c r="K644" s="140"/>
      <c r="L644" s="140"/>
      <c r="M644" s="140"/>
      <c r="N644" s="140"/>
      <c r="O644" s="140"/>
      <c r="P644" s="140"/>
      <c r="Q644" s="140"/>
    </row>
    <row r="645" spans="1:17" s="141" customFormat="1" ht="15" x14ac:dyDescent="0.2">
      <c r="A645" s="142"/>
      <c r="B645" s="142"/>
      <c r="C645" s="142"/>
      <c r="F645" s="140"/>
      <c r="G645" s="140"/>
      <c r="H645" s="140"/>
      <c r="I645" s="140"/>
      <c r="J645" s="140"/>
      <c r="K645" s="140"/>
      <c r="L645" s="140"/>
      <c r="M645" s="140"/>
      <c r="N645" s="140"/>
      <c r="O645" s="140"/>
      <c r="P645" s="140"/>
      <c r="Q645" s="140"/>
    </row>
    <row r="646" spans="1:17" s="141" customFormat="1" ht="15" x14ac:dyDescent="0.2">
      <c r="A646" s="142"/>
      <c r="B646" s="142"/>
      <c r="C646" s="142"/>
      <c r="F646" s="140"/>
      <c r="G646" s="140"/>
      <c r="H646" s="140"/>
      <c r="I646" s="140"/>
      <c r="J646" s="140"/>
      <c r="K646" s="140"/>
      <c r="L646" s="140"/>
      <c r="M646" s="140"/>
      <c r="N646" s="140"/>
      <c r="O646" s="140"/>
      <c r="P646" s="140"/>
      <c r="Q646" s="140"/>
    </row>
    <row r="647" spans="1:17" s="141" customFormat="1" ht="15" x14ac:dyDescent="0.2">
      <c r="A647" s="142"/>
      <c r="B647" s="142"/>
      <c r="C647" s="142"/>
      <c r="F647" s="140"/>
      <c r="G647" s="140"/>
      <c r="H647" s="140"/>
      <c r="I647" s="140"/>
      <c r="J647" s="140"/>
      <c r="K647" s="140"/>
      <c r="L647" s="140"/>
      <c r="M647" s="140"/>
      <c r="N647" s="140"/>
      <c r="O647" s="140"/>
      <c r="P647" s="140"/>
      <c r="Q647" s="140"/>
    </row>
    <row r="648" spans="1:17" s="141" customFormat="1" ht="15" x14ac:dyDescent="0.2">
      <c r="A648" s="142"/>
      <c r="B648" s="142"/>
      <c r="C648" s="142"/>
      <c r="F648" s="140"/>
      <c r="G648" s="140"/>
      <c r="H648" s="140"/>
      <c r="I648" s="140"/>
      <c r="J648" s="140"/>
      <c r="K648" s="140"/>
      <c r="L648" s="140"/>
      <c r="M648" s="140"/>
      <c r="N648" s="140"/>
      <c r="O648" s="140"/>
      <c r="P648" s="140"/>
      <c r="Q648" s="140"/>
    </row>
    <row r="649" spans="1:17" s="141" customFormat="1" ht="15" x14ac:dyDescent="0.2">
      <c r="A649" s="142"/>
      <c r="B649" s="142"/>
      <c r="C649" s="142"/>
      <c r="F649" s="140"/>
      <c r="G649" s="140"/>
      <c r="H649" s="140"/>
      <c r="I649" s="140"/>
      <c r="J649" s="140"/>
      <c r="K649" s="140"/>
      <c r="L649" s="140"/>
      <c r="M649" s="140"/>
      <c r="N649" s="140"/>
      <c r="O649" s="140"/>
      <c r="P649" s="140"/>
      <c r="Q649" s="140"/>
    </row>
    <row r="650" spans="1:17" s="141" customFormat="1" ht="15" x14ac:dyDescent="0.2">
      <c r="A650" s="142"/>
      <c r="B650" s="142"/>
      <c r="C650" s="142"/>
      <c r="F650" s="140"/>
      <c r="G650" s="140"/>
      <c r="H650" s="140"/>
      <c r="I650" s="140"/>
      <c r="J650" s="140"/>
      <c r="K650" s="140"/>
      <c r="L650" s="140"/>
      <c r="M650" s="140"/>
      <c r="N650" s="140"/>
      <c r="O650" s="140"/>
      <c r="P650" s="140"/>
      <c r="Q650" s="140"/>
    </row>
    <row r="651" spans="1:17" s="141" customFormat="1" ht="15" x14ac:dyDescent="0.2">
      <c r="A651" s="142"/>
      <c r="B651" s="142"/>
      <c r="C651" s="142"/>
      <c r="F651" s="140"/>
      <c r="G651" s="140"/>
      <c r="H651" s="140"/>
      <c r="I651" s="140"/>
      <c r="J651" s="140"/>
      <c r="K651" s="140"/>
      <c r="L651" s="140"/>
      <c r="M651" s="140"/>
      <c r="N651" s="140"/>
      <c r="O651" s="140"/>
      <c r="P651" s="140"/>
      <c r="Q651" s="140"/>
    </row>
    <row r="652" spans="1:17" s="141" customFormat="1" ht="15" x14ac:dyDescent="0.2">
      <c r="A652" s="142"/>
      <c r="B652" s="142"/>
      <c r="C652" s="142"/>
      <c r="F652" s="140"/>
      <c r="G652" s="140"/>
      <c r="H652" s="140"/>
      <c r="I652" s="140"/>
      <c r="J652" s="140"/>
      <c r="K652" s="140"/>
      <c r="L652" s="140"/>
      <c r="M652" s="140"/>
      <c r="N652" s="140"/>
      <c r="O652" s="140"/>
      <c r="P652" s="140"/>
      <c r="Q652" s="140"/>
    </row>
    <row r="653" spans="1:17" s="141" customFormat="1" ht="15" x14ac:dyDescent="0.2">
      <c r="A653" s="142"/>
      <c r="B653" s="142"/>
      <c r="C653" s="142"/>
      <c r="F653" s="140"/>
      <c r="G653" s="140"/>
      <c r="H653" s="140"/>
      <c r="I653" s="140"/>
      <c r="J653" s="140"/>
      <c r="K653" s="140"/>
      <c r="L653" s="140"/>
      <c r="M653" s="140"/>
      <c r="N653" s="140"/>
      <c r="O653" s="140"/>
      <c r="P653" s="140"/>
      <c r="Q653" s="140"/>
    </row>
    <row r="654" spans="1:17" s="141" customFormat="1" ht="15" x14ac:dyDescent="0.2">
      <c r="A654" s="142"/>
      <c r="B654" s="142"/>
      <c r="C654" s="142"/>
      <c r="F654" s="140"/>
      <c r="G654" s="140"/>
      <c r="H654" s="140"/>
      <c r="I654" s="140"/>
      <c r="J654" s="140"/>
      <c r="K654" s="140"/>
      <c r="L654" s="140"/>
      <c r="M654" s="140"/>
      <c r="N654" s="140"/>
      <c r="O654" s="140"/>
      <c r="P654" s="140"/>
      <c r="Q654" s="140"/>
    </row>
    <row r="655" spans="1:17" s="141" customFormat="1" ht="15" x14ac:dyDescent="0.2">
      <c r="A655" s="142"/>
      <c r="B655" s="142"/>
      <c r="C655" s="142"/>
      <c r="F655" s="140"/>
      <c r="G655" s="140"/>
      <c r="H655" s="140"/>
      <c r="I655" s="140"/>
      <c r="J655" s="140"/>
      <c r="K655" s="140"/>
      <c r="L655" s="140"/>
      <c r="M655" s="140"/>
      <c r="N655" s="140"/>
      <c r="O655" s="140"/>
      <c r="P655" s="140"/>
      <c r="Q655" s="140"/>
    </row>
    <row r="656" spans="1:17" s="141" customFormat="1" ht="15" x14ac:dyDescent="0.2">
      <c r="A656" s="142"/>
      <c r="B656" s="142"/>
      <c r="C656" s="142"/>
      <c r="F656" s="140"/>
      <c r="G656" s="140"/>
      <c r="H656" s="140"/>
      <c r="I656" s="140"/>
      <c r="J656" s="140"/>
      <c r="K656" s="140"/>
      <c r="L656" s="140"/>
      <c r="M656" s="140"/>
      <c r="N656" s="140"/>
      <c r="O656" s="140"/>
      <c r="P656" s="140"/>
      <c r="Q656" s="140"/>
    </row>
    <row r="657" spans="1:17" s="141" customFormat="1" ht="15" x14ac:dyDescent="0.2">
      <c r="A657" s="142"/>
      <c r="B657" s="142"/>
      <c r="C657" s="142"/>
      <c r="F657" s="140"/>
      <c r="G657" s="140"/>
      <c r="H657" s="140"/>
      <c r="I657" s="140"/>
      <c r="J657" s="140"/>
      <c r="K657" s="140"/>
      <c r="L657" s="140"/>
      <c r="M657" s="140"/>
      <c r="N657" s="140"/>
      <c r="O657" s="140"/>
      <c r="P657" s="140"/>
      <c r="Q657" s="140"/>
    </row>
    <row r="658" spans="1:17" s="141" customFormat="1" ht="15" x14ac:dyDescent="0.2">
      <c r="A658" s="142"/>
      <c r="B658" s="142"/>
      <c r="C658" s="142"/>
      <c r="F658" s="140"/>
      <c r="G658" s="140"/>
      <c r="H658" s="140"/>
      <c r="I658" s="140"/>
      <c r="J658" s="140"/>
      <c r="K658" s="140"/>
      <c r="L658" s="140"/>
      <c r="M658" s="140"/>
      <c r="N658" s="140"/>
      <c r="O658" s="140"/>
      <c r="P658" s="140"/>
      <c r="Q658" s="140"/>
    </row>
    <row r="659" spans="1:17" s="141" customFormat="1" ht="15" x14ac:dyDescent="0.2">
      <c r="A659" s="142"/>
      <c r="B659" s="142"/>
      <c r="C659" s="142"/>
      <c r="F659" s="140"/>
      <c r="G659" s="140"/>
      <c r="H659" s="140"/>
      <c r="I659" s="140"/>
      <c r="J659" s="140"/>
      <c r="K659" s="140"/>
      <c r="L659" s="140"/>
      <c r="M659" s="140"/>
      <c r="N659" s="140"/>
      <c r="O659" s="140"/>
      <c r="P659" s="140"/>
      <c r="Q659" s="140"/>
    </row>
    <row r="660" spans="1:17" s="141" customFormat="1" ht="15" x14ac:dyDescent="0.2">
      <c r="A660" s="142"/>
      <c r="B660" s="142"/>
      <c r="C660" s="142"/>
      <c r="F660" s="140"/>
      <c r="G660" s="140"/>
      <c r="H660" s="140"/>
      <c r="I660" s="140"/>
      <c r="J660" s="140"/>
      <c r="K660" s="140"/>
      <c r="L660" s="140"/>
      <c r="M660" s="140"/>
      <c r="N660" s="140"/>
      <c r="O660" s="140"/>
      <c r="P660" s="140"/>
      <c r="Q660" s="140"/>
    </row>
    <row r="661" spans="1:17" s="141" customFormat="1" ht="15" x14ac:dyDescent="0.2">
      <c r="A661" s="142"/>
      <c r="B661" s="142"/>
      <c r="C661" s="142"/>
      <c r="F661" s="140"/>
      <c r="G661" s="140"/>
      <c r="H661" s="140"/>
      <c r="I661" s="140"/>
      <c r="J661" s="140"/>
      <c r="K661" s="140"/>
      <c r="L661" s="140"/>
      <c r="M661" s="140"/>
      <c r="N661" s="140"/>
      <c r="O661" s="140"/>
      <c r="P661" s="140"/>
      <c r="Q661" s="140"/>
    </row>
    <row r="662" spans="1:17" s="141" customFormat="1" ht="15" x14ac:dyDescent="0.2">
      <c r="A662" s="142"/>
      <c r="B662" s="142"/>
      <c r="C662" s="142"/>
      <c r="F662" s="140"/>
      <c r="G662" s="140"/>
      <c r="H662" s="140"/>
      <c r="I662" s="140"/>
      <c r="J662" s="140"/>
      <c r="K662" s="140"/>
      <c r="L662" s="140"/>
      <c r="M662" s="140"/>
      <c r="N662" s="140"/>
      <c r="O662" s="140"/>
      <c r="P662" s="140"/>
      <c r="Q662" s="140"/>
    </row>
    <row r="663" spans="1:17" s="141" customFormat="1" ht="15" x14ac:dyDescent="0.2">
      <c r="A663" s="142"/>
      <c r="B663" s="142"/>
      <c r="C663" s="142"/>
      <c r="F663" s="140"/>
      <c r="G663" s="140"/>
      <c r="H663" s="140"/>
      <c r="I663" s="140"/>
      <c r="J663" s="140"/>
      <c r="K663" s="140"/>
      <c r="L663" s="140"/>
      <c r="M663" s="140"/>
      <c r="N663" s="140"/>
      <c r="O663" s="140"/>
      <c r="P663" s="140"/>
      <c r="Q663" s="140"/>
    </row>
    <row r="664" spans="1:17" s="141" customFormat="1" ht="15" x14ac:dyDescent="0.2">
      <c r="A664" s="142"/>
      <c r="B664" s="142"/>
      <c r="C664" s="142"/>
      <c r="F664" s="140"/>
      <c r="G664" s="140"/>
      <c r="H664" s="140"/>
      <c r="I664" s="140"/>
      <c r="J664" s="140"/>
      <c r="K664" s="140"/>
      <c r="L664" s="140"/>
      <c r="M664" s="140"/>
      <c r="N664" s="140"/>
      <c r="O664" s="140"/>
      <c r="P664" s="140"/>
      <c r="Q664" s="140"/>
    </row>
    <row r="665" spans="1:17" s="141" customFormat="1" ht="15" x14ac:dyDescent="0.2">
      <c r="A665" s="142"/>
      <c r="B665" s="142"/>
      <c r="C665" s="142"/>
      <c r="F665" s="140"/>
      <c r="G665" s="140"/>
      <c r="H665" s="140"/>
      <c r="I665" s="140"/>
      <c r="J665" s="140"/>
      <c r="K665" s="140"/>
      <c r="L665" s="140"/>
      <c r="M665" s="140"/>
      <c r="N665" s="140"/>
      <c r="O665" s="140"/>
      <c r="P665" s="140"/>
      <c r="Q665" s="140"/>
    </row>
    <row r="666" spans="1:17" s="141" customFormat="1" ht="15" x14ac:dyDescent="0.2">
      <c r="A666" s="142"/>
      <c r="B666" s="142"/>
      <c r="C666" s="142"/>
      <c r="F666" s="140"/>
      <c r="G666" s="140"/>
      <c r="H666" s="140"/>
      <c r="I666" s="140"/>
      <c r="J666" s="140"/>
      <c r="K666" s="140"/>
      <c r="L666" s="140"/>
      <c r="M666" s="140"/>
      <c r="N666" s="140"/>
      <c r="O666" s="140"/>
      <c r="P666" s="140"/>
      <c r="Q666" s="140"/>
    </row>
    <row r="667" spans="1:17" s="141" customFormat="1" ht="15" x14ac:dyDescent="0.2">
      <c r="A667" s="142"/>
      <c r="B667" s="142"/>
      <c r="C667" s="142"/>
      <c r="F667" s="140"/>
      <c r="G667" s="140"/>
      <c r="H667" s="140"/>
      <c r="I667" s="140"/>
      <c r="J667" s="140"/>
      <c r="K667" s="140"/>
      <c r="L667" s="140"/>
      <c r="M667" s="140"/>
      <c r="N667" s="140"/>
      <c r="O667" s="140"/>
      <c r="P667" s="140"/>
      <c r="Q667" s="140"/>
    </row>
    <row r="668" spans="1:17" s="141" customFormat="1" ht="15" x14ac:dyDescent="0.2">
      <c r="A668" s="142"/>
      <c r="B668" s="142"/>
      <c r="C668" s="142"/>
      <c r="F668" s="140"/>
      <c r="G668" s="140"/>
      <c r="H668" s="140"/>
      <c r="I668" s="140"/>
      <c r="J668" s="140"/>
      <c r="K668" s="140"/>
      <c r="L668" s="140"/>
      <c r="M668" s="140"/>
      <c r="N668" s="140"/>
      <c r="O668" s="140"/>
      <c r="P668" s="140"/>
      <c r="Q668" s="140"/>
    </row>
    <row r="669" spans="1:17" s="141" customFormat="1" ht="15" x14ac:dyDescent="0.2">
      <c r="A669" s="142"/>
      <c r="B669" s="142"/>
      <c r="C669" s="142"/>
      <c r="F669" s="140"/>
      <c r="G669" s="140"/>
      <c r="H669" s="140"/>
      <c r="I669" s="140"/>
      <c r="J669" s="140"/>
      <c r="K669" s="140"/>
      <c r="L669" s="140"/>
      <c r="M669" s="140"/>
      <c r="N669" s="140"/>
      <c r="O669" s="140"/>
      <c r="P669" s="140"/>
      <c r="Q669" s="140"/>
    </row>
    <row r="670" spans="1:17" s="141" customFormat="1" ht="15" x14ac:dyDescent="0.2">
      <c r="A670" s="142"/>
      <c r="B670" s="142"/>
      <c r="C670" s="142"/>
      <c r="F670" s="140"/>
      <c r="G670" s="140"/>
      <c r="H670" s="140"/>
      <c r="I670" s="140"/>
      <c r="J670" s="140"/>
      <c r="K670" s="140"/>
      <c r="L670" s="140"/>
      <c r="M670" s="140"/>
      <c r="N670" s="140"/>
      <c r="O670" s="140"/>
      <c r="P670" s="140"/>
      <c r="Q670" s="140"/>
    </row>
    <row r="671" spans="1:17" s="141" customFormat="1" ht="15" x14ac:dyDescent="0.2">
      <c r="A671" s="142"/>
      <c r="B671" s="142"/>
      <c r="C671" s="142"/>
      <c r="F671" s="140"/>
      <c r="G671" s="140"/>
      <c r="H671" s="140"/>
      <c r="I671" s="140"/>
      <c r="J671" s="140"/>
      <c r="K671" s="140"/>
      <c r="L671" s="140"/>
      <c r="M671" s="140"/>
      <c r="N671" s="140"/>
      <c r="O671" s="140"/>
      <c r="P671" s="140"/>
      <c r="Q671" s="140"/>
    </row>
    <row r="672" spans="1:17" s="141" customFormat="1" ht="15" x14ac:dyDescent="0.2">
      <c r="A672" s="142"/>
      <c r="B672" s="142"/>
      <c r="C672" s="142"/>
      <c r="F672" s="140"/>
      <c r="G672" s="140"/>
      <c r="H672" s="140"/>
      <c r="I672" s="140"/>
      <c r="J672" s="140"/>
      <c r="K672" s="140"/>
      <c r="L672" s="140"/>
      <c r="M672" s="140"/>
      <c r="N672" s="140"/>
      <c r="O672" s="140"/>
      <c r="P672" s="140"/>
      <c r="Q672" s="140"/>
    </row>
    <row r="673" spans="1:17" s="141" customFormat="1" ht="15" x14ac:dyDescent="0.2">
      <c r="A673" s="142"/>
      <c r="B673" s="142"/>
      <c r="C673" s="142"/>
      <c r="F673" s="140"/>
      <c r="G673" s="140"/>
      <c r="H673" s="140"/>
      <c r="I673" s="140"/>
      <c r="J673" s="140"/>
      <c r="K673" s="140"/>
      <c r="L673" s="140"/>
      <c r="M673" s="140"/>
      <c r="N673" s="140"/>
      <c r="O673" s="140"/>
      <c r="P673" s="140"/>
      <c r="Q673" s="140"/>
    </row>
    <row r="674" spans="1:17" s="141" customFormat="1" ht="15" x14ac:dyDescent="0.2">
      <c r="A674" s="142"/>
      <c r="B674" s="142"/>
      <c r="C674" s="142"/>
      <c r="F674" s="140"/>
      <c r="G674" s="140"/>
      <c r="H674" s="140"/>
      <c r="I674" s="140"/>
      <c r="J674" s="140"/>
      <c r="K674" s="140"/>
      <c r="L674" s="140"/>
      <c r="M674" s="140"/>
      <c r="N674" s="140"/>
      <c r="O674" s="140"/>
      <c r="P674" s="140"/>
      <c r="Q674" s="140"/>
    </row>
    <row r="675" spans="1:17" s="141" customFormat="1" ht="15" x14ac:dyDescent="0.2">
      <c r="A675" s="142"/>
      <c r="B675" s="142"/>
      <c r="C675" s="142"/>
      <c r="F675" s="140"/>
      <c r="G675" s="140"/>
      <c r="H675" s="140"/>
      <c r="I675" s="140"/>
      <c r="J675" s="140"/>
      <c r="K675" s="140"/>
      <c r="L675" s="140"/>
      <c r="M675" s="140"/>
      <c r="N675" s="140"/>
      <c r="O675" s="140"/>
      <c r="P675" s="140"/>
      <c r="Q675" s="140"/>
    </row>
    <row r="676" spans="1:17" s="141" customFormat="1" ht="15" x14ac:dyDescent="0.2">
      <c r="A676" s="142"/>
      <c r="B676" s="142"/>
      <c r="C676" s="142"/>
      <c r="F676" s="140"/>
      <c r="G676" s="140"/>
      <c r="H676" s="140"/>
      <c r="I676" s="140"/>
      <c r="J676" s="140"/>
      <c r="K676" s="140"/>
      <c r="L676" s="140"/>
      <c r="M676" s="140"/>
      <c r="N676" s="140"/>
      <c r="O676" s="140"/>
      <c r="P676" s="140"/>
      <c r="Q676" s="140"/>
    </row>
    <row r="677" spans="1:17" s="141" customFormat="1" ht="15" x14ac:dyDescent="0.2">
      <c r="A677" s="142"/>
      <c r="B677" s="142"/>
      <c r="C677" s="142"/>
      <c r="F677" s="140"/>
      <c r="G677" s="140"/>
      <c r="H677" s="140"/>
      <c r="I677" s="140"/>
      <c r="J677" s="140"/>
      <c r="K677" s="140"/>
      <c r="L677" s="140"/>
      <c r="M677" s="140"/>
      <c r="N677" s="140"/>
      <c r="O677" s="140"/>
      <c r="P677" s="140"/>
      <c r="Q677" s="140"/>
    </row>
    <row r="678" spans="1:17" s="141" customFormat="1" ht="15" x14ac:dyDescent="0.2">
      <c r="A678" s="142"/>
      <c r="B678" s="142"/>
      <c r="C678" s="142"/>
      <c r="F678" s="140"/>
      <c r="G678" s="140"/>
      <c r="H678" s="140"/>
      <c r="I678" s="140"/>
      <c r="J678" s="140"/>
      <c r="K678" s="140"/>
      <c r="L678" s="140"/>
      <c r="M678" s="140"/>
      <c r="N678" s="140"/>
      <c r="O678" s="140"/>
      <c r="P678" s="140"/>
      <c r="Q678" s="140"/>
    </row>
    <row r="679" spans="1:17" s="141" customFormat="1" ht="15" x14ac:dyDescent="0.2">
      <c r="A679" s="142"/>
      <c r="B679" s="142"/>
      <c r="C679" s="142"/>
      <c r="F679" s="140"/>
      <c r="G679" s="140"/>
      <c r="H679" s="140"/>
      <c r="I679" s="140"/>
      <c r="J679" s="140"/>
      <c r="K679" s="140"/>
      <c r="L679" s="140"/>
      <c r="M679" s="140"/>
      <c r="N679" s="140"/>
      <c r="O679" s="140"/>
      <c r="P679" s="140"/>
      <c r="Q679" s="140"/>
    </row>
    <row r="680" spans="1:17" s="141" customFormat="1" ht="15" x14ac:dyDescent="0.2">
      <c r="A680" s="142"/>
      <c r="B680" s="142"/>
      <c r="C680" s="142"/>
      <c r="F680" s="140"/>
      <c r="G680" s="140"/>
      <c r="H680" s="140"/>
      <c r="I680" s="140"/>
      <c r="J680" s="140"/>
      <c r="K680" s="140"/>
      <c r="L680" s="140"/>
      <c r="M680" s="140"/>
      <c r="N680" s="140"/>
      <c r="O680" s="140"/>
      <c r="P680" s="140"/>
      <c r="Q680" s="140"/>
    </row>
    <row r="681" spans="1:17" s="141" customFormat="1" ht="15" x14ac:dyDescent="0.2">
      <c r="A681" s="142"/>
      <c r="B681" s="142"/>
      <c r="C681" s="142"/>
      <c r="F681" s="140"/>
      <c r="G681" s="140"/>
      <c r="H681" s="140"/>
      <c r="I681" s="140"/>
      <c r="J681" s="140"/>
      <c r="K681" s="140"/>
      <c r="L681" s="140"/>
      <c r="M681" s="140"/>
      <c r="N681" s="140"/>
      <c r="O681" s="140"/>
      <c r="P681" s="140"/>
      <c r="Q681" s="140"/>
    </row>
    <row r="682" spans="1:17" s="141" customFormat="1" ht="15" x14ac:dyDescent="0.2">
      <c r="A682" s="142"/>
      <c r="B682" s="142"/>
      <c r="C682" s="142"/>
      <c r="F682" s="140"/>
      <c r="G682" s="140"/>
      <c r="H682" s="140"/>
      <c r="I682" s="140"/>
      <c r="J682" s="140"/>
      <c r="K682" s="140"/>
      <c r="L682" s="140"/>
      <c r="M682" s="140"/>
      <c r="N682" s="140"/>
      <c r="O682" s="140"/>
      <c r="P682" s="140"/>
      <c r="Q682" s="140"/>
    </row>
    <row r="683" spans="1:17" s="141" customFormat="1" ht="15" x14ac:dyDescent="0.2">
      <c r="A683" s="142"/>
      <c r="B683" s="142"/>
      <c r="C683" s="142"/>
      <c r="F683" s="140"/>
      <c r="G683" s="140"/>
      <c r="H683" s="140"/>
      <c r="I683" s="140"/>
      <c r="J683" s="140"/>
      <c r="K683" s="140"/>
      <c r="L683" s="140"/>
      <c r="M683" s="140"/>
      <c r="N683" s="140"/>
      <c r="O683" s="140"/>
      <c r="P683" s="140"/>
      <c r="Q683" s="140"/>
    </row>
    <row r="684" spans="1:17" s="141" customFormat="1" ht="15" x14ac:dyDescent="0.2">
      <c r="A684" s="142"/>
      <c r="B684" s="142"/>
      <c r="C684" s="142"/>
      <c r="F684" s="140"/>
      <c r="G684" s="140"/>
      <c r="H684" s="140"/>
      <c r="I684" s="140"/>
      <c r="J684" s="140"/>
      <c r="K684" s="140"/>
      <c r="L684" s="140"/>
      <c r="M684" s="140"/>
      <c r="N684" s="140"/>
      <c r="O684" s="140"/>
      <c r="P684" s="140"/>
      <c r="Q684" s="140"/>
    </row>
    <row r="685" spans="1:17" s="141" customFormat="1" ht="15" x14ac:dyDescent="0.2">
      <c r="A685" s="142"/>
      <c r="B685" s="142"/>
      <c r="C685" s="142"/>
      <c r="F685" s="140"/>
      <c r="G685" s="140"/>
      <c r="H685" s="140"/>
      <c r="I685" s="140"/>
      <c r="J685" s="140"/>
      <c r="K685" s="140"/>
      <c r="L685" s="140"/>
      <c r="M685" s="140"/>
      <c r="N685" s="140"/>
      <c r="O685" s="140"/>
      <c r="P685" s="140"/>
      <c r="Q685" s="140"/>
    </row>
    <row r="686" spans="1:17" s="141" customFormat="1" ht="15" x14ac:dyDescent="0.2">
      <c r="A686" s="142"/>
      <c r="B686" s="142"/>
      <c r="C686" s="142"/>
      <c r="F686" s="140"/>
      <c r="G686" s="140"/>
      <c r="H686" s="140"/>
      <c r="I686" s="140"/>
      <c r="J686" s="140"/>
      <c r="K686" s="140"/>
      <c r="L686" s="140"/>
      <c r="M686" s="140"/>
      <c r="N686" s="140"/>
      <c r="O686" s="140"/>
      <c r="P686" s="140"/>
      <c r="Q686" s="140"/>
    </row>
    <row r="687" spans="1:17" s="141" customFormat="1" ht="15" x14ac:dyDescent="0.2">
      <c r="A687" s="142"/>
      <c r="B687" s="142"/>
      <c r="C687" s="142"/>
      <c r="F687" s="140"/>
      <c r="G687" s="140"/>
      <c r="H687" s="140"/>
      <c r="I687" s="140"/>
      <c r="J687" s="140"/>
      <c r="K687" s="140"/>
      <c r="L687" s="140"/>
      <c r="M687" s="140"/>
      <c r="N687" s="140"/>
      <c r="O687" s="140"/>
      <c r="P687" s="140"/>
      <c r="Q687" s="140"/>
    </row>
    <row r="688" spans="1:17" s="141" customFormat="1" ht="15" x14ac:dyDescent="0.2">
      <c r="A688" s="142"/>
      <c r="B688" s="142"/>
      <c r="C688" s="142"/>
      <c r="F688" s="140"/>
      <c r="G688" s="140"/>
      <c r="H688" s="140"/>
      <c r="I688" s="140"/>
      <c r="J688" s="140"/>
      <c r="K688" s="140"/>
      <c r="L688" s="140"/>
      <c r="M688" s="140"/>
      <c r="N688" s="140"/>
      <c r="O688" s="140"/>
      <c r="P688" s="140"/>
      <c r="Q688" s="140"/>
    </row>
    <row r="689" spans="1:17" s="141" customFormat="1" ht="15" x14ac:dyDescent="0.2">
      <c r="A689" s="142"/>
      <c r="B689" s="142"/>
      <c r="C689" s="142"/>
      <c r="F689" s="140"/>
      <c r="G689" s="140"/>
      <c r="H689" s="140"/>
      <c r="I689" s="140"/>
      <c r="J689" s="140"/>
      <c r="K689" s="140"/>
      <c r="L689" s="140"/>
      <c r="M689" s="140"/>
      <c r="N689" s="140"/>
      <c r="O689" s="140"/>
      <c r="P689" s="140"/>
      <c r="Q689" s="140"/>
    </row>
    <row r="690" spans="1:17" s="141" customFormat="1" ht="15" x14ac:dyDescent="0.2">
      <c r="A690" s="142"/>
      <c r="B690" s="142"/>
      <c r="C690" s="142"/>
      <c r="F690" s="140"/>
      <c r="G690" s="140"/>
      <c r="H690" s="140"/>
      <c r="I690" s="140"/>
      <c r="J690" s="140"/>
      <c r="K690" s="140"/>
      <c r="L690" s="140"/>
      <c r="M690" s="140"/>
      <c r="N690" s="140"/>
      <c r="O690" s="140"/>
      <c r="P690" s="140"/>
      <c r="Q690" s="140"/>
    </row>
    <row r="691" spans="1:17" s="141" customFormat="1" ht="15" x14ac:dyDescent="0.2">
      <c r="A691" s="142"/>
      <c r="B691" s="142"/>
      <c r="C691" s="142"/>
      <c r="F691" s="140"/>
      <c r="G691" s="140"/>
      <c r="H691" s="140"/>
      <c r="I691" s="140"/>
      <c r="J691" s="140"/>
      <c r="K691" s="140"/>
      <c r="L691" s="140"/>
      <c r="M691" s="140"/>
      <c r="N691" s="140"/>
      <c r="O691" s="140"/>
      <c r="P691" s="140"/>
      <c r="Q691" s="140"/>
    </row>
    <row r="692" spans="1:17" s="141" customFormat="1" ht="15" x14ac:dyDescent="0.2">
      <c r="A692" s="142"/>
      <c r="B692" s="142"/>
      <c r="C692" s="142"/>
      <c r="F692" s="140"/>
      <c r="G692" s="140"/>
      <c r="H692" s="140"/>
      <c r="I692" s="140"/>
      <c r="J692" s="140"/>
      <c r="K692" s="140"/>
      <c r="L692" s="140"/>
      <c r="M692" s="140"/>
      <c r="N692" s="140"/>
      <c r="O692" s="140"/>
      <c r="P692" s="140"/>
      <c r="Q692" s="140"/>
    </row>
    <row r="693" spans="1:17" s="141" customFormat="1" ht="15" x14ac:dyDescent="0.2">
      <c r="A693" s="142"/>
      <c r="B693" s="142"/>
      <c r="C693" s="142"/>
      <c r="F693" s="140"/>
      <c r="G693" s="140"/>
      <c r="H693" s="140"/>
      <c r="I693" s="140"/>
      <c r="J693" s="140"/>
      <c r="K693" s="140"/>
      <c r="L693" s="140"/>
      <c r="M693" s="140"/>
      <c r="N693" s="140"/>
      <c r="O693" s="140"/>
      <c r="P693" s="140"/>
      <c r="Q693" s="140"/>
    </row>
    <row r="694" spans="1:17" s="141" customFormat="1" ht="15" x14ac:dyDescent="0.2">
      <c r="A694" s="142"/>
      <c r="B694" s="142"/>
      <c r="C694" s="142"/>
      <c r="F694" s="140"/>
      <c r="G694" s="140"/>
      <c r="H694" s="140"/>
      <c r="I694" s="140"/>
      <c r="J694" s="140"/>
      <c r="K694" s="140"/>
      <c r="L694" s="140"/>
      <c r="M694" s="140"/>
      <c r="N694" s="140"/>
      <c r="O694" s="140"/>
      <c r="P694" s="140"/>
      <c r="Q694" s="140"/>
    </row>
    <row r="695" spans="1:17" s="141" customFormat="1" ht="15" x14ac:dyDescent="0.2">
      <c r="A695" s="142"/>
      <c r="B695" s="142"/>
      <c r="C695" s="142"/>
      <c r="F695" s="140"/>
      <c r="G695" s="140"/>
      <c r="H695" s="140"/>
      <c r="I695" s="140"/>
      <c r="J695" s="140"/>
      <c r="K695" s="140"/>
      <c r="L695" s="140"/>
      <c r="M695" s="140"/>
      <c r="N695" s="140"/>
      <c r="O695" s="140"/>
      <c r="P695" s="140"/>
      <c r="Q695" s="140"/>
    </row>
    <row r="696" spans="1:17" s="141" customFormat="1" ht="15" x14ac:dyDescent="0.2">
      <c r="A696" s="142"/>
      <c r="B696" s="142"/>
      <c r="C696" s="142"/>
      <c r="F696" s="140"/>
      <c r="G696" s="140"/>
      <c r="H696" s="140"/>
      <c r="I696" s="140"/>
      <c r="J696" s="140"/>
      <c r="K696" s="140"/>
      <c r="L696" s="140"/>
      <c r="M696" s="140"/>
      <c r="N696" s="140"/>
      <c r="O696" s="140"/>
      <c r="P696" s="140"/>
      <c r="Q696" s="140"/>
    </row>
    <row r="697" spans="1:17" s="141" customFormat="1" ht="15" x14ac:dyDescent="0.2">
      <c r="A697" s="142"/>
      <c r="B697" s="142"/>
      <c r="C697" s="142"/>
      <c r="F697" s="140"/>
      <c r="G697" s="140"/>
      <c r="H697" s="140"/>
      <c r="I697" s="140"/>
      <c r="J697" s="140"/>
      <c r="K697" s="140"/>
      <c r="L697" s="140"/>
      <c r="M697" s="140"/>
      <c r="N697" s="140"/>
      <c r="O697" s="140"/>
      <c r="P697" s="140"/>
      <c r="Q697" s="140"/>
    </row>
    <row r="698" spans="1:17" s="141" customFormat="1" ht="15" x14ac:dyDescent="0.2">
      <c r="A698" s="142"/>
      <c r="B698" s="142"/>
      <c r="C698" s="142"/>
      <c r="F698" s="140"/>
      <c r="G698" s="140"/>
      <c r="H698" s="140"/>
      <c r="I698" s="140"/>
      <c r="J698" s="140"/>
      <c r="K698" s="140"/>
      <c r="L698" s="140"/>
      <c r="M698" s="140"/>
      <c r="N698" s="140"/>
      <c r="O698" s="140"/>
      <c r="P698" s="140"/>
      <c r="Q698" s="140"/>
    </row>
    <row r="699" spans="1:17" s="141" customFormat="1" ht="15" x14ac:dyDescent="0.2">
      <c r="A699" s="142"/>
      <c r="B699" s="142"/>
      <c r="C699" s="142"/>
      <c r="F699" s="140"/>
      <c r="G699" s="140"/>
      <c r="H699" s="140"/>
      <c r="I699" s="140"/>
      <c r="J699" s="140"/>
      <c r="K699" s="140"/>
      <c r="L699" s="140"/>
      <c r="M699" s="140"/>
      <c r="N699" s="140"/>
      <c r="O699" s="140"/>
      <c r="P699" s="140"/>
      <c r="Q699" s="140"/>
    </row>
    <row r="700" spans="1:17" s="141" customFormat="1" ht="15" x14ac:dyDescent="0.2">
      <c r="A700" s="142"/>
      <c r="B700" s="142"/>
      <c r="C700" s="142"/>
      <c r="F700" s="140"/>
      <c r="G700" s="140"/>
      <c r="H700" s="140"/>
      <c r="I700" s="140"/>
      <c r="J700" s="140"/>
      <c r="K700" s="140"/>
      <c r="L700" s="140"/>
      <c r="M700" s="140"/>
      <c r="N700" s="140"/>
      <c r="O700" s="140"/>
      <c r="P700" s="140"/>
      <c r="Q700" s="140"/>
    </row>
    <row r="701" spans="1:17" s="141" customFormat="1" ht="15" x14ac:dyDescent="0.2">
      <c r="A701" s="142"/>
      <c r="B701" s="142"/>
      <c r="C701" s="142"/>
      <c r="F701" s="140"/>
      <c r="G701" s="140"/>
      <c r="H701" s="140"/>
      <c r="I701" s="140"/>
      <c r="J701" s="140"/>
      <c r="K701" s="140"/>
      <c r="L701" s="140"/>
      <c r="M701" s="140"/>
      <c r="N701" s="140"/>
      <c r="O701" s="140"/>
      <c r="P701" s="140"/>
      <c r="Q701" s="140"/>
    </row>
    <row r="702" spans="1:17" s="141" customFormat="1" ht="15" x14ac:dyDescent="0.2">
      <c r="A702" s="142"/>
      <c r="B702" s="142"/>
      <c r="C702" s="142"/>
      <c r="F702" s="140"/>
      <c r="G702" s="140"/>
      <c r="H702" s="140"/>
      <c r="I702" s="140"/>
      <c r="J702" s="140"/>
      <c r="K702" s="140"/>
      <c r="L702" s="140"/>
      <c r="M702" s="140"/>
      <c r="N702" s="140"/>
      <c r="O702" s="140"/>
      <c r="P702" s="140"/>
      <c r="Q702" s="140"/>
    </row>
    <row r="703" spans="1:17" s="141" customFormat="1" ht="15" x14ac:dyDescent="0.2">
      <c r="A703" s="142"/>
      <c r="B703" s="142"/>
      <c r="C703" s="142"/>
      <c r="F703" s="140"/>
      <c r="G703" s="140"/>
      <c r="H703" s="140"/>
      <c r="I703" s="140"/>
      <c r="J703" s="140"/>
      <c r="K703" s="140"/>
      <c r="L703" s="140"/>
      <c r="M703" s="140"/>
      <c r="N703" s="140"/>
      <c r="O703" s="140"/>
      <c r="P703" s="140"/>
      <c r="Q703" s="140"/>
    </row>
  </sheetData>
  <mergeCells count="13">
    <mergeCell ref="M8:N8"/>
    <mergeCell ref="M7:O7"/>
    <mergeCell ref="A2:E2"/>
    <mergeCell ref="M21:N21"/>
    <mergeCell ref="C10:C11"/>
    <mergeCell ref="C14:C15"/>
    <mergeCell ref="C16:C17"/>
    <mergeCell ref="C18:C19"/>
    <mergeCell ref="C33:E33"/>
    <mergeCell ref="A26:D26"/>
    <mergeCell ref="A1:E1"/>
    <mergeCell ref="I7:L7"/>
    <mergeCell ref="K8:L8"/>
  </mergeCells>
  <conditionalFormatting sqref="F20">
    <cfRule type="cellIs" dxfId="78" priority="4" stopIfTrue="1" operator="notEqual">
      <formula>556198579.23+4174064.79-10000+1520</formula>
    </cfRule>
  </conditionalFormatting>
  <conditionalFormatting sqref="G20">
    <cfRule type="cellIs" dxfId="77" priority="5" stopIfTrue="1" operator="notEqual">
      <formula>554409109.21+6257639.7</formula>
    </cfRule>
  </conditionalFormatting>
  <conditionalFormatting sqref="L21">
    <cfRule type="cellIs" dxfId="76" priority="6" stopIfTrue="1" operator="notEqual">
      <formula>$I$20-$J$20</formula>
    </cfRule>
  </conditionalFormatting>
  <conditionalFormatting sqref="N20">
    <cfRule type="cellIs" dxfId="75" priority="7" stopIfTrue="1" operator="notEqual">
      <formula>86766.27</formula>
    </cfRule>
  </conditionalFormatting>
  <conditionalFormatting sqref="O20">
    <cfRule type="cellIs" dxfId="74" priority="8" stopIfTrue="1" operator="notEqual">
      <formula>0</formula>
    </cfRule>
  </conditionalFormatting>
  <conditionalFormatting sqref="H20">
    <cfRule type="cellIs" dxfId="73" priority="3" operator="notEqual">
      <formula>8480</formula>
    </cfRule>
  </conditionalFormatting>
  <conditionalFormatting sqref="I20">
    <cfRule type="cellIs" dxfId="72" priority="2" operator="notEqual">
      <formula>-1789470.02+2083574.91</formula>
    </cfRule>
  </conditionalFormatting>
  <conditionalFormatting sqref="J20">
    <cfRule type="cellIs" dxfId="71" priority="1" operator="notEqual">
      <formula>466513.72</formula>
    </cfRule>
  </conditionalFormatting>
  <printOptions horizontalCentered="1"/>
  <pageMargins left="0.39370078740157483" right="0" top="0.98425196850393704" bottom="0.98425196850393704" header="0.51181102362204722" footer="0.51181102362204722"/>
  <pageSetup paperSize="9" scale="64" firstPageNumber="444" orientation="landscape" useFirstPageNumber="1" r:id="rId1"/>
  <headerFooter alignWithMargins="0">
    <oddFooter>&amp;L&amp;"Arial,Kurzíva"&amp;12Zastupitelstvo Olomouckého kraje 26.6.2015
4.- Závěrečný účet Olomouckého kraje za rok 2014
Příloha č.15: Financování hospodaření příspěvkových organizací Olomouckého kraje&amp;R&amp;"Arial,Kurzíva"&amp;12Strana &amp;P (celkem 484)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60"/>
  <sheetViews>
    <sheetView zoomScaleNormal="100" workbookViewId="0">
      <selection activeCell="L36" sqref="L36"/>
    </sheetView>
  </sheetViews>
  <sheetFormatPr defaultRowHeight="12.75" x14ac:dyDescent="0.2"/>
  <cols>
    <col min="1" max="1" width="7.5703125" style="2" customWidth="1"/>
    <col min="2" max="2" width="2.5703125" style="2" customWidth="1"/>
    <col min="3" max="3" width="8.42578125" style="2" customWidth="1"/>
    <col min="4" max="4" width="8.28515625" style="2" customWidth="1"/>
    <col min="5" max="5" width="14.7109375" style="2" customWidth="1"/>
    <col min="6" max="6" width="17.42578125" style="2" customWidth="1"/>
    <col min="7" max="9" width="14.7109375" style="2" customWidth="1"/>
    <col min="10" max="16384" width="9.140625" style="1"/>
  </cols>
  <sheetData>
    <row r="1" spans="1:11" ht="19.5" x14ac:dyDescent="0.4">
      <c r="A1" s="139" t="s">
        <v>51</v>
      </c>
      <c r="B1" s="138"/>
      <c r="C1" s="138"/>
      <c r="D1" s="138"/>
      <c r="E1" s="137"/>
      <c r="F1" s="137"/>
    </row>
    <row r="2" spans="1:11" ht="19.5" x14ac:dyDescent="0.4">
      <c r="A2" s="332" t="s">
        <v>50</v>
      </c>
      <c r="B2" s="332"/>
      <c r="C2" s="332"/>
      <c r="D2" s="332"/>
      <c r="E2" s="334" t="s">
        <v>99</v>
      </c>
      <c r="F2" s="335"/>
      <c r="G2" s="335"/>
      <c r="H2" s="335"/>
      <c r="I2" s="335"/>
      <c r="J2" s="136"/>
      <c r="K2" s="136"/>
    </row>
    <row r="3" spans="1:11" ht="12" customHeight="1" x14ac:dyDescent="0.4">
      <c r="A3" s="135"/>
      <c r="B3" s="135"/>
      <c r="C3" s="135"/>
      <c r="D3" s="135"/>
      <c r="E3" s="333" t="s">
        <v>48</v>
      </c>
      <c r="F3" s="333"/>
      <c r="G3" s="333"/>
      <c r="H3" s="333"/>
      <c r="I3" s="333"/>
    </row>
    <row r="4" spans="1:11" ht="15.75" x14ac:dyDescent="0.25">
      <c r="A4" s="134" t="s">
        <v>49</v>
      </c>
      <c r="E4" s="329" t="s">
        <v>100</v>
      </c>
      <c r="F4" s="329"/>
      <c r="G4" s="329"/>
      <c r="H4" s="329"/>
      <c r="I4" s="329"/>
    </row>
    <row r="5" spans="1:11" ht="9" customHeight="1" x14ac:dyDescent="0.25">
      <c r="A5" s="134"/>
      <c r="E5" s="333" t="s">
        <v>48</v>
      </c>
      <c r="F5" s="333"/>
      <c r="G5" s="333"/>
      <c r="H5" s="333"/>
      <c r="I5" s="333"/>
    </row>
    <row r="6" spans="1:11" ht="19.5" x14ac:dyDescent="0.4">
      <c r="A6" s="132" t="s">
        <v>47</v>
      </c>
      <c r="E6" s="335" t="s">
        <v>101</v>
      </c>
      <c r="F6" s="335"/>
      <c r="G6" s="335"/>
      <c r="H6" s="132" t="s">
        <v>46</v>
      </c>
      <c r="I6" s="133" t="s">
        <v>79</v>
      </c>
    </row>
    <row r="7" spans="1:11" ht="9.75" customHeight="1" x14ac:dyDescent="0.4">
      <c r="A7" s="132"/>
      <c r="E7" s="333" t="s">
        <v>45</v>
      </c>
      <c r="F7" s="333"/>
      <c r="G7" s="333"/>
      <c r="H7" s="333"/>
      <c r="I7" s="333"/>
    </row>
    <row r="8" spans="1:11" ht="3.75" customHeight="1" x14ac:dyDescent="0.4">
      <c r="A8" s="132"/>
      <c r="E8" s="129"/>
      <c r="F8" s="129"/>
      <c r="G8" s="129"/>
      <c r="H8" s="130"/>
      <c r="I8" s="129"/>
    </row>
    <row r="9" spans="1:11" ht="19.5" x14ac:dyDescent="0.4">
      <c r="A9" s="132"/>
      <c r="E9" s="129"/>
      <c r="F9" s="131"/>
      <c r="G9" s="129"/>
      <c r="H9" s="130"/>
      <c r="I9" s="129"/>
    </row>
    <row r="11" spans="1:11" ht="18.75" x14ac:dyDescent="0.4">
      <c r="A11" s="128"/>
      <c r="B11" s="127"/>
      <c r="C11" s="127"/>
      <c r="D11" s="127"/>
      <c r="E11" s="121" t="s">
        <v>44</v>
      </c>
      <c r="F11" s="121" t="s">
        <v>43</v>
      </c>
      <c r="G11" s="124" t="s">
        <v>20</v>
      </c>
      <c r="H11" s="126" t="s">
        <v>27</v>
      </c>
      <c r="I11" s="125"/>
    </row>
    <row r="12" spans="1:11" ht="18.75" x14ac:dyDescent="0.4">
      <c r="A12" s="72"/>
      <c r="B12" s="72"/>
      <c r="C12" s="72"/>
      <c r="D12" s="72"/>
      <c r="E12" s="121" t="s">
        <v>42</v>
      </c>
      <c r="F12" s="121" t="s">
        <v>42</v>
      </c>
      <c r="G12" s="124" t="s">
        <v>41</v>
      </c>
      <c r="H12" s="123" t="s">
        <v>40</v>
      </c>
      <c r="I12" s="122" t="s">
        <v>39</v>
      </c>
    </row>
    <row r="13" spans="1:11" ht="15" x14ac:dyDescent="0.2">
      <c r="A13" s="72"/>
      <c r="B13" s="72"/>
      <c r="C13" s="72"/>
      <c r="D13" s="72"/>
      <c r="E13" s="121" t="s">
        <v>0</v>
      </c>
      <c r="F13" s="121" t="s">
        <v>0</v>
      </c>
      <c r="G13" s="120"/>
      <c r="H13" s="337" t="s">
        <v>10</v>
      </c>
      <c r="I13" s="338"/>
    </row>
    <row r="14" spans="1:11" ht="15" x14ac:dyDescent="0.2">
      <c r="A14" s="72"/>
      <c r="B14" s="72"/>
      <c r="C14" s="72"/>
      <c r="D14" s="72"/>
      <c r="E14" s="121"/>
      <c r="F14" s="121"/>
      <c r="G14" s="120"/>
      <c r="H14" s="119"/>
      <c r="I14" s="118"/>
    </row>
    <row r="15" spans="1:11" ht="18.75" x14ac:dyDescent="0.4">
      <c r="A15" s="74" t="s">
        <v>38</v>
      </c>
      <c r="B15" s="74"/>
      <c r="C15" s="116"/>
      <c r="D15" s="115"/>
      <c r="E15" s="117"/>
      <c r="F15" s="117"/>
      <c r="G15" s="98"/>
      <c r="H15" s="72"/>
      <c r="I15" s="72"/>
    </row>
    <row r="16" spans="1:11" ht="19.5" x14ac:dyDescent="0.4">
      <c r="A16" s="112" t="s">
        <v>37</v>
      </c>
      <c r="B16" s="74"/>
      <c r="C16" s="116"/>
      <c r="D16" s="115"/>
      <c r="E16" s="94">
        <v>169805000</v>
      </c>
      <c r="F16" s="111">
        <v>171155000</v>
      </c>
      <c r="G16" s="108">
        <f>H16+I16</f>
        <v>174610063.81</v>
      </c>
      <c r="H16" s="94">
        <v>172970197.89000002</v>
      </c>
      <c r="I16" s="94">
        <v>1639865.92</v>
      </c>
    </row>
    <row r="17" spans="1:9" ht="14.25" x14ac:dyDescent="0.3">
      <c r="A17" s="79"/>
      <c r="B17" s="114"/>
      <c r="C17" s="114"/>
      <c r="D17" s="114"/>
      <c r="E17" s="113"/>
      <c r="F17" s="113"/>
    </row>
    <row r="18" spans="1:9" ht="19.5" x14ac:dyDescent="0.4">
      <c r="A18" s="112" t="s">
        <v>36</v>
      </c>
      <c r="B18" s="101"/>
      <c r="C18" s="101"/>
      <c r="D18" s="101"/>
      <c r="E18" s="94">
        <v>169805000</v>
      </c>
      <c r="F18" s="111">
        <v>171155000</v>
      </c>
      <c r="G18" s="108">
        <f>H18+I18</f>
        <v>174773521.34999999</v>
      </c>
      <c r="H18" s="94">
        <v>172282480.84999999</v>
      </c>
      <c r="I18" s="94">
        <v>2491040.5</v>
      </c>
    </row>
    <row r="19" spans="1:9" ht="18" x14ac:dyDescent="0.35">
      <c r="A19" s="110"/>
      <c r="B19" s="101"/>
      <c r="C19" s="101"/>
      <c r="D19" s="101"/>
      <c r="E19" s="108"/>
      <c r="F19" s="109"/>
      <c r="G19" s="108"/>
      <c r="H19" s="107"/>
      <c r="I19" s="107"/>
    </row>
    <row r="20" spans="1:9" ht="18" hidden="1" x14ac:dyDescent="0.35">
      <c r="A20" s="106"/>
      <c r="B20" s="105"/>
      <c r="C20" s="105"/>
      <c r="D20" s="105"/>
      <c r="E20" s="101"/>
      <c r="F20" s="101"/>
      <c r="G20" s="101"/>
      <c r="H20" s="104"/>
      <c r="I20" s="104"/>
    </row>
    <row r="21" spans="1:9" ht="19.5" x14ac:dyDescent="0.4">
      <c r="A21" s="103" t="s">
        <v>35</v>
      </c>
      <c r="B21" s="99"/>
      <c r="C21" s="99"/>
      <c r="D21" s="99"/>
      <c r="E21" s="99"/>
      <c r="F21" s="99"/>
      <c r="G21" s="102"/>
      <c r="H21" s="101"/>
      <c r="I21" s="101"/>
    </row>
    <row r="22" spans="1:9" ht="18" x14ac:dyDescent="0.35">
      <c r="A22" s="99"/>
      <c r="B22" s="99"/>
      <c r="C22" s="100" t="s">
        <v>34</v>
      </c>
      <c r="D22" s="99"/>
      <c r="E22" s="99"/>
      <c r="F22" s="99"/>
      <c r="G22" s="94">
        <v>0</v>
      </c>
      <c r="H22" s="94">
        <v>0</v>
      </c>
      <c r="I22" s="94">
        <v>0</v>
      </c>
    </row>
    <row r="23" spans="1:9" ht="18" x14ac:dyDescent="0.25">
      <c r="A23" s="98"/>
      <c r="B23" s="96"/>
      <c r="C23" s="97"/>
      <c r="D23" s="96"/>
      <c r="E23" s="96"/>
      <c r="F23" s="96"/>
      <c r="G23" s="95"/>
      <c r="H23" s="94"/>
      <c r="I23" s="94"/>
    </row>
    <row r="24" spans="1:9" ht="22.5" x14ac:dyDescent="0.45">
      <c r="A24" s="93" t="s">
        <v>33</v>
      </c>
      <c r="B24" s="91"/>
      <c r="C24" s="92"/>
      <c r="D24" s="91"/>
      <c r="E24" s="91"/>
      <c r="F24" s="91"/>
      <c r="G24" s="90">
        <f>ROUND(G18-G16-G22,2)</f>
        <v>163457.54</v>
      </c>
      <c r="H24" s="89">
        <f>H18-H16-H22</f>
        <v>-687717.04000002146</v>
      </c>
      <c r="I24" s="89">
        <f>I18-I16-I22</f>
        <v>851174.58000000007</v>
      </c>
    </row>
    <row r="25" spans="1:9" ht="15" x14ac:dyDescent="0.3">
      <c r="A25" s="88" t="s">
        <v>32</v>
      </c>
      <c r="B25" s="88"/>
      <c r="C25" s="88"/>
      <c r="D25" s="88"/>
      <c r="E25" s="88"/>
      <c r="F25" s="88"/>
      <c r="G25" s="87">
        <v>-254110.18</v>
      </c>
    </row>
    <row r="26" spans="1:9" ht="15" x14ac:dyDescent="0.3">
      <c r="A26" s="88" t="s">
        <v>31</v>
      </c>
      <c r="B26" s="88"/>
      <c r="C26" s="88"/>
      <c r="D26" s="88"/>
      <c r="E26" s="88"/>
      <c r="F26" s="88"/>
      <c r="G26" s="87">
        <v>417567.72</v>
      </c>
      <c r="H26" s="72"/>
    </row>
    <row r="28" spans="1:9" ht="19.5" x14ac:dyDescent="0.4">
      <c r="A28" s="46" t="s">
        <v>30</v>
      </c>
      <c r="B28" s="46" t="s">
        <v>29</v>
      </c>
      <c r="C28" s="46"/>
      <c r="D28" s="71"/>
      <c r="E28" s="71"/>
      <c r="F28" s="4"/>
      <c r="G28" s="86"/>
      <c r="H28" s="58"/>
      <c r="I28" s="4"/>
    </row>
    <row r="29" spans="1:9" ht="18.75" x14ac:dyDescent="0.4">
      <c r="A29" s="74"/>
      <c r="B29" s="74"/>
      <c r="C29" s="76" t="s">
        <v>28</v>
      </c>
      <c r="D29" s="76"/>
      <c r="E29" s="76"/>
      <c r="G29" s="85">
        <f>G30+G31</f>
        <v>0</v>
      </c>
      <c r="H29" s="58"/>
      <c r="I29" s="72"/>
    </row>
    <row r="30" spans="1:9" ht="18.75" x14ac:dyDescent="0.4">
      <c r="A30" s="74"/>
      <c r="B30" s="74"/>
      <c r="C30" s="81"/>
      <c r="D30" s="80"/>
      <c r="E30" s="84" t="s">
        <v>27</v>
      </c>
      <c r="F30" s="83" t="s">
        <v>4</v>
      </c>
      <c r="G30" s="82">
        <v>0</v>
      </c>
      <c r="H30" s="58"/>
      <c r="I30" s="72"/>
    </row>
    <row r="31" spans="1:9" ht="18.75" x14ac:dyDescent="0.4">
      <c r="A31" s="74"/>
      <c r="B31" s="74"/>
      <c r="C31" s="81"/>
      <c r="D31" s="80"/>
      <c r="E31" s="79"/>
      <c r="F31" s="78" t="s">
        <v>2</v>
      </c>
      <c r="G31" s="77">
        <v>0</v>
      </c>
      <c r="H31" s="58"/>
      <c r="I31" s="72"/>
    </row>
    <row r="32" spans="1:9" ht="18.75" x14ac:dyDescent="0.4">
      <c r="A32" s="74"/>
      <c r="B32" s="74"/>
      <c r="C32" s="76" t="s">
        <v>26</v>
      </c>
      <c r="D32" s="76"/>
      <c r="E32" s="75"/>
      <c r="F32" s="72"/>
      <c r="G32" s="73">
        <v>417567.72</v>
      </c>
      <c r="H32" s="58"/>
      <c r="I32" s="72"/>
    </row>
    <row r="33" spans="1:11" ht="18.75" x14ac:dyDescent="0.4">
      <c r="A33" s="74"/>
      <c r="B33" s="74" t="s">
        <v>25</v>
      </c>
      <c r="C33" s="339" t="s">
        <v>24</v>
      </c>
      <c r="D33" s="340"/>
      <c r="E33" s="340"/>
      <c r="F33" s="340"/>
      <c r="G33" s="73">
        <v>0</v>
      </c>
      <c r="H33" s="58"/>
      <c r="I33" s="72"/>
    </row>
    <row r="34" spans="1:11" ht="49.5" customHeight="1" x14ac:dyDescent="0.2">
      <c r="A34" s="341" t="s">
        <v>126</v>
      </c>
      <c r="B34" s="342"/>
      <c r="C34" s="342"/>
      <c r="D34" s="342"/>
      <c r="E34" s="342"/>
      <c r="F34" s="342"/>
      <c r="G34" s="342"/>
      <c r="H34" s="342"/>
      <c r="I34" s="342"/>
    </row>
    <row r="35" spans="1:11" x14ac:dyDescent="0.2">
      <c r="A35" s="285"/>
      <c r="B35" s="285"/>
      <c r="C35" s="285"/>
      <c r="D35" s="285"/>
      <c r="E35" s="285"/>
      <c r="F35" s="285"/>
      <c r="G35" s="285"/>
      <c r="H35" s="285"/>
      <c r="I35" s="285"/>
    </row>
    <row r="36" spans="1:11" x14ac:dyDescent="0.2">
      <c r="A36" s="285"/>
      <c r="B36" s="285"/>
      <c r="C36" s="285"/>
      <c r="D36" s="285"/>
      <c r="E36" s="285"/>
      <c r="F36" s="285"/>
      <c r="G36" s="285"/>
      <c r="H36" s="285"/>
      <c r="I36" s="285"/>
    </row>
    <row r="37" spans="1:11" ht="19.5" x14ac:dyDescent="0.4">
      <c r="A37" s="46" t="s">
        <v>23</v>
      </c>
      <c r="B37" s="46" t="s">
        <v>22</v>
      </c>
      <c r="C37" s="46"/>
      <c r="D37" s="69"/>
      <c r="E37" s="5"/>
      <c r="F37" s="71"/>
      <c r="G37" s="70"/>
      <c r="H37" s="4"/>
      <c r="I37" s="4"/>
    </row>
    <row r="38" spans="1:11" ht="18.75" x14ac:dyDescent="0.4">
      <c r="A38" s="46"/>
      <c r="B38" s="46"/>
      <c r="C38" s="46"/>
      <c r="D38" s="69"/>
      <c r="F38" s="9" t="s">
        <v>21</v>
      </c>
      <c r="G38" s="68" t="s">
        <v>20</v>
      </c>
      <c r="H38" s="4"/>
      <c r="I38" s="67" t="s">
        <v>19</v>
      </c>
      <c r="J38" s="66"/>
      <c r="K38" s="64"/>
    </row>
    <row r="39" spans="1:11" ht="16.5" x14ac:dyDescent="0.35">
      <c r="A39" s="62" t="s">
        <v>18</v>
      </c>
      <c r="B39" s="61"/>
      <c r="C39" s="60"/>
      <c r="D39" s="61"/>
      <c r="E39" s="5"/>
      <c r="F39" s="59">
        <v>86000000</v>
      </c>
      <c r="G39" s="59">
        <v>85695765.329999998</v>
      </c>
      <c r="H39" s="58"/>
      <c r="I39" s="57">
        <f>IF(F39=0,"nerozp.",G39/F39)</f>
        <v>0.99646238755813954</v>
      </c>
      <c r="J39" s="65"/>
      <c r="K39" s="64"/>
    </row>
    <row r="40" spans="1:11" ht="16.5" x14ac:dyDescent="0.35">
      <c r="A40" s="62" t="s">
        <v>17</v>
      </c>
      <c r="B40" s="61"/>
      <c r="C40" s="60"/>
      <c r="D40" s="63"/>
      <c r="E40" s="63"/>
      <c r="F40" s="59">
        <v>0</v>
      </c>
      <c r="G40" s="59">
        <v>5028832.71</v>
      </c>
      <c r="H40" s="58"/>
      <c r="I40" s="57" t="str">
        <f>IF(F40=0,"nerozp.",G40/F40)</f>
        <v>nerozp.</v>
      </c>
    </row>
    <row r="41" spans="1:11" ht="16.5" x14ac:dyDescent="0.35">
      <c r="A41" s="62" t="s">
        <v>16</v>
      </c>
      <c r="B41" s="61"/>
      <c r="C41" s="60"/>
      <c r="D41" s="63"/>
      <c r="E41" s="63"/>
      <c r="F41" s="59">
        <v>0</v>
      </c>
      <c r="G41" s="59">
        <v>0</v>
      </c>
      <c r="H41" s="58"/>
      <c r="I41" s="57" t="str">
        <f>IF(F41=0,"nerozp.",G41/F41)</f>
        <v>nerozp.</v>
      </c>
    </row>
    <row r="42" spans="1:11" ht="16.5" x14ac:dyDescent="0.35">
      <c r="A42" s="62" t="s">
        <v>15</v>
      </c>
      <c r="B42" s="61"/>
      <c r="C42" s="60"/>
      <c r="D42" s="5"/>
      <c r="E42" s="5"/>
      <c r="F42" s="59">
        <v>0</v>
      </c>
      <c r="G42" s="59">
        <v>0</v>
      </c>
      <c r="H42" s="58"/>
      <c r="I42" s="57" t="str">
        <f>IF(F42=0,"nerozp.",G42/F42)</f>
        <v>nerozp.</v>
      </c>
    </row>
    <row r="43" spans="1:11" ht="16.5" x14ac:dyDescent="0.35">
      <c r="A43" s="62" t="s">
        <v>14</v>
      </c>
      <c r="B43" s="61"/>
      <c r="C43" s="60"/>
      <c r="D43" s="5"/>
      <c r="E43" s="5"/>
      <c r="F43" s="59">
        <v>0</v>
      </c>
      <c r="G43" s="59">
        <v>0</v>
      </c>
      <c r="H43" s="58"/>
      <c r="I43" s="57" t="str">
        <f>IF(F43=0,"nerozp.",G43/F43)</f>
        <v>nerozp.</v>
      </c>
    </row>
    <row r="44" spans="1:11" ht="14.25" x14ac:dyDescent="0.2">
      <c r="A44" s="56" t="s">
        <v>13</v>
      </c>
      <c r="B44" s="293" t="s">
        <v>127</v>
      </c>
      <c r="C44" s="294"/>
      <c r="D44" s="295"/>
      <c r="E44" s="295"/>
      <c r="F44" s="296"/>
      <c r="G44" s="296"/>
      <c r="H44" s="48"/>
      <c r="I44" s="47"/>
    </row>
    <row r="45" spans="1:11" ht="14.25" x14ac:dyDescent="0.2">
      <c r="A45" s="56"/>
      <c r="B45" s="55"/>
      <c r="C45" s="54"/>
      <c r="D45" s="50"/>
      <c r="E45" s="50"/>
      <c r="F45" s="49"/>
      <c r="G45" s="49"/>
      <c r="H45" s="48"/>
      <c r="I45" s="47"/>
    </row>
    <row r="46" spans="1:11" ht="16.5" x14ac:dyDescent="0.35">
      <c r="A46" s="53"/>
      <c r="B46" s="52"/>
      <c r="C46" s="51"/>
      <c r="D46" s="50"/>
      <c r="E46" s="50"/>
      <c r="F46" s="49"/>
      <c r="G46" s="49"/>
      <c r="H46" s="48"/>
      <c r="I46" s="47"/>
    </row>
    <row r="47" spans="1:11" ht="19.5" thickBot="1" x14ac:dyDescent="0.45">
      <c r="A47" s="46" t="s">
        <v>12</v>
      </c>
      <c r="B47" s="46" t="s">
        <v>11</v>
      </c>
      <c r="C47" s="45"/>
      <c r="D47" s="5"/>
      <c r="E47" s="5"/>
      <c r="F47" s="4"/>
      <c r="G47" s="10"/>
      <c r="H47" s="330" t="s">
        <v>10</v>
      </c>
      <c r="I47" s="331"/>
    </row>
    <row r="48" spans="1:11" ht="18.75" thickTop="1" x14ac:dyDescent="0.35">
      <c r="A48" s="44"/>
      <c r="B48" s="42"/>
      <c r="C48" s="43"/>
      <c r="D48" s="42"/>
      <c r="E48" s="41" t="s">
        <v>9</v>
      </c>
      <c r="F48" s="40" t="s">
        <v>8</v>
      </c>
      <c r="G48" s="40" t="s">
        <v>7</v>
      </c>
      <c r="H48" s="39" t="s">
        <v>6</v>
      </c>
      <c r="I48" s="38" t="s">
        <v>5</v>
      </c>
    </row>
    <row r="49" spans="1:9" x14ac:dyDescent="0.2">
      <c r="A49" s="34"/>
      <c r="B49" s="4"/>
      <c r="C49" s="4"/>
      <c r="D49" s="4"/>
      <c r="E49" s="34"/>
      <c r="F49" s="336"/>
      <c r="G49" s="37"/>
      <c r="H49" s="36">
        <v>42004</v>
      </c>
      <c r="I49" s="35">
        <v>42004</v>
      </c>
    </row>
    <row r="50" spans="1:9" x14ac:dyDescent="0.2">
      <c r="A50" s="34"/>
      <c r="B50" s="4"/>
      <c r="C50" s="4"/>
      <c r="D50" s="4"/>
      <c r="E50" s="34"/>
      <c r="F50" s="336"/>
      <c r="G50" s="33"/>
      <c r="H50" s="33"/>
      <c r="I50" s="32"/>
    </row>
    <row r="51" spans="1:9" ht="13.5" thickBot="1" x14ac:dyDescent="0.25">
      <c r="A51" s="30"/>
      <c r="B51" s="31"/>
      <c r="C51" s="31"/>
      <c r="D51" s="31"/>
      <c r="E51" s="30"/>
      <c r="F51" s="29"/>
      <c r="G51" s="29"/>
      <c r="H51" s="29"/>
      <c r="I51" s="28"/>
    </row>
    <row r="52" spans="1:9" ht="13.5" thickTop="1" x14ac:dyDescent="0.2">
      <c r="A52" s="27"/>
      <c r="B52" s="26"/>
      <c r="C52" s="26" t="s">
        <v>4</v>
      </c>
      <c r="D52" s="26"/>
      <c r="E52" s="25">
        <v>214819</v>
      </c>
      <c r="F52" s="24">
        <v>0</v>
      </c>
      <c r="G52" s="23">
        <v>0</v>
      </c>
      <c r="H52" s="23">
        <f>E52+F52-G52</f>
        <v>214819</v>
      </c>
      <c r="I52" s="22">
        <v>214819</v>
      </c>
    </row>
    <row r="53" spans="1:9" x14ac:dyDescent="0.2">
      <c r="A53" s="21"/>
      <c r="B53" s="20"/>
      <c r="C53" s="20" t="s">
        <v>3</v>
      </c>
      <c r="D53" s="20"/>
      <c r="E53" s="19">
        <v>418204.69</v>
      </c>
      <c r="F53" s="18">
        <v>840341.37000000011</v>
      </c>
      <c r="G53" s="17">
        <v>1113279.1399999999</v>
      </c>
      <c r="H53" s="17">
        <f>E53+F53-G53</f>
        <v>145266.92000000016</v>
      </c>
      <c r="I53" s="16">
        <v>295604.75</v>
      </c>
    </row>
    <row r="54" spans="1:9" x14ac:dyDescent="0.2">
      <c r="A54" s="21"/>
      <c r="B54" s="20"/>
      <c r="C54" s="20" t="s">
        <v>2</v>
      </c>
      <c r="D54" s="20"/>
      <c r="E54" s="19">
        <v>9886183.25</v>
      </c>
      <c r="F54" s="18">
        <v>293227.94</v>
      </c>
      <c r="G54" s="17">
        <v>81712.02</v>
      </c>
      <c r="H54" s="17">
        <f>E54+F54-G54</f>
        <v>10097699.17</v>
      </c>
      <c r="I54" s="16">
        <v>10097699.17</v>
      </c>
    </row>
    <row r="55" spans="1:9" x14ac:dyDescent="0.2">
      <c r="A55" s="21"/>
      <c r="B55" s="20"/>
      <c r="C55" s="20" t="s">
        <v>1</v>
      </c>
      <c r="D55" s="20"/>
      <c r="E55" s="19">
        <v>2700269.51</v>
      </c>
      <c r="F55" s="18">
        <v>20439552.039999999</v>
      </c>
      <c r="G55" s="17">
        <v>11821589.24</v>
      </c>
      <c r="H55" s="17">
        <f>E55+F55-G55</f>
        <v>11318232.309999997</v>
      </c>
      <c r="I55" s="16">
        <v>11318232.310000001</v>
      </c>
    </row>
    <row r="56" spans="1:9" ht="18.75" thickBot="1" x14ac:dyDescent="0.4">
      <c r="A56" s="15" t="s">
        <v>0</v>
      </c>
      <c r="B56" s="14"/>
      <c r="C56" s="14"/>
      <c r="D56" s="14"/>
      <c r="E56" s="13">
        <f>SUM(E52:E55)</f>
        <v>13219476.449999999</v>
      </c>
      <c r="F56" s="12">
        <f>SUM(F52:F55)</f>
        <v>21573121.349999998</v>
      </c>
      <c r="G56" s="12">
        <f>SUM(G52:G55)</f>
        <v>13016580.4</v>
      </c>
      <c r="H56" s="12">
        <f>SUM(H52:H55)</f>
        <v>21776017.399999999</v>
      </c>
      <c r="I56" s="11">
        <f>SUM(I52:I55)</f>
        <v>21926355.23</v>
      </c>
    </row>
    <row r="57" spans="1:9" ht="18.75" thickTop="1" x14ac:dyDescent="0.35">
      <c r="A57" s="7"/>
      <c r="B57" s="6"/>
      <c r="C57" s="6"/>
      <c r="D57" s="5"/>
      <c r="E57" s="5"/>
      <c r="F57" s="4"/>
      <c r="G57" s="10"/>
      <c r="H57" s="9"/>
      <c r="I57" s="9"/>
    </row>
    <row r="58" spans="1:9" ht="18" x14ac:dyDescent="0.35">
      <c r="A58" s="7"/>
      <c r="B58" s="6"/>
      <c r="C58" s="6"/>
      <c r="D58" s="5"/>
      <c r="E58" s="5"/>
      <c r="F58" s="4"/>
      <c r="G58" s="8"/>
      <c r="H58" s="4"/>
      <c r="I58" s="4"/>
    </row>
    <row r="59" spans="1:9" ht="18" x14ac:dyDescent="0.35">
      <c r="A59" s="7"/>
      <c r="B59" s="6"/>
      <c r="C59" s="6"/>
      <c r="D59" s="5"/>
      <c r="E59" s="5"/>
      <c r="F59" s="4"/>
      <c r="G59" s="4"/>
      <c r="H59" s="4"/>
      <c r="I59" s="4"/>
    </row>
    <row r="60" spans="1:9" x14ac:dyDescent="0.2">
      <c r="A60" s="3"/>
      <c r="B60" s="3"/>
      <c r="C60" s="3"/>
      <c r="D60" s="3"/>
      <c r="E60" s="3"/>
      <c r="F60" s="3"/>
      <c r="G60" s="3"/>
      <c r="H60" s="3"/>
      <c r="I60" s="3"/>
    </row>
  </sheetData>
  <sheetProtection selectLockedCells="1"/>
  <mergeCells count="12">
    <mergeCell ref="F49:F50"/>
    <mergeCell ref="E6:G6"/>
    <mergeCell ref="E7:I7"/>
    <mergeCell ref="H13:I13"/>
    <mergeCell ref="C33:F33"/>
    <mergeCell ref="A34:I34"/>
    <mergeCell ref="E4:I4"/>
    <mergeCell ref="H47:I47"/>
    <mergeCell ref="A2:D2"/>
    <mergeCell ref="E3:I3"/>
    <mergeCell ref="E2:I2"/>
    <mergeCell ref="E5:I5"/>
  </mergeCells>
  <conditionalFormatting sqref="I45:I46">
    <cfRule type="cellIs" dxfId="70" priority="8" stopIfTrue="1" operator="greaterThan">
      <formula>1</formula>
    </cfRule>
  </conditionalFormatting>
  <conditionalFormatting sqref="H52:H55">
    <cfRule type="cellIs" dxfId="69" priority="11" stopIfTrue="1" operator="notEqual">
      <formula>E52+F52-G52</formula>
    </cfRule>
  </conditionalFormatting>
  <conditionalFormatting sqref="I56">
    <cfRule type="cellIs" dxfId="68" priority="12" stopIfTrue="1" operator="notEqual">
      <formula>$I$52+$I$53+$I$54+$I$55</formula>
    </cfRule>
  </conditionalFormatting>
  <conditionalFormatting sqref="H56">
    <cfRule type="cellIs" dxfId="67" priority="13" stopIfTrue="1" operator="notEqual">
      <formula>E56+F56-G56</formula>
    </cfRule>
    <cfRule type="cellIs" dxfId="66" priority="14" stopIfTrue="1" operator="notEqual">
      <formula>SUM($H$52:$H$55)</formula>
    </cfRule>
  </conditionalFormatting>
  <conditionalFormatting sqref="G18 G16">
    <cfRule type="cellIs" dxfId="65" priority="15" stopIfTrue="1" operator="notEqual">
      <formula>H16+I16</formula>
    </cfRule>
  </conditionalFormatting>
  <conditionalFormatting sqref="G24">
    <cfRule type="cellIs" dxfId="64" priority="16" stopIfTrue="1" operator="notEqual">
      <formula>ROUND(H24+I24,2)</formula>
    </cfRule>
  </conditionalFormatting>
  <conditionalFormatting sqref="H24">
    <cfRule type="cellIs" dxfId="63" priority="17" stopIfTrue="1" operator="notEqual">
      <formula>$H$18-$H$16-$H$22</formula>
    </cfRule>
  </conditionalFormatting>
  <conditionalFormatting sqref="G23">
    <cfRule type="cellIs" dxfId="62" priority="6" stopIfTrue="1" operator="notEqual">
      <formula>ROUND(H23+I23,2)</formula>
    </cfRule>
  </conditionalFormatting>
  <conditionalFormatting sqref="I24">
    <cfRule type="cellIs" dxfId="61" priority="18" stopIfTrue="1" operator="notEqual">
      <formula>I18-I16-I22</formula>
    </cfRule>
  </conditionalFormatting>
  <conditionalFormatting sqref="J38">
    <cfRule type="cellIs" dxfId="60" priority="4" operator="greaterThan">
      <formula>0</formula>
    </cfRule>
    <cfRule type="cellIs" dxfId="59" priority="5" operator="lessThan">
      <formula>0</formula>
    </cfRule>
  </conditionalFormatting>
  <conditionalFormatting sqref="J39">
    <cfRule type="cellIs" dxfId="58" priority="2" operator="greaterThan">
      <formula>0</formula>
    </cfRule>
    <cfRule type="cellIs" dxfId="57" priority="3" operator="lessThan">
      <formula>0</formula>
    </cfRule>
  </conditionalFormatting>
  <conditionalFormatting sqref="I44">
    <cfRule type="cellIs" dxfId="56" priority="1" stopIfTrue="1" operator="greaterThan">
      <formula>1</formula>
    </cfRule>
  </conditionalFormatting>
  <pageMargins left="0.78740157480314965" right="0.39370078740157483" top="0.59055118110236227" bottom="0.59055118110236227" header="0.51181102362204722" footer="0.51181102362204722"/>
  <pageSetup paperSize="9" scale="80" orientation="portrait" r:id="rId1"/>
  <headerFooter alignWithMargins="0">
    <oddFooter>&amp;L&amp;"Arial,Kurzíva"Zastupitelstvo Olomouckého kraje 26.6.2015
4.- Závěrečný účet Olomouckého kraje za rok 2014
Příloha č.15: Financování hospodaření příspěvkových organizací Olomouckého kraje&amp;R&amp;"Arial,Kurzíva"Strana &amp;P (celkem 484)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O60"/>
  <sheetViews>
    <sheetView topLeftCell="A10" zoomScaleNormal="100" workbookViewId="0">
      <selection activeCell="L36" sqref="L36"/>
    </sheetView>
  </sheetViews>
  <sheetFormatPr defaultRowHeight="12.75" x14ac:dyDescent="0.2"/>
  <cols>
    <col min="1" max="1" width="7.5703125" style="2" customWidth="1"/>
    <col min="2" max="2" width="2.5703125" style="2" customWidth="1"/>
    <col min="3" max="3" width="8.42578125" style="2" customWidth="1"/>
    <col min="4" max="4" width="8.28515625" style="2" customWidth="1"/>
    <col min="5" max="5" width="14.7109375" style="2" customWidth="1"/>
    <col min="6" max="6" width="17.42578125" style="2" customWidth="1"/>
    <col min="7" max="9" width="14.7109375" style="2" customWidth="1"/>
    <col min="10" max="16384" width="9.140625" style="1"/>
  </cols>
  <sheetData>
    <row r="1" spans="1:11" ht="19.5" x14ac:dyDescent="0.4">
      <c r="A1" s="139" t="s">
        <v>51</v>
      </c>
      <c r="B1" s="138"/>
      <c r="C1" s="138"/>
      <c r="D1" s="138"/>
      <c r="E1" s="137"/>
      <c r="F1" s="137"/>
    </row>
    <row r="2" spans="1:11" ht="19.5" x14ac:dyDescent="0.4">
      <c r="A2" s="332" t="s">
        <v>50</v>
      </c>
      <c r="B2" s="332"/>
      <c r="C2" s="332"/>
      <c r="D2" s="332"/>
      <c r="E2" s="334" t="s">
        <v>112</v>
      </c>
      <c r="F2" s="335"/>
      <c r="G2" s="335"/>
      <c r="H2" s="335"/>
      <c r="I2" s="335"/>
      <c r="J2" s="136"/>
      <c r="K2" s="136"/>
    </row>
    <row r="3" spans="1:11" ht="12" customHeight="1" x14ac:dyDescent="0.4">
      <c r="A3" s="135"/>
      <c r="B3" s="135"/>
      <c r="C3" s="135"/>
      <c r="D3" s="135"/>
      <c r="E3" s="333" t="s">
        <v>48</v>
      </c>
      <c r="F3" s="333"/>
      <c r="G3" s="333"/>
      <c r="H3" s="333"/>
      <c r="I3" s="333"/>
    </row>
    <row r="4" spans="1:11" ht="15.75" x14ac:dyDescent="0.25">
      <c r="A4" s="134" t="s">
        <v>49</v>
      </c>
      <c r="E4" s="329" t="s">
        <v>113</v>
      </c>
      <c r="F4" s="329"/>
      <c r="G4" s="329"/>
      <c r="H4" s="329"/>
      <c r="I4" s="329"/>
    </row>
    <row r="5" spans="1:11" ht="9" customHeight="1" x14ac:dyDescent="0.25">
      <c r="A5" s="134"/>
      <c r="E5" s="333" t="s">
        <v>48</v>
      </c>
      <c r="F5" s="333"/>
      <c r="G5" s="333"/>
      <c r="H5" s="333"/>
      <c r="I5" s="333"/>
    </row>
    <row r="6" spans="1:11" ht="19.5" x14ac:dyDescent="0.4">
      <c r="A6" s="132" t="s">
        <v>47</v>
      </c>
      <c r="E6" s="335" t="s">
        <v>114</v>
      </c>
      <c r="F6" s="335"/>
      <c r="G6" s="335"/>
      <c r="H6" s="132" t="s">
        <v>46</v>
      </c>
      <c r="I6" s="133" t="s">
        <v>75</v>
      </c>
    </row>
    <row r="7" spans="1:11" ht="9.75" customHeight="1" x14ac:dyDescent="0.4">
      <c r="A7" s="132"/>
      <c r="E7" s="333" t="s">
        <v>45</v>
      </c>
      <c r="F7" s="333"/>
      <c r="G7" s="333"/>
      <c r="H7" s="333"/>
      <c r="I7" s="333"/>
    </row>
    <row r="8" spans="1:11" ht="3.75" customHeight="1" x14ac:dyDescent="0.4">
      <c r="A8" s="132"/>
      <c r="E8" s="129"/>
      <c r="F8" s="129"/>
      <c r="G8" s="129"/>
      <c r="H8" s="130"/>
      <c r="I8" s="129"/>
    </row>
    <row r="9" spans="1:11" ht="19.5" x14ac:dyDescent="0.4">
      <c r="A9" s="132"/>
      <c r="E9" s="129"/>
      <c r="F9" s="131"/>
      <c r="G9" s="129"/>
      <c r="H9" s="130"/>
      <c r="I9" s="129"/>
    </row>
    <row r="11" spans="1:11" ht="18.75" x14ac:dyDescent="0.4">
      <c r="A11" s="128"/>
      <c r="B11" s="127"/>
      <c r="C11" s="127"/>
      <c r="D11" s="127"/>
      <c r="E11" s="121" t="s">
        <v>44</v>
      </c>
      <c r="F11" s="121" t="s">
        <v>43</v>
      </c>
      <c r="G11" s="124" t="s">
        <v>20</v>
      </c>
      <c r="H11" s="126" t="s">
        <v>27</v>
      </c>
      <c r="I11" s="125"/>
    </row>
    <row r="12" spans="1:11" ht="18.75" x14ac:dyDescent="0.4">
      <c r="A12" s="72"/>
      <c r="B12" s="72"/>
      <c r="C12" s="72"/>
      <c r="D12" s="72"/>
      <c r="E12" s="121" t="s">
        <v>42</v>
      </c>
      <c r="F12" s="121" t="s">
        <v>42</v>
      </c>
      <c r="G12" s="124" t="s">
        <v>41</v>
      </c>
      <c r="H12" s="123" t="s">
        <v>40</v>
      </c>
      <c r="I12" s="122" t="s">
        <v>39</v>
      </c>
    </row>
    <row r="13" spans="1:11" ht="15" x14ac:dyDescent="0.2">
      <c r="A13" s="72"/>
      <c r="B13" s="72"/>
      <c r="C13" s="72"/>
      <c r="D13" s="72"/>
      <c r="E13" s="121" t="s">
        <v>0</v>
      </c>
      <c r="F13" s="121" t="s">
        <v>0</v>
      </c>
      <c r="G13" s="120"/>
      <c r="H13" s="337" t="s">
        <v>10</v>
      </c>
      <c r="I13" s="338"/>
    </row>
    <row r="14" spans="1:11" ht="15" x14ac:dyDescent="0.2">
      <c r="A14" s="72"/>
      <c r="B14" s="72"/>
      <c r="C14" s="72"/>
      <c r="D14" s="72"/>
      <c r="E14" s="121"/>
      <c r="F14" s="121"/>
      <c r="G14" s="120"/>
      <c r="H14" s="297"/>
      <c r="I14" s="298"/>
    </row>
    <row r="15" spans="1:11" ht="18.75" x14ac:dyDescent="0.4">
      <c r="A15" s="74" t="s">
        <v>38</v>
      </c>
      <c r="B15" s="74"/>
      <c r="C15" s="116"/>
      <c r="D15" s="115"/>
      <c r="E15" s="117"/>
      <c r="F15" s="117"/>
      <c r="G15" s="98"/>
      <c r="H15" s="72"/>
      <c r="I15" s="72"/>
    </row>
    <row r="16" spans="1:11" ht="19.5" x14ac:dyDescent="0.4">
      <c r="A16" s="112" t="s">
        <v>37</v>
      </c>
      <c r="B16" s="74"/>
      <c r="C16" s="116"/>
      <c r="D16" s="115"/>
      <c r="E16" s="94">
        <v>56490000</v>
      </c>
      <c r="F16" s="111">
        <v>58640000</v>
      </c>
      <c r="G16" s="108">
        <f>H16+I16</f>
        <v>58938674.910000004</v>
      </c>
      <c r="H16" s="94">
        <v>57660845.750000007</v>
      </c>
      <c r="I16" s="94">
        <v>1277829.1599999999</v>
      </c>
    </row>
    <row r="17" spans="1:9" ht="14.25" x14ac:dyDescent="0.3">
      <c r="A17" s="79"/>
      <c r="B17" s="114"/>
      <c r="C17" s="114"/>
      <c r="D17" s="114"/>
      <c r="E17" s="113"/>
      <c r="F17" s="113"/>
    </row>
    <row r="18" spans="1:9" ht="19.5" x14ac:dyDescent="0.4">
      <c r="A18" s="112" t="s">
        <v>36</v>
      </c>
      <c r="B18" s="101"/>
      <c r="C18" s="101"/>
      <c r="D18" s="101"/>
      <c r="E18" s="94">
        <v>56490000</v>
      </c>
      <c r="F18" s="111">
        <v>58640000</v>
      </c>
      <c r="G18" s="108">
        <f>H18+I18</f>
        <v>59004128.409999996</v>
      </c>
      <c r="H18" s="94">
        <v>57377862.079999998</v>
      </c>
      <c r="I18" s="94">
        <v>1626266.33</v>
      </c>
    </row>
    <row r="19" spans="1:9" ht="18" x14ac:dyDescent="0.35">
      <c r="A19" s="110"/>
      <c r="B19" s="101"/>
      <c r="C19" s="101"/>
      <c r="D19" s="101"/>
      <c r="E19" s="108"/>
      <c r="F19" s="109"/>
      <c r="G19" s="108"/>
      <c r="H19" s="107"/>
      <c r="I19" s="107"/>
    </row>
    <row r="20" spans="1:9" ht="18" hidden="1" x14ac:dyDescent="0.35">
      <c r="A20" s="106"/>
      <c r="B20" s="105"/>
      <c r="C20" s="105"/>
      <c r="D20" s="105"/>
      <c r="E20" s="101"/>
      <c r="F20" s="101"/>
      <c r="G20" s="101"/>
      <c r="H20" s="104"/>
      <c r="I20" s="104"/>
    </row>
    <row r="21" spans="1:9" ht="19.5" x14ac:dyDescent="0.4">
      <c r="A21" s="103" t="s">
        <v>35</v>
      </c>
      <c r="B21" s="99"/>
      <c r="C21" s="99"/>
      <c r="D21" s="99"/>
      <c r="E21" s="99"/>
      <c r="F21" s="99"/>
      <c r="G21" s="102"/>
      <c r="H21" s="101"/>
      <c r="I21" s="101"/>
    </row>
    <row r="22" spans="1:9" ht="18" x14ac:dyDescent="0.35">
      <c r="A22" s="99"/>
      <c r="B22" s="99"/>
      <c r="C22" s="100" t="s">
        <v>34</v>
      </c>
      <c r="D22" s="99"/>
      <c r="E22" s="99"/>
      <c r="F22" s="99"/>
      <c r="G22" s="94">
        <v>0</v>
      </c>
      <c r="H22" s="94">
        <v>0</v>
      </c>
      <c r="I22" s="94">
        <v>0</v>
      </c>
    </row>
    <row r="23" spans="1:9" ht="18" x14ac:dyDescent="0.25">
      <c r="A23" s="98"/>
      <c r="B23" s="96"/>
      <c r="C23" s="97"/>
      <c r="D23" s="96"/>
      <c r="E23" s="96"/>
      <c r="F23" s="96"/>
      <c r="G23" s="95"/>
      <c r="H23" s="94"/>
      <c r="I23" s="94"/>
    </row>
    <row r="24" spans="1:9" ht="22.5" x14ac:dyDescent="0.45">
      <c r="A24" s="93" t="s">
        <v>33</v>
      </c>
      <c r="B24" s="91"/>
      <c r="C24" s="92"/>
      <c r="D24" s="91"/>
      <c r="E24" s="91"/>
      <c r="F24" s="91"/>
      <c r="G24" s="90">
        <f>ROUND(G18-G16-G22,2)</f>
        <v>65453.5</v>
      </c>
      <c r="H24" s="89">
        <f>H18-H16-H22</f>
        <v>-282983.67000000924</v>
      </c>
      <c r="I24" s="89">
        <f>I18-I16-I22</f>
        <v>348437.17000000016</v>
      </c>
    </row>
    <row r="25" spans="1:9" ht="15" x14ac:dyDescent="0.3">
      <c r="A25" s="88" t="s">
        <v>32</v>
      </c>
      <c r="B25" s="88"/>
      <c r="C25" s="88"/>
      <c r="D25" s="88"/>
      <c r="E25" s="88"/>
      <c r="F25" s="88"/>
      <c r="G25" s="87">
        <v>65453.5</v>
      </c>
    </row>
    <row r="26" spans="1:9" ht="15" x14ac:dyDescent="0.3">
      <c r="A26" s="88" t="s">
        <v>31</v>
      </c>
      <c r="B26" s="88"/>
      <c r="C26" s="88"/>
      <c r="D26" s="88"/>
      <c r="E26" s="88"/>
      <c r="F26" s="88"/>
      <c r="G26" s="87">
        <v>0</v>
      </c>
      <c r="H26" s="72"/>
    </row>
    <row r="28" spans="1:9" ht="19.5" x14ac:dyDescent="0.4">
      <c r="A28" s="46" t="s">
        <v>30</v>
      </c>
      <c r="B28" s="46" t="s">
        <v>29</v>
      </c>
      <c r="C28" s="46"/>
      <c r="D28" s="71"/>
      <c r="E28" s="71"/>
      <c r="F28" s="4"/>
      <c r="G28" s="86"/>
      <c r="H28" s="58"/>
      <c r="I28" s="4"/>
    </row>
    <row r="29" spans="1:9" ht="18.75" x14ac:dyDescent="0.4">
      <c r="A29" s="74"/>
      <c r="B29" s="74"/>
      <c r="C29" s="76" t="s">
        <v>28</v>
      </c>
      <c r="D29" s="76"/>
      <c r="E29" s="76"/>
      <c r="G29" s="85">
        <f>G30+G31</f>
        <v>65453.5</v>
      </c>
      <c r="H29" s="58"/>
      <c r="I29" s="72"/>
    </row>
    <row r="30" spans="1:9" ht="18.75" x14ac:dyDescent="0.4">
      <c r="A30" s="74"/>
      <c r="B30" s="74"/>
      <c r="C30" s="81"/>
      <c r="D30" s="80"/>
      <c r="E30" s="84" t="s">
        <v>27</v>
      </c>
      <c r="F30" s="83" t="s">
        <v>4</v>
      </c>
      <c r="G30" s="82">
        <v>0</v>
      </c>
      <c r="H30" s="58"/>
      <c r="I30" s="72"/>
    </row>
    <row r="31" spans="1:9" ht="18.75" x14ac:dyDescent="0.4">
      <c r="A31" s="74"/>
      <c r="B31" s="74"/>
      <c r="C31" s="81"/>
      <c r="D31" s="80"/>
      <c r="E31" s="79"/>
      <c r="F31" s="78" t="s">
        <v>2</v>
      </c>
      <c r="G31" s="77">
        <v>65453.5</v>
      </c>
      <c r="H31" s="58"/>
      <c r="I31" s="72"/>
    </row>
    <row r="32" spans="1:9" ht="18.75" x14ac:dyDescent="0.4">
      <c r="A32" s="74"/>
      <c r="B32" s="74"/>
      <c r="C32" s="76" t="s">
        <v>26</v>
      </c>
      <c r="D32" s="76"/>
      <c r="E32" s="75"/>
      <c r="F32" s="72"/>
      <c r="G32" s="73">
        <v>0</v>
      </c>
      <c r="H32" s="58"/>
      <c r="I32" s="72"/>
    </row>
    <row r="33" spans="1:15" ht="18.75" x14ac:dyDescent="0.4">
      <c r="A33" s="74"/>
      <c r="B33" s="74" t="s">
        <v>25</v>
      </c>
      <c r="C33" s="339" t="s">
        <v>24</v>
      </c>
      <c r="D33" s="340"/>
      <c r="E33" s="340"/>
      <c r="F33" s="340"/>
      <c r="G33" s="73">
        <v>0</v>
      </c>
      <c r="H33" s="58"/>
      <c r="I33" s="72"/>
    </row>
    <row r="34" spans="1:15" ht="15" x14ac:dyDescent="0.25">
      <c r="A34" s="343" t="s">
        <v>133</v>
      </c>
      <c r="B34" s="344"/>
      <c r="C34" s="344"/>
      <c r="D34" s="344"/>
      <c r="E34" s="344"/>
      <c r="F34" s="344"/>
      <c r="G34" s="344"/>
      <c r="H34" s="344"/>
      <c r="I34" s="344"/>
      <c r="K34" s="299"/>
      <c r="L34" s="300"/>
      <c r="M34" s="300"/>
      <c r="N34" s="300"/>
      <c r="O34" s="300"/>
    </row>
    <row r="35" spans="1:15" ht="15" x14ac:dyDescent="0.25">
      <c r="A35" s="344"/>
      <c r="B35" s="344"/>
      <c r="C35" s="344"/>
      <c r="D35" s="344"/>
      <c r="E35" s="344"/>
      <c r="F35" s="344"/>
      <c r="G35" s="344"/>
      <c r="H35" s="344"/>
      <c r="I35" s="344"/>
      <c r="K35" s="300"/>
      <c r="L35" s="300"/>
      <c r="M35" s="300"/>
      <c r="N35" s="300"/>
      <c r="O35" s="300"/>
    </row>
    <row r="36" spans="1:15" ht="24" customHeight="1" x14ac:dyDescent="0.25">
      <c r="A36" s="344"/>
      <c r="B36" s="344"/>
      <c r="C36" s="344"/>
      <c r="D36" s="344"/>
      <c r="E36" s="344"/>
      <c r="F36" s="344"/>
      <c r="G36" s="344"/>
      <c r="H36" s="344"/>
      <c r="I36" s="344"/>
      <c r="K36" s="300"/>
      <c r="L36" s="300"/>
      <c r="M36" s="300"/>
      <c r="N36" s="300"/>
      <c r="O36" s="300"/>
    </row>
    <row r="37" spans="1:15" ht="19.5" x14ac:dyDescent="0.4">
      <c r="A37" s="46" t="s">
        <v>23</v>
      </c>
      <c r="B37" s="46" t="s">
        <v>22</v>
      </c>
      <c r="C37" s="46"/>
      <c r="D37" s="69"/>
      <c r="E37" s="5"/>
      <c r="F37" s="71"/>
      <c r="G37" s="70"/>
      <c r="H37" s="4"/>
      <c r="I37" s="4"/>
      <c r="K37" s="300"/>
      <c r="L37" s="300"/>
      <c r="M37" s="300"/>
      <c r="N37" s="300"/>
      <c r="O37" s="300"/>
    </row>
    <row r="38" spans="1:15" ht="18.75" x14ac:dyDescent="0.4">
      <c r="A38" s="46"/>
      <c r="B38" s="46"/>
      <c r="C38" s="46"/>
      <c r="D38" s="69"/>
      <c r="F38" s="9" t="s">
        <v>21</v>
      </c>
      <c r="G38" s="68" t="s">
        <v>20</v>
      </c>
      <c r="H38" s="4"/>
      <c r="I38" s="67" t="s">
        <v>19</v>
      </c>
      <c r="J38" s="66"/>
      <c r="K38" s="300"/>
      <c r="L38" s="300"/>
      <c r="M38" s="300"/>
      <c r="N38" s="300"/>
      <c r="O38" s="300"/>
    </row>
    <row r="39" spans="1:15" ht="16.5" x14ac:dyDescent="0.35">
      <c r="A39" s="62" t="s">
        <v>18</v>
      </c>
      <c r="B39" s="61"/>
      <c r="C39" s="60"/>
      <c r="D39" s="61"/>
      <c r="E39" s="5"/>
      <c r="F39" s="59">
        <v>29500000</v>
      </c>
      <c r="G39" s="59">
        <v>29454448.050000001</v>
      </c>
      <c r="H39" s="58"/>
      <c r="I39" s="57">
        <f>IF(F39=0,"nerozp.",G39/F39)</f>
        <v>0.9984558661016949</v>
      </c>
      <c r="J39" s="65"/>
      <c r="K39" s="300"/>
      <c r="L39" s="300"/>
      <c r="M39" s="300"/>
      <c r="N39" s="300"/>
      <c r="O39" s="300"/>
    </row>
    <row r="40" spans="1:15" ht="16.5" x14ac:dyDescent="0.35">
      <c r="A40" s="62" t="s">
        <v>17</v>
      </c>
      <c r="B40" s="61"/>
      <c r="C40" s="60"/>
      <c r="D40" s="63"/>
      <c r="E40" s="63"/>
      <c r="F40" s="59">
        <v>0</v>
      </c>
      <c r="G40" s="59">
        <v>1609740.25</v>
      </c>
      <c r="H40" s="58"/>
      <c r="I40" s="57" t="str">
        <f>IF(F40=0,"nerozp.",G40/F40)</f>
        <v>nerozp.</v>
      </c>
      <c r="K40" s="300"/>
      <c r="L40" s="300"/>
      <c r="M40" s="300"/>
      <c r="N40" s="300"/>
      <c r="O40" s="300"/>
    </row>
    <row r="41" spans="1:15" ht="16.5" x14ac:dyDescent="0.35">
      <c r="A41" s="62" t="s">
        <v>16</v>
      </c>
      <c r="B41" s="61"/>
      <c r="C41" s="60"/>
      <c r="D41" s="63"/>
      <c r="E41" s="63"/>
      <c r="F41" s="59">
        <v>0</v>
      </c>
      <c r="G41" s="59">
        <v>0</v>
      </c>
      <c r="H41" s="58"/>
      <c r="I41" s="57" t="str">
        <f>IF(F41=0,"nerozp.",G41/F41)</f>
        <v>nerozp.</v>
      </c>
      <c r="K41" s="300"/>
      <c r="L41" s="300"/>
      <c r="M41" s="300"/>
      <c r="N41" s="300"/>
      <c r="O41" s="300"/>
    </row>
    <row r="42" spans="1:15" ht="16.5" x14ac:dyDescent="0.35">
      <c r="A42" s="62" t="s">
        <v>15</v>
      </c>
      <c r="B42" s="61"/>
      <c r="C42" s="60"/>
      <c r="D42" s="5"/>
      <c r="E42" s="5"/>
      <c r="F42" s="59">
        <v>0</v>
      </c>
      <c r="G42" s="59">
        <v>0</v>
      </c>
      <c r="H42" s="58"/>
      <c r="I42" s="57" t="str">
        <f>IF(F42=0,"nerozp.",G42/F42)</f>
        <v>nerozp.</v>
      </c>
      <c r="K42" s="300"/>
      <c r="L42" s="300"/>
      <c r="M42" s="300"/>
      <c r="N42" s="300"/>
      <c r="O42" s="300"/>
    </row>
    <row r="43" spans="1:15" ht="16.5" x14ac:dyDescent="0.35">
      <c r="A43" s="62" t="s">
        <v>14</v>
      </c>
      <c r="B43" s="61"/>
      <c r="C43" s="60"/>
      <c r="D43" s="5"/>
      <c r="E43" s="5"/>
      <c r="F43" s="59">
        <v>0</v>
      </c>
      <c r="G43" s="59">
        <v>0</v>
      </c>
      <c r="H43" s="58"/>
      <c r="I43" s="57" t="str">
        <f>IF(F43=0,"nerozp.",G43/F43)</f>
        <v>nerozp.</v>
      </c>
    </row>
    <row r="44" spans="1:15" ht="14.25" x14ac:dyDescent="0.2">
      <c r="A44" s="56" t="s">
        <v>13</v>
      </c>
      <c r="B44" s="293" t="s">
        <v>127</v>
      </c>
      <c r="C44" s="294"/>
      <c r="D44" s="50"/>
      <c r="E44" s="50"/>
      <c r="F44" s="49"/>
      <c r="G44" s="49"/>
      <c r="H44" s="48"/>
      <c r="I44" s="47"/>
    </row>
    <row r="45" spans="1:15" ht="14.25" x14ac:dyDescent="0.2">
      <c r="A45" s="56"/>
      <c r="B45" s="55"/>
      <c r="C45" s="54"/>
      <c r="D45" s="50"/>
      <c r="E45" s="50"/>
      <c r="F45" s="49"/>
      <c r="G45" s="49"/>
      <c r="H45" s="48"/>
      <c r="I45" s="47"/>
    </row>
    <row r="46" spans="1:15" ht="16.5" hidden="1" x14ac:dyDescent="0.35">
      <c r="A46" s="53"/>
      <c r="B46" s="52"/>
      <c r="C46" s="51"/>
      <c r="D46" s="50"/>
      <c r="E46" s="50"/>
      <c r="F46" s="49"/>
      <c r="G46" s="49"/>
      <c r="H46" s="48"/>
      <c r="I46" s="47"/>
    </row>
    <row r="47" spans="1:15" ht="19.5" thickBot="1" x14ac:dyDescent="0.45">
      <c r="A47" s="46" t="s">
        <v>12</v>
      </c>
      <c r="B47" s="46" t="s">
        <v>11</v>
      </c>
      <c r="C47" s="45"/>
      <c r="D47" s="5"/>
      <c r="E47" s="5"/>
      <c r="F47" s="4"/>
      <c r="G47" s="10"/>
      <c r="H47" s="330" t="s">
        <v>10</v>
      </c>
      <c r="I47" s="331"/>
    </row>
    <row r="48" spans="1:15" ht="18.75" thickTop="1" x14ac:dyDescent="0.35">
      <c r="A48" s="44"/>
      <c r="B48" s="42"/>
      <c r="C48" s="43"/>
      <c r="D48" s="42"/>
      <c r="E48" s="41" t="s">
        <v>9</v>
      </c>
      <c r="F48" s="40" t="s">
        <v>8</v>
      </c>
      <c r="G48" s="40" t="s">
        <v>7</v>
      </c>
      <c r="H48" s="39" t="s">
        <v>6</v>
      </c>
      <c r="I48" s="38" t="s">
        <v>5</v>
      </c>
    </row>
    <row r="49" spans="1:9" x14ac:dyDescent="0.2">
      <c r="A49" s="34"/>
      <c r="B49" s="4"/>
      <c r="C49" s="4"/>
      <c r="D49" s="4"/>
      <c r="E49" s="34"/>
      <c r="F49" s="336"/>
      <c r="G49" s="37"/>
      <c r="H49" s="36">
        <v>42004</v>
      </c>
      <c r="I49" s="35">
        <v>42004</v>
      </c>
    </row>
    <row r="50" spans="1:9" x14ac:dyDescent="0.2">
      <c r="A50" s="34"/>
      <c r="B50" s="4"/>
      <c r="C50" s="4"/>
      <c r="D50" s="4"/>
      <c r="E50" s="34"/>
      <c r="F50" s="336"/>
      <c r="G50" s="33"/>
      <c r="H50" s="33"/>
      <c r="I50" s="32"/>
    </row>
    <row r="51" spans="1:9" ht="13.5" thickBot="1" x14ac:dyDescent="0.25">
      <c r="A51" s="30"/>
      <c r="B51" s="31"/>
      <c r="C51" s="31"/>
      <c r="D51" s="31"/>
      <c r="E51" s="30"/>
      <c r="F51" s="29"/>
      <c r="G51" s="29"/>
      <c r="H51" s="29"/>
      <c r="I51" s="28"/>
    </row>
    <row r="52" spans="1:9" ht="13.5" thickTop="1" x14ac:dyDescent="0.2">
      <c r="A52" s="27"/>
      <c r="B52" s="26"/>
      <c r="C52" s="26" t="s">
        <v>4</v>
      </c>
      <c r="D52" s="26"/>
      <c r="E52" s="25">
        <v>3000</v>
      </c>
      <c r="F52" s="24">
        <v>0</v>
      </c>
      <c r="G52" s="23">
        <v>0</v>
      </c>
      <c r="H52" s="23">
        <f>E52+F52-G52</f>
        <v>3000</v>
      </c>
      <c r="I52" s="22">
        <v>3000</v>
      </c>
    </row>
    <row r="53" spans="1:9" x14ac:dyDescent="0.2">
      <c r="A53" s="21"/>
      <c r="B53" s="20"/>
      <c r="C53" s="20" t="s">
        <v>3</v>
      </c>
      <c r="D53" s="20"/>
      <c r="E53" s="19">
        <v>113592.93</v>
      </c>
      <c r="F53" s="18">
        <v>281224.99</v>
      </c>
      <c r="G53" s="17">
        <v>325790</v>
      </c>
      <c r="H53" s="17">
        <f>E53+F53-G53</f>
        <v>69027.919999999984</v>
      </c>
      <c r="I53" s="16">
        <v>0</v>
      </c>
    </row>
    <row r="54" spans="1:9" x14ac:dyDescent="0.2">
      <c r="A54" s="21"/>
      <c r="B54" s="20"/>
      <c r="C54" s="20" t="s">
        <v>2</v>
      </c>
      <c r="D54" s="20"/>
      <c r="E54" s="19">
        <v>1115550.08</v>
      </c>
      <c r="F54" s="18">
        <v>254407.22000000012</v>
      </c>
      <c r="G54" s="17">
        <v>31046.2</v>
      </c>
      <c r="H54" s="17">
        <f>E54+F54-G54</f>
        <v>1338911.1000000003</v>
      </c>
      <c r="I54" s="16">
        <v>1338911.1000000001</v>
      </c>
    </row>
    <row r="55" spans="1:9" x14ac:dyDescent="0.2">
      <c r="A55" s="21"/>
      <c r="B55" s="20"/>
      <c r="C55" s="20" t="s">
        <v>1</v>
      </c>
      <c r="D55" s="20"/>
      <c r="E55" s="19">
        <v>4371077.8499999996</v>
      </c>
      <c r="F55" s="18">
        <v>8918980.5999999996</v>
      </c>
      <c r="G55" s="17">
        <v>1367690.24</v>
      </c>
      <c r="H55" s="17">
        <f>E55+F55-G55</f>
        <v>11922368.209999999</v>
      </c>
      <c r="I55" s="16">
        <v>0</v>
      </c>
    </row>
    <row r="56" spans="1:9" ht="18.75" thickBot="1" x14ac:dyDescent="0.4">
      <c r="A56" s="15" t="s">
        <v>0</v>
      </c>
      <c r="B56" s="14"/>
      <c r="C56" s="14"/>
      <c r="D56" s="14"/>
      <c r="E56" s="13">
        <f>SUM(E52:E55)</f>
        <v>5603220.8599999994</v>
      </c>
      <c r="F56" s="12">
        <f>SUM(F52:F55)</f>
        <v>9454612.8100000005</v>
      </c>
      <c r="G56" s="12">
        <f>SUM(G52:G55)</f>
        <v>1724526.44</v>
      </c>
      <c r="H56" s="12">
        <f>SUM(H52:H55)</f>
        <v>13333307.229999999</v>
      </c>
      <c r="I56" s="11">
        <f>SUM(I52:I55)</f>
        <v>1341911.1000000001</v>
      </c>
    </row>
    <row r="57" spans="1:9" ht="18.75" thickTop="1" x14ac:dyDescent="0.35">
      <c r="A57" s="7"/>
      <c r="B57" s="6"/>
      <c r="C57" s="6"/>
      <c r="D57" s="5"/>
      <c r="E57" s="5"/>
      <c r="F57" s="4"/>
      <c r="G57" s="10"/>
      <c r="H57" s="9"/>
      <c r="I57" s="9"/>
    </row>
    <row r="58" spans="1:9" ht="18" x14ac:dyDescent="0.35">
      <c r="A58" s="7"/>
      <c r="B58" s="6"/>
      <c r="C58" s="6"/>
      <c r="D58" s="5"/>
      <c r="E58" s="5"/>
      <c r="F58" s="4"/>
      <c r="G58" s="8"/>
      <c r="H58" s="4"/>
      <c r="I58" s="4"/>
    </row>
    <row r="59" spans="1:9" ht="18" x14ac:dyDescent="0.35">
      <c r="A59" s="7"/>
      <c r="B59" s="6"/>
      <c r="C59" s="6"/>
      <c r="D59" s="5"/>
      <c r="E59" s="5"/>
      <c r="F59" s="4"/>
      <c r="G59" s="4"/>
      <c r="H59" s="4"/>
      <c r="I59" s="4"/>
    </row>
    <row r="60" spans="1:9" x14ac:dyDescent="0.2">
      <c r="A60" s="3"/>
      <c r="B60" s="3"/>
      <c r="C60" s="3"/>
      <c r="D60" s="3"/>
      <c r="E60" s="3"/>
      <c r="F60" s="3"/>
      <c r="G60" s="3"/>
      <c r="H60" s="3"/>
      <c r="I60" s="3"/>
    </row>
  </sheetData>
  <sheetProtection selectLockedCells="1"/>
  <mergeCells count="12">
    <mergeCell ref="E4:I4"/>
    <mergeCell ref="H47:I47"/>
    <mergeCell ref="A2:D2"/>
    <mergeCell ref="E3:I3"/>
    <mergeCell ref="E2:I2"/>
    <mergeCell ref="E5:I5"/>
    <mergeCell ref="F49:F50"/>
    <mergeCell ref="E6:G6"/>
    <mergeCell ref="A34:I36"/>
    <mergeCell ref="E7:I7"/>
    <mergeCell ref="H13:I13"/>
    <mergeCell ref="C33:F33"/>
  </mergeCells>
  <conditionalFormatting sqref="I44:I46">
    <cfRule type="cellIs" dxfId="55" priority="7" stopIfTrue="1" operator="greaterThan">
      <formula>1</formula>
    </cfRule>
  </conditionalFormatting>
  <conditionalFormatting sqref="H52:H55">
    <cfRule type="cellIs" dxfId="54" priority="10" stopIfTrue="1" operator="notEqual">
      <formula>E52+F52-G52</formula>
    </cfRule>
  </conditionalFormatting>
  <conditionalFormatting sqref="I56">
    <cfRule type="cellIs" dxfId="53" priority="11" stopIfTrue="1" operator="notEqual">
      <formula>$I$52+$I$53+$I$54+$I$55</formula>
    </cfRule>
  </conditionalFormatting>
  <conditionalFormatting sqref="H56">
    <cfRule type="cellIs" dxfId="52" priority="12" stopIfTrue="1" operator="notEqual">
      <formula>E56+F56-G56</formula>
    </cfRule>
    <cfRule type="cellIs" dxfId="51" priority="13" stopIfTrue="1" operator="notEqual">
      <formula>SUM($H$52:$H$55)</formula>
    </cfRule>
  </conditionalFormatting>
  <conditionalFormatting sqref="G18 G16">
    <cfRule type="cellIs" dxfId="50" priority="14" stopIfTrue="1" operator="notEqual">
      <formula>H16+I16</formula>
    </cfRule>
  </conditionalFormatting>
  <conditionalFormatting sqref="G24">
    <cfRule type="cellIs" dxfId="49" priority="15" stopIfTrue="1" operator="notEqual">
      <formula>ROUND(H24+I24,2)</formula>
    </cfRule>
  </conditionalFormatting>
  <conditionalFormatting sqref="H24">
    <cfRule type="cellIs" dxfId="48" priority="16" stopIfTrue="1" operator="notEqual">
      <formula>$H$18-$H$16-$H$22</formula>
    </cfRule>
  </conditionalFormatting>
  <conditionalFormatting sqref="G23">
    <cfRule type="cellIs" dxfId="47" priority="5" stopIfTrue="1" operator="notEqual">
      <formula>ROUND(H23+I23,2)</formula>
    </cfRule>
  </conditionalFormatting>
  <conditionalFormatting sqref="I24">
    <cfRule type="cellIs" dxfId="46" priority="17" stopIfTrue="1" operator="notEqual">
      <formula>I18-I16-I22</formula>
    </cfRule>
  </conditionalFormatting>
  <conditionalFormatting sqref="J38">
    <cfRule type="cellIs" dxfId="45" priority="3" operator="greaterThan">
      <formula>0</formula>
    </cfRule>
    <cfRule type="cellIs" dxfId="44" priority="4" operator="lessThan">
      <formula>0</formula>
    </cfRule>
  </conditionalFormatting>
  <conditionalFormatting sqref="J39">
    <cfRule type="cellIs" dxfId="43" priority="1" operator="greaterThan">
      <formula>0</formula>
    </cfRule>
    <cfRule type="cellIs" dxfId="42" priority="2" operator="lessThan">
      <formula>0</formula>
    </cfRule>
  </conditionalFormatting>
  <pageMargins left="0.78740157480314965" right="0.39370078740157483" top="0.59055118110236227" bottom="0.59055118110236227" header="0.51181102362204722" footer="0.51181102362204722"/>
  <pageSetup paperSize="9" scale="80" orientation="portrait" r:id="rId1"/>
  <headerFooter alignWithMargins="0">
    <oddFooter>&amp;L&amp;"Arial,Kurzíva"Zastupitelstvo Olomouckého kraje 26.6.2015
4.- Závěrečný účet Olomouckého kraje za rok 2014
Příloha č.15: Financování hospodaření příspěvkových organizací Olomouckého kraje&amp;R&amp;"Arial,Kurzíva"Strana &amp;P (celkem 484)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60"/>
  <sheetViews>
    <sheetView topLeftCell="A4" zoomScaleNormal="100" workbookViewId="0">
      <selection activeCell="L36" sqref="L36"/>
    </sheetView>
  </sheetViews>
  <sheetFormatPr defaultRowHeight="12.75" x14ac:dyDescent="0.2"/>
  <cols>
    <col min="1" max="1" width="7.5703125" style="2" customWidth="1"/>
    <col min="2" max="2" width="2.5703125" style="2" customWidth="1"/>
    <col min="3" max="3" width="8.42578125" style="2" customWidth="1"/>
    <col min="4" max="4" width="8.28515625" style="2" customWidth="1"/>
    <col min="5" max="5" width="14.7109375" style="2" customWidth="1"/>
    <col min="6" max="6" width="17.42578125" style="2" customWidth="1"/>
    <col min="7" max="9" width="14.7109375" style="2" customWidth="1"/>
    <col min="10" max="16384" width="9.140625" style="1"/>
  </cols>
  <sheetData>
    <row r="1" spans="1:11" ht="19.5" x14ac:dyDescent="0.4">
      <c r="A1" s="139" t="s">
        <v>51</v>
      </c>
      <c r="B1" s="138"/>
      <c r="C1" s="138"/>
      <c r="D1" s="138"/>
      <c r="E1" s="137"/>
      <c r="F1" s="137"/>
    </row>
    <row r="2" spans="1:11" ht="19.5" x14ac:dyDescent="0.4">
      <c r="A2" s="332" t="s">
        <v>50</v>
      </c>
      <c r="B2" s="332"/>
      <c r="C2" s="332"/>
      <c r="D2" s="332"/>
      <c r="E2" s="334" t="s">
        <v>103</v>
      </c>
      <c r="F2" s="335"/>
      <c r="G2" s="335"/>
      <c r="H2" s="335"/>
      <c r="I2" s="335"/>
      <c r="J2" s="136"/>
      <c r="K2" s="136"/>
    </row>
    <row r="3" spans="1:11" ht="12" customHeight="1" x14ac:dyDescent="0.4">
      <c r="A3" s="135"/>
      <c r="B3" s="135"/>
      <c r="C3" s="135"/>
      <c r="D3" s="135"/>
      <c r="E3" s="333" t="s">
        <v>48</v>
      </c>
      <c r="F3" s="333"/>
      <c r="G3" s="333"/>
      <c r="H3" s="333"/>
      <c r="I3" s="333"/>
    </row>
    <row r="4" spans="1:11" ht="15.75" x14ac:dyDescent="0.25">
      <c r="A4" s="134" t="s">
        <v>49</v>
      </c>
      <c r="E4" s="329" t="s">
        <v>104</v>
      </c>
      <c r="F4" s="329"/>
      <c r="G4" s="329"/>
      <c r="H4" s="329"/>
      <c r="I4" s="329"/>
    </row>
    <row r="5" spans="1:11" ht="9" customHeight="1" x14ac:dyDescent="0.25">
      <c r="A5" s="134"/>
      <c r="E5" s="333" t="s">
        <v>48</v>
      </c>
      <c r="F5" s="333"/>
      <c r="G5" s="333"/>
      <c r="H5" s="333"/>
      <c r="I5" s="333"/>
    </row>
    <row r="6" spans="1:11" ht="19.5" x14ac:dyDescent="0.4">
      <c r="A6" s="132" t="s">
        <v>47</v>
      </c>
      <c r="E6" s="335" t="s">
        <v>105</v>
      </c>
      <c r="F6" s="335"/>
      <c r="G6" s="335"/>
      <c r="H6" s="132" t="s">
        <v>46</v>
      </c>
      <c r="I6" s="133" t="s">
        <v>102</v>
      </c>
    </row>
    <row r="7" spans="1:11" ht="9.75" customHeight="1" x14ac:dyDescent="0.4">
      <c r="A7" s="132"/>
      <c r="E7" s="333" t="s">
        <v>45</v>
      </c>
      <c r="F7" s="333"/>
      <c r="G7" s="333"/>
      <c r="H7" s="333"/>
      <c r="I7" s="333"/>
    </row>
    <row r="8" spans="1:11" ht="3.75" customHeight="1" x14ac:dyDescent="0.4">
      <c r="A8" s="132"/>
      <c r="E8" s="129"/>
      <c r="F8" s="129"/>
      <c r="G8" s="129"/>
      <c r="H8" s="130"/>
      <c r="I8" s="129"/>
    </row>
    <row r="9" spans="1:11" ht="19.5" x14ac:dyDescent="0.4">
      <c r="A9" s="132"/>
      <c r="E9" s="129"/>
      <c r="F9" s="131"/>
      <c r="G9" s="129"/>
      <c r="H9" s="130"/>
      <c r="I9" s="129"/>
    </row>
    <row r="11" spans="1:11" ht="18.75" x14ac:dyDescent="0.4">
      <c r="A11" s="128"/>
      <c r="B11" s="127"/>
      <c r="C11" s="127"/>
      <c r="D11" s="127"/>
      <c r="E11" s="121" t="s">
        <v>44</v>
      </c>
      <c r="F11" s="121" t="s">
        <v>43</v>
      </c>
      <c r="G11" s="124" t="s">
        <v>20</v>
      </c>
      <c r="H11" s="126" t="s">
        <v>27</v>
      </c>
      <c r="I11" s="125"/>
    </row>
    <row r="12" spans="1:11" ht="18.75" x14ac:dyDescent="0.4">
      <c r="A12" s="72"/>
      <c r="B12" s="72"/>
      <c r="C12" s="72"/>
      <c r="D12" s="72"/>
      <c r="E12" s="121" t="s">
        <v>42</v>
      </c>
      <c r="F12" s="121" t="s">
        <v>42</v>
      </c>
      <c r="G12" s="124" t="s">
        <v>41</v>
      </c>
      <c r="H12" s="123" t="s">
        <v>40</v>
      </c>
      <c r="I12" s="122" t="s">
        <v>39</v>
      </c>
    </row>
    <row r="13" spans="1:11" ht="15" x14ac:dyDescent="0.2">
      <c r="A13" s="72"/>
      <c r="B13" s="72"/>
      <c r="C13" s="72"/>
      <c r="D13" s="72"/>
      <c r="E13" s="121" t="s">
        <v>0</v>
      </c>
      <c r="F13" s="121" t="s">
        <v>0</v>
      </c>
      <c r="G13" s="120"/>
      <c r="H13" s="337" t="s">
        <v>10</v>
      </c>
      <c r="I13" s="338"/>
    </row>
    <row r="14" spans="1:11" ht="15" x14ac:dyDescent="0.2">
      <c r="A14" s="72"/>
      <c r="B14" s="72"/>
      <c r="C14" s="72"/>
      <c r="D14" s="72"/>
      <c r="E14" s="121"/>
      <c r="F14" s="121"/>
      <c r="G14" s="120"/>
      <c r="H14" s="119"/>
      <c r="I14" s="118"/>
    </row>
    <row r="15" spans="1:11" ht="18.75" x14ac:dyDescent="0.4">
      <c r="A15" s="74" t="s">
        <v>38</v>
      </c>
      <c r="B15" s="74"/>
      <c r="C15" s="116"/>
      <c r="D15" s="115"/>
      <c r="E15" s="117"/>
      <c r="F15" s="117"/>
      <c r="G15" s="98"/>
      <c r="H15" s="72"/>
      <c r="I15" s="72"/>
    </row>
    <row r="16" spans="1:11" ht="19.5" x14ac:dyDescent="0.4">
      <c r="A16" s="112" t="s">
        <v>37</v>
      </c>
      <c r="B16" s="74"/>
      <c r="C16" s="116"/>
      <c r="D16" s="115"/>
      <c r="E16" s="94">
        <v>37300000</v>
      </c>
      <c r="F16" s="111">
        <v>37067800</v>
      </c>
      <c r="G16" s="108">
        <f>H16+I16</f>
        <v>34311267.619999997</v>
      </c>
      <c r="H16" s="94">
        <f>34000906.8-H22</f>
        <v>33990906.799999997</v>
      </c>
      <c r="I16" s="94">
        <v>320360.82</v>
      </c>
    </row>
    <row r="17" spans="1:9" ht="14.25" x14ac:dyDescent="0.3">
      <c r="A17" s="79"/>
      <c r="B17" s="114"/>
      <c r="C17" s="114"/>
      <c r="D17" s="114"/>
      <c r="E17" s="113"/>
      <c r="F17" s="113"/>
    </row>
    <row r="18" spans="1:9" ht="19.5" x14ac:dyDescent="0.4">
      <c r="A18" s="112" t="s">
        <v>36</v>
      </c>
      <c r="B18" s="101"/>
      <c r="C18" s="101"/>
      <c r="D18" s="101"/>
      <c r="E18" s="94">
        <v>37300000</v>
      </c>
      <c r="F18" s="111">
        <v>37067800</v>
      </c>
      <c r="G18" s="108">
        <f>H18+I18</f>
        <v>34365148.700000003</v>
      </c>
      <c r="H18" s="94">
        <v>34001726.700000003</v>
      </c>
      <c r="I18" s="94">
        <v>363422</v>
      </c>
    </row>
    <row r="19" spans="1:9" ht="18" x14ac:dyDescent="0.35">
      <c r="A19" s="110"/>
      <c r="B19" s="101"/>
      <c r="C19" s="101"/>
      <c r="D19" s="101"/>
      <c r="E19" s="108"/>
      <c r="F19" s="109"/>
      <c r="G19" s="108"/>
      <c r="H19" s="107"/>
      <c r="I19" s="107"/>
    </row>
    <row r="20" spans="1:9" ht="18" hidden="1" x14ac:dyDescent="0.35">
      <c r="A20" s="106"/>
      <c r="B20" s="105"/>
      <c r="C20" s="105"/>
      <c r="D20" s="105"/>
      <c r="E20" s="101"/>
      <c r="F20" s="101"/>
      <c r="G20" s="101"/>
      <c r="H20" s="104"/>
      <c r="I20" s="104"/>
    </row>
    <row r="21" spans="1:9" ht="19.5" x14ac:dyDescent="0.4">
      <c r="A21" s="103" t="s">
        <v>35</v>
      </c>
      <c r="B21" s="99"/>
      <c r="C21" s="99"/>
      <c r="D21" s="99"/>
      <c r="E21" s="99"/>
      <c r="F21" s="99"/>
      <c r="G21" s="102"/>
      <c r="H21" s="101"/>
      <c r="I21" s="101"/>
    </row>
    <row r="22" spans="1:9" ht="18" x14ac:dyDescent="0.35">
      <c r="A22" s="99"/>
      <c r="B22" s="99"/>
      <c r="C22" s="100" t="s">
        <v>34</v>
      </c>
      <c r="D22" s="99"/>
      <c r="E22" s="99"/>
      <c r="F22" s="99"/>
      <c r="G22" s="94">
        <v>10000</v>
      </c>
      <c r="H22" s="94">
        <v>10000</v>
      </c>
      <c r="I22" s="94">
        <v>0</v>
      </c>
    </row>
    <row r="23" spans="1:9" ht="18" x14ac:dyDescent="0.25">
      <c r="A23" s="98"/>
      <c r="B23" s="96"/>
      <c r="C23" s="97"/>
      <c r="D23" s="96"/>
      <c r="E23" s="96"/>
      <c r="F23" s="96"/>
      <c r="G23" s="95"/>
      <c r="H23" s="94"/>
      <c r="I23" s="94"/>
    </row>
    <row r="24" spans="1:9" ht="22.5" x14ac:dyDescent="0.45">
      <c r="A24" s="93" t="s">
        <v>33</v>
      </c>
      <c r="B24" s="91"/>
      <c r="C24" s="92"/>
      <c r="D24" s="91"/>
      <c r="E24" s="91"/>
      <c r="F24" s="91"/>
      <c r="G24" s="90">
        <f>ROUND(G18-G16-G22,2)</f>
        <v>43881.08</v>
      </c>
      <c r="H24" s="89">
        <f>H18-H16-H22</f>
        <v>819.90000000596046</v>
      </c>
      <c r="I24" s="89">
        <f>I18-I16-I22</f>
        <v>43061.179999999993</v>
      </c>
    </row>
    <row r="25" spans="1:9" ht="15" x14ac:dyDescent="0.3">
      <c r="A25" s="88" t="s">
        <v>32</v>
      </c>
      <c r="B25" s="88"/>
      <c r="C25" s="88"/>
      <c r="D25" s="88"/>
      <c r="E25" s="88"/>
      <c r="F25" s="88"/>
      <c r="G25" s="87">
        <v>-5064.9199999999983</v>
      </c>
    </row>
    <row r="26" spans="1:9" ht="15" x14ac:dyDescent="0.3">
      <c r="A26" s="88" t="s">
        <v>31</v>
      </c>
      <c r="B26" s="88"/>
      <c r="C26" s="88"/>
      <c r="D26" s="88"/>
      <c r="E26" s="88"/>
      <c r="F26" s="88"/>
      <c r="G26" s="87">
        <v>48946</v>
      </c>
      <c r="H26" s="72"/>
    </row>
    <row r="28" spans="1:9" ht="19.5" x14ac:dyDescent="0.4">
      <c r="A28" s="46" t="s">
        <v>30</v>
      </c>
      <c r="B28" s="46" t="s">
        <v>29</v>
      </c>
      <c r="C28" s="46"/>
      <c r="D28" s="71"/>
      <c r="E28" s="71"/>
      <c r="F28" s="4"/>
      <c r="G28" s="86"/>
      <c r="H28" s="58"/>
      <c r="I28" s="4"/>
    </row>
    <row r="29" spans="1:9" ht="18.75" x14ac:dyDescent="0.4">
      <c r="A29" s="74"/>
      <c r="B29" s="74"/>
      <c r="C29" s="76" t="s">
        <v>28</v>
      </c>
      <c r="D29" s="76"/>
      <c r="E29" s="76"/>
      <c r="G29" s="85">
        <f>G30+G31</f>
        <v>0</v>
      </c>
      <c r="H29" s="58"/>
      <c r="I29" s="72"/>
    </row>
    <row r="30" spans="1:9" ht="18.75" x14ac:dyDescent="0.4">
      <c r="A30" s="74"/>
      <c r="B30" s="74"/>
      <c r="C30" s="81"/>
      <c r="D30" s="80"/>
      <c r="E30" s="84" t="s">
        <v>27</v>
      </c>
      <c r="F30" s="83" t="s">
        <v>4</v>
      </c>
      <c r="G30" s="82">
        <v>0</v>
      </c>
      <c r="H30" s="58"/>
      <c r="I30" s="72"/>
    </row>
    <row r="31" spans="1:9" ht="18.75" x14ac:dyDescent="0.4">
      <c r="A31" s="74"/>
      <c r="B31" s="74"/>
      <c r="C31" s="81"/>
      <c r="D31" s="80"/>
      <c r="E31" s="79"/>
      <c r="F31" s="78" t="s">
        <v>2</v>
      </c>
      <c r="G31" s="77">
        <v>0</v>
      </c>
      <c r="H31" s="58"/>
      <c r="I31" s="72"/>
    </row>
    <row r="32" spans="1:9" ht="18.75" x14ac:dyDescent="0.4">
      <c r="A32" s="74"/>
      <c r="B32" s="74"/>
      <c r="C32" s="76" t="s">
        <v>26</v>
      </c>
      <c r="D32" s="76"/>
      <c r="E32" s="75"/>
      <c r="F32" s="72"/>
      <c r="G32" s="73">
        <v>48946</v>
      </c>
      <c r="H32" s="58"/>
      <c r="I32" s="72"/>
    </row>
    <row r="33" spans="1:11" ht="18.75" x14ac:dyDescent="0.4">
      <c r="A33" s="74"/>
      <c r="B33" s="74" t="s">
        <v>25</v>
      </c>
      <c r="C33" s="339" t="s">
        <v>24</v>
      </c>
      <c r="D33" s="347"/>
      <c r="E33" s="347"/>
      <c r="F33" s="347"/>
      <c r="G33" s="73">
        <v>0</v>
      </c>
      <c r="H33" s="58"/>
      <c r="I33" s="72"/>
    </row>
    <row r="34" spans="1:11" x14ac:dyDescent="0.2">
      <c r="A34" s="345" t="s">
        <v>131</v>
      </c>
      <c r="B34" s="346"/>
      <c r="C34" s="346"/>
      <c r="D34" s="346"/>
      <c r="E34" s="346"/>
      <c r="F34" s="346"/>
      <c r="G34" s="346"/>
      <c r="H34" s="346"/>
      <c r="I34" s="346"/>
    </row>
    <row r="35" spans="1:11" ht="14.25" customHeight="1" x14ac:dyDescent="0.2">
      <c r="A35" s="346"/>
      <c r="B35" s="346"/>
      <c r="C35" s="346"/>
      <c r="D35" s="346"/>
      <c r="E35" s="346"/>
      <c r="F35" s="346"/>
      <c r="G35" s="346"/>
      <c r="H35" s="346"/>
      <c r="I35" s="346"/>
    </row>
    <row r="36" spans="1:11" ht="14.25" customHeight="1" x14ac:dyDescent="0.2">
      <c r="A36" s="346"/>
      <c r="B36" s="346"/>
      <c r="C36" s="346"/>
      <c r="D36" s="346"/>
      <c r="E36" s="346"/>
      <c r="F36" s="346"/>
      <c r="G36" s="346"/>
      <c r="H36" s="346"/>
      <c r="I36" s="346"/>
    </row>
    <row r="37" spans="1:11" ht="19.5" x14ac:dyDescent="0.4">
      <c r="A37" s="46" t="s">
        <v>23</v>
      </c>
      <c r="B37" s="46" t="s">
        <v>22</v>
      </c>
      <c r="C37" s="46"/>
      <c r="D37" s="69"/>
      <c r="E37" s="5"/>
      <c r="F37" s="71"/>
      <c r="G37" s="70"/>
      <c r="H37" s="4"/>
      <c r="I37" s="4"/>
    </row>
    <row r="38" spans="1:11" ht="18.75" x14ac:dyDescent="0.4">
      <c r="A38" s="46"/>
      <c r="B38" s="46"/>
      <c r="C38" s="46"/>
      <c r="D38" s="69"/>
      <c r="F38" s="9" t="s">
        <v>21</v>
      </c>
      <c r="G38" s="68" t="s">
        <v>20</v>
      </c>
      <c r="H38" s="4"/>
      <c r="I38" s="67" t="s">
        <v>19</v>
      </c>
      <c r="J38" s="66"/>
      <c r="K38" s="64"/>
    </row>
    <row r="39" spans="1:11" ht="16.5" x14ac:dyDescent="0.35">
      <c r="A39" s="62" t="s">
        <v>18</v>
      </c>
      <c r="B39" s="61"/>
      <c r="C39" s="60"/>
      <c r="D39" s="61"/>
      <c r="E39" s="5"/>
      <c r="F39" s="59">
        <v>22000000</v>
      </c>
      <c r="G39" s="59">
        <v>20186183</v>
      </c>
      <c r="H39" s="58"/>
      <c r="I39" s="57">
        <f>IF(F39=0,"nerozp.",G39/F39)</f>
        <v>0.91755377272727268</v>
      </c>
      <c r="J39" s="65"/>
      <c r="K39" s="64"/>
    </row>
    <row r="40" spans="1:11" ht="16.5" x14ac:dyDescent="0.35">
      <c r="A40" s="62" t="s">
        <v>17</v>
      </c>
      <c r="B40" s="61"/>
      <c r="C40" s="60"/>
      <c r="D40" s="63"/>
      <c r="E40" s="63"/>
      <c r="F40" s="59">
        <v>1160000</v>
      </c>
      <c r="G40" s="59">
        <v>1160001.8</v>
      </c>
      <c r="H40" s="58"/>
      <c r="I40" s="57">
        <f>IF(F40=0,"nerozp.",G40/F40)</f>
        <v>1.0000015517241381</v>
      </c>
    </row>
    <row r="41" spans="1:11" ht="16.5" x14ac:dyDescent="0.35">
      <c r="A41" s="62" t="s">
        <v>16</v>
      </c>
      <c r="B41" s="61"/>
      <c r="C41" s="60"/>
      <c r="D41" s="63"/>
      <c r="E41" s="63"/>
      <c r="F41" s="59">
        <v>0</v>
      </c>
      <c r="G41" s="59">
        <v>0</v>
      </c>
      <c r="H41" s="58"/>
      <c r="I41" s="57" t="str">
        <f>IF(F41=0,"nerozp.",G41/F41)</f>
        <v>nerozp.</v>
      </c>
    </row>
    <row r="42" spans="1:11" ht="16.5" x14ac:dyDescent="0.35">
      <c r="A42" s="62" t="s">
        <v>15</v>
      </c>
      <c r="B42" s="61"/>
      <c r="C42" s="60"/>
      <c r="D42" s="5"/>
      <c r="E42" s="5"/>
      <c r="F42" s="59">
        <v>870000</v>
      </c>
      <c r="G42" s="59">
        <v>870000</v>
      </c>
      <c r="H42" s="58"/>
      <c r="I42" s="57">
        <f>IF(F42=0,"nerozp.",G42/F42)</f>
        <v>1</v>
      </c>
    </row>
    <row r="43" spans="1:11" ht="16.5" x14ac:dyDescent="0.35">
      <c r="A43" s="62" t="s">
        <v>14</v>
      </c>
      <c r="B43" s="61"/>
      <c r="C43" s="60"/>
      <c r="D43" s="5"/>
      <c r="E43" s="5"/>
      <c r="F43" s="59">
        <v>0</v>
      </c>
      <c r="G43" s="59">
        <v>0</v>
      </c>
      <c r="H43" s="58"/>
      <c r="I43" s="57" t="str">
        <f>IF(F43=0,"nerozp.",G43/F43)</f>
        <v>nerozp.</v>
      </c>
    </row>
    <row r="44" spans="1:11" ht="14.25" x14ac:dyDescent="0.2">
      <c r="A44" s="56" t="s">
        <v>13</v>
      </c>
      <c r="B44" s="55" t="s">
        <v>128</v>
      </c>
      <c r="C44" s="54"/>
      <c r="D44" s="50"/>
      <c r="E44" s="50"/>
      <c r="F44" s="49"/>
      <c r="G44" s="49"/>
      <c r="H44" s="48"/>
      <c r="I44" s="47"/>
    </row>
    <row r="45" spans="1:11" ht="14.25" x14ac:dyDescent="0.2">
      <c r="A45" s="56"/>
      <c r="B45" s="55"/>
      <c r="C45" s="54"/>
      <c r="D45" s="50"/>
      <c r="E45" s="50"/>
      <c r="F45" s="49"/>
      <c r="G45" s="49"/>
      <c r="H45" s="48"/>
      <c r="I45" s="47"/>
    </row>
    <row r="46" spans="1:11" ht="16.5" x14ac:dyDescent="0.35">
      <c r="A46" s="53"/>
      <c r="B46" s="52"/>
      <c r="C46" s="51"/>
      <c r="D46" s="50"/>
      <c r="E46" s="50"/>
      <c r="F46" s="49"/>
      <c r="G46" s="49"/>
      <c r="H46" s="48"/>
      <c r="I46" s="47"/>
    </row>
    <row r="47" spans="1:11" ht="19.5" thickBot="1" x14ac:dyDescent="0.45">
      <c r="A47" s="46" t="s">
        <v>12</v>
      </c>
      <c r="B47" s="46" t="s">
        <v>11</v>
      </c>
      <c r="C47" s="45"/>
      <c r="D47" s="5"/>
      <c r="E47" s="5"/>
      <c r="F47" s="4"/>
      <c r="G47" s="10"/>
      <c r="H47" s="330" t="s">
        <v>10</v>
      </c>
      <c r="I47" s="331"/>
    </row>
    <row r="48" spans="1:11" ht="18.75" thickTop="1" x14ac:dyDescent="0.35">
      <c r="A48" s="44"/>
      <c r="B48" s="42"/>
      <c r="C48" s="43"/>
      <c r="D48" s="42"/>
      <c r="E48" s="41" t="s">
        <v>9</v>
      </c>
      <c r="F48" s="40" t="s">
        <v>8</v>
      </c>
      <c r="G48" s="40" t="s">
        <v>7</v>
      </c>
      <c r="H48" s="39" t="s">
        <v>6</v>
      </c>
      <c r="I48" s="38" t="s">
        <v>5</v>
      </c>
    </row>
    <row r="49" spans="1:9" x14ac:dyDescent="0.2">
      <c r="A49" s="34"/>
      <c r="B49" s="4"/>
      <c r="C49" s="4"/>
      <c r="D49" s="4"/>
      <c r="E49" s="34"/>
      <c r="F49" s="336"/>
      <c r="G49" s="37"/>
      <c r="H49" s="36">
        <v>42004</v>
      </c>
      <c r="I49" s="35">
        <v>42004</v>
      </c>
    </row>
    <row r="50" spans="1:9" x14ac:dyDescent="0.2">
      <c r="A50" s="34"/>
      <c r="B50" s="4"/>
      <c r="C50" s="4"/>
      <c r="D50" s="4"/>
      <c r="E50" s="34"/>
      <c r="F50" s="336"/>
      <c r="G50" s="33"/>
      <c r="H50" s="33"/>
      <c r="I50" s="32"/>
    </row>
    <row r="51" spans="1:9" ht="13.5" thickBot="1" x14ac:dyDescent="0.25">
      <c r="A51" s="30"/>
      <c r="B51" s="31"/>
      <c r="C51" s="31"/>
      <c r="D51" s="31"/>
      <c r="E51" s="30"/>
      <c r="F51" s="29"/>
      <c r="G51" s="29"/>
      <c r="H51" s="29"/>
      <c r="I51" s="28"/>
    </row>
    <row r="52" spans="1:9" ht="13.5" thickTop="1" x14ac:dyDescent="0.2">
      <c r="A52" s="27"/>
      <c r="B52" s="26"/>
      <c r="C52" s="26" t="s">
        <v>4</v>
      </c>
      <c r="D52" s="26"/>
      <c r="E52" s="25">
        <v>61830</v>
      </c>
      <c r="F52" s="24">
        <v>0</v>
      </c>
      <c r="G52" s="23">
        <v>0</v>
      </c>
      <c r="H52" s="23">
        <f>E52+F52-G52</f>
        <v>61830</v>
      </c>
      <c r="I52" s="22">
        <v>61830</v>
      </c>
    </row>
    <row r="53" spans="1:9" x14ac:dyDescent="0.2">
      <c r="A53" s="21"/>
      <c r="B53" s="20"/>
      <c r="C53" s="20" t="s">
        <v>3</v>
      </c>
      <c r="D53" s="20"/>
      <c r="E53" s="19">
        <v>35823.360000000001</v>
      </c>
      <c r="F53" s="18">
        <v>200494.11</v>
      </c>
      <c r="G53" s="17">
        <v>226121</v>
      </c>
      <c r="H53" s="17">
        <f>E53+F53-G53</f>
        <v>10196.469999999972</v>
      </c>
      <c r="I53" s="16">
        <v>518.74</v>
      </c>
    </row>
    <row r="54" spans="1:9" x14ac:dyDescent="0.2">
      <c r="A54" s="21"/>
      <c r="B54" s="20"/>
      <c r="C54" s="20" t="s">
        <v>2</v>
      </c>
      <c r="D54" s="20"/>
      <c r="E54" s="19">
        <v>2693344.23</v>
      </c>
      <c r="F54" s="18">
        <v>108049</v>
      </c>
      <c r="G54" s="17">
        <v>395456.67000000004</v>
      </c>
      <c r="H54" s="17">
        <f>E54+F54-G54</f>
        <v>2405936.56</v>
      </c>
      <c r="I54" s="16">
        <v>2405936.56</v>
      </c>
    </row>
    <row r="55" spans="1:9" x14ac:dyDescent="0.2">
      <c r="A55" s="21"/>
      <c r="B55" s="20"/>
      <c r="C55" s="20" t="s">
        <v>1</v>
      </c>
      <c r="D55" s="20"/>
      <c r="E55" s="19">
        <v>494184.72</v>
      </c>
      <c r="F55" s="18">
        <v>1160557.8000000003</v>
      </c>
      <c r="G55" s="17">
        <v>1165237</v>
      </c>
      <c r="H55" s="17">
        <f>E55+F55-G55</f>
        <v>489505.52000000025</v>
      </c>
      <c r="I55" s="16">
        <v>489505.52</v>
      </c>
    </row>
    <row r="56" spans="1:9" ht="18.75" thickBot="1" x14ac:dyDescent="0.4">
      <c r="A56" s="15" t="s">
        <v>0</v>
      </c>
      <c r="B56" s="14"/>
      <c r="C56" s="14"/>
      <c r="D56" s="14"/>
      <c r="E56" s="13">
        <f>SUM(E52:E55)</f>
        <v>3285182.3099999996</v>
      </c>
      <c r="F56" s="12">
        <f>SUM(F52:F55)</f>
        <v>1469100.9100000001</v>
      </c>
      <c r="G56" s="12">
        <f>SUM(G52:G55)</f>
        <v>1786814.67</v>
      </c>
      <c r="H56" s="12">
        <f>SUM(H52:H55)</f>
        <v>2967468.5500000007</v>
      </c>
      <c r="I56" s="11">
        <f>SUM(I52:I55)</f>
        <v>2957790.8200000003</v>
      </c>
    </row>
    <row r="57" spans="1:9" ht="18.75" thickTop="1" x14ac:dyDescent="0.35">
      <c r="A57" s="7"/>
      <c r="B57" s="6"/>
      <c r="C57" s="6"/>
      <c r="D57" s="5"/>
      <c r="E57" s="5"/>
      <c r="F57" s="4"/>
      <c r="G57" s="10"/>
      <c r="H57" s="9"/>
      <c r="I57" s="9"/>
    </row>
    <row r="58" spans="1:9" ht="18" x14ac:dyDescent="0.35">
      <c r="A58" s="7"/>
      <c r="B58" s="6"/>
      <c r="C58" s="6"/>
      <c r="D58" s="5"/>
      <c r="E58" s="5"/>
      <c r="F58" s="4"/>
      <c r="G58" s="8"/>
      <c r="H58" s="4"/>
      <c r="I58" s="4"/>
    </row>
    <row r="59" spans="1:9" ht="18" x14ac:dyDescent="0.35">
      <c r="A59" s="7"/>
      <c r="B59" s="6"/>
      <c r="C59" s="6"/>
      <c r="D59" s="5"/>
      <c r="E59" s="5"/>
      <c r="F59" s="4"/>
      <c r="G59" s="4"/>
      <c r="H59" s="4"/>
      <c r="I59" s="4"/>
    </row>
    <row r="60" spans="1:9" x14ac:dyDescent="0.2">
      <c r="A60" s="3"/>
      <c r="B60" s="3"/>
      <c r="C60" s="3"/>
      <c r="D60" s="3"/>
      <c r="E60" s="3"/>
      <c r="F60" s="3"/>
      <c r="G60" s="3"/>
      <c r="H60" s="3"/>
      <c r="I60" s="3"/>
    </row>
  </sheetData>
  <sheetProtection selectLockedCells="1"/>
  <mergeCells count="12">
    <mergeCell ref="F49:F50"/>
    <mergeCell ref="E6:G6"/>
    <mergeCell ref="A34:I36"/>
    <mergeCell ref="E7:I7"/>
    <mergeCell ref="H13:I13"/>
    <mergeCell ref="C33:F33"/>
    <mergeCell ref="E4:I4"/>
    <mergeCell ref="H47:I47"/>
    <mergeCell ref="A2:D2"/>
    <mergeCell ref="E3:I3"/>
    <mergeCell ref="E2:I2"/>
    <mergeCell ref="E5:I5"/>
  </mergeCells>
  <conditionalFormatting sqref="I44:I46">
    <cfRule type="cellIs" dxfId="41" priority="7" stopIfTrue="1" operator="greaterThan">
      <formula>1</formula>
    </cfRule>
  </conditionalFormatting>
  <conditionalFormatting sqref="H52:H55">
    <cfRule type="cellIs" dxfId="40" priority="10" stopIfTrue="1" operator="notEqual">
      <formula>E52+F52-G52</formula>
    </cfRule>
  </conditionalFormatting>
  <conditionalFormatting sqref="I56">
    <cfRule type="cellIs" dxfId="39" priority="11" stopIfTrue="1" operator="notEqual">
      <formula>$I$52+$I$53+$I$54+$I$55</formula>
    </cfRule>
  </conditionalFormatting>
  <conditionalFormatting sqref="H56">
    <cfRule type="cellIs" dxfId="38" priority="12" stopIfTrue="1" operator="notEqual">
      <formula>E56+F56-G56</formula>
    </cfRule>
    <cfRule type="cellIs" dxfId="37" priority="13" stopIfTrue="1" operator="notEqual">
      <formula>SUM($H$52:$H$55)</formula>
    </cfRule>
  </conditionalFormatting>
  <conditionalFormatting sqref="G18 G16">
    <cfRule type="cellIs" dxfId="36" priority="14" stopIfTrue="1" operator="notEqual">
      <formula>H16+I16</formula>
    </cfRule>
  </conditionalFormatting>
  <conditionalFormatting sqref="G24">
    <cfRule type="cellIs" dxfId="35" priority="15" stopIfTrue="1" operator="notEqual">
      <formula>ROUND(H24+I24,2)</formula>
    </cfRule>
  </conditionalFormatting>
  <conditionalFormatting sqref="H24">
    <cfRule type="cellIs" dxfId="34" priority="16" stopIfTrue="1" operator="notEqual">
      <formula>$H$18-$H$16-$H$22</formula>
    </cfRule>
  </conditionalFormatting>
  <conditionalFormatting sqref="G23">
    <cfRule type="cellIs" dxfId="33" priority="5" stopIfTrue="1" operator="notEqual">
      <formula>ROUND(H23+I23,2)</formula>
    </cfRule>
  </conditionalFormatting>
  <conditionalFormatting sqref="I24">
    <cfRule type="cellIs" dxfId="32" priority="17" stopIfTrue="1" operator="notEqual">
      <formula>I18-I16-I22</formula>
    </cfRule>
  </conditionalFormatting>
  <conditionalFormatting sqref="J38">
    <cfRule type="cellIs" dxfId="31" priority="3" operator="greaterThan">
      <formula>0</formula>
    </cfRule>
    <cfRule type="cellIs" dxfId="30" priority="4" operator="lessThan">
      <formula>0</formula>
    </cfRule>
  </conditionalFormatting>
  <conditionalFormatting sqref="J39">
    <cfRule type="cellIs" dxfId="29" priority="1" operator="greaterThan">
      <formula>0</formula>
    </cfRule>
    <cfRule type="cellIs" dxfId="28" priority="2" operator="lessThan">
      <formula>0</formula>
    </cfRule>
  </conditionalFormatting>
  <pageMargins left="0.78740157480314965" right="0.39370078740157483" top="0.59055118110236227" bottom="0.59055118110236227" header="0.51181102362204722" footer="0.51181102362204722"/>
  <pageSetup paperSize="9" scale="80" orientation="portrait" r:id="rId1"/>
  <headerFooter alignWithMargins="0">
    <oddFooter>&amp;L&amp;"Arial,Kurzíva"Zastupitelstvo Olomouckého kraje 26.6.2015
4.- Závěrečný účet Olomouckého kraje za rok 2014
Příloha č.15: Financování hospodaření příspěvkových organizací Olomouckého kraje&amp;R&amp;"Arial,Kurzíva"Strana &amp;P (celkem 484)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60"/>
  <sheetViews>
    <sheetView topLeftCell="A19" zoomScaleNormal="100" workbookViewId="0">
      <selection activeCell="L36" sqref="L36"/>
    </sheetView>
  </sheetViews>
  <sheetFormatPr defaultRowHeight="12.75" x14ac:dyDescent="0.2"/>
  <cols>
    <col min="1" max="1" width="7.5703125" style="2" customWidth="1"/>
    <col min="2" max="2" width="2.5703125" style="2" customWidth="1"/>
    <col min="3" max="3" width="8.42578125" style="2" customWidth="1"/>
    <col min="4" max="4" width="8.28515625" style="2" customWidth="1"/>
    <col min="5" max="5" width="14.7109375" style="2" customWidth="1"/>
    <col min="6" max="6" width="17.42578125" style="2" customWidth="1"/>
    <col min="7" max="9" width="14.7109375" style="2" customWidth="1"/>
    <col min="10" max="16384" width="9.140625" style="1"/>
  </cols>
  <sheetData>
    <row r="1" spans="1:11" ht="19.5" x14ac:dyDescent="0.4">
      <c r="A1" s="139" t="s">
        <v>51</v>
      </c>
      <c r="B1" s="138"/>
      <c r="C1" s="138"/>
      <c r="D1" s="138"/>
      <c r="E1" s="137"/>
      <c r="F1" s="137"/>
    </row>
    <row r="2" spans="1:11" ht="19.5" x14ac:dyDescent="0.4">
      <c r="A2" s="332" t="s">
        <v>50</v>
      </c>
      <c r="B2" s="332"/>
      <c r="C2" s="332"/>
      <c r="D2" s="332"/>
      <c r="E2" s="334" t="s">
        <v>106</v>
      </c>
      <c r="F2" s="335"/>
      <c r="G2" s="335"/>
      <c r="H2" s="335"/>
      <c r="I2" s="335"/>
      <c r="J2" s="136"/>
      <c r="K2" s="136"/>
    </row>
    <row r="3" spans="1:11" ht="12" customHeight="1" x14ac:dyDescent="0.4">
      <c r="A3" s="135"/>
      <c r="B3" s="135"/>
      <c r="C3" s="135"/>
      <c r="D3" s="135"/>
      <c r="E3" s="333" t="s">
        <v>48</v>
      </c>
      <c r="F3" s="333"/>
      <c r="G3" s="333"/>
      <c r="H3" s="333"/>
      <c r="I3" s="333"/>
    </row>
    <row r="4" spans="1:11" ht="15.75" x14ac:dyDescent="0.25">
      <c r="A4" s="134" t="s">
        <v>49</v>
      </c>
      <c r="E4" s="329" t="s">
        <v>107</v>
      </c>
      <c r="F4" s="329"/>
      <c r="G4" s="329"/>
      <c r="H4" s="329"/>
      <c r="I4" s="329"/>
    </row>
    <row r="5" spans="1:11" ht="9" customHeight="1" x14ac:dyDescent="0.25">
      <c r="A5" s="134"/>
      <c r="E5" s="333" t="s">
        <v>48</v>
      </c>
      <c r="F5" s="333"/>
      <c r="G5" s="333"/>
      <c r="H5" s="333"/>
      <c r="I5" s="333"/>
    </row>
    <row r="6" spans="1:11" ht="19.5" x14ac:dyDescent="0.4">
      <c r="A6" s="132" t="s">
        <v>47</v>
      </c>
      <c r="E6" s="335" t="s">
        <v>108</v>
      </c>
      <c r="F6" s="335"/>
      <c r="G6" s="335"/>
      <c r="H6" s="132" t="s">
        <v>46</v>
      </c>
      <c r="I6" s="133" t="s">
        <v>66</v>
      </c>
    </row>
    <row r="7" spans="1:11" ht="9.75" customHeight="1" x14ac:dyDescent="0.4">
      <c r="A7" s="132"/>
      <c r="E7" s="333" t="s">
        <v>45</v>
      </c>
      <c r="F7" s="333"/>
      <c r="G7" s="333"/>
      <c r="H7" s="333"/>
      <c r="I7" s="333"/>
    </row>
    <row r="8" spans="1:11" ht="3.75" customHeight="1" x14ac:dyDescent="0.4">
      <c r="A8" s="132"/>
      <c r="E8" s="129"/>
      <c r="F8" s="129"/>
      <c r="G8" s="129"/>
      <c r="H8" s="130"/>
      <c r="I8" s="129"/>
    </row>
    <row r="9" spans="1:11" ht="19.5" x14ac:dyDescent="0.4">
      <c r="A9" s="132"/>
      <c r="E9" s="129"/>
      <c r="F9" s="131"/>
      <c r="G9" s="129"/>
      <c r="H9" s="130"/>
      <c r="I9" s="129"/>
    </row>
    <row r="11" spans="1:11" ht="18.75" x14ac:dyDescent="0.4">
      <c r="A11" s="128"/>
      <c r="B11" s="127"/>
      <c r="C11" s="127"/>
      <c r="D11" s="127"/>
      <c r="E11" s="121" t="s">
        <v>44</v>
      </c>
      <c r="F11" s="121" t="s">
        <v>43</v>
      </c>
      <c r="G11" s="124" t="s">
        <v>20</v>
      </c>
      <c r="H11" s="126" t="s">
        <v>27</v>
      </c>
      <c r="I11" s="125"/>
    </row>
    <row r="12" spans="1:11" ht="18.75" x14ac:dyDescent="0.4">
      <c r="A12" s="72"/>
      <c r="B12" s="72"/>
      <c r="C12" s="72"/>
      <c r="D12" s="72"/>
      <c r="E12" s="121" t="s">
        <v>42</v>
      </c>
      <c r="F12" s="121" t="s">
        <v>42</v>
      </c>
      <c r="G12" s="124" t="s">
        <v>41</v>
      </c>
      <c r="H12" s="123" t="s">
        <v>40</v>
      </c>
      <c r="I12" s="122" t="s">
        <v>39</v>
      </c>
    </row>
    <row r="13" spans="1:11" ht="15" x14ac:dyDescent="0.2">
      <c r="A13" s="72"/>
      <c r="B13" s="72"/>
      <c r="C13" s="72"/>
      <c r="D13" s="72"/>
      <c r="E13" s="121" t="s">
        <v>0</v>
      </c>
      <c r="F13" s="121" t="s">
        <v>0</v>
      </c>
      <c r="G13" s="120"/>
      <c r="H13" s="337" t="s">
        <v>10</v>
      </c>
      <c r="I13" s="338"/>
    </row>
    <row r="14" spans="1:11" ht="15" x14ac:dyDescent="0.2">
      <c r="A14" s="72"/>
      <c r="B14" s="72"/>
      <c r="C14" s="72"/>
      <c r="D14" s="72"/>
      <c r="E14" s="121"/>
      <c r="F14" s="121"/>
      <c r="G14" s="120"/>
      <c r="H14" s="119"/>
      <c r="I14" s="118"/>
    </row>
    <row r="15" spans="1:11" ht="18.75" x14ac:dyDescent="0.4">
      <c r="A15" s="74" t="s">
        <v>38</v>
      </c>
      <c r="B15" s="74"/>
      <c r="C15" s="116"/>
      <c r="D15" s="115"/>
      <c r="E15" s="117"/>
      <c r="F15" s="117"/>
      <c r="G15" s="98"/>
      <c r="H15" s="72"/>
      <c r="I15" s="72"/>
    </row>
    <row r="16" spans="1:11" ht="19.5" x14ac:dyDescent="0.4">
      <c r="A16" s="112" t="s">
        <v>37</v>
      </c>
      <c r="B16" s="74"/>
      <c r="C16" s="116"/>
      <c r="D16" s="115"/>
      <c r="E16" s="94">
        <v>24709000</v>
      </c>
      <c r="F16" s="111">
        <v>25409000</v>
      </c>
      <c r="G16" s="108">
        <f>H16+I16</f>
        <v>25423651.960000001</v>
      </c>
      <c r="H16" s="94">
        <v>25383720.960000001</v>
      </c>
      <c r="I16" s="94">
        <v>39931</v>
      </c>
    </row>
    <row r="17" spans="1:9" ht="14.25" x14ac:dyDescent="0.3">
      <c r="A17" s="79"/>
      <c r="B17" s="114"/>
      <c r="C17" s="114"/>
      <c r="D17" s="114"/>
      <c r="E17" s="113"/>
      <c r="F17" s="113"/>
    </row>
    <row r="18" spans="1:9" ht="19.5" x14ac:dyDescent="0.4">
      <c r="A18" s="112" t="s">
        <v>36</v>
      </c>
      <c r="B18" s="101"/>
      <c r="C18" s="101"/>
      <c r="D18" s="101"/>
      <c r="E18" s="94">
        <v>24709000</v>
      </c>
      <c r="F18" s="111">
        <v>25409000</v>
      </c>
      <c r="G18" s="108">
        <f>H18+I18</f>
        <v>25436580.039999999</v>
      </c>
      <c r="H18" s="94">
        <v>25395699.039999999</v>
      </c>
      <c r="I18" s="94">
        <v>40881</v>
      </c>
    </row>
    <row r="19" spans="1:9" ht="18" x14ac:dyDescent="0.35">
      <c r="A19" s="110"/>
      <c r="B19" s="101"/>
      <c r="C19" s="101"/>
      <c r="D19" s="101"/>
      <c r="E19" s="108"/>
      <c r="F19" s="109"/>
      <c r="G19" s="108"/>
      <c r="H19" s="107"/>
      <c r="I19" s="107"/>
    </row>
    <row r="20" spans="1:9" ht="18" hidden="1" x14ac:dyDescent="0.35">
      <c r="A20" s="106"/>
      <c r="B20" s="105"/>
      <c r="C20" s="105"/>
      <c r="D20" s="105"/>
      <c r="E20" s="101"/>
      <c r="F20" s="101"/>
      <c r="G20" s="101"/>
      <c r="H20" s="104"/>
      <c r="I20" s="104"/>
    </row>
    <row r="21" spans="1:9" ht="19.5" x14ac:dyDescent="0.4">
      <c r="A21" s="103" t="s">
        <v>35</v>
      </c>
      <c r="B21" s="99"/>
      <c r="C21" s="99"/>
      <c r="D21" s="99"/>
      <c r="E21" s="99"/>
      <c r="F21" s="99"/>
      <c r="G21" s="102"/>
      <c r="H21" s="101"/>
      <c r="I21" s="101"/>
    </row>
    <row r="22" spans="1:9" ht="18" x14ac:dyDescent="0.35">
      <c r="A22" s="99"/>
      <c r="B22" s="99"/>
      <c r="C22" s="100" t="s">
        <v>34</v>
      </c>
      <c r="D22" s="99"/>
      <c r="E22" s="99"/>
      <c r="F22" s="99"/>
      <c r="G22" s="94">
        <v>0</v>
      </c>
      <c r="H22" s="94">
        <v>0</v>
      </c>
      <c r="I22" s="94">
        <v>0</v>
      </c>
    </row>
    <row r="23" spans="1:9" ht="18" x14ac:dyDescent="0.25">
      <c r="A23" s="98"/>
      <c r="B23" s="96"/>
      <c r="C23" s="97"/>
      <c r="D23" s="96"/>
      <c r="E23" s="96"/>
      <c r="F23" s="96"/>
      <c r="G23" s="95"/>
      <c r="H23" s="94"/>
      <c r="I23" s="94"/>
    </row>
    <row r="24" spans="1:9" ht="22.5" x14ac:dyDescent="0.45">
      <c r="A24" s="93" t="s">
        <v>33</v>
      </c>
      <c r="B24" s="91"/>
      <c r="C24" s="92"/>
      <c r="D24" s="91"/>
      <c r="E24" s="91"/>
      <c r="F24" s="91"/>
      <c r="G24" s="90">
        <f>ROUND(G18-G16-G22,2)</f>
        <v>12928.08</v>
      </c>
      <c r="H24" s="89">
        <f>H18-H16-H22</f>
        <v>11978.079999998212</v>
      </c>
      <c r="I24" s="89">
        <f>I18-I16-I22</f>
        <v>950</v>
      </c>
    </row>
    <row r="25" spans="1:9" ht="15" x14ac:dyDescent="0.3">
      <c r="A25" s="88" t="s">
        <v>32</v>
      </c>
      <c r="B25" s="88"/>
      <c r="C25" s="88"/>
      <c r="D25" s="88"/>
      <c r="E25" s="88"/>
      <c r="F25" s="88"/>
      <c r="G25" s="87">
        <v>12928.08</v>
      </c>
    </row>
    <row r="26" spans="1:9" ht="15" x14ac:dyDescent="0.3">
      <c r="A26" s="88" t="s">
        <v>31</v>
      </c>
      <c r="B26" s="88"/>
      <c r="C26" s="88"/>
      <c r="D26" s="88"/>
      <c r="E26" s="88"/>
      <c r="F26" s="88"/>
      <c r="G26" s="87">
        <v>0</v>
      </c>
      <c r="H26" s="72"/>
    </row>
    <row r="28" spans="1:9" ht="19.5" x14ac:dyDescent="0.4">
      <c r="A28" s="46" t="s">
        <v>30</v>
      </c>
      <c r="B28" s="46" t="s">
        <v>29</v>
      </c>
      <c r="C28" s="46"/>
      <c r="D28" s="71"/>
      <c r="E28" s="71"/>
      <c r="F28" s="4"/>
      <c r="G28" s="86"/>
      <c r="H28" s="58"/>
      <c r="I28" s="4"/>
    </row>
    <row r="29" spans="1:9" ht="18.75" x14ac:dyDescent="0.4">
      <c r="A29" s="74"/>
      <c r="B29" s="74"/>
      <c r="C29" s="76" t="s">
        <v>28</v>
      </c>
      <c r="D29" s="76"/>
      <c r="E29" s="76"/>
      <c r="G29" s="85">
        <f>G30+G31</f>
        <v>12928.08</v>
      </c>
      <c r="H29" s="58"/>
      <c r="I29" s="72"/>
    </row>
    <row r="30" spans="1:9" ht="18.75" x14ac:dyDescent="0.4">
      <c r="A30" s="74"/>
      <c r="B30" s="74"/>
      <c r="C30" s="81"/>
      <c r="D30" s="80"/>
      <c r="E30" s="84" t="s">
        <v>27</v>
      </c>
      <c r="F30" s="83" t="s">
        <v>4</v>
      </c>
      <c r="G30" s="82">
        <v>0</v>
      </c>
      <c r="H30" s="58"/>
      <c r="I30" s="72"/>
    </row>
    <row r="31" spans="1:9" ht="18.75" x14ac:dyDescent="0.4">
      <c r="A31" s="74"/>
      <c r="B31" s="74"/>
      <c r="C31" s="81"/>
      <c r="D31" s="80"/>
      <c r="E31" s="79"/>
      <c r="F31" s="78" t="s">
        <v>2</v>
      </c>
      <c r="G31" s="77">
        <v>12928.08</v>
      </c>
      <c r="H31" s="58"/>
      <c r="I31" s="72"/>
    </row>
    <row r="32" spans="1:9" ht="18.75" x14ac:dyDescent="0.4">
      <c r="A32" s="74"/>
      <c r="B32" s="74"/>
      <c r="C32" s="76" t="s">
        <v>26</v>
      </c>
      <c r="D32" s="76"/>
      <c r="E32" s="75"/>
      <c r="F32" s="72"/>
      <c r="G32" s="73">
        <v>0</v>
      </c>
      <c r="H32" s="58"/>
      <c r="I32" s="72"/>
    </row>
    <row r="33" spans="1:11" ht="18.75" x14ac:dyDescent="0.4">
      <c r="A33" s="74"/>
      <c r="B33" s="74" t="s">
        <v>25</v>
      </c>
      <c r="C33" s="339" t="s">
        <v>24</v>
      </c>
      <c r="D33" s="347"/>
      <c r="E33" s="347"/>
      <c r="F33" s="347"/>
      <c r="G33" s="73">
        <v>0</v>
      </c>
      <c r="H33" s="58"/>
      <c r="I33" s="72"/>
    </row>
    <row r="34" spans="1:11" ht="8.25" customHeight="1" x14ac:dyDescent="0.2">
      <c r="A34" s="343" t="s">
        <v>134</v>
      </c>
      <c r="B34" s="344"/>
      <c r="C34" s="344"/>
      <c r="D34" s="344"/>
      <c r="E34" s="344"/>
      <c r="F34" s="344"/>
      <c r="G34" s="344"/>
      <c r="H34" s="344"/>
      <c r="I34" s="344"/>
    </row>
    <row r="35" spans="1:11" x14ac:dyDescent="0.2">
      <c r="A35" s="344"/>
      <c r="B35" s="344"/>
      <c r="C35" s="344"/>
      <c r="D35" s="344"/>
      <c r="E35" s="344"/>
      <c r="F35" s="344"/>
      <c r="G35" s="344"/>
      <c r="H35" s="344"/>
      <c r="I35" s="344"/>
    </row>
    <row r="36" spans="1:11" ht="25.5" customHeight="1" x14ac:dyDescent="0.2">
      <c r="A36" s="344"/>
      <c r="B36" s="344"/>
      <c r="C36" s="344"/>
      <c r="D36" s="344"/>
      <c r="E36" s="344"/>
      <c r="F36" s="344"/>
      <c r="G36" s="344"/>
      <c r="H36" s="344"/>
      <c r="I36" s="344"/>
    </row>
    <row r="37" spans="1:11" ht="19.5" x14ac:dyDescent="0.4">
      <c r="A37" s="46" t="s">
        <v>23</v>
      </c>
      <c r="B37" s="46" t="s">
        <v>22</v>
      </c>
      <c r="C37" s="46"/>
      <c r="D37" s="69"/>
      <c r="E37" s="5"/>
      <c r="F37" s="71"/>
      <c r="G37" s="70"/>
      <c r="H37" s="4"/>
      <c r="I37" s="4"/>
    </row>
    <row r="38" spans="1:11" ht="18.75" x14ac:dyDescent="0.4">
      <c r="A38" s="46"/>
      <c r="B38" s="46"/>
      <c r="C38" s="46"/>
      <c r="D38" s="69"/>
      <c r="F38" s="9" t="s">
        <v>21</v>
      </c>
      <c r="G38" s="68" t="s">
        <v>20</v>
      </c>
      <c r="H38" s="4"/>
      <c r="I38" s="67" t="s">
        <v>19</v>
      </c>
      <c r="J38" s="66"/>
      <c r="K38" s="64"/>
    </row>
    <row r="39" spans="1:11" ht="16.5" x14ac:dyDescent="0.35">
      <c r="A39" s="62" t="s">
        <v>18</v>
      </c>
      <c r="B39" s="61"/>
      <c r="C39" s="60"/>
      <c r="D39" s="61"/>
      <c r="E39" s="5"/>
      <c r="F39" s="59">
        <v>15304000</v>
      </c>
      <c r="G39" s="59">
        <v>15273993</v>
      </c>
      <c r="H39" s="58"/>
      <c r="I39" s="57">
        <f>IF(F39=0,"nerozp.",G39/F39)</f>
        <v>0.99803927077888133</v>
      </c>
      <c r="J39" s="65"/>
      <c r="K39" s="64"/>
    </row>
    <row r="40" spans="1:11" ht="16.5" x14ac:dyDescent="0.35">
      <c r="A40" s="62" t="s">
        <v>17</v>
      </c>
      <c r="B40" s="61"/>
      <c r="C40" s="60"/>
      <c r="D40" s="63"/>
      <c r="E40" s="63"/>
      <c r="F40" s="59">
        <v>388000</v>
      </c>
      <c r="G40" s="59">
        <v>391544</v>
      </c>
      <c r="H40" s="58"/>
      <c r="I40" s="57">
        <f>IF(F40=0,"nerozp.",G40/F40)</f>
        <v>1.0091340206185566</v>
      </c>
    </row>
    <row r="41" spans="1:11" ht="16.5" x14ac:dyDescent="0.35">
      <c r="A41" s="62" t="s">
        <v>16</v>
      </c>
      <c r="B41" s="61"/>
      <c r="C41" s="60"/>
      <c r="D41" s="63"/>
      <c r="E41" s="63"/>
      <c r="F41" s="59">
        <v>0</v>
      </c>
      <c r="G41" s="59">
        <v>0</v>
      </c>
      <c r="H41" s="58"/>
      <c r="I41" s="57" t="str">
        <f>IF(F41=0,"nerozp.",G41/F41)</f>
        <v>nerozp.</v>
      </c>
    </row>
    <row r="42" spans="1:11" ht="16.5" x14ac:dyDescent="0.35">
      <c r="A42" s="62" t="s">
        <v>15</v>
      </c>
      <c r="B42" s="61"/>
      <c r="C42" s="60"/>
      <c r="D42" s="5"/>
      <c r="E42" s="5"/>
      <c r="F42" s="59">
        <v>311000</v>
      </c>
      <c r="G42" s="59">
        <v>311000</v>
      </c>
      <c r="H42" s="58"/>
      <c r="I42" s="57">
        <f>IF(F42=0,"nerozp.",G42/F42)</f>
        <v>1</v>
      </c>
    </row>
    <row r="43" spans="1:11" ht="16.5" x14ac:dyDescent="0.35">
      <c r="A43" s="62" t="s">
        <v>14</v>
      </c>
      <c r="B43" s="61"/>
      <c r="C43" s="60"/>
      <c r="D43" s="5"/>
      <c r="E43" s="5"/>
      <c r="F43" s="59">
        <v>200000</v>
      </c>
      <c r="G43" s="59">
        <v>200000</v>
      </c>
      <c r="H43" s="58"/>
      <c r="I43" s="57">
        <f>IF(F43=0,"nerozp.",G43/F43)</f>
        <v>1</v>
      </c>
    </row>
    <row r="44" spans="1:11" ht="14.25" x14ac:dyDescent="0.2">
      <c r="A44" s="56" t="s">
        <v>13</v>
      </c>
      <c r="B44" s="55" t="s">
        <v>129</v>
      </c>
      <c r="C44" s="54"/>
      <c r="D44" s="50"/>
      <c r="E44" s="50"/>
      <c r="F44" s="49"/>
      <c r="G44" s="49"/>
      <c r="H44" s="48"/>
      <c r="I44" s="47"/>
    </row>
    <row r="45" spans="1:11" ht="14.25" x14ac:dyDescent="0.2">
      <c r="A45" s="56"/>
      <c r="B45" s="55"/>
      <c r="C45" s="54"/>
      <c r="D45" s="50"/>
      <c r="E45" s="50"/>
      <c r="F45" s="49"/>
      <c r="G45" s="49"/>
      <c r="H45" s="48"/>
      <c r="I45" s="47"/>
    </row>
    <row r="46" spans="1:11" ht="16.5" x14ac:dyDescent="0.35">
      <c r="A46" s="53"/>
      <c r="B46" s="52"/>
      <c r="C46" s="51"/>
      <c r="D46" s="50"/>
      <c r="E46" s="50"/>
      <c r="F46" s="49"/>
      <c r="G46" s="49"/>
      <c r="H46" s="48"/>
      <c r="I46" s="47"/>
    </row>
    <row r="47" spans="1:11" ht="19.5" thickBot="1" x14ac:dyDescent="0.45">
      <c r="A47" s="46" t="s">
        <v>12</v>
      </c>
      <c r="B47" s="46" t="s">
        <v>11</v>
      </c>
      <c r="C47" s="45"/>
      <c r="D47" s="5"/>
      <c r="E47" s="5"/>
      <c r="F47" s="4"/>
      <c r="G47" s="10"/>
      <c r="H47" s="330" t="s">
        <v>10</v>
      </c>
      <c r="I47" s="331"/>
    </row>
    <row r="48" spans="1:11" ht="18.75" thickTop="1" x14ac:dyDescent="0.35">
      <c r="A48" s="44"/>
      <c r="B48" s="42"/>
      <c r="C48" s="43"/>
      <c r="D48" s="42"/>
      <c r="E48" s="41" t="s">
        <v>9</v>
      </c>
      <c r="F48" s="40" t="s">
        <v>8</v>
      </c>
      <c r="G48" s="40" t="s">
        <v>7</v>
      </c>
      <c r="H48" s="39" t="s">
        <v>6</v>
      </c>
      <c r="I48" s="38" t="s">
        <v>5</v>
      </c>
    </row>
    <row r="49" spans="1:9" x14ac:dyDescent="0.2">
      <c r="A49" s="34"/>
      <c r="B49" s="4"/>
      <c r="C49" s="4"/>
      <c r="D49" s="4"/>
      <c r="E49" s="34"/>
      <c r="F49" s="336"/>
      <c r="G49" s="37"/>
      <c r="H49" s="36">
        <v>42004</v>
      </c>
      <c r="I49" s="35">
        <v>42004</v>
      </c>
    </row>
    <row r="50" spans="1:9" x14ac:dyDescent="0.2">
      <c r="A50" s="34"/>
      <c r="B50" s="4"/>
      <c r="C50" s="4"/>
      <c r="D50" s="4"/>
      <c r="E50" s="34"/>
      <c r="F50" s="336"/>
      <c r="G50" s="33"/>
      <c r="H50" s="33"/>
      <c r="I50" s="32"/>
    </row>
    <row r="51" spans="1:9" ht="13.5" thickBot="1" x14ac:dyDescent="0.25">
      <c r="A51" s="30"/>
      <c r="B51" s="31"/>
      <c r="C51" s="31"/>
      <c r="D51" s="31"/>
      <c r="E51" s="30"/>
      <c r="F51" s="29"/>
      <c r="G51" s="29"/>
      <c r="H51" s="29"/>
      <c r="I51" s="28"/>
    </row>
    <row r="52" spans="1:9" ht="13.5" thickTop="1" x14ac:dyDescent="0.2">
      <c r="A52" s="27"/>
      <c r="B52" s="26"/>
      <c r="C52" s="26" t="s">
        <v>4</v>
      </c>
      <c r="D52" s="26"/>
      <c r="E52" s="25">
        <v>10100</v>
      </c>
      <c r="F52" s="24">
        <v>0</v>
      </c>
      <c r="G52" s="23">
        <v>10100</v>
      </c>
      <c r="H52" s="23">
        <f>E52+F52-G52</f>
        <v>0</v>
      </c>
      <c r="I52" s="22">
        <v>0</v>
      </c>
    </row>
    <row r="53" spans="1:9" x14ac:dyDescent="0.2">
      <c r="A53" s="21"/>
      <c r="B53" s="20"/>
      <c r="C53" s="20" t="s">
        <v>3</v>
      </c>
      <c r="D53" s="20"/>
      <c r="E53" s="19">
        <v>425433.97</v>
      </c>
      <c r="F53" s="18">
        <v>150985</v>
      </c>
      <c r="G53" s="17">
        <v>505570.32</v>
      </c>
      <c r="H53" s="17">
        <f>E53+F53-G53</f>
        <v>70848.649999999965</v>
      </c>
      <c r="I53" s="16">
        <v>55379.65</v>
      </c>
    </row>
    <row r="54" spans="1:9" x14ac:dyDescent="0.2">
      <c r="A54" s="21"/>
      <c r="B54" s="20"/>
      <c r="C54" s="20" t="s">
        <v>2</v>
      </c>
      <c r="D54" s="20"/>
      <c r="E54" s="19">
        <v>1052479.96</v>
      </c>
      <c r="F54" s="18">
        <v>238602.69</v>
      </c>
      <c r="G54" s="17">
        <v>1078660</v>
      </c>
      <c r="H54" s="17">
        <f>E54+F54-G54</f>
        <v>212422.64999999991</v>
      </c>
      <c r="I54" s="16">
        <v>212265.65</v>
      </c>
    </row>
    <row r="55" spans="1:9" x14ac:dyDescent="0.2">
      <c r="A55" s="21"/>
      <c r="B55" s="20"/>
      <c r="C55" s="20" t="s">
        <v>1</v>
      </c>
      <c r="D55" s="20"/>
      <c r="E55" s="19">
        <v>335735.67</v>
      </c>
      <c r="F55" s="18">
        <v>1239198</v>
      </c>
      <c r="G55" s="17">
        <v>1574933.67</v>
      </c>
      <c r="H55" s="17">
        <f>E55+F55-G55</f>
        <v>0</v>
      </c>
      <c r="I55" s="16">
        <v>0</v>
      </c>
    </row>
    <row r="56" spans="1:9" ht="18.75" thickBot="1" x14ac:dyDescent="0.4">
      <c r="A56" s="15" t="s">
        <v>0</v>
      </c>
      <c r="B56" s="14"/>
      <c r="C56" s="14"/>
      <c r="D56" s="14"/>
      <c r="E56" s="13">
        <f>SUM(E52:E55)</f>
        <v>1823749.5999999999</v>
      </c>
      <c r="F56" s="12">
        <f>SUM(F52:F55)</f>
        <v>1628785.69</v>
      </c>
      <c r="G56" s="12">
        <f>SUM(G52:G55)</f>
        <v>3169263.99</v>
      </c>
      <c r="H56" s="12">
        <f>SUM(H52:H55)</f>
        <v>283271.29999999987</v>
      </c>
      <c r="I56" s="11">
        <f>SUM(I52:I55)</f>
        <v>267645.3</v>
      </c>
    </row>
    <row r="57" spans="1:9" ht="18.75" thickTop="1" x14ac:dyDescent="0.35">
      <c r="A57" s="7"/>
      <c r="B57" s="6"/>
      <c r="C57" s="6"/>
      <c r="D57" s="5"/>
      <c r="E57" s="5"/>
      <c r="F57" s="4"/>
      <c r="G57" s="10"/>
      <c r="H57" s="9"/>
      <c r="I57" s="9"/>
    </row>
    <row r="58" spans="1:9" ht="18" x14ac:dyDescent="0.35">
      <c r="A58" s="7"/>
      <c r="B58" s="6"/>
      <c r="C58" s="6"/>
      <c r="D58" s="5"/>
      <c r="E58" s="5"/>
      <c r="F58" s="4"/>
      <c r="G58" s="8"/>
      <c r="H58" s="4"/>
      <c r="I58" s="4"/>
    </row>
    <row r="59" spans="1:9" ht="18" x14ac:dyDescent="0.35">
      <c r="A59" s="7"/>
      <c r="B59" s="6"/>
      <c r="C59" s="6"/>
      <c r="D59" s="5"/>
      <c r="E59" s="5"/>
      <c r="F59" s="4"/>
      <c r="G59" s="4"/>
      <c r="H59" s="4"/>
      <c r="I59" s="4"/>
    </row>
    <row r="60" spans="1:9" x14ac:dyDescent="0.2">
      <c r="A60" s="3"/>
      <c r="B60" s="3"/>
      <c r="C60" s="3"/>
      <c r="D60" s="3"/>
      <c r="E60" s="3"/>
      <c r="F60" s="3"/>
      <c r="G60" s="3"/>
      <c r="H60" s="3"/>
      <c r="I60" s="3"/>
    </row>
  </sheetData>
  <sheetProtection selectLockedCells="1"/>
  <mergeCells count="12">
    <mergeCell ref="E4:I4"/>
    <mergeCell ref="H47:I47"/>
    <mergeCell ref="A2:D2"/>
    <mergeCell ref="E3:I3"/>
    <mergeCell ref="E2:I2"/>
    <mergeCell ref="E5:I5"/>
    <mergeCell ref="F49:F50"/>
    <mergeCell ref="E6:G6"/>
    <mergeCell ref="A34:I36"/>
    <mergeCell ref="E7:I7"/>
    <mergeCell ref="H13:I13"/>
    <mergeCell ref="C33:F33"/>
  </mergeCells>
  <conditionalFormatting sqref="I44:I46">
    <cfRule type="cellIs" dxfId="27" priority="7" stopIfTrue="1" operator="greaterThan">
      <formula>1</formula>
    </cfRule>
  </conditionalFormatting>
  <conditionalFormatting sqref="H52:H55">
    <cfRule type="cellIs" dxfId="26" priority="10" stopIfTrue="1" operator="notEqual">
      <formula>E52+F52-G52</formula>
    </cfRule>
  </conditionalFormatting>
  <conditionalFormatting sqref="I56">
    <cfRule type="cellIs" dxfId="25" priority="11" stopIfTrue="1" operator="notEqual">
      <formula>$I$52+$I$53+$I$54+$I$55</formula>
    </cfRule>
  </conditionalFormatting>
  <conditionalFormatting sqref="H56">
    <cfRule type="cellIs" dxfId="24" priority="12" stopIfTrue="1" operator="notEqual">
      <formula>E56+F56-G56</formula>
    </cfRule>
    <cfRule type="cellIs" dxfId="23" priority="13" stopIfTrue="1" operator="notEqual">
      <formula>SUM($H$52:$H$55)</formula>
    </cfRule>
  </conditionalFormatting>
  <conditionalFormatting sqref="G18 G16">
    <cfRule type="cellIs" dxfId="22" priority="14" stopIfTrue="1" operator="notEqual">
      <formula>H16+I16</formula>
    </cfRule>
  </conditionalFormatting>
  <conditionalFormatting sqref="G24">
    <cfRule type="cellIs" dxfId="21" priority="15" stopIfTrue="1" operator="notEqual">
      <formula>ROUND(H24+I24,2)</formula>
    </cfRule>
  </conditionalFormatting>
  <conditionalFormatting sqref="H24">
    <cfRule type="cellIs" dxfId="20" priority="16" stopIfTrue="1" operator="notEqual">
      <formula>$H$18-$H$16-$H$22</formula>
    </cfRule>
  </conditionalFormatting>
  <conditionalFormatting sqref="G23">
    <cfRule type="cellIs" dxfId="19" priority="5" stopIfTrue="1" operator="notEqual">
      <formula>ROUND(H23+I23,2)</formula>
    </cfRule>
  </conditionalFormatting>
  <conditionalFormatting sqref="I24">
    <cfRule type="cellIs" dxfId="18" priority="17" stopIfTrue="1" operator="notEqual">
      <formula>I18-I16-I22</formula>
    </cfRule>
  </conditionalFormatting>
  <conditionalFormatting sqref="J38">
    <cfRule type="cellIs" dxfId="17" priority="3" operator="greaterThan">
      <formula>0</formula>
    </cfRule>
    <cfRule type="cellIs" dxfId="16" priority="4" operator="lessThan">
      <formula>0</formula>
    </cfRule>
  </conditionalFormatting>
  <conditionalFormatting sqref="J39">
    <cfRule type="cellIs" dxfId="15" priority="1" operator="greaterThan">
      <formula>0</formula>
    </cfRule>
    <cfRule type="cellIs" dxfId="14" priority="2" operator="lessThan">
      <formula>0</formula>
    </cfRule>
  </conditionalFormatting>
  <pageMargins left="0.78740157480314965" right="0.39370078740157483" top="0.59055118110236227" bottom="0.59055118110236227" header="0.51181102362204722" footer="0.51181102362204722"/>
  <pageSetup paperSize="9" scale="80" orientation="portrait" r:id="rId1"/>
  <headerFooter alignWithMargins="0">
    <oddFooter>&amp;L&amp;"Arial,Kurzíva"Zastupitelstvo Olomouckého kraje 26.6.2015
4.- Závěrečný účet Olomouckého kraje za rok 2014
Příloha č.15: Financování hospodaření příspěvkových organizací Olomouckého kraje&amp;R&amp;"Arial,Kurzíva"Strana &amp;P (celkem 484)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60"/>
  <sheetViews>
    <sheetView workbookViewId="0">
      <selection activeCell="L36" sqref="L36"/>
    </sheetView>
  </sheetViews>
  <sheetFormatPr defaultRowHeight="12.75" x14ac:dyDescent="0.2"/>
  <cols>
    <col min="1" max="1" width="7.5703125" style="2" customWidth="1"/>
    <col min="2" max="2" width="2.5703125" style="2" customWidth="1"/>
    <col min="3" max="3" width="8.42578125" style="2" customWidth="1"/>
    <col min="4" max="4" width="8.28515625" style="2" customWidth="1"/>
    <col min="5" max="5" width="14.7109375" style="2" customWidth="1"/>
    <col min="6" max="6" width="17.42578125" style="2" customWidth="1"/>
    <col min="7" max="9" width="14.7109375" style="2" customWidth="1"/>
    <col min="10" max="16384" width="9.140625" style="1"/>
  </cols>
  <sheetData>
    <row r="1" spans="1:11" ht="19.5" x14ac:dyDescent="0.4">
      <c r="A1" s="139" t="s">
        <v>51</v>
      </c>
      <c r="B1" s="138"/>
      <c r="C1" s="138"/>
      <c r="D1" s="138"/>
      <c r="E1" s="137"/>
      <c r="F1" s="137"/>
    </row>
    <row r="2" spans="1:11" ht="19.5" x14ac:dyDescent="0.4">
      <c r="A2" s="332" t="s">
        <v>50</v>
      </c>
      <c r="B2" s="332"/>
      <c r="C2" s="332"/>
      <c r="D2" s="332"/>
      <c r="E2" s="334" t="s">
        <v>109</v>
      </c>
      <c r="F2" s="335"/>
      <c r="G2" s="335"/>
      <c r="H2" s="335"/>
      <c r="I2" s="335"/>
      <c r="J2" s="136"/>
      <c r="K2" s="136"/>
    </row>
    <row r="3" spans="1:11" ht="12" customHeight="1" x14ac:dyDescent="0.4">
      <c r="A3" s="135"/>
      <c r="B3" s="135"/>
      <c r="C3" s="135"/>
      <c r="D3" s="135"/>
      <c r="E3" s="333" t="s">
        <v>48</v>
      </c>
      <c r="F3" s="333"/>
      <c r="G3" s="333"/>
      <c r="H3" s="333"/>
      <c r="I3" s="333"/>
    </row>
    <row r="4" spans="1:11" ht="15.75" x14ac:dyDescent="0.25">
      <c r="A4" s="134" t="s">
        <v>49</v>
      </c>
      <c r="E4" s="329" t="s">
        <v>110</v>
      </c>
      <c r="F4" s="329"/>
      <c r="G4" s="329"/>
      <c r="H4" s="329"/>
      <c r="I4" s="329"/>
    </row>
    <row r="5" spans="1:11" ht="9" customHeight="1" x14ac:dyDescent="0.25">
      <c r="A5" s="134"/>
      <c r="E5" s="333" t="s">
        <v>48</v>
      </c>
      <c r="F5" s="333"/>
      <c r="G5" s="333"/>
      <c r="H5" s="333"/>
      <c r="I5" s="333"/>
    </row>
    <row r="6" spans="1:11" ht="19.5" x14ac:dyDescent="0.4">
      <c r="A6" s="132" t="s">
        <v>47</v>
      </c>
      <c r="E6" s="335" t="s">
        <v>111</v>
      </c>
      <c r="F6" s="335"/>
      <c r="G6" s="335"/>
      <c r="H6" s="132" t="s">
        <v>46</v>
      </c>
      <c r="I6" s="133" t="s">
        <v>62</v>
      </c>
    </row>
    <row r="7" spans="1:11" ht="9.75" customHeight="1" x14ac:dyDescent="0.4">
      <c r="A7" s="132"/>
      <c r="E7" s="333" t="s">
        <v>45</v>
      </c>
      <c r="F7" s="333"/>
      <c r="G7" s="333"/>
      <c r="H7" s="333"/>
      <c r="I7" s="333"/>
    </row>
    <row r="8" spans="1:11" ht="3.75" customHeight="1" x14ac:dyDescent="0.4">
      <c r="A8" s="132"/>
      <c r="E8" s="129"/>
      <c r="F8" s="129"/>
      <c r="G8" s="129"/>
      <c r="H8" s="130"/>
      <c r="I8" s="129"/>
    </row>
    <row r="9" spans="1:11" ht="19.5" x14ac:dyDescent="0.4">
      <c r="A9" s="132"/>
      <c r="E9" s="129"/>
      <c r="F9" s="131"/>
      <c r="G9" s="129"/>
      <c r="H9" s="130"/>
      <c r="I9" s="129"/>
    </row>
    <row r="11" spans="1:11" ht="18.75" x14ac:dyDescent="0.4">
      <c r="A11" s="128"/>
      <c r="B11" s="127"/>
      <c r="C11" s="127"/>
      <c r="D11" s="127"/>
      <c r="E11" s="121" t="s">
        <v>44</v>
      </c>
      <c r="F11" s="121" t="s">
        <v>43</v>
      </c>
      <c r="G11" s="124" t="s">
        <v>20</v>
      </c>
      <c r="H11" s="126" t="s">
        <v>27</v>
      </c>
      <c r="I11" s="125"/>
    </row>
    <row r="12" spans="1:11" ht="18.75" x14ac:dyDescent="0.4">
      <c r="A12" s="72"/>
      <c r="B12" s="72"/>
      <c r="C12" s="72"/>
      <c r="D12" s="72"/>
      <c r="E12" s="121" t="s">
        <v>42</v>
      </c>
      <c r="F12" s="121" t="s">
        <v>42</v>
      </c>
      <c r="G12" s="124" t="s">
        <v>41</v>
      </c>
      <c r="H12" s="123" t="s">
        <v>40</v>
      </c>
      <c r="I12" s="122" t="s">
        <v>39</v>
      </c>
    </row>
    <row r="13" spans="1:11" ht="15" x14ac:dyDescent="0.2">
      <c r="A13" s="72"/>
      <c r="B13" s="72"/>
      <c r="C13" s="72"/>
      <c r="D13" s="72"/>
      <c r="E13" s="121" t="s">
        <v>0</v>
      </c>
      <c r="F13" s="121" t="s">
        <v>0</v>
      </c>
      <c r="G13" s="120"/>
      <c r="H13" s="337" t="s">
        <v>10</v>
      </c>
      <c r="I13" s="338"/>
    </row>
    <row r="14" spans="1:11" ht="15" x14ac:dyDescent="0.2">
      <c r="A14" s="72"/>
      <c r="B14" s="72"/>
      <c r="C14" s="72"/>
      <c r="D14" s="72"/>
      <c r="E14" s="121"/>
      <c r="F14" s="121"/>
      <c r="G14" s="120"/>
      <c r="H14" s="119"/>
      <c r="I14" s="118"/>
    </row>
    <row r="15" spans="1:11" ht="18.75" x14ac:dyDescent="0.4">
      <c r="A15" s="74" t="s">
        <v>38</v>
      </c>
      <c r="B15" s="74"/>
      <c r="C15" s="116"/>
      <c r="D15" s="115"/>
      <c r="E15" s="117"/>
      <c r="F15" s="117"/>
      <c r="G15" s="98"/>
      <c r="H15" s="72"/>
      <c r="I15" s="72"/>
    </row>
    <row r="16" spans="1:11" ht="19.5" x14ac:dyDescent="0.4">
      <c r="A16" s="112" t="s">
        <v>37</v>
      </c>
      <c r="B16" s="74"/>
      <c r="C16" s="116"/>
      <c r="D16" s="115"/>
      <c r="E16" s="94">
        <v>266900000</v>
      </c>
      <c r="F16" s="111">
        <v>272863652</v>
      </c>
      <c r="G16" s="108">
        <f>H16+I16</f>
        <v>267080505.72</v>
      </c>
      <c r="H16" s="94">
        <f>266182907.83-H22</f>
        <v>266184427.83000001</v>
      </c>
      <c r="I16" s="94">
        <v>896077.89</v>
      </c>
    </row>
    <row r="17" spans="1:9" ht="14.25" x14ac:dyDescent="0.3">
      <c r="A17" s="79"/>
      <c r="B17" s="114"/>
      <c r="C17" s="114"/>
      <c r="D17" s="114"/>
      <c r="E17" s="113"/>
      <c r="F17" s="113"/>
    </row>
    <row r="18" spans="1:9" ht="19.5" x14ac:dyDescent="0.4">
      <c r="A18" s="112" t="s">
        <v>36</v>
      </c>
      <c r="B18" s="101"/>
      <c r="C18" s="101"/>
      <c r="D18" s="101"/>
      <c r="E18" s="94">
        <v>266900000</v>
      </c>
      <c r="F18" s="111">
        <v>272863652</v>
      </c>
      <c r="G18" s="108">
        <f>H18+I18</f>
        <v>267087370.41000003</v>
      </c>
      <c r="H18" s="94">
        <v>265351340.54000002</v>
      </c>
      <c r="I18" s="94">
        <v>1736029.87</v>
      </c>
    </row>
    <row r="19" spans="1:9" ht="18" x14ac:dyDescent="0.35">
      <c r="A19" s="110"/>
      <c r="B19" s="101"/>
      <c r="C19" s="101"/>
      <c r="D19" s="101"/>
      <c r="E19" s="108"/>
      <c r="F19" s="109"/>
      <c r="G19" s="108"/>
      <c r="H19" s="107"/>
      <c r="I19" s="107"/>
    </row>
    <row r="20" spans="1:9" ht="18" hidden="1" x14ac:dyDescent="0.35">
      <c r="A20" s="106"/>
      <c r="B20" s="105"/>
      <c r="C20" s="105"/>
      <c r="D20" s="105"/>
      <c r="E20" s="101"/>
      <c r="F20" s="101"/>
      <c r="G20" s="101"/>
      <c r="H20" s="104"/>
      <c r="I20" s="104"/>
    </row>
    <row r="21" spans="1:9" ht="19.5" x14ac:dyDescent="0.4">
      <c r="A21" s="103" t="s">
        <v>35</v>
      </c>
      <c r="B21" s="99"/>
      <c r="C21" s="99"/>
      <c r="D21" s="99"/>
      <c r="E21" s="99"/>
      <c r="F21" s="99"/>
      <c r="G21" s="102"/>
      <c r="H21" s="101"/>
      <c r="I21" s="101"/>
    </row>
    <row r="22" spans="1:9" ht="18" x14ac:dyDescent="0.35">
      <c r="A22" s="99"/>
      <c r="B22" s="99"/>
      <c r="C22" s="100" t="s">
        <v>34</v>
      </c>
      <c r="D22" s="99"/>
      <c r="E22" s="99"/>
      <c r="F22" s="99"/>
      <c r="G22" s="94">
        <v>-1520</v>
      </c>
      <c r="H22" s="94">
        <v>-1520</v>
      </c>
      <c r="I22" s="94">
        <v>0</v>
      </c>
    </row>
    <row r="23" spans="1:9" ht="18" x14ac:dyDescent="0.25">
      <c r="A23" s="98"/>
      <c r="B23" s="96"/>
      <c r="C23" s="97"/>
      <c r="D23" s="96"/>
      <c r="E23" s="96"/>
      <c r="F23" s="96"/>
      <c r="G23" s="95"/>
      <c r="H23" s="94"/>
      <c r="I23" s="94"/>
    </row>
    <row r="24" spans="1:9" ht="22.5" x14ac:dyDescent="0.45">
      <c r="A24" s="93" t="s">
        <v>33</v>
      </c>
      <c r="B24" s="91"/>
      <c r="C24" s="92"/>
      <c r="D24" s="91"/>
      <c r="E24" s="91"/>
      <c r="F24" s="91"/>
      <c r="G24" s="90">
        <f>ROUND(G18-G16-G22,2)</f>
        <v>8384.69</v>
      </c>
      <c r="H24" s="89">
        <f>H18-H16-H22</f>
        <v>-831567.28999999166</v>
      </c>
      <c r="I24" s="89">
        <f>I18-I16-I22</f>
        <v>839951.9800000001</v>
      </c>
    </row>
    <row r="25" spans="1:9" ht="15" x14ac:dyDescent="0.3">
      <c r="A25" s="88" t="s">
        <v>32</v>
      </c>
      <c r="B25" s="88"/>
      <c r="C25" s="88"/>
      <c r="D25" s="88"/>
      <c r="E25" s="88"/>
      <c r="F25" s="88"/>
      <c r="G25" s="87">
        <v>8384.69</v>
      </c>
    </row>
    <row r="26" spans="1:9" ht="15" x14ac:dyDescent="0.3">
      <c r="A26" s="88" t="s">
        <v>31</v>
      </c>
      <c r="B26" s="88"/>
      <c r="C26" s="88"/>
      <c r="D26" s="88"/>
      <c r="E26" s="88"/>
      <c r="F26" s="88"/>
      <c r="G26" s="87">
        <v>0</v>
      </c>
      <c r="H26" s="72"/>
    </row>
    <row r="28" spans="1:9" ht="19.5" x14ac:dyDescent="0.4">
      <c r="A28" s="46" t="s">
        <v>30</v>
      </c>
      <c r="B28" s="46" t="s">
        <v>29</v>
      </c>
      <c r="C28" s="46"/>
      <c r="D28" s="71"/>
      <c r="E28" s="71"/>
      <c r="F28" s="4"/>
      <c r="G28" s="86"/>
      <c r="H28" s="58"/>
      <c r="I28" s="4"/>
    </row>
    <row r="29" spans="1:9" ht="18.75" x14ac:dyDescent="0.4">
      <c r="A29" s="74"/>
      <c r="B29" s="74"/>
      <c r="C29" s="76" t="s">
        <v>28</v>
      </c>
      <c r="D29" s="76"/>
      <c r="E29" s="76"/>
      <c r="G29" s="85">
        <f>G30+G31</f>
        <v>8384.69</v>
      </c>
      <c r="H29" s="58"/>
      <c r="I29" s="72"/>
    </row>
    <row r="30" spans="1:9" ht="18.75" x14ac:dyDescent="0.4">
      <c r="A30" s="74"/>
      <c r="B30" s="74"/>
      <c r="C30" s="81"/>
      <c r="D30" s="80"/>
      <c r="E30" s="84" t="s">
        <v>27</v>
      </c>
      <c r="F30" s="83" t="s">
        <v>4</v>
      </c>
      <c r="G30" s="82">
        <v>0</v>
      </c>
      <c r="H30" s="58"/>
      <c r="I30" s="72"/>
    </row>
    <row r="31" spans="1:9" ht="18.75" x14ac:dyDescent="0.4">
      <c r="A31" s="74"/>
      <c r="B31" s="74"/>
      <c r="C31" s="81"/>
      <c r="D31" s="80"/>
      <c r="E31" s="79"/>
      <c r="F31" s="78" t="s">
        <v>2</v>
      </c>
      <c r="G31" s="77">
        <v>8384.69</v>
      </c>
      <c r="H31" s="58"/>
      <c r="I31" s="72"/>
    </row>
    <row r="32" spans="1:9" ht="18.75" x14ac:dyDescent="0.4">
      <c r="A32" s="74"/>
      <c r="B32" s="74"/>
      <c r="C32" s="76" t="s">
        <v>26</v>
      </c>
      <c r="D32" s="76"/>
      <c r="E32" s="75"/>
      <c r="F32" s="72"/>
      <c r="G32" s="73">
        <v>0</v>
      </c>
      <c r="H32" s="58"/>
      <c r="I32" s="72"/>
    </row>
    <row r="33" spans="1:11" ht="18.75" x14ac:dyDescent="0.4">
      <c r="A33" s="74"/>
      <c r="B33" s="74" t="s">
        <v>25</v>
      </c>
      <c r="C33" s="339" t="s">
        <v>24</v>
      </c>
      <c r="D33" s="347"/>
      <c r="E33" s="347"/>
      <c r="F33" s="347"/>
      <c r="G33" s="73">
        <v>0</v>
      </c>
      <c r="H33" s="58"/>
      <c r="I33" s="72"/>
    </row>
    <row r="34" spans="1:11" x14ac:dyDescent="0.2">
      <c r="A34" s="348"/>
      <c r="B34" s="349"/>
      <c r="C34" s="349"/>
      <c r="D34" s="349"/>
      <c r="E34" s="349"/>
      <c r="F34" s="349"/>
      <c r="G34" s="349"/>
      <c r="H34" s="349"/>
      <c r="I34" s="349"/>
    </row>
    <row r="35" spans="1:11" x14ac:dyDescent="0.2">
      <c r="A35" s="349"/>
      <c r="B35" s="349"/>
      <c r="C35" s="349"/>
      <c r="D35" s="349"/>
      <c r="E35" s="349"/>
      <c r="F35" s="349"/>
      <c r="G35" s="349"/>
      <c r="H35" s="349"/>
      <c r="I35" s="349"/>
    </row>
    <row r="36" spans="1:11" x14ac:dyDescent="0.2">
      <c r="A36" s="349"/>
      <c r="B36" s="349"/>
      <c r="C36" s="349"/>
      <c r="D36" s="349"/>
      <c r="E36" s="349"/>
      <c r="F36" s="349"/>
      <c r="G36" s="349"/>
      <c r="H36" s="349"/>
      <c r="I36" s="349"/>
    </row>
    <row r="37" spans="1:11" ht="19.5" x14ac:dyDescent="0.4">
      <c r="A37" s="46" t="s">
        <v>23</v>
      </c>
      <c r="B37" s="46" t="s">
        <v>22</v>
      </c>
      <c r="C37" s="46"/>
      <c r="D37" s="69"/>
      <c r="E37" s="5"/>
      <c r="F37" s="71"/>
      <c r="G37" s="70"/>
      <c r="H37" s="4"/>
      <c r="I37" s="4"/>
    </row>
    <row r="38" spans="1:11" ht="18.75" x14ac:dyDescent="0.4">
      <c r="A38" s="46"/>
      <c r="B38" s="46"/>
      <c r="C38" s="46"/>
      <c r="D38" s="69"/>
      <c r="F38" s="9" t="s">
        <v>21</v>
      </c>
      <c r="G38" s="68" t="s">
        <v>20</v>
      </c>
      <c r="H38" s="4"/>
      <c r="I38" s="67" t="s">
        <v>19</v>
      </c>
      <c r="J38" s="66"/>
      <c r="K38" s="64"/>
    </row>
    <row r="39" spans="1:11" ht="16.5" x14ac:dyDescent="0.35">
      <c r="A39" s="62" t="s">
        <v>18</v>
      </c>
      <c r="B39" s="61"/>
      <c r="C39" s="60"/>
      <c r="D39" s="61"/>
      <c r="E39" s="5"/>
      <c r="F39" s="59">
        <v>148300000</v>
      </c>
      <c r="G39" s="59">
        <v>148732712</v>
      </c>
      <c r="H39" s="58"/>
      <c r="I39" s="57">
        <f>IF(F39=0,"nerozp.",G39/F39)</f>
        <v>1.0029178152393796</v>
      </c>
      <c r="J39" s="65"/>
      <c r="K39" s="64"/>
    </row>
    <row r="40" spans="1:11" ht="16.5" x14ac:dyDescent="0.35">
      <c r="A40" s="62" t="s">
        <v>17</v>
      </c>
      <c r="B40" s="61"/>
      <c r="C40" s="60"/>
      <c r="D40" s="63"/>
      <c r="E40" s="63"/>
      <c r="F40" s="59">
        <v>17100000</v>
      </c>
      <c r="G40" s="59">
        <v>17059167.460000001</v>
      </c>
      <c r="H40" s="58"/>
      <c r="I40" s="57">
        <f>IF(F40=0,"nerozp.",G40/F40)</f>
        <v>0.99761213216374278</v>
      </c>
    </row>
    <row r="41" spans="1:11" ht="16.5" x14ac:dyDescent="0.35">
      <c r="A41" s="62" t="s">
        <v>16</v>
      </c>
      <c r="B41" s="61"/>
      <c r="C41" s="60"/>
      <c r="D41" s="63"/>
      <c r="E41" s="63"/>
      <c r="F41" s="59">
        <v>0</v>
      </c>
      <c r="G41" s="59">
        <v>0</v>
      </c>
      <c r="H41" s="58"/>
      <c r="I41" s="57" t="str">
        <f>IF(F41=0,"nerozp.",G41/F41)</f>
        <v>nerozp.</v>
      </c>
    </row>
    <row r="42" spans="1:11" ht="16.5" x14ac:dyDescent="0.35">
      <c r="A42" s="62" t="s">
        <v>15</v>
      </c>
      <c r="B42" s="61"/>
      <c r="C42" s="60"/>
      <c r="D42" s="5"/>
      <c r="E42" s="5"/>
      <c r="F42" s="59">
        <v>12825000</v>
      </c>
      <c r="G42" s="59">
        <v>12825000</v>
      </c>
      <c r="H42" s="58"/>
      <c r="I42" s="57">
        <f>IF(F42=0,"nerozp.",G42/F42)</f>
        <v>1</v>
      </c>
    </row>
    <row r="43" spans="1:11" ht="16.5" x14ac:dyDescent="0.35">
      <c r="A43" s="62" t="s">
        <v>14</v>
      </c>
      <c r="B43" s="61"/>
      <c r="C43" s="60"/>
      <c r="D43" s="5"/>
      <c r="E43" s="5"/>
      <c r="F43" s="59">
        <v>0</v>
      </c>
      <c r="G43" s="59">
        <v>0</v>
      </c>
      <c r="H43" s="58"/>
      <c r="I43" s="57" t="str">
        <f>IF(F43=0,"nerozp.",G43/F43)</f>
        <v>nerozp.</v>
      </c>
    </row>
    <row r="44" spans="1:11" ht="14.25" x14ac:dyDescent="0.2">
      <c r="A44" s="56" t="s">
        <v>13</v>
      </c>
      <c r="B44" s="55" t="s">
        <v>130</v>
      </c>
      <c r="C44" s="54"/>
      <c r="D44" s="50"/>
      <c r="E44" s="50"/>
      <c r="F44" s="49"/>
      <c r="G44" s="49"/>
      <c r="H44" s="48"/>
      <c r="I44" s="47"/>
    </row>
    <row r="45" spans="1:11" ht="32.25" customHeight="1" x14ac:dyDescent="0.2">
      <c r="A45" s="56"/>
      <c r="B45" s="350" t="s">
        <v>132</v>
      </c>
      <c r="C45" s="351"/>
      <c r="D45" s="351"/>
      <c r="E45" s="351"/>
      <c r="F45" s="351"/>
      <c r="G45" s="351"/>
      <c r="H45" s="351"/>
      <c r="I45" s="351"/>
    </row>
    <row r="46" spans="1:11" ht="25.5" customHeight="1" x14ac:dyDescent="0.2">
      <c r="A46" s="53"/>
      <c r="B46" s="351"/>
      <c r="C46" s="351"/>
      <c r="D46" s="351"/>
      <c r="E46" s="351"/>
      <c r="F46" s="351"/>
      <c r="G46" s="351"/>
      <c r="H46" s="351"/>
      <c r="I46" s="351"/>
    </row>
    <row r="47" spans="1:11" ht="19.5" thickBot="1" x14ac:dyDescent="0.45">
      <c r="A47" s="46" t="s">
        <v>12</v>
      </c>
      <c r="B47" s="46" t="s">
        <v>11</v>
      </c>
      <c r="C47" s="45"/>
      <c r="D47" s="5"/>
      <c r="E47" s="5"/>
      <c r="F47" s="4"/>
      <c r="G47" s="10"/>
      <c r="H47" s="330" t="s">
        <v>10</v>
      </c>
      <c r="I47" s="331"/>
    </row>
    <row r="48" spans="1:11" ht="18.75" thickTop="1" x14ac:dyDescent="0.35">
      <c r="A48" s="44"/>
      <c r="B48" s="42"/>
      <c r="C48" s="43"/>
      <c r="D48" s="42"/>
      <c r="E48" s="41" t="s">
        <v>9</v>
      </c>
      <c r="F48" s="40" t="s">
        <v>8</v>
      </c>
      <c r="G48" s="40" t="s">
        <v>7</v>
      </c>
      <c r="H48" s="39" t="s">
        <v>6</v>
      </c>
      <c r="I48" s="38" t="s">
        <v>5</v>
      </c>
    </row>
    <row r="49" spans="1:9" x14ac:dyDescent="0.2">
      <c r="A49" s="34"/>
      <c r="B49" s="4"/>
      <c r="C49" s="4"/>
      <c r="D49" s="4"/>
      <c r="E49" s="34"/>
      <c r="F49" s="336"/>
      <c r="G49" s="37"/>
      <c r="H49" s="36">
        <v>42004</v>
      </c>
      <c r="I49" s="35">
        <v>42004</v>
      </c>
    </row>
    <row r="50" spans="1:9" x14ac:dyDescent="0.2">
      <c r="A50" s="34"/>
      <c r="B50" s="4"/>
      <c r="C50" s="4"/>
      <c r="D50" s="4"/>
      <c r="E50" s="34"/>
      <c r="F50" s="336"/>
      <c r="G50" s="33"/>
      <c r="H50" s="33"/>
      <c r="I50" s="32"/>
    </row>
    <row r="51" spans="1:9" ht="13.5" thickBot="1" x14ac:dyDescent="0.25">
      <c r="A51" s="30"/>
      <c r="B51" s="31"/>
      <c r="C51" s="31"/>
      <c r="D51" s="31"/>
      <c r="E51" s="30"/>
      <c r="F51" s="29"/>
      <c r="G51" s="29"/>
      <c r="H51" s="29"/>
      <c r="I51" s="28"/>
    </row>
    <row r="52" spans="1:9" ht="13.5" thickTop="1" x14ac:dyDescent="0.2">
      <c r="A52" s="27"/>
      <c r="B52" s="26"/>
      <c r="C52" s="26" t="s">
        <v>4</v>
      </c>
      <c r="D52" s="26"/>
      <c r="E52" s="25">
        <v>680281.44</v>
      </c>
      <c r="F52" s="24">
        <v>0</v>
      </c>
      <c r="G52" s="23">
        <v>0</v>
      </c>
      <c r="H52" s="23">
        <f>E52+F52-G52</f>
        <v>680281.44</v>
      </c>
      <c r="I52" s="22">
        <v>680281.44</v>
      </c>
    </row>
    <row r="53" spans="1:9" x14ac:dyDescent="0.2">
      <c r="A53" s="21"/>
      <c r="B53" s="20"/>
      <c r="C53" s="20" t="s">
        <v>3</v>
      </c>
      <c r="D53" s="20"/>
      <c r="E53" s="19">
        <v>257783.25</v>
      </c>
      <c r="F53" s="18">
        <v>1374763.5</v>
      </c>
      <c r="G53" s="17">
        <v>1340754</v>
      </c>
      <c r="H53" s="17">
        <f>E53+F53-G53</f>
        <v>291792.75</v>
      </c>
      <c r="I53" s="16">
        <v>285369.08</v>
      </c>
    </row>
    <row r="54" spans="1:9" x14ac:dyDescent="0.2">
      <c r="A54" s="21"/>
      <c r="B54" s="20"/>
      <c r="C54" s="20" t="s">
        <v>2</v>
      </c>
      <c r="D54" s="20"/>
      <c r="E54" s="19">
        <v>559.29</v>
      </c>
      <c r="F54" s="18">
        <v>221761.28</v>
      </c>
      <c r="G54" s="17">
        <v>0</v>
      </c>
      <c r="H54" s="17">
        <f>E54+F54-G54</f>
        <v>222320.57</v>
      </c>
      <c r="I54" s="16">
        <v>222320.57</v>
      </c>
    </row>
    <row r="55" spans="1:9" x14ac:dyDescent="0.2">
      <c r="A55" s="21"/>
      <c r="B55" s="20"/>
      <c r="C55" s="20" t="s">
        <v>1</v>
      </c>
      <c r="D55" s="20"/>
      <c r="E55" s="19">
        <v>4888122.32</v>
      </c>
      <c r="F55" s="18">
        <v>18570482.460000001</v>
      </c>
      <c r="G55" s="17">
        <v>22638422.609999999</v>
      </c>
      <c r="H55" s="17">
        <f>E55+F55-G55</f>
        <v>820182.17000000179</v>
      </c>
      <c r="I55" s="16">
        <v>820182.17</v>
      </c>
    </row>
    <row r="56" spans="1:9" ht="18.75" thickBot="1" x14ac:dyDescent="0.4">
      <c r="A56" s="15" t="s">
        <v>0</v>
      </c>
      <c r="B56" s="14"/>
      <c r="C56" s="14"/>
      <c r="D56" s="14"/>
      <c r="E56" s="13">
        <f>SUM(E52:E55)</f>
        <v>5826746.3000000007</v>
      </c>
      <c r="F56" s="12">
        <f>SUM(F52:F55)</f>
        <v>20167007.240000002</v>
      </c>
      <c r="G56" s="12">
        <f>SUM(G52:G55)</f>
        <v>23979176.609999999</v>
      </c>
      <c r="H56" s="12">
        <f>SUM(H52:H55)</f>
        <v>2014576.9300000018</v>
      </c>
      <c r="I56" s="11">
        <f>SUM(I52:I55)</f>
        <v>2008153.2600000002</v>
      </c>
    </row>
    <row r="57" spans="1:9" ht="18.75" thickTop="1" x14ac:dyDescent="0.35">
      <c r="A57" s="7"/>
      <c r="B57" s="6"/>
      <c r="C57" s="6"/>
      <c r="D57" s="5"/>
      <c r="E57" s="5"/>
      <c r="F57" s="4"/>
      <c r="G57" s="10"/>
      <c r="H57" s="9"/>
      <c r="I57" s="9"/>
    </row>
    <row r="58" spans="1:9" ht="18" x14ac:dyDescent="0.35">
      <c r="A58" s="7"/>
      <c r="B58" s="6"/>
      <c r="C58" s="6"/>
      <c r="D58" s="5"/>
      <c r="E58" s="5"/>
      <c r="F58" s="4"/>
      <c r="G58" s="8"/>
      <c r="H58" s="4"/>
      <c r="I58" s="4"/>
    </row>
    <row r="59" spans="1:9" ht="18" x14ac:dyDescent="0.35">
      <c r="A59" s="7"/>
      <c r="B59" s="6"/>
      <c r="C59" s="6"/>
      <c r="D59" s="5"/>
      <c r="E59" s="5"/>
      <c r="F59" s="4"/>
      <c r="G59" s="4"/>
      <c r="H59" s="4"/>
      <c r="I59" s="4"/>
    </row>
    <row r="60" spans="1:9" x14ac:dyDescent="0.2">
      <c r="A60" s="3"/>
      <c r="B60" s="3"/>
      <c r="C60" s="3"/>
      <c r="D60" s="3"/>
      <c r="E60" s="3"/>
      <c r="F60" s="3"/>
      <c r="G60" s="3"/>
      <c r="H60" s="3"/>
      <c r="I60" s="3"/>
    </row>
  </sheetData>
  <sheetProtection selectLockedCells="1"/>
  <mergeCells count="13">
    <mergeCell ref="E4:I4"/>
    <mergeCell ref="H47:I47"/>
    <mergeCell ref="A2:D2"/>
    <mergeCell ref="E3:I3"/>
    <mergeCell ref="E2:I2"/>
    <mergeCell ref="E5:I5"/>
    <mergeCell ref="F49:F50"/>
    <mergeCell ref="E6:G6"/>
    <mergeCell ref="A34:I36"/>
    <mergeCell ref="E7:I7"/>
    <mergeCell ref="H13:I13"/>
    <mergeCell ref="C33:F33"/>
    <mergeCell ref="B45:I46"/>
  </mergeCells>
  <conditionalFormatting sqref="I44">
    <cfRule type="cellIs" dxfId="13" priority="7" stopIfTrue="1" operator="greaterThan">
      <formula>1</formula>
    </cfRule>
  </conditionalFormatting>
  <conditionalFormatting sqref="H52:H55">
    <cfRule type="cellIs" dxfId="12" priority="10" stopIfTrue="1" operator="notEqual">
      <formula>E52+F52-G52</formula>
    </cfRule>
  </conditionalFormatting>
  <conditionalFormatting sqref="I56">
    <cfRule type="cellIs" dxfId="11" priority="11" stopIfTrue="1" operator="notEqual">
      <formula>$I$52+$I$53+$I$54+$I$55</formula>
    </cfRule>
  </conditionalFormatting>
  <conditionalFormatting sqref="H56">
    <cfRule type="cellIs" dxfId="10" priority="12" stopIfTrue="1" operator="notEqual">
      <formula>E56+F56-G56</formula>
    </cfRule>
    <cfRule type="cellIs" dxfId="9" priority="13" stopIfTrue="1" operator="notEqual">
      <formula>SUM($H$52:$H$55)</formula>
    </cfRule>
  </conditionalFormatting>
  <conditionalFormatting sqref="G18 G16">
    <cfRule type="cellIs" dxfId="8" priority="14" stopIfTrue="1" operator="notEqual">
      <formula>H16+I16</formula>
    </cfRule>
  </conditionalFormatting>
  <conditionalFormatting sqref="G24">
    <cfRule type="cellIs" dxfId="7" priority="15" stopIfTrue="1" operator="notEqual">
      <formula>ROUND(H24+I24,2)</formula>
    </cfRule>
  </conditionalFormatting>
  <conditionalFormatting sqref="H24">
    <cfRule type="cellIs" dxfId="6" priority="16" stopIfTrue="1" operator="notEqual">
      <formula>$H$18-$H$16-$H$22</formula>
    </cfRule>
  </conditionalFormatting>
  <conditionalFormatting sqref="G23">
    <cfRule type="cellIs" dxfId="5" priority="5" stopIfTrue="1" operator="notEqual">
      <formula>ROUND(H23+I23,2)</formula>
    </cfRule>
  </conditionalFormatting>
  <conditionalFormatting sqref="I24">
    <cfRule type="cellIs" dxfId="4" priority="17" stopIfTrue="1" operator="notEqual">
      <formula>I18-I16-I22</formula>
    </cfRule>
  </conditionalFormatting>
  <conditionalFormatting sqref="J38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J39">
    <cfRule type="cellIs" dxfId="1" priority="1" operator="greaterThan">
      <formula>0</formula>
    </cfRule>
    <cfRule type="cellIs" dxfId="0" priority="2" operator="lessThan">
      <formula>0</formula>
    </cfRule>
  </conditionalFormatting>
  <pageMargins left="0.78740157480314965" right="0.39370078740157483" top="0.59055118110236227" bottom="0.59055118110236227" header="0.51181102362204722" footer="0.51181102362204722"/>
  <pageSetup paperSize="9" scale="80" orientation="portrait" r:id="rId1"/>
  <headerFooter alignWithMargins="0">
    <oddFooter>&amp;L&amp;"Arial,Kurzíva"Zastupitelstvo Olomouckého kraje 26.6.2015
4.- Závěrečný účet Olomouckého kraje za rok 2014
Příloha č.15: Financování hospodaření příspěvkových organizací Olomouckého kraje&amp;R&amp;"Arial,Kurzíva"Strana &amp;P (celkem 484)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Rekapitulace zdravotnictví </vt:lpstr>
      <vt:lpstr>1. Paseka</vt:lpstr>
      <vt:lpstr>2. Moravský Beroun</vt:lpstr>
      <vt:lpstr>3. DC Ostrůvek</vt:lpstr>
      <vt:lpstr>4. DC Pavučinka</vt:lpstr>
      <vt:lpstr>5. Záchranka</vt:lpstr>
      <vt:lpstr>'1. Paseka'!Oblast_tisku</vt:lpstr>
      <vt:lpstr>'2. Moravský Beroun'!Oblast_tisku</vt:lpstr>
      <vt:lpstr>'3. DC Ostrůvek'!Oblast_tisku</vt:lpstr>
      <vt:lpstr>'4. DC Pavučinka'!Oblast_tisku</vt:lpstr>
      <vt:lpstr>'5. Záchranka'!Oblast_tisku</vt:lpstr>
      <vt:lpstr>'Rekapitulace zdravotnictví 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Dostálová Anna</dc:creator>
  <cp:lastModifiedBy>Foret Oldřich</cp:lastModifiedBy>
  <cp:lastPrinted>2015-06-08T11:09:37Z</cp:lastPrinted>
  <dcterms:created xsi:type="dcterms:W3CDTF">2015-04-08T08:30:00Z</dcterms:created>
  <dcterms:modified xsi:type="dcterms:W3CDTF">2015-06-08T11:09:45Z</dcterms:modified>
</cp:coreProperties>
</file>