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0" windowWidth="18195" windowHeight="11655" tabRatio="939"/>
  </bookViews>
  <sheets>
    <sheet name="Kultura" sheetId="11" r:id="rId1"/>
    <sheet name="1. Vědecká knihovna" sheetId="4" r:id="rId2"/>
    <sheet name="2. Vlastivědné muzeum Olomouc" sheetId="5" r:id="rId3"/>
    <sheet name="3. Vlativědné muzeum Jesenicka" sheetId="6" r:id="rId4"/>
    <sheet name="4. Muzeum a galerie Prostějov" sheetId="7" r:id="rId5"/>
    <sheet name="5. Muzeum Přerov" sheetId="8" r:id="rId6"/>
    <sheet name="6. Vlast. muzeum Šumperk" sheetId="9" r:id="rId7"/>
    <sheet name="7. Archeolog. muzeum" sheetId="10" r:id="rId8"/>
  </sheets>
  <definedNames>
    <definedName name="_xlnm.Print_Area" localSheetId="1">'1. Vědecká knihovna'!$A$1:$I$58</definedName>
    <definedName name="_xlnm.Print_Area" localSheetId="2">'2. Vlastivědné muzeum Olomouc'!$A$1:$I$58</definedName>
    <definedName name="_xlnm.Print_Area" localSheetId="3">'3. Vlativědné muzeum Jesenicka'!$A$1:$I$58</definedName>
    <definedName name="_xlnm.Print_Area" localSheetId="4">'4. Muzeum a galerie Prostějov'!$A$1:$I$58</definedName>
    <definedName name="_xlnm.Print_Area" localSheetId="5">'5. Muzeum Přerov'!$A$1:$I$58</definedName>
    <definedName name="_xlnm.Print_Area" localSheetId="6">'6. Vlast. muzeum Šumperk'!$A$1:$I$58</definedName>
    <definedName name="_xlnm.Print_Area" localSheetId="7">'7. Archeolog. muzeum'!$A$1:$I$58</definedName>
    <definedName name="_xlnm.Print_Area" localSheetId="0">Kultura!$A$1:$O$38</definedName>
  </definedNames>
  <calcPr calcId="145621"/>
</workbook>
</file>

<file path=xl/calcChain.xml><?xml version="1.0" encoding="utf-8"?>
<calcChain xmlns="http://schemas.openxmlformats.org/spreadsheetml/2006/main">
  <c r="F25" i="11" l="1"/>
  <c r="G31" i="8" l="1"/>
  <c r="G29" i="8" l="1"/>
  <c r="G24" i="4" l="1"/>
  <c r="I53" i="7" l="1"/>
  <c r="G53" i="5" l="1"/>
  <c r="H53" i="5" l="1"/>
  <c r="F39" i="9" l="1"/>
  <c r="P23" i="11" l="1"/>
  <c r="P21" i="11"/>
  <c r="P17" i="11"/>
  <c r="P15" i="11"/>
  <c r="P13" i="11"/>
  <c r="J14" i="11"/>
  <c r="N23" i="11" l="1"/>
  <c r="M23" i="11"/>
  <c r="J24" i="11"/>
  <c r="I24" i="11"/>
  <c r="H24" i="11"/>
  <c r="G24" i="11"/>
  <c r="F24" i="11"/>
  <c r="N21" i="11"/>
  <c r="M21" i="11"/>
  <c r="J22" i="11"/>
  <c r="I22" i="11"/>
  <c r="H22" i="11"/>
  <c r="G22" i="11"/>
  <c r="F22" i="11"/>
  <c r="N19" i="11"/>
  <c r="M19" i="11"/>
  <c r="J20" i="11"/>
  <c r="I20" i="11"/>
  <c r="P19" i="11" s="1"/>
  <c r="H20" i="11"/>
  <c r="G20" i="11"/>
  <c r="F20" i="11"/>
  <c r="N17" i="11"/>
  <c r="M17" i="11"/>
  <c r="J18" i="11"/>
  <c r="I18" i="11"/>
  <c r="H18" i="11"/>
  <c r="G18" i="11"/>
  <c r="F18" i="11"/>
  <c r="N15" i="11"/>
  <c r="M15" i="11"/>
  <c r="J16" i="11"/>
  <c r="I16" i="11"/>
  <c r="H16" i="11"/>
  <c r="G16" i="11"/>
  <c r="F16" i="11"/>
  <c r="N13" i="11"/>
  <c r="M13" i="11"/>
  <c r="I14" i="11"/>
  <c r="H14" i="11"/>
  <c r="G14" i="11"/>
  <c r="F14" i="11"/>
  <c r="L18" i="11" l="1"/>
  <c r="K18" i="11"/>
  <c r="L22" i="11"/>
  <c r="K22" i="11"/>
  <c r="L14" i="11"/>
  <c r="K14" i="11"/>
  <c r="L16" i="11"/>
  <c r="K16" i="11"/>
  <c r="L20" i="11"/>
  <c r="K20" i="11"/>
  <c r="L24" i="11"/>
  <c r="K24" i="11"/>
  <c r="N11" i="11"/>
  <c r="M11" i="11"/>
  <c r="J12" i="11"/>
  <c r="I12" i="11"/>
  <c r="H12" i="11"/>
  <c r="G12" i="11"/>
  <c r="F12" i="11"/>
  <c r="P11" i="11" l="1"/>
  <c r="G32" i="11"/>
  <c r="G31" i="11" s="1"/>
  <c r="L12" i="11"/>
  <c r="B32" i="11"/>
  <c r="K12" i="11"/>
  <c r="G38" i="11" l="1"/>
  <c r="B38" i="11"/>
  <c r="G36" i="11"/>
  <c r="P25" i="11"/>
  <c r="G37" i="11"/>
  <c r="B37" i="11"/>
  <c r="B36" i="11"/>
  <c r="G25" i="11"/>
  <c r="H25" i="11"/>
  <c r="J25" i="11"/>
  <c r="M25" i="11"/>
  <c r="N25" i="11"/>
  <c r="O25" i="11"/>
  <c r="G27" i="11"/>
  <c r="H27" i="11"/>
  <c r="I27" i="11"/>
  <c r="F28" i="11"/>
  <c r="F27" i="11" s="1"/>
  <c r="P26" i="11" l="1"/>
  <c r="G35" i="11"/>
  <c r="O26" i="11"/>
  <c r="K27" i="11"/>
  <c r="I25" i="11"/>
  <c r="L25" i="11"/>
  <c r="K25" i="11" l="1"/>
  <c r="L26" i="11" s="1"/>
  <c r="G16" i="10" l="1"/>
  <c r="G18" i="10"/>
  <c r="G22" i="10"/>
  <c r="H24" i="10"/>
  <c r="I24" i="10"/>
  <c r="G29" i="10"/>
  <c r="I39" i="10"/>
  <c r="I40" i="10"/>
  <c r="I41" i="10"/>
  <c r="I42" i="10"/>
  <c r="I43" i="10"/>
  <c r="H52" i="10"/>
  <c r="H53" i="10"/>
  <c r="H54" i="10"/>
  <c r="H55" i="10"/>
  <c r="E56" i="10"/>
  <c r="F56" i="10"/>
  <c r="G56" i="10"/>
  <c r="I56" i="10"/>
  <c r="H56" i="10" l="1"/>
  <c r="G24" i="10"/>
  <c r="G16" i="9" l="1"/>
  <c r="G18" i="9"/>
  <c r="G24" i="9" s="1"/>
  <c r="G22" i="9"/>
  <c r="H24" i="9"/>
  <c r="G29" i="9"/>
  <c r="I39" i="9"/>
  <c r="I40" i="9"/>
  <c r="I41" i="9"/>
  <c r="I42" i="9"/>
  <c r="I43" i="9"/>
  <c r="H52" i="9"/>
  <c r="H53" i="9"/>
  <c r="H54" i="9"/>
  <c r="H55" i="9"/>
  <c r="H56" i="9" s="1"/>
  <c r="E56" i="9"/>
  <c r="F56" i="9"/>
  <c r="G56" i="9"/>
  <c r="I56" i="9"/>
  <c r="I24" i="9" l="1"/>
  <c r="G16" i="8" l="1"/>
  <c r="G18" i="8"/>
  <c r="G24" i="8" s="1"/>
  <c r="G22" i="8"/>
  <c r="H24" i="8"/>
  <c r="I39" i="8"/>
  <c r="I40" i="8"/>
  <c r="I41" i="8"/>
  <c r="I42" i="8"/>
  <c r="I43" i="8"/>
  <c r="H52" i="8"/>
  <c r="H53" i="8"/>
  <c r="H56" i="8" s="1"/>
  <c r="H54" i="8"/>
  <c r="H55" i="8"/>
  <c r="E56" i="8"/>
  <c r="F56" i="8"/>
  <c r="G56" i="8"/>
  <c r="I56" i="8"/>
  <c r="I24" i="8" l="1"/>
  <c r="G16" i="7" l="1"/>
  <c r="G18" i="7"/>
  <c r="G22" i="7"/>
  <c r="H24" i="7"/>
  <c r="I24" i="7"/>
  <c r="G29" i="7"/>
  <c r="I39" i="7"/>
  <c r="I40" i="7"/>
  <c r="I41" i="7"/>
  <c r="I42" i="7"/>
  <c r="I43" i="7"/>
  <c r="H52" i="7"/>
  <c r="H53" i="7"/>
  <c r="H54" i="7"/>
  <c r="H55" i="7"/>
  <c r="F56" i="7"/>
  <c r="G56" i="7"/>
  <c r="I56" i="7"/>
  <c r="H56" i="7" l="1"/>
  <c r="G24" i="7"/>
  <c r="E56" i="7"/>
  <c r="G16" i="6" l="1"/>
  <c r="G18" i="6"/>
  <c r="G22" i="6"/>
  <c r="H24" i="6"/>
  <c r="I24" i="6"/>
  <c r="G29" i="6"/>
  <c r="I39" i="6"/>
  <c r="I40" i="6"/>
  <c r="I41" i="6"/>
  <c r="I42" i="6"/>
  <c r="I43" i="6"/>
  <c r="H52" i="6"/>
  <c r="H53" i="6"/>
  <c r="H54" i="6"/>
  <c r="H55" i="6"/>
  <c r="G56" i="6"/>
  <c r="I56" i="6"/>
  <c r="F56" i="6"/>
  <c r="G16" i="5"/>
  <c r="G18" i="5"/>
  <c r="G24" i="5" s="1"/>
  <c r="G22" i="5"/>
  <c r="H24" i="5"/>
  <c r="G29" i="5"/>
  <c r="I39" i="5"/>
  <c r="I40" i="5"/>
  <c r="I41" i="5"/>
  <c r="I42" i="5"/>
  <c r="I43" i="5"/>
  <c r="H52" i="5"/>
  <c r="H56" i="5"/>
  <c r="H54" i="5"/>
  <c r="H55" i="5"/>
  <c r="E56" i="5"/>
  <c r="F56" i="5"/>
  <c r="G56" i="5"/>
  <c r="I56" i="5"/>
  <c r="G24" i="6" l="1"/>
  <c r="H56" i="6"/>
  <c r="E56" i="6"/>
  <c r="I24" i="5"/>
  <c r="G16" i="4" l="1"/>
  <c r="G18" i="4"/>
  <c r="G22" i="4"/>
  <c r="H24" i="4"/>
  <c r="I24" i="4"/>
  <c r="G29" i="4"/>
  <c r="I39" i="4"/>
  <c r="I40" i="4"/>
  <c r="I41" i="4"/>
  <c r="I42" i="4"/>
  <c r="I43" i="4"/>
  <c r="H52" i="4"/>
  <c r="H53" i="4"/>
  <c r="H56" i="4" s="1"/>
  <c r="H54" i="4"/>
  <c r="H55" i="4"/>
  <c r="E56" i="4"/>
  <c r="F56" i="4"/>
  <c r="G56" i="4"/>
  <c r="I56" i="4"/>
</calcChain>
</file>

<file path=xl/comments1.xml><?xml version="1.0" encoding="utf-8"?>
<comments xmlns="http://schemas.openxmlformats.org/spreadsheetml/2006/main">
  <authors>
    <author>Dostálová Anna</author>
  </authors>
  <commentList>
    <comment ref="I5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Muzeum  a galerie v Prostějově - příspěvková organizace uvádí finanční stav FKSP k 31.12.2014 ve výši 14 830,64 Kč, což je o 0,20 Kč nižší než je v sestavě PO, tj. 14 830,44 Kč.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<sst xmlns="http://schemas.openxmlformats.org/spreadsheetml/2006/main" count="579" uniqueCount="144">
  <si>
    <t>celkem</t>
  </si>
  <si>
    <t>Investiční fond</t>
  </si>
  <si>
    <t>Fond rezervní</t>
  </si>
  <si>
    <t>FKSP</t>
  </si>
  <si>
    <t>Fond odměn</t>
  </si>
  <si>
    <t>Finanční krytí k</t>
  </si>
  <si>
    <t xml:space="preserve">Stav k </t>
  </si>
  <si>
    <t>Čerpání</t>
  </si>
  <si>
    <t>Tvorba</t>
  </si>
  <si>
    <t>Stav k 1.1.2014</t>
  </si>
  <si>
    <t>jednotka -  Kč na 2 des. místa</t>
  </si>
  <si>
    <t>Fondy</t>
  </si>
  <si>
    <t>4)</t>
  </si>
  <si>
    <t xml:space="preserve">Pozn. : </t>
  </si>
  <si>
    <t>v  Kč</t>
  </si>
  <si>
    <t>Odvody z investičního fondu /spolufin. akcí/</t>
  </si>
  <si>
    <t>Odvody z investičního fondu /odpisy/</t>
  </si>
  <si>
    <t>Neinvestiční příspěvek/nájemné/</t>
  </si>
  <si>
    <t>Neinvestiční příspěvek /odpisy/</t>
  </si>
  <si>
    <t>Limit mzdových prostředků</t>
  </si>
  <si>
    <t>% plnění</t>
  </si>
  <si>
    <t>Skutečnost</t>
  </si>
  <si>
    <t>Schválená částka</t>
  </si>
  <si>
    <t>Závazné ukazatele</t>
  </si>
  <si>
    <t>3)</t>
  </si>
  <si>
    <t>b)</t>
  </si>
  <si>
    <t xml:space="preserve"> - Nerozdělený výsledek hospodaření (transfer)</t>
  </si>
  <si>
    <t>z toho:</t>
  </si>
  <si>
    <t xml:space="preserve"> - Návrh na příděly do fondů:          </t>
  </si>
  <si>
    <t>a) Rozdělení výsledku hospodaření</t>
  </si>
  <si>
    <t>2)</t>
  </si>
  <si>
    <t>b) Transferový podíl (účet 672)</t>
  </si>
  <si>
    <t>a) Výsledek hospodaření po zdanění  (bez transf. podílu)</t>
  </si>
  <si>
    <t>Výsledek hospodaření /po zdanění/</t>
  </si>
  <si>
    <t>daň z příjmů,dodatečné odvody daně z příjmů (nákladová položka)</t>
  </si>
  <si>
    <t>Doplňující údaje :</t>
  </si>
  <si>
    <t>Výnosy</t>
  </si>
  <si>
    <t>Náklady</t>
  </si>
  <si>
    <t xml:space="preserve">1)    Náklady a výnosy    </t>
  </si>
  <si>
    <t>Doplňková  činnost</t>
  </si>
  <si>
    <t>Hlavní činnost</t>
  </si>
  <si>
    <t xml:space="preserve">celkem   </t>
  </si>
  <si>
    <t>rozpočet</t>
  </si>
  <si>
    <t>Upravený</t>
  </si>
  <si>
    <t xml:space="preserve">Schválený </t>
  </si>
  <si>
    <t>………………………………                                                                  ………….…..……………………………</t>
  </si>
  <si>
    <t>ORG</t>
  </si>
  <si>
    <t>IĆ</t>
  </si>
  <si>
    <t>……………………………………….……..………………………………………..…………………………………</t>
  </si>
  <si>
    <t>Adresa :</t>
  </si>
  <si>
    <t>Název organizace :</t>
  </si>
  <si>
    <t>REKAPITULACE ZA ORGANIZACI :</t>
  </si>
  <si>
    <t>Kč</t>
  </si>
  <si>
    <t>Po vyloučení transferového podílu jsou výsledky příspěvkových organizací následující:</t>
  </si>
  <si>
    <t>Z celkového počtu 7 organizací skončilo :</t>
  </si>
  <si>
    <t>vedlejší činnost</t>
  </si>
  <si>
    <t>hlavní činnost</t>
  </si>
  <si>
    <t>Kontrolní sestava:</t>
  </si>
  <si>
    <t>Celkem rozděleno :</t>
  </si>
  <si>
    <t>Saldo</t>
  </si>
  <si>
    <t>CELKEM</t>
  </si>
  <si>
    <t>příspěvková organizace</t>
  </si>
  <si>
    <t>771 00  Olomouc</t>
  </si>
  <si>
    <t>Ul. Bratří Wolfů 16</t>
  </si>
  <si>
    <t>Archeologické centrum Olomouc,</t>
  </si>
  <si>
    <t>§ 3315</t>
  </si>
  <si>
    <t>787 31 Šumperk</t>
  </si>
  <si>
    <t xml:space="preserve">Hlavní tř. 22                                       </t>
  </si>
  <si>
    <t>Vlastivědné muzeum v Šumperku,</t>
  </si>
  <si>
    <t xml:space="preserve">751 52 Přerov  </t>
  </si>
  <si>
    <t xml:space="preserve">Horní náměstí 7                                     </t>
  </si>
  <si>
    <t>Muzeum Komenského v Přerově,</t>
  </si>
  <si>
    <t>796 01  Prostějov</t>
  </si>
  <si>
    <t xml:space="preserve">nám. T.G.Masaryka 2 </t>
  </si>
  <si>
    <t>790 01 Jeseník</t>
  </si>
  <si>
    <t xml:space="preserve">Zámecké náměstí 1 </t>
  </si>
  <si>
    <t>Vlastivědné muzeum  Jesenicka,</t>
  </si>
  <si>
    <t>771 73 Olomouc</t>
  </si>
  <si>
    <t>Náměstí Republiky 5</t>
  </si>
  <si>
    <t>Vlastivědné muzeum v Olomouci</t>
  </si>
  <si>
    <t>779 11 Olomouc</t>
  </si>
  <si>
    <t>Bezručova 3</t>
  </si>
  <si>
    <t>Vědecká knihovna v Olomouci</t>
  </si>
  <si>
    <t>§ 3314</t>
  </si>
  <si>
    <t>ztráta</t>
  </si>
  <si>
    <t>zlepšený VH</t>
  </si>
  <si>
    <t>b)Pokrytí ztáty z minulých období</t>
  </si>
  <si>
    <t>a)Rozdělení do fondů</t>
  </si>
  <si>
    <t>Výsledek hospodaření očištěný o transferový podíl</t>
  </si>
  <si>
    <t>Transferový podíl          (účet 432)</t>
  </si>
  <si>
    <r>
      <t xml:space="preserve">Dle účetního výkazu                                                                                                                                 </t>
    </r>
    <r>
      <rPr>
        <b/>
        <sz val="7"/>
        <rFont val="Arial"/>
        <family val="2"/>
        <charset val="238"/>
      </rPr>
      <t>(po zdanění)</t>
    </r>
  </si>
  <si>
    <r>
      <t xml:space="preserve">Rozdělení zlepšeného výsledku hospodaření                                          </t>
    </r>
    <r>
      <rPr>
        <sz val="10"/>
        <rFont val="Arial"/>
        <family val="2"/>
        <charset val="238"/>
      </rPr>
      <t>(očištěného o transferový podíl)</t>
    </r>
  </si>
  <si>
    <t>Výsledek hospodaření</t>
  </si>
  <si>
    <t>Daň</t>
  </si>
  <si>
    <t>Adresa</t>
  </si>
  <si>
    <t>Název zařízení</t>
  </si>
  <si>
    <t>§</t>
  </si>
  <si>
    <t xml:space="preserve"> PhDr. Jindřich Garčic, vedoucí odboru</t>
  </si>
  <si>
    <t>ORJ -13</t>
  </si>
  <si>
    <t>c)Příspěvkové organizace v oblasti kultury</t>
  </si>
  <si>
    <t>Rekapitulace  hospodaření / výsledek hospodaření  2014/</t>
  </si>
  <si>
    <t>Muzeum a galerie v Prostějově,</t>
  </si>
  <si>
    <t>Bezručova 3, 779 11 Olomouc</t>
  </si>
  <si>
    <t>00100625</t>
  </si>
  <si>
    <t>1601</t>
  </si>
  <si>
    <t>nám. Republiky 5, 771 73 Olomouc</t>
  </si>
  <si>
    <t>00100609</t>
  </si>
  <si>
    <t>Vlastivědné muzeum Jesenicka</t>
  </si>
  <si>
    <t>Zámecké náměstí 1,  790 01  Jeseník</t>
  </si>
  <si>
    <t>64095410</t>
  </si>
  <si>
    <t>1603</t>
  </si>
  <si>
    <t>Muzeum a galerie v Prostějově</t>
  </si>
  <si>
    <t>Náměstí T.G.Masaryka 2, Prostějov</t>
  </si>
  <si>
    <t>00091405</t>
  </si>
  <si>
    <t>1604</t>
  </si>
  <si>
    <t>Muzeum Komenského v Přerově, p.o.</t>
  </si>
  <si>
    <t>Horní náměstí 7, 750 11 Přerov</t>
  </si>
  <si>
    <t>1606</t>
  </si>
  <si>
    <t>Vlastivědné muzeum v Šumperku, příspěvková organizace</t>
  </si>
  <si>
    <t>Hlavní  třída  342/22,  787 31  Šumperk</t>
  </si>
  <si>
    <t>00098311</t>
  </si>
  <si>
    <t>1607</t>
  </si>
  <si>
    <t>Archeologické centrum Olomouc</t>
  </si>
  <si>
    <t xml:space="preserve">U Hradiska 42/6, 779 00 Olomouc </t>
  </si>
  <si>
    <t>75008271</t>
  </si>
  <si>
    <t>1608</t>
  </si>
  <si>
    <t xml:space="preserve"> -</t>
  </si>
  <si>
    <t xml:space="preserve">organizací  se zlepšeným hospodářským výsledkem, v celkové výši </t>
  </si>
  <si>
    <t xml:space="preserve">organizace  se záporným hospodářským výsledkem, v celkové výši </t>
  </si>
  <si>
    <t>organizace  s vyrovnaným  hospodářským výsledkem</t>
  </si>
  <si>
    <t>Výše výsledku hospodaření za rok 2014 je ovlivněna transferovým podílem, což je pouze účetní zápis bez vazby na finanční prostředky. Po odečtení transferového podílu z výsledku hospodaření příspěvkové organizace, skončila tato organizace ve ztrátě, která činí 1 460,85 Kč,ztráta bude kryta na vrub rezervního fondu příspěvkové organizace.</t>
  </si>
  <si>
    <t>Výsledek hospod. předcház. účet.období k 31.12.2014</t>
  </si>
  <si>
    <t>Výše výsledku hospodaření za rok 2014 je ovlivněna transferovým podílem, což je pouze účetní zápis bez vazby na finanční prostředky. Po odečtení transferového podílu z výsledku hospodaření příspěvkové organizace, skončila tato organizace se zlepšeným výsledkem hospodaření a to ve výši 100 689,01 Kč.</t>
  </si>
  <si>
    <t>Výše výsledku hospodaření za rok 2014 je ovlivněna transferovým podílem, což je pouze účetní zápis bez vazby na finanční prostředky. Po odečtení transferového podílu z výsledku hospodaření příspěvkové organizace, skončila tato organizace se zlepšeným výsledkem hospodaření a to ve výši 510 932,56 Kč.</t>
  </si>
  <si>
    <t>Výše výsledku hospodaření za rok 2014 je ovlivněna transferovým podílem, což je pouze účetní zápis bez vazby na finanční prostředky. Po odečtení transferového podílu z výsledku hospodaření příspěvkové organizace, skončila tato organizace se zlepšeným výsledkem hospodaření a to ve výši 409 277,92 Kč.</t>
  </si>
  <si>
    <t>Překročení limitu mzdových prostředků  o 198 065- Kč.  Překročení ve výši 202 065 Kč je pokryto prostředky ze zahraničí na realizaci mezinárodního projektu EOD, jehož koordinátorem byla Univerzitní knihovna v Innsbrucku (76 161 Kč) a prostředky z projektu UPOL, do kterého byla VKOL zapojena jako partner (125 904 Kč). Na druhé straně byly nedočerpány prostředky z projektu VISK „Vzdělávání pracovníků knihoven v IT“ o 4 000 Kč. Tyto prostředky byly vráceny dne 5.2.2015.</t>
  </si>
  <si>
    <t xml:space="preserve">Překročení limitu mzdových prostředků  o 190 056- Kč, jedná se o zapojení prostředků na mzdy  z projektu UPOL (tříletý projekt) ve výši 190 056,- Kč. </t>
  </si>
  <si>
    <t>Neinvestiční příspěvek - odpisy - příspěvková organizace vrátila částku -5 215,- Kč dne 14.1.2015 na příjmový  účet 27-4228320287 .</t>
  </si>
  <si>
    <t>Překročení limitu mzdových prostředků  o 116 883,- Kč. Z toho částka 7 000,- Kč představuje čerpání z fondu odměn na odměny zaměstnancům, 109 883- Kč - prostředky poskytnuté z Úřadu práce.</t>
  </si>
  <si>
    <t>Překročení limitu mzdových prostředků  o 165 559,- Kč. Z toho částka 71 218,- Kč, představuje prostředky poskytnuté z úřadu práce; 11 940,- Kč z centra pro komunitní práci Moravskoslezského kraje; 20 272,. Kč z darovací smlouvy Campa - Net a 62 129,. Kč je pokryto z prostředků fondu odměn (ust. §32 -250/2000 Sb.).</t>
  </si>
  <si>
    <t>Příspěvková organizace si finančně kryje náklady na mzdy z vlastních prostředků (výnosů), z tohoto důvodu nepodléhají mzdové prostředky vyúčtování. Tento postup je v souladu se Zásadami řízení příspěvkových organizací.</t>
  </si>
  <si>
    <t>Překročení limitu mzdových prostředků  o 233 715,- Kč. Z toho částka 195 036,- Kč-Statutární město Přerov – Záchranná stanice (sml.č. MMPr-SML/0221/2014); 12 000,00 Kč - Statutární město Přerov – Pod kloboukem (sml.č. MMPr-SML/0603/2014) a 26 679,-Kč - OK – Ekologické výukové programy (sml. ze dne 17.12.2014). Příspěvková organizace překročila závazný ukazatel o  26 679,- Kč, jedná se o prostředky, které byly poskytnuty Olomouckým krajem na základě smlouvy. Příspěvková organizace postupovala v tomto případě v rozporu se Zásadami řízení příspěvkových organizací.</t>
  </si>
  <si>
    <t>Překročení limitu mzdových prostředků  o 305 000- Kč, bylo způsobeno  zapojením prostředků na mzdy a to ve výši 305 000,-Kč  město Šumperk  (mzdové náklady vztahující se k činnosti informačního centra).</t>
  </si>
  <si>
    <t>Výše výsledku hospodaření za rok 2014 je ovlivněna transferovým podílem, což je pouze účetní zápis bez vazby na finanční prostředky. Po odečtení transferového podílu z výsledku hospodaření příspěvkové organizace, skončila tato organizace se zlepšeným výsledkem hospodaření a to ve výši 6 087,35 Kč.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</si>
</sst>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5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color indexed="19"/>
      <name val="Comic Sans MS"/>
      <family val="4"/>
      <charset val="238"/>
    </font>
    <font>
      <sz val="8"/>
      <name val="Comic Sans MS"/>
      <family val="4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Comic Sans MS"/>
      <family val="4"/>
      <charset val="238"/>
    </font>
    <font>
      <sz val="8"/>
      <name val="Arial"/>
      <family val="2"/>
      <charset val="238"/>
    </font>
    <font>
      <b/>
      <sz val="11"/>
      <color indexed="19"/>
      <name val="Arial Black"/>
      <family val="2"/>
      <charset val="238"/>
    </font>
    <font>
      <b/>
      <sz val="11"/>
      <name val="Arial Black"/>
      <family val="2"/>
      <charset val="238"/>
    </font>
    <font>
      <b/>
      <sz val="10"/>
      <name val="Comic Sans MS"/>
      <family val="4"/>
      <charset val="238"/>
    </font>
    <font>
      <sz val="10"/>
      <name val="Comic Sans MS"/>
      <family val="4"/>
      <charset val="238"/>
    </font>
    <font>
      <b/>
      <sz val="9"/>
      <name val="Arial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</font>
    <font>
      <b/>
      <sz val="10"/>
      <name val="Arial Black"/>
      <family val="2"/>
      <charset val="238"/>
    </font>
    <font>
      <sz val="8"/>
      <name val="Arial Black"/>
      <family val="2"/>
      <charset val="238"/>
    </font>
    <font>
      <b/>
      <sz val="9"/>
      <name val="Arial Black"/>
      <family val="2"/>
      <charset val="238"/>
    </font>
    <font>
      <b/>
      <sz val="8"/>
      <name val="Arial"/>
      <family val="2"/>
      <charset val="238"/>
    </font>
    <font>
      <sz val="11"/>
      <name val="Comic Sans MS"/>
      <family val="4"/>
      <charset val="238"/>
    </font>
    <font>
      <sz val="10"/>
      <name val="Arial Black"/>
      <family val="2"/>
      <charset val="238"/>
    </font>
    <font>
      <b/>
      <sz val="9"/>
      <name val="Comic Sans MS"/>
      <family val="4"/>
      <charset val="238"/>
    </font>
    <font>
      <sz val="12"/>
      <name val="Arial Black"/>
      <family val="2"/>
      <charset val="238"/>
    </font>
    <font>
      <b/>
      <sz val="12"/>
      <name val="Arial Black"/>
      <family val="2"/>
      <charset val="238"/>
    </font>
    <font>
      <sz val="14"/>
      <name val="Arial"/>
      <family val="2"/>
      <charset val="238"/>
    </font>
    <font>
      <b/>
      <sz val="12"/>
      <name val="Comic Sans MS"/>
      <family val="4"/>
      <charset val="238"/>
    </font>
    <font>
      <b/>
      <sz val="12"/>
      <name val="Arial"/>
      <family val="2"/>
      <charset val="238"/>
    </font>
    <font>
      <sz val="9"/>
      <name val="Comic Sans MS"/>
      <family val="4"/>
      <charset val="238"/>
    </font>
    <font>
      <b/>
      <sz val="10"/>
      <color indexed="19"/>
      <name val="Comic Sans MS"/>
      <family val="4"/>
      <charset val="238"/>
    </font>
    <font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 Black"/>
      <family val="2"/>
      <charset val="238"/>
    </font>
    <font>
      <sz val="7"/>
      <name val="Times New Roman"/>
      <family val="1"/>
      <charset val="238"/>
    </font>
    <font>
      <sz val="7"/>
      <color indexed="9"/>
      <name val="Times New Roman"/>
      <family val="1"/>
      <charset val="238"/>
    </font>
    <font>
      <sz val="8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7"/>
      <name val="Arial"/>
      <family val="2"/>
      <charset val="238"/>
    </font>
    <font>
      <u/>
      <sz val="12"/>
      <name val="Arial"/>
      <family val="2"/>
      <charset val="238"/>
    </font>
    <font>
      <b/>
      <u/>
      <sz val="12"/>
      <name val="Arial"/>
      <family val="2"/>
      <charset val="238"/>
    </font>
    <font>
      <b/>
      <sz val="14"/>
      <name val="Arial"/>
      <family val="2"/>
      <charset val="238"/>
    </font>
    <font>
      <b/>
      <u/>
      <sz val="16"/>
      <name val="Arial CE"/>
      <family val="2"/>
      <charset val="238"/>
    </font>
    <font>
      <u/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12"/>
      <name val="Arial Black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ck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</borders>
  <cellStyleXfs count="7">
    <xf numFmtId="0" fontId="0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3" borderId="21" applyNumberFormat="0" applyFont="0" applyAlignment="0" applyProtection="0"/>
    <xf numFmtId="0" fontId="1" fillId="0" borderId="0"/>
  </cellStyleXfs>
  <cellXfs count="412">
    <xf numFmtId="0" fontId="0" fillId="0" borderId="0" xfId="0"/>
    <xf numFmtId="0" fontId="1" fillId="0" borderId="0" xfId="1"/>
    <xf numFmtId="0" fontId="1" fillId="0" borderId="0" xfId="1" applyFont="1" applyProtection="1">
      <protection hidden="1"/>
    </xf>
    <xf numFmtId="0" fontId="1" fillId="0" borderId="0" xfId="1" applyFont="1" applyProtection="1">
      <protection locked="0"/>
    </xf>
    <xf numFmtId="0" fontId="1" fillId="0" borderId="0" xfId="1" applyFont="1" applyBorder="1" applyProtection="1">
      <protection hidden="1"/>
    </xf>
    <xf numFmtId="0" fontId="2" fillId="0" borderId="0" xfId="1" applyFont="1" applyBorder="1" applyProtection="1">
      <protection hidden="1"/>
    </xf>
    <xf numFmtId="0" fontId="3" fillId="0" borderId="0" xfId="1" applyFont="1" applyBorder="1" applyProtection="1">
      <protection hidden="1"/>
    </xf>
    <xf numFmtId="0" fontId="4" fillId="0" borderId="0" xfId="1" applyFont="1" applyBorder="1" applyProtection="1">
      <protection hidden="1"/>
    </xf>
    <xf numFmtId="4" fontId="5" fillId="0" borderId="0" xfId="1" applyNumberFormat="1" applyFont="1" applyProtection="1">
      <protection hidden="1"/>
    </xf>
    <xf numFmtId="0" fontId="1" fillId="0" borderId="0" xfId="1" applyFont="1" applyBorder="1" applyAlignment="1" applyProtection="1">
      <alignment shrinkToFit="1"/>
      <protection hidden="1"/>
    </xf>
    <xf numFmtId="4" fontId="6" fillId="0" borderId="0" xfId="1" applyNumberFormat="1" applyFont="1" applyBorder="1" applyProtection="1">
      <protection hidden="1"/>
    </xf>
    <xf numFmtId="4" fontId="7" fillId="0" borderId="1" xfId="1" applyNumberFormat="1" applyFont="1" applyBorder="1" applyAlignment="1" applyProtection="1">
      <alignment shrinkToFit="1"/>
      <protection hidden="1"/>
    </xf>
    <xf numFmtId="4" fontId="7" fillId="0" borderId="2" xfId="1" applyNumberFormat="1" applyFont="1" applyBorder="1" applyAlignment="1" applyProtection="1">
      <alignment shrinkToFit="1"/>
      <protection hidden="1"/>
    </xf>
    <xf numFmtId="4" fontId="7" fillId="0" borderId="3" xfId="1" applyNumberFormat="1" applyFont="1" applyBorder="1" applyAlignment="1" applyProtection="1">
      <alignment shrinkToFit="1"/>
      <protection hidden="1"/>
    </xf>
    <xf numFmtId="0" fontId="7" fillId="0" borderId="4" xfId="1" applyFont="1" applyBorder="1" applyProtection="1">
      <protection hidden="1"/>
    </xf>
    <xf numFmtId="0" fontId="8" fillId="0" borderId="5" xfId="1" applyFont="1" applyBorder="1" applyProtection="1">
      <protection hidden="1"/>
    </xf>
    <xf numFmtId="4" fontId="1" fillId="0" borderId="6" xfId="1" applyNumberFormat="1" applyFont="1" applyBorder="1" applyAlignment="1" applyProtection="1">
      <alignment shrinkToFit="1"/>
      <protection hidden="1"/>
    </xf>
    <xf numFmtId="4" fontId="1" fillId="0" borderId="7" xfId="1" applyNumberFormat="1" applyFont="1" applyBorder="1" applyAlignment="1" applyProtection="1">
      <alignment shrinkToFit="1"/>
      <protection hidden="1"/>
    </xf>
    <xf numFmtId="4" fontId="1" fillId="0" borderId="7" xfId="1" applyNumberFormat="1" applyFont="1" applyBorder="1" applyAlignment="1" applyProtection="1">
      <alignment horizontal="right" shrinkToFit="1"/>
      <protection hidden="1"/>
    </xf>
    <xf numFmtId="4" fontId="1" fillId="0" borderId="8" xfId="1" applyNumberFormat="1" applyFont="1" applyBorder="1" applyAlignment="1" applyProtection="1">
      <alignment shrinkToFit="1"/>
      <protection hidden="1"/>
    </xf>
    <xf numFmtId="0" fontId="1" fillId="0" borderId="9" xfId="1" applyFont="1" applyBorder="1" applyProtection="1">
      <protection hidden="1"/>
    </xf>
    <xf numFmtId="0" fontId="1" fillId="0" borderId="8" xfId="1" applyFont="1" applyBorder="1" applyProtection="1">
      <protection hidden="1"/>
    </xf>
    <xf numFmtId="4" fontId="1" fillId="0" borderId="10" xfId="1" applyNumberFormat="1" applyFont="1" applyBorder="1" applyAlignment="1" applyProtection="1">
      <alignment shrinkToFit="1"/>
      <protection hidden="1"/>
    </xf>
    <xf numFmtId="4" fontId="1" fillId="0" borderId="11" xfId="1" applyNumberFormat="1" applyFont="1" applyBorder="1" applyAlignment="1" applyProtection="1">
      <alignment shrinkToFit="1"/>
      <protection hidden="1"/>
    </xf>
    <xf numFmtId="4" fontId="1" fillId="0" borderId="11" xfId="1" applyNumberFormat="1" applyFont="1" applyBorder="1" applyAlignment="1" applyProtection="1">
      <alignment horizontal="right" shrinkToFit="1"/>
      <protection hidden="1"/>
    </xf>
    <xf numFmtId="4" fontId="1" fillId="0" borderId="12" xfId="1" applyNumberFormat="1" applyFont="1" applyBorder="1" applyAlignment="1" applyProtection="1">
      <alignment shrinkToFit="1"/>
      <protection hidden="1"/>
    </xf>
    <xf numFmtId="0" fontId="1" fillId="0" borderId="13" xfId="1" applyFont="1" applyBorder="1" applyProtection="1">
      <protection hidden="1"/>
    </xf>
    <xf numFmtId="0" fontId="1" fillId="0" borderId="14" xfId="1" applyFont="1" applyBorder="1" applyProtection="1">
      <protection hidden="1"/>
    </xf>
    <xf numFmtId="0" fontId="1" fillId="0" borderId="15" xfId="1" applyFont="1" applyBorder="1" applyProtection="1">
      <protection hidden="1"/>
    </xf>
    <xf numFmtId="0" fontId="1" fillId="0" borderId="16" xfId="1" applyFont="1" applyBorder="1" applyProtection="1">
      <protection hidden="1"/>
    </xf>
    <xf numFmtId="0" fontId="1" fillId="0" borderId="5" xfId="1" applyFont="1" applyBorder="1" applyProtection="1">
      <protection hidden="1"/>
    </xf>
    <xf numFmtId="0" fontId="1" fillId="0" borderId="4" xfId="1" applyFont="1" applyBorder="1" applyProtection="1">
      <protection hidden="1"/>
    </xf>
    <xf numFmtId="0" fontId="1" fillId="0" borderId="17" xfId="1" applyFont="1" applyBorder="1" applyProtection="1">
      <protection hidden="1"/>
    </xf>
    <xf numFmtId="0" fontId="1" fillId="0" borderId="18" xfId="1" applyFont="1" applyBorder="1" applyAlignment="1" applyProtection="1">
      <alignment horizontal="center"/>
      <protection hidden="1"/>
    </xf>
    <xf numFmtId="0" fontId="1" fillId="0" borderId="19" xfId="1" applyFont="1" applyBorder="1" applyProtection="1">
      <protection hidden="1"/>
    </xf>
    <xf numFmtId="14" fontId="1" fillId="0" borderId="17" xfId="1" applyNumberFormat="1" applyFont="1" applyBorder="1" applyProtection="1">
      <protection hidden="1"/>
    </xf>
    <xf numFmtId="14" fontId="1" fillId="0" borderId="18" xfId="1" applyNumberFormat="1" applyFont="1" applyBorder="1" applyProtection="1">
      <protection hidden="1"/>
    </xf>
    <xf numFmtId="0" fontId="1" fillId="0" borderId="18" xfId="1" applyFont="1" applyBorder="1" applyProtection="1">
      <protection hidden="1"/>
    </xf>
    <xf numFmtId="0" fontId="1" fillId="0" borderId="10" xfId="1" applyFont="1" applyBorder="1" applyProtection="1">
      <protection hidden="1"/>
    </xf>
    <xf numFmtId="0" fontId="1" fillId="0" borderId="11" xfId="1" applyFont="1" applyBorder="1" applyProtection="1">
      <protection hidden="1"/>
    </xf>
    <xf numFmtId="0" fontId="1" fillId="0" borderId="11" xfId="1" applyFont="1" applyBorder="1" applyAlignment="1" applyProtection="1">
      <alignment horizontal="center"/>
      <protection hidden="1"/>
    </xf>
    <xf numFmtId="0" fontId="9" fillId="0" borderId="12" xfId="1" applyFont="1" applyBorder="1" applyAlignment="1" applyProtection="1">
      <alignment horizontal="center"/>
      <protection hidden="1"/>
    </xf>
    <xf numFmtId="0" fontId="1" fillId="0" borderId="20" xfId="1" applyFont="1" applyBorder="1" applyProtection="1">
      <protection hidden="1"/>
    </xf>
    <xf numFmtId="0" fontId="3" fillId="0" borderId="20" xfId="1" applyFont="1" applyBorder="1" applyProtection="1">
      <protection hidden="1"/>
    </xf>
    <xf numFmtId="0" fontId="8" fillId="0" borderId="12" xfId="1" applyFont="1" applyBorder="1" applyProtection="1">
      <protection hidden="1"/>
    </xf>
    <xf numFmtId="0" fontId="10" fillId="0" borderId="0" xfId="1" applyFont="1" applyBorder="1" applyProtection="1">
      <protection hidden="1"/>
    </xf>
    <xf numFmtId="0" fontId="11" fillId="0" borderId="0" xfId="1" applyFont="1" applyBorder="1" applyProtection="1">
      <protection hidden="1"/>
    </xf>
    <xf numFmtId="10" fontId="1" fillId="0" borderId="0" xfId="1" applyNumberFormat="1" applyFont="1" applyBorder="1" applyAlignment="1" applyProtection="1">
      <alignment horizontal="right" indent="3"/>
      <protection locked="0"/>
    </xf>
    <xf numFmtId="0" fontId="1" fillId="0" borderId="0" xfId="1" applyFont="1" applyBorder="1" applyAlignment="1" applyProtection="1">
      <alignment horizontal="center"/>
      <protection locked="0"/>
    </xf>
    <xf numFmtId="4" fontId="1" fillId="0" borderId="0" xfId="1" applyNumberFormat="1" applyFont="1" applyBorder="1" applyProtection="1">
      <protection locked="0"/>
    </xf>
    <xf numFmtId="0" fontId="2" fillId="0" borderId="0" xfId="1" applyFont="1" applyBorder="1" applyProtection="1">
      <protection locked="0"/>
    </xf>
    <xf numFmtId="0" fontId="1" fillId="0" borderId="0" xfId="1" applyFont="1" applyBorder="1" applyAlignment="1" applyProtection="1">
      <alignment horizontal="left" indent="2"/>
      <protection locked="0"/>
    </xf>
    <xf numFmtId="0" fontId="14" fillId="0" borderId="0" xfId="1" applyFont="1" applyBorder="1" applyProtection="1">
      <protection locked="0"/>
    </xf>
    <xf numFmtId="0" fontId="5" fillId="0" borderId="0" xfId="1" applyFont="1" applyBorder="1" applyProtection="1">
      <protection locked="0"/>
    </xf>
    <xf numFmtId="0" fontId="1" fillId="0" borderId="0" xfId="1" applyFont="1" applyBorder="1" applyAlignment="1" applyProtection="1">
      <protection locked="0"/>
    </xf>
    <xf numFmtId="10" fontId="1" fillId="0" borderId="0" xfId="1" applyNumberFormat="1" applyFont="1" applyBorder="1" applyAlignment="1" applyProtection="1">
      <alignment horizontal="right" indent="3"/>
      <protection hidden="1"/>
    </xf>
    <xf numFmtId="0" fontId="1" fillId="0" borderId="0" xfId="1" applyFont="1" applyBorder="1" applyAlignment="1" applyProtection="1">
      <alignment horizontal="left"/>
      <protection hidden="1"/>
    </xf>
    <xf numFmtId="4" fontId="1" fillId="0" borderId="0" xfId="1" applyNumberFormat="1" applyFont="1" applyBorder="1" applyAlignment="1" applyProtection="1">
      <alignment shrinkToFit="1"/>
      <protection hidden="1"/>
    </xf>
    <xf numFmtId="0" fontId="12" fillId="0" borderId="0" xfId="1" applyFont="1" applyBorder="1" applyProtection="1">
      <protection hidden="1"/>
    </xf>
    <xf numFmtId="0" fontId="13" fillId="0" borderId="0" xfId="1" applyFont="1" applyBorder="1" applyProtection="1">
      <protection hidden="1"/>
    </xf>
    <xf numFmtId="0" fontId="1" fillId="0" borderId="0" xfId="1" applyFont="1" applyBorder="1" applyAlignment="1" applyProtection="1">
      <alignment horizontal="left" indent="2"/>
      <protection hidden="1"/>
    </xf>
    <xf numFmtId="0" fontId="7" fillId="0" borderId="0" xfId="1" applyFont="1" applyBorder="1" applyProtection="1">
      <protection hidden="1"/>
    </xf>
    <xf numFmtId="0" fontId="1" fillId="0" borderId="0" xfId="1" applyAlignment="1">
      <alignment shrinkToFit="1"/>
    </xf>
    <xf numFmtId="164" fontId="9" fillId="0" borderId="0" xfId="1" applyNumberFormat="1" applyFont="1" applyAlignment="1">
      <alignment shrinkToFit="1"/>
    </xf>
    <xf numFmtId="164" fontId="5" fillId="0" borderId="0" xfId="1" applyNumberFormat="1" applyFont="1" applyAlignment="1">
      <alignment shrinkToFit="1"/>
    </xf>
    <xf numFmtId="0" fontId="1" fillId="0" borderId="0" xfId="1" applyFont="1" applyBorder="1" applyAlignment="1" applyProtection="1">
      <alignment horizontal="right" indent="3"/>
      <protection hidden="1"/>
    </xf>
    <xf numFmtId="0" fontId="9" fillId="0" borderId="0" xfId="1" applyFont="1" applyBorder="1" applyAlignment="1" applyProtection="1">
      <alignment horizontal="right" shrinkToFit="1"/>
      <protection hidden="1"/>
    </xf>
    <xf numFmtId="0" fontId="15" fillId="0" borderId="0" xfId="1" applyFont="1" applyBorder="1" applyProtection="1">
      <protection hidden="1"/>
    </xf>
    <xf numFmtId="4" fontId="16" fillId="0" borderId="0" xfId="1" applyNumberFormat="1" applyFont="1" applyBorder="1" applyProtection="1">
      <protection hidden="1"/>
    </xf>
    <xf numFmtId="0" fontId="8" fillId="0" borderId="0" xfId="1" applyFont="1" applyBorder="1" applyProtection="1">
      <protection hidden="1"/>
    </xf>
    <xf numFmtId="0" fontId="1" fillId="2" borderId="0" xfId="1" applyFont="1" applyFill="1" applyBorder="1" applyProtection="1">
      <protection hidden="1"/>
    </xf>
    <xf numFmtId="0" fontId="1" fillId="0" borderId="0" xfId="1" applyFont="1" applyBorder="1" applyAlignment="1" applyProtection="1">
      <alignment horizontal="center"/>
      <protection hidden="1"/>
    </xf>
    <xf numFmtId="4" fontId="17" fillId="2" borderId="0" xfId="1" applyNumberFormat="1" applyFont="1" applyFill="1" applyBorder="1" applyAlignment="1" applyProtection="1">
      <alignment horizontal="right" shrinkToFit="1"/>
      <protection hidden="1"/>
    </xf>
    <xf numFmtId="0" fontId="19" fillId="2" borderId="0" xfId="1" applyFont="1" applyFill="1" applyBorder="1" applyProtection="1">
      <protection hidden="1"/>
    </xf>
    <xf numFmtId="0" fontId="11" fillId="2" borderId="0" xfId="1" applyFont="1" applyFill="1" applyBorder="1" applyProtection="1">
      <protection hidden="1"/>
    </xf>
    <xf numFmtId="4" fontId="5" fillId="2" borderId="0" xfId="1" applyNumberFormat="1" applyFont="1" applyFill="1" applyBorder="1" applyAlignment="1" applyProtection="1">
      <alignment horizontal="right" shrinkToFit="1"/>
      <protection hidden="1"/>
    </xf>
    <xf numFmtId="0" fontId="7" fillId="2" borderId="0" xfId="1" applyFont="1" applyFill="1" applyBorder="1" applyProtection="1">
      <protection hidden="1"/>
    </xf>
    <xf numFmtId="0" fontId="6" fillId="2" borderId="0" xfId="1" applyFont="1" applyFill="1" applyBorder="1" applyProtection="1">
      <protection hidden="1"/>
    </xf>
    <xf numFmtId="0" fontId="20" fillId="2" borderId="0" xfId="1" applyFont="1" applyFill="1" applyBorder="1" applyProtection="1">
      <protection hidden="1"/>
    </xf>
    <xf numFmtId="4" fontId="5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ont="1" applyFill="1" applyBorder="1" applyProtection="1">
      <protection hidden="1"/>
    </xf>
    <xf numFmtId="0" fontId="21" fillId="2" borderId="0" xfId="1" applyFont="1" applyFill="1" applyBorder="1" applyProtection="1">
      <protection hidden="1"/>
    </xf>
    <xf numFmtId="0" fontId="13" fillId="2" borderId="0" xfId="1" applyFont="1" applyFill="1" applyBorder="1" applyProtection="1">
      <protection hidden="1"/>
    </xf>
    <xf numFmtId="0" fontId="22" fillId="2" borderId="0" xfId="1" applyFont="1" applyFill="1" applyBorder="1" applyProtection="1">
      <protection hidden="1"/>
    </xf>
    <xf numFmtId="4" fontId="5" fillId="2" borderId="0" xfId="1" applyNumberFormat="1" applyFont="1" applyFill="1" applyBorder="1" applyAlignment="1" applyProtection="1">
      <alignment shrinkToFit="1"/>
      <protection hidden="1"/>
    </xf>
    <xf numFmtId="0" fontId="5" fillId="2" borderId="0" xfId="1" applyFont="1" applyFill="1" applyBorder="1" applyAlignment="1" applyProtection="1">
      <alignment horizontal="right"/>
      <protection hidden="1"/>
    </xf>
    <xf numFmtId="4" fontId="19" fillId="0" borderId="0" xfId="1" applyNumberFormat="1" applyFont="1" applyProtection="1">
      <protection hidden="1"/>
    </xf>
    <xf numFmtId="4" fontId="22" fillId="0" borderId="0" xfId="1" applyNumberFormat="1" applyFont="1" applyBorder="1" applyAlignment="1" applyProtection="1">
      <alignment shrinkToFit="1"/>
      <protection hidden="1"/>
    </xf>
    <xf numFmtId="0" fontId="23" fillId="0" borderId="0" xfId="1" applyFont="1" applyBorder="1" applyProtection="1">
      <protection hidden="1"/>
    </xf>
    <xf numFmtId="0" fontId="19" fillId="0" borderId="0" xfId="1" applyFont="1" applyBorder="1" applyProtection="1">
      <protection hidden="1"/>
    </xf>
    <xf numFmtId="4" fontId="22" fillId="0" borderId="0" xfId="1" applyNumberFormat="1" applyFont="1" applyProtection="1">
      <protection hidden="1"/>
    </xf>
    <xf numFmtId="0" fontId="22" fillId="0" borderId="0" xfId="1" applyFont="1" applyProtection="1">
      <protection hidden="1"/>
    </xf>
    <xf numFmtId="4" fontId="24" fillId="0" borderId="0" xfId="1" applyNumberFormat="1" applyFont="1" applyFill="1" applyBorder="1" applyAlignment="1" applyProtection="1">
      <alignment shrinkToFit="1"/>
      <protection hidden="1"/>
    </xf>
    <xf numFmtId="4" fontId="25" fillId="0" borderId="0" xfId="1" applyNumberFormat="1" applyFont="1" applyFill="1" applyBorder="1" applyAlignment="1" applyProtection="1">
      <alignment shrinkToFit="1"/>
      <protection hidden="1"/>
    </xf>
    <xf numFmtId="0" fontId="25" fillId="2" borderId="0" xfId="1" applyFont="1" applyFill="1" applyBorder="1" applyProtection="1">
      <protection hidden="1"/>
    </xf>
    <xf numFmtId="0" fontId="24" fillId="2" borderId="0" xfId="1" applyFont="1" applyFill="1" applyProtection="1">
      <protection hidden="1"/>
    </xf>
    <xf numFmtId="0" fontId="1" fillId="0" borderId="0" xfId="1" applyFont="1"/>
    <xf numFmtId="4" fontId="1" fillId="0" borderId="0" xfId="1" applyNumberFormat="1" applyFont="1" applyFill="1" applyBorder="1" applyAlignment="1" applyProtection="1">
      <alignment shrinkToFit="1"/>
      <protection hidden="1"/>
    </xf>
    <xf numFmtId="4" fontId="7" fillId="0" borderId="0" xfId="1" applyNumberFormat="1" applyFont="1" applyFill="1" applyBorder="1" applyAlignment="1" applyProtection="1">
      <alignment shrinkToFit="1"/>
      <protection hidden="1"/>
    </xf>
    <xf numFmtId="0" fontId="26" fillId="2" borderId="0" xfId="1" applyFont="1" applyFill="1" applyBorder="1" applyProtection="1">
      <protection hidden="1"/>
    </xf>
    <xf numFmtId="0" fontId="26" fillId="2" borderId="0" xfId="1" applyFont="1" applyFill="1" applyProtection="1">
      <protection hidden="1"/>
    </xf>
    <xf numFmtId="0" fontId="2" fillId="2" borderId="0" xfId="1" applyFont="1" applyFill="1" applyBorder="1" applyProtection="1">
      <protection hidden="1"/>
    </xf>
    <xf numFmtId="0" fontId="8" fillId="0" borderId="0" xfId="1" applyFont="1" applyFill="1" applyBorder="1" applyProtection="1"/>
    <xf numFmtId="0" fontId="9" fillId="0" borderId="0" xfId="1" applyFont="1" applyFill="1" applyBorder="1" applyProtection="1"/>
    <xf numFmtId="0" fontId="8" fillId="2" borderId="0" xfId="1" applyFont="1" applyFill="1" applyBorder="1" applyProtection="1">
      <protection hidden="1"/>
    </xf>
    <xf numFmtId="4" fontId="8" fillId="2" borderId="0" xfId="1" applyNumberFormat="1" applyFont="1" applyFill="1" applyBorder="1" applyProtection="1">
      <protection hidden="1"/>
    </xf>
    <xf numFmtId="0" fontId="27" fillId="0" borderId="0" xfId="1" applyFont="1" applyFill="1" applyBorder="1" applyProtection="1"/>
    <xf numFmtId="4" fontId="8" fillId="0" borderId="0" xfId="1" applyNumberFormat="1" applyFont="1" applyFill="1" applyBorder="1" applyAlignment="1" applyProtection="1">
      <alignment shrinkToFit="1"/>
      <protection hidden="1"/>
    </xf>
    <xf numFmtId="0" fontId="8" fillId="0" borderId="0" xfId="1" applyFont="1" applyFill="1" applyBorder="1" applyProtection="1">
      <protection hidden="1"/>
    </xf>
    <xf numFmtId="0" fontId="12" fillId="0" borderId="0" xfId="1" applyFont="1" applyFill="1" applyBorder="1" applyProtection="1">
      <protection hidden="1"/>
    </xf>
    <xf numFmtId="4" fontId="6" fillId="0" borderId="0" xfId="1" applyNumberFormat="1" applyFont="1" applyFill="1" applyBorder="1" applyAlignment="1" applyProtection="1">
      <alignment shrinkToFit="1"/>
      <protection hidden="1"/>
    </xf>
    <xf numFmtId="4" fontId="28" fillId="0" borderId="0" xfId="1" applyNumberFormat="1" applyFont="1" applyFill="1" applyBorder="1" applyAlignment="1" applyProtection="1">
      <alignment shrinkToFit="1"/>
      <protection hidden="1"/>
    </xf>
    <xf numFmtId="4" fontId="28" fillId="0" borderId="0" xfId="1" applyNumberFormat="1" applyFont="1" applyFill="1" applyAlignment="1" applyProtection="1">
      <alignment shrinkToFit="1"/>
      <protection hidden="1"/>
    </xf>
    <xf numFmtId="0" fontId="12" fillId="2" borderId="0" xfId="1" applyFont="1" applyFill="1" applyBorder="1" applyProtection="1">
      <protection hidden="1"/>
    </xf>
    <xf numFmtId="4" fontId="1" fillId="0" borderId="0" xfId="1" applyNumberFormat="1" applyFont="1" applyFill="1" applyAlignment="1" applyProtection="1">
      <alignment shrinkToFit="1"/>
      <protection hidden="1"/>
    </xf>
    <xf numFmtId="0" fontId="27" fillId="2" borderId="0" xfId="1" applyFont="1" applyFill="1" applyBorder="1" applyProtection="1">
      <protection hidden="1"/>
    </xf>
    <xf numFmtId="0" fontId="1" fillId="2" borderId="0" xfId="1" applyFont="1" applyFill="1" applyAlignment="1" applyProtection="1">
      <alignment shrinkToFit="1"/>
      <protection hidden="1"/>
    </xf>
    <xf numFmtId="0" fontId="5" fillId="2" borderId="0" xfId="1" applyFont="1" applyFill="1" applyProtection="1">
      <protection hidden="1"/>
    </xf>
    <xf numFmtId="0" fontId="29" fillId="2" borderId="0" xfId="1" applyFont="1" applyFill="1" applyBorder="1" applyProtection="1">
      <protection hidden="1"/>
    </xf>
    <xf numFmtId="0" fontId="10" fillId="2" borderId="0" xfId="1" applyFont="1" applyFill="1" applyBorder="1" applyProtection="1">
      <protection hidden="1"/>
    </xf>
    <xf numFmtId="0" fontId="22" fillId="2" borderId="0" xfId="1" applyFont="1" applyFill="1" applyProtection="1">
      <protection hidden="1"/>
    </xf>
    <xf numFmtId="0" fontId="30" fillId="2" borderId="0" xfId="1" applyFont="1" applyFill="1" applyBorder="1" applyProtection="1">
      <protection hidden="1"/>
    </xf>
    <xf numFmtId="0" fontId="1" fillId="0" borderId="0" xfId="1" applyFont="1" applyAlignment="1" applyProtection="1">
      <alignment horizontal="right"/>
      <protection hidden="1"/>
    </xf>
    <xf numFmtId="0" fontId="1" fillId="0" borderId="0" xfId="1" applyFont="1" applyFill="1" applyAlignment="1" applyProtection="1">
      <alignment horizontal="right"/>
      <protection hidden="1"/>
    </xf>
    <xf numFmtId="0" fontId="2" fillId="2" borderId="0" xfId="1" applyFont="1" applyFill="1" applyAlignment="1" applyProtection="1">
      <alignment horizontal="right"/>
      <protection hidden="1"/>
    </xf>
    <xf numFmtId="0" fontId="22" fillId="2" borderId="0" xfId="1" applyFont="1" applyFill="1" applyBorder="1" applyAlignment="1" applyProtection="1">
      <alignment horizontal="center" vertical="center"/>
      <protection hidden="1"/>
    </xf>
    <xf numFmtId="0" fontId="9" fillId="2" borderId="0" xfId="1" applyFont="1" applyFill="1" applyBorder="1" applyAlignment="1" applyProtection="1">
      <alignment horizontal="center" shrinkToFit="1"/>
      <protection hidden="1"/>
    </xf>
    <xf numFmtId="0" fontId="15" fillId="2" borderId="0" xfId="1" applyFont="1" applyFill="1" applyBorder="1" applyAlignment="1" applyProtection="1">
      <alignment horizontal="right"/>
      <protection hidden="1"/>
    </xf>
    <xf numFmtId="0" fontId="6" fillId="0" borderId="0" xfId="1" applyFont="1" applyAlignment="1" applyProtection="1">
      <alignment horizontal="right"/>
      <protection hidden="1"/>
    </xf>
    <xf numFmtId="0" fontId="1" fillId="2" borderId="0" xfId="1" applyFont="1" applyFill="1" applyBorder="1" applyAlignment="1" applyProtection="1">
      <alignment horizontal="center"/>
      <protection hidden="1"/>
    </xf>
    <xf numFmtId="0" fontId="1" fillId="2" borderId="0" xfId="1" applyFont="1" applyFill="1" applyProtection="1">
      <protection hidden="1"/>
    </xf>
    <xf numFmtId="0" fontId="6" fillId="2" borderId="0" xfId="1" applyFont="1" applyFill="1" applyProtection="1">
      <protection hidden="1"/>
    </xf>
    <xf numFmtId="0" fontId="1" fillId="0" borderId="0" xfId="1" applyFont="1" applyAlignment="1" applyProtection="1">
      <alignment horizontal="left" shrinkToFit="1"/>
      <protection hidden="1"/>
    </xf>
    <xf numFmtId="0" fontId="22" fillId="0" borderId="0" xfId="1" applyFont="1" applyAlignment="1" applyProtection="1">
      <alignment shrinkToFit="1"/>
      <protection hidden="1"/>
    </xf>
    <xf numFmtId="0" fontId="25" fillId="0" borderId="0" xfId="1" applyFont="1" applyProtection="1">
      <protection hidden="1"/>
    </xf>
    <xf numFmtId="0" fontId="1" fillId="0" borderId="0" xfId="1" applyAlignment="1" applyProtection="1">
      <alignment horizontal="left" shrinkToFit="1"/>
      <protection hidden="1"/>
    </xf>
    <xf numFmtId="0" fontId="28" fillId="0" borderId="0" xfId="1" applyFont="1" applyProtection="1">
      <protection hidden="1"/>
    </xf>
    <xf numFmtId="0" fontId="25" fillId="0" borderId="0" xfId="1" applyFont="1" applyAlignment="1" applyProtection="1">
      <protection hidden="1"/>
    </xf>
    <xf numFmtId="0" fontId="1" fillId="0" borderId="0" xfId="1" applyAlignment="1" applyProtection="1">
      <alignment horizontal="left"/>
      <protection hidden="1"/>
    </xf>
    <xf numFmtId="0" fontId="31" fillId="0" borderId="0" xfId="1" applyFont="1" applyProtection="1">
      <protection hidden="1"/>
    </xf>
    <xf numFmtId="0" fontId="1" fillId="0" borderId="0" xfId="1" applyFill="1"/>
    <xf numFmtId="0" fontId="5" fillId="0" borderId="0" xfId="1" applyFont="1"/>
    <xf numFmtId="0" fontId="31" fillId="0" borderId="0" xfId="1" applyFont="1"/>
    <xf numFmtId="4" fontId="1" fillId="0" borderId="0" xfId="1" applyNumberFormat="1"/>
    <xf numFmtId="4" fontId="2" fillId="0" borderId="0" xfId="1" applyNumberFormat="1" applyFont="1"/>
    <xf numFmtId="0" fontId="31" fillId="0" borderId="0" xfId="0" applyFont="1"/>
    <xf numFmtId="4" fontId="1" fillId="0" borderId="0" xfId="1" applyNumberFormat="1" applyFill="1"/>
    <xf numFmtId="4" fontId="1" fillId="0" borderId="0" xfId="0" applyNumberFormat="1" applyFont="1" applyAlignment="1">
      <alignment shrinkToFit="1"/>
    </xf>
    <xf numFmtId="4" fontId="31" fillId="0" borderId="0" xfId="0" applyNumberFormat="1" applyFont="1" applyAlignment="1">
      <alignment shrinkToFit="1"/>
    </xf>
    <xf numFmtId="4" fontId="1" fillId="0" borderId="0" xfId="0" applyNumberFormat="1" applyFont="1"/>
    <xf numFmtId="0" fontId="1" fillId="0" borderId="0" xfId="0" applyFont="1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left" indent="10"/>
    </xf>
    <xf numFmtId="0" fontId="6" fillId="0" borderId="0" xfId="0" applyFont="1" applyFill="1"/>
    <xf numFmtId="4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shrinkToFit="1"/>
    </xf>
    <xf numFmtId="0" fontId="2" fillId="0" borderId="0" xfId="1" applyFont="1"/>
    <xf numFmtId="4" fontId="1" fillId="0" borderId="0" xfId="1" applyNumberFormat="1" applyFont="1"/>
    <xf numFmtId="4" fontId="1" fillId="0" borderId="0" xfId="1" applyNumberFormat="1" applyFont="1" applyAlignment="1">
      <alignment shrinkToFit="1"/>
    </xf>
    <xf numFmtId="4" fontId="6" fillId="0" borderId="0" xfId="0" applyNumberFormat="1" applyFont="1" applyAlignment="1">
      <alignment shrinkToFit="1"/>
    </xf>
    <xf numFmtId="0" fontId="14" fillId="0" borderId="0" xfId="0" applyFont="1"/>
    <xf numFmtId="0" fontId="28" fillId="0" borderId="0" xfId="0" applyFont="1"/>
    <xf numFmtId="4" fontId="1" fillId="0" borderId="0" xfId="1" applyNumberFormat="1" applyFill="1" applyAlignment="1">
      <alignment shrinkToFit="1"/>
    </xf>
    <xf numFmtId="4" fontId="1" fillId="0" borderId="0" xfId="1" applyNumberFormat="1" applyAlignment="1">
      <alignment shrinkToFit="1"/>
    </xf>
    <xf numFmtId="0" fontId="9" fillId="0" borderId="0" xfId="1" applyFont="1"/>
    <xf numFmtId="0" fontId="9" fillId="0" borderId="0" xfId="1" applyFont="1" applyBorder="1"/>
    <xf numFmtId="0" fontId="31" fillId="0" borderId="0" xfId="1" applyFont="1" applyBorder="1"/>
    <xf numFmtId="0" fontId="6" fillId="0" borderId="0" xfId="1" applyFont="1"/>
    <xf numFmtId="4" fontId="6" fillId="0" borderId="0" xfId="1" applyNumberFormat="1" applyFont="1"/>
    <xf numFmtId="4" fontId="6" fillId="0" borderId="0" xfId="1" applyNumberFormat="1" applyFont="1" applyFill="1"/>
    <xf numFmtId="4" fontId="6" fillId="0" borderId="0" xfId="1" applyNumberFormat="1" applyFont="1" applyFill="1" applyAlignment="1">
      <alignment shrinkToFit="1"/>
    </xf>
    <xf numFmtId="4" fontId="6" fillId="0" borderId="0" xfId="1" applyNumberFormat="1" applyFont="1" applyAlignment="1">
      <alignment shrinkToFit="1"/>
    </xf>
    <xf numFmtId="0" fontId="20" fillId="0" borderId="0" xfId="1" applyFont="1" applyBorder="1"/>
    <xf numFmtId="0" fontId="28" fillId="0" borderId="0" xfId="1" applyFont="1" applyBorder="1"/>
    <xf numFmtId="0" fontId="28" fillId="0" borderId="0" xfId="1" applyFont="1"/>
    <xf numFmtId="4" fontId="22" fillId="0" borderId="1" xfId="1" applyNumberFormat="1" applyFont="1" applyBorder="1" applyAlignment="1">
      <alignment shrinkToFit="1"/>
    </xf>
    <xf numFmtId="0" fontId="17" fillId="0" borderId="4" xfId="1" applyFont="1" applyFill="1" applyBorder="1"/>
    <xf numFmtId="0" fontId="1" fillId="0" borderId="4" xfId="1" applyFont="1" applyBorder="1" applyAlignment="1">
      <alignment vertical="justify"/>
    </xf>
    <xf numFmtId="0" fontId="1" fillId="0" borderId="5" xfId="1" applyFont="1" applyBorder="1" applyAlignment="1">
      <alignment vertical="justify"/>
    </xf>
    <xf numFmtId="4" fontId="6" fillId="0" borderId="24" xfId="1" applyNumberFormat="1" applyFont="1" applyFill="1" applyBorder="1" applyAlignment="1">
      <alignment shrinkToFit="1"/>
    </xf>
    <xf numFmtId="4" fontId="6" fillId="0" borderId="20" xfId="1" applyNumberFormat="1" applyFont="1" applyFill="1" applyBorder="1" applyAlignment="1">
      <alignment shrinkToFit="1"/>
    </xf>
    <xf numFmtId="4" fontId="6" fillId="0" borderId="12" xfId="1" applyNumberFormat="1" applyFont="1" applyFill="1" applyBorder="1" applyAlignment="1">
      <alignment shrinkToFit="1"/>
    </xf>
    <xf numFmtId="4" fontId="7" fillId="0" borderId="10" xfId="1" applyNumberFormat="1" applyFont="1" applyFill="1" applyBorder="1" applyAlignment="1">
      <alignment shrinkToFit="1"/>
    </xf>
    <xf numFmtId="0" fontId="7" fillId="0" borderId="20" xfId="1" applyFont="1" applyFill="1" applyBorder="1"/>
    <xf numFmtId="0" fontId="7" fillId="0" borderId="12" xfId="1" applyFont="1" applyFill="1" applyBorder="1"/>
    <xf numFmtId="10" fontId="35" fillId="0" borderId="26" xfId="1" applyNumberFormat="1" applyFont="1" applyFill="1" applyBorder="1" applyProtection="1"/>
    <xf numFmtId="10" fontId="35" fillId="0" borderId="27" xfId="1" applyNumberFormat="1" applyFont="1" applyFill="1" applyBorder="1" applyProtection="1"/>
    <xf numFmtId="10" fontId="35" fillId="0" borderId="28" xfId="1" applyNumberFormat="1" applyFont="1" applyFill="1" applyBorder="1" applyProtection="1"/>
    <xf numFmtId="4" fontId="9" fillId="0" borderId="30" xfId="1" applyNumberFormat="1" applyFont="1" applyBorder="1" applyAlignment="1">
      <alignment shrinkToFit="1"/>
    </xf>
    <xf numFmtId="4" fontId="9" fillId="0" borderId="18" xfId="1" applyNumberFormat="1" applyFont="1" applyBorder="1" applyAlignment="1">
      <alignment shrinkToFit="1"/>
    </xf>
    <xf numFmtId="4" fontId="6" fillId="0" borderId="19" xfId="1" applyNumberFormat="1" applyFont="1" applyBorder="1" applyAlignment="1">
      <alignment shrinkToFit="1"/>
    </xf>
    <xf numFmtId="4" fontId="1" fillId="0" borderId="27" xfId="1" applyNumberFormat="1" applyFont="1" applyBorder="1" applyAlignment="1">
      <alignment shrinkToFit="1"/>
    </xf>
    <xf numFmtId="4" fontId="9" fillId="0" borderId="31" xfId="1" applyNumberFormat="1" applyFont="1" applyBorder="1" applyAlignment="1">
      <alignment shrinkToFit="1"/>
    </xf>
    <xf numFmtId="4" fontId="9" fillId="0" borderId="32" xfId="1" applyNumberFormat="1" applyFont="1" applyBorder="1" applyAlignment="1">
      <alignment shrinkToFit="1"/>
    </xf>
    <xf numFmtId="0" fontId="5" fillId="0" borderId="29" xfId="1" applyFont="1" applyBorder="1"/>
    <xf numFmtId="0" fontId="5" fillId="0" borderId="33" xfId="1" applyFont="1" applyBorder="1"/>
    <xf numFmtId="0" fontId="31" fillId="0" borderId="34" xfId="1" applyFont="1" applyBorder="1"/>
    <xf numFmtId="0" fontId="1" fillId="0" borderId="16" xfId="1" applyFont="1" applyBorder="1" applyAlignment="1">
      <alignment shrinkToFit="1"/>
    </xf>
    <xf numFmtId="0" fontId="1" fillId="0" borderId="35" xfId="1" applyFont="1" applyBorder="1"/>
    <xf numFmtId="4" fontId="9" fillId="0" borderId="36" xfId="1" applyNumberFormat="1" applyFont="1" applyFill="1" applyBorder="1" applyAlignment="1">
      <alignment shrinkToFit="1"/>
    </xf>
    <xf numFmtId="4" fontId="9" fillId="0" borderId="0" xfId="1" applyNumberFormat="1" applyFont="1" applyFill="1" applyBorder="1" applyAlignment="1">
      <alignment shrinkToFit="1"/>
    </xf>
    <xf numFmtId="4" fontId="9" fillId="0" borderId="19" xfId="1" applyNumberFormat="1" applyFont="1" applyFill="1" applyBorder="1" applyAlignment="1">
      <alignment shrinkToFit="1"/>
    </xf>
    <xf numFmtId="0" fontId="9" fillId="0" borderId="37" xfId="1" applyFont="1" applyFill="1" applyBorder="1" applyAlignment="1">
      <alignment shrinkToFit="1"/>
    </xf>
    <xf numFmtId="0" fontId="9" fillId="0" borderId="38" xfId="1" applyFont="1" applyFill="1" applyBorder="1" applyAlignment="1">
      <alignment shrinkToFit="1"/>
    </xf>
    <xf numFmtId="0" fontId="9" fillId="0" borderId="39" xfId="1" applyFont="1" applyBorder="1" applyAlignment="1">
      <alignment shrinkToFit="1"/>
    </xf>
    <xf numFmtId="0" fontId="6" fillId="0" borderId="40" xfId="1" applyFont="1" applyBorder="1" applyAlignment="1">
      <alignment shrinkToFit="1"/>
    </xf>
    <xf numFmtId="4" fontId="1" fillId="0" borderId="41" xfId="1" applyNumberFormat="1" applyFont="1" applyBorder="1" applyAlignment="1">
      <alignment shrinkToFit="1"/>
    </xf>
    <xf numFmtId="4" fontId="9" fillId="0" borderId="42" xfId="1" applyNumberFormat="1" applyFont="1" applyBorder="1" applyAlignment="1">
      <alignment shrinkToFit="1"/>
    </xf>
    <xf numFmtId="4" fontId="9" fillId="0" borderId="43" xfId="1" applyNumberFormat="1" applyFont="1" applyBorder="1" applyAlignment="1">
      <alignment shrinkToFit="1"/>
    </xf>
    <xf numFmtId="0" fontId="5" fillId="0" borderId="44" xfId="1" applyFont="1" applyBorder="1"/>
    <xf numFmtId="0" fontId="5" fillId="0" borderId="45" xfId="1" applyFont="1" applyBorder="1"/>
    <xf numFmtId="0" fontId="31" fillId="0" borderId="46" xfId="1" applyFont="1" applyBorder="1" applyAlignment="1">
      <alignment vertical="justify"/>
    </xf>
    <xf numFmtId="0" fontId="1" fillId="0" borderId="39" xfId="1" applyFont="1" applyFill="1" applyBorder="1" applyAlignment="1">
      <alignment shrinkToFit="1"/>
    </xf>
    <xf numFmtId="0" fontId="1" fillId="0" borderId="47" xfId="1" applyFont="1" applyBorder="1"/>
    <xf numFmtId="4" fontId="9" fillId="0" borderId="48" xfId="1" applyNumberFormat="1" applyFont="1" applyFill="1" applyBorder="1" applyAlignment="1">
      <alignment shrinkToFit="1"/>
    </xf>
    <xf numFmtId="4" fontId="9" fillId="0" borderId="32" xfId="1" applyNumberFormat="1" applyFont="1" applyFill="1" applyBorder="1" applyAlignment="1">
      <alignment shrinkToFit="1"/>
    </xf>
    <xf numFmtId="0" fontId="1" fillId="0" borderId="29" xfId="1" applyFont="1" applyFill="1" applyBorder="1"/>
    <xf numFmtId="0" fontId="1" fillId="0" borderId="27" xfId="1" applyFont="1" applyFill="1" applyBorder="1"/>
    <xf numFmtId="0" fontId="1" fillId="0" borderId="49" xfId="1" applyFont="1" applyFill="1" applyBorder="1" applyAlignment="1">
      <alignment shrinkToFit="1"/>
    </xf>
    <xf numFmtId="0" fontId="1" fillId="0" borderId="35" xfId="1" applyFont="1" applyFill="1" applyBorder="1"/>
    <xf numFmtId="4" fontId="9" fillId="0" borderId="36" xfId="1" applyNumberFormat="1" applyFont="1" applyFill="1" applyBorder="1"/>
    <xf numFmtId="4" fontId="9" fillId="0" borderId="44" xfId="1" applyNumberFormat="1" applyFont="1" applyFill="1" applyBorder="1" applyAlignment="1">
      <alignment shrinkToFit="1"/>
    </xf>
    <xf numFmtId="4" fontId="9" fillId="0" borderId="38" xfId="1" applyNumberFormat="1" applyFont="1" applyFill="1" applyBorder="1" applyAlignment="1">
      <alignment shrinkToFit="1"/>
    </xf>
    <xf numFmtId="4" fontId="9" fillId="0" borderId="39" xfId="1" applyNumberFormat="1" applyFont="1" applyBorder="1" applyAlignment="1">
      <alignment shrinkToFit="1"/>
    </xf>
    <xf numFmtId="4" fontId="6" fillId="0" borderId="40" xfId="1" applyNumberFormat="1" applyFont="1" applyBorder="1" applyAlignment="1">
      <alignment shrinkToFit="1"/>
    </xf>
    <xf numFmtId="4" fontId="9" fillId="0" borderId="42" xfId="1" applyNumberFormat="1" applyFont="1" applyFill="1" applyBorder="1" applyAlignment="1">
      <alignment shrinkToFit="1"/>
    </xf>
    <xf numFmtId="4" fontId="9" fillId="0" borderId="43" xfId="1" applyNumberFormat="1" applyFont="1" applyFill="1" applyBorder="1" applyAlignment="1">
      <alignment shrinkToFit="1"/>
    </xf>
    <xf numFmtId="0" fontId="1" fillId="0" borderId="44" xfId="1" applyFont="1" applyFill="1" applyBorder="1"/>
    <xf numFmtId="0" fontId="1" fillId="0" borderId="41" xfId="1" applyFont="1" applyFill="1" applyBorder="1"/>
    <xf numFmtId="0" fontId="31" fillId="0" borderId="46" xfId="1" applyFont="1" applyFill="1" applyBorder="1"/>
    <xf numFmtId="0" fontId="1" fillId="0" borderId="47" xfId="1" applyFont="1" applyFill="1" applyBorder="1"/>
    <xf numFmtId="4" fontId="9" fillId="0" borderId="18" xfId="1" applyNumberFormat="1" applyFont="1" applyFill="1" applyBorder="1" applyAlignment="1">
      <alignment shrinkToFit="1"/>
    </xf>
    <xf numFmtId="4" fontId="6" fillId="0" borderId="19" xfId="1" applyNumberFormat="1" applyFont="1" applyFill="1" applyBorder="1" applyAlignment="1">
      <alignment shrinkToFit="1"/>
    </xf>
    <xf numFmtId="4" fontId="1" fillId="0" borderId="27" xfId="1" applyNumberFormat="1" applyFont="1" applyFill="1" applyBorder="1" applyAlignment="1">
      <alignment shrinkToFit="1"/>
    </xf>
    <xf numFmtId="0" fontId="31" fillId="0" borderId="34" xfId="1" applyFont="1" applyFill="1" applyBorder="1"/>
    <xf numFmtId="4" fontId="9" fillId="0" borderId="39" xfId="1" applyNumberFormat="1" applyFont="1" applyFill="1" applyBorder="1" applyAlignment="1">
      <alignment shrinkToFit="1"/>
    </xf>
    <xf numFmtId="4" fontId="6" fillId="0" borderId="40" xfId="1" applyNumberFormat="1" applyFont="1" applyFill="1" applyBorder="1" applyAlignment="1">
      <alignment shrinkToFit="1"/>
    </xf>
    <xf numFmtId="4" fontId="1" fillId="0" borderId="41" xfId="1" applyNumberFormat="1" applyFont="1" applyFill="1" applyBorder="1" applyAlignment="1">
      <alignment shrinkToFit="1"/>
    </xf>
    <xf numFmtId="10" fontId="36" fillId="0" borderId="26" xfId="1" applyNumberFormat="1" applyFont="1" applyFill="1" applyBorder="1" applyProtection="1"/>
    <xf numFmtId="10" fontId="35" fillId="2" borderId="27" xfId="1" applyNumberFormat="1" applyFont="1" applyFill="1" applyBorder="1" applyProtection="1"/>
    <xf numFmtId="10" fontId="35" fillId="2" borderId="28" xfId="1" applyNumberFormat="1" applyFont="1" applyFill="1" applyBorder="1" applyProtection="1"/>
    <xf numFmtId="4" fontId="9" fillId="0" borderId="50" xfId="1" applyNumberFormat="1" applyFont="1" applyBorder="1" applyAlignment="1">
      <alignment shrinkToFit="1"/>
    </xf>
    <xf numFmtId="4" fontId="9" fillId="0" borderId="51" xfId="1" applyNumberFormat="1" applyFont="1" applyBorder="1" applyAlignment="1">
      <alignment shrinkToFit="1"/>
    </xf>
    <xf numFmtId="0" fontId="1" fillId="0" borderId="17" xfId="1" applyFont="1" applyBorder="1"/>
    <xf numFmtId="0" fontId="1" fillId="0" borderId="0" xfId="1" applyFont="1" applyBorder="1"/>
    <xf numFmtId="0" fontId="1" fillId="0" borderId="18" xfId="1" applyFont="1" applyBorder="1" applyAlignment="1">
      <alignment shrinkToFit="1"/>
    </xf>
    <xf numFmtId="0" fontId="1" fillId="0" borderId="52" xfId="1" applyFont="1" applyBorder="1"/>
    <xf numFmtId="4" fontId="9" fillId="0" borderId="36" xfId="1" applyNumberFormat="1" applyFont="1" applyBorder="1"/>
    <xf numFmtId="4" fontId="9" fillId="0" borderId="0" xfId="1" applyNumberFormat="1" applyFont="1" applyBorder="1" applyAlignment="1">
      <alignment shrinkToFit="1"/>
    </xf>
    <xf numFmtId="4" fontId="9" fillId="0" borderId="44" xfId="1" applyNumberFormat="1" applyFont="1" applyBorder="1" applyAlignment="1">
      <alignment shrinkToFit="1"/>
    </xf>
    <xf numFmtId="4" fontId="9" fillId="0" borderId="38" xfId="1" applyNumberFormat="1" applyFont="1" applyBorder="1" applyAlignment="1">
      <alignment shrinkToFit="1"/>
    </xf>
    <xf numFmtId="0" fontId="31" fillId="0" borderId="53" xfId="1" applyFont="1" applyBorder="1" applyAlignment="1"/>
    <xf numFmtId="10" fontId="35" fillId="2" borderId="26" xfId="1" applyNumberFormat="1" applyFont="1" applyFill="1" applyBorder="1" applyProtection="1"/>
    <xf numFmtId="4" fontId="9" fillId="0" borderId="48" xfId="1" applyNumberFormat="1" applyFont="1" applyBorder="1" applyAlignment="1">
      <alignment shrinkToFit="1"/>
    </xf>
    <xf numFmtId="0" fontId="1" fillId="0" borderId="29" xfId="1" applyFont="1" applyBorder="1"/>
    <xf numFmtId="0" fontId="1" fillId="0" borderId="27" xfId="1" applyFont="1" applyBorder="1"/>
    <xf numFmtId="0" fontId="1" fillId="0" borderId="49" xfId="1" applyFont="1" applyBorder="1" applyAlignment="1">
      <alignment shrinkToFit="1"/>
    </xf>
    <xf numFmtId="4" fontId="37" fillId="2" borderId="19" xfId="1" applyNumberFormat="1" applyFont="1" applyFill="1" applyBorder="1" applyAlignment="1" applyProtection="1">
      <alignment shrinkToFit="1"/>
    </xf>
    <xf numFmtId="4" fontId="9" fillId="0" borderId="17" xfId="1" applyNumberFormat="1" applyFont="1" applyBorder="1" applyAlignment="1">
      <alignment shrinkToFit="1"/>
    </xf>
    <xf numFmtId="4" fontId="1" fillId="0" borderId="0" xfId="1" applyNumberFormat="1" applyFont="1" applyBorder="1" applyAlignment="1">
      <alignment shrinkToFit="1"/>
    </xf>
    <xf numFmtId="0" fontId="31" fillId="0" borderId="53" xfId="1" applyFont="1" applyBorder="1"/>
    <xf numFmtId="4" fontId="9" fillId="0" borderId="49" xfId="1" applyNumberFormat="1" applyFont="1" applyBorder="1" applyAlignment="1">
      <alignment shrinkToFit="1"/>
    </xf>
    <xf numFmtId="4" fontId="6" fillId="0" borderId="28" xfId="1" applyNumberFormat="1" applyFont="1" applyBorder="1" applyAlignment="1">
      <alignment shrinkToFit="1"/>
    </xf>
    <xf numFmtId="0" fontId="5" fillId="0" borderId="29" xfId="1" applyFont="1" applyFill="1" applyBorder="1"/>
    <xf numFmtId="0" fontId="5" fillId="0" borderId="33" xfId="1" applyFont="1" applyFill="1" applyBorder="1"/>
    <xf numFmtId="4" fontId="9" fillId="0" borderId="36" xfId="1" applyNumberFormat="1" applyFont="1" applyBorder="1" applyAlignment="1">
      <alignment shrinkToFit="1"/>
    </xf>
    <xf numFmtId="0" fontId="9" fillId="0" borderId="37" xfId="1" applyFont="1" applyBorder="1" applyAlignment="1">
      <alignment shrinkToFit="1"/>
    </xf>
    <xf numFmtId="0" fontId="9" fillId="0" borderId="38" xfId="1" applyFont="1" applyBorder="1" applyAlignment="1">
      <alignment shrinkToFit="1"/>
    </xf>
    <xf numFmtId="0" fontId="5" fillId="0" borderId="44" xfId="1" applyFont="1" applyFill="1" applyBorder="1"/>
    <xf numFmtId="0" fontId="5" fillId="0" borderId="45" xfId="1" applyFont="1" applyFill="1" applyBorder="1"/>
    <xf numFmtId="0" fontId="1" fillId="0" borderId="39" xfId="1" applyFont="1" applyBorder="1" applyAlignment="1">
      <alignment shrinkToFit="1"/>
    </xf>
    <xf numFmtId="0" fontId="1" fillId="0" borderId="36" xfId="1" applyBorder="1" applyAlignment="1">
      <alignment shrinkToFit="1"/>
    </xf>
    <xf numFmtId="0" fontId="1" fillId="0" borderId="30" xfId="1" applyBorder="1" applyAlignment="1">
      <alignment shrinkToFit="1"/>
    </xf>
    <xf numFmtId="0" fontId="1" fillId="0" borderId="18" xfId="1" applyBorder="1" applyAlignment="1">
      <alignment shrinkToFit="1"/>
    </xf>
    <xf numFmtId="0" fontId="1" fillId="0" borderId="19" xfId="1" applyBorder="1" applyAlignment="1">
      <alignment shrinkToFit="1"/>
    </xf>
    <xf numFmtId="4" fontId="1" fillId="0" borderId="0" xfId="1" applyNumberFormat="1" applyBorder="1" applyAlignment="1">
      <alignment shrinkToFit="1"/>
    </xf>
    <xf numFmtId="4" fontId="1" fillId="0" borderId="50" xfId="1" applyNumberFormat="1" applyBorder="1" applyAlignment="1">
      <alignment shrinkToFit="1"/>
    </xf>
    <xf numFmtId="4" fontId="1" fillId="0" borderId="51" xfId="1" applyNumberFormat="1" applyBorder="1" applyAlignment="1">
      <alignment shrinkToFit="1"/>
    </xf>
    <xf numFmtId="0" fontId="5" fillId="0" borderId="10" xfId="1" applyFont="1" applyBorder="1"/>
    <xf numFmtId="0" fontId="5" fillId="0" borderId="54" xfId="1" applyFont="1" applyBorder="1"/>
    <xf numFmtId="0" fontId="1" fillId="0" borderId="11" xfId="1" applyFont="1" applyBorder="1" applyAlignment="1">
      <alignment shrinkToFit="1"/>
    </xf>
    <xf numFmtId="0" fontId="1" fillId="0" borderId="56" xfId="1" applyFont="1" applyBorder="1"/>
    <xf numFmtId="0" fontId="5" fillId="0" borderId="57" xfId="1" applyFont="1" applyFill="1" applyBorder="1" applyAlignment="1">
      <alignment horizontal="center" vertical="justify"/>
    </xf>
    <xf numFmtId="0" fontId="9" fillId="0" borderId="4" xfId="1" applyFont="1" applyFill="1" applyBorder="1" applyAlignment="1" applyProtection="1">
      <alignment shrinkToFit="1"/>
    </xf>
    <xf numFmtId="0" fontId="9" fillId="0" borderId="5" xfId="1" applyFont="1" applyFill="1" applyBorder="1" applyAlignment="1" applyProtection="1">
      <alignment shrinkToFit="1"/>
    </xf>
    <xf numFmtId="0" fontId="1" fillId="0" borderId="58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 shrinkToFit="1"/>
    </xf>
    <xf numFmtId="0" fontId="1" fillId="0" borderId="16" xfId="1" applyFont="1" applyFill="1" applyBorder="1" applyAlignment="1">
      <alignment vertical="justify" wrapText="1"/>
    </xf>
    <xf numFmtId="0" fontId="7" fillId="0" borderId="5" xfId="1" applyFont="1" applyFill="1" applyBorder="1" applyAlignment="1">
      <alignment vertical="justify" wrapText="1"/>
    </xf>
    <xf numFmtId="0" fontId="1" fillId="0" borderId="4" xfId="1" applyFont="1" applyFill="1" applyBorder="1" applyAlignment="1">
      <alignment horizontal="center"/>
    </xf>
    <xf numFmtId="0" fontId="1" fillId="0" borderId="31" xfId="1" applyFont="1" applyFill="1" applyBorder="1"/>
    <xf numFmtId="0" fontId="1" fillId="0" borderId="59" xfId="1" applyFont="1" applyFill="1" applyBorder="1"/>
    <xf numFmtId="0" fontId="14" fillId="0" borderId="17" xfId="1" applyFont="1" applyFill="1" applyBorder="1"/>
    <xf numFmtId="0" fontId="14" fillId="0" borderId="60" xfId="1" applyFont="1" applyFill="1" applyBorder="1"/>
    <xf numFmtId="0" fontId="28" fillId="0" borderId="53" xfId="1" applyFont="1" applyFill="1" applyBorder="1"/>
    <xf numFmtId="0" fontId="6" fillId="0" borderId="18" xfId="1" applyFont="1" applyFill="1" applyBorder="1"/>
    <xf numFmtId="0" fontId="6" fillId="0" borderId="52" xfId="1" applyFont="1" applyFill="1" applyBorder="1"/>
    <xf numFmtId="0" fontId="5" fillId="0" borderId="36" xfId="1" applyFont="1" applyFill="1" applyBorder="1" applyAlignment="1">
      <alignment horizontal="center" vertical="top" wrapText="1"/>
    </xf>
    <xf numFmtId="0" fontId="1" fillId="0" borderId="63" xfId="1" applyFont="1" applyFill="1" applyBorder="1" applyAlignment="1">
      <alignment vertical="top" wrapText="1"/>
    </xf>
    <xf numFmtId="0" fontId="6" fillId="0" borderId="19" xfId="1" applyFont="1" applyFill="1" applyBorder="1" applyAlignment="1">
      <alignment vertical="top" wrapText="1"/>
    </xf>
    <xf numFmtId="0" fontId="28" fillId="0" borderId="0" xfId="1" applyFont="1" applyFill="1" applyBorder="1" applyAlignment="1">
      <alignment horizontal="center"/>
    </xf>
    <xf numFmtId="0" fontId="28" fillId="0" borderId="50" xfId="1" applyFont="1" applyFill="1" applyBorder="1" applyAlignment="1">
      <alignment horizontal="center"/>
    </xf>
    <xf numFmtId="0" fontId="28" fillId="0" borderId="51" xfId="1" applyFont="1" applyFill="1" applyBorder="1" applyAlignment="1">
      <alignment horizontal="center"/>
    </xf>
    <xf numFmtId="0" fontId="6" fillId="0" borderId="60" xfId="1" applyFont="1" applyFill="1" applyBorder="1"/>
    <xf numFmtId="0" fontId="28" fillId="0" borderId="20" xfId="1" applyFont="1" applyFill="1" applyBorder="1" applyAlignment="1">
      <alignment horizontal="center"/>
    </xf>
    <xf numFmtId="0" fontId="28" fillId="0" borderId="65" xfId="1" applyFont="1" applyFill="1" applyBorder="1" applyAlignment="1">
      <alignment horizontal="center"/>
    </xf>
    <xf numFmtId="0" fontId="28" fillId="0" borderId="66" xfId="1" applyFont="1" applyFill="1" applyBorder="1" applyAlignment="1">
      <alignment horizontal="center"/>
    </xf>
    <xf numFmtId="0" fontId="14" fillId="0" borderId="10" xfId="1" applyFont="1" applyFill="1" applyBorder="1"/>
    <xf numFmtId="0" fontId="6" fillId="0" borderId="54" xfId="1" applyFont="1" applyFill="1" applyBorder="1"/>
    <xf numFmtId="0" fontId="28" fillId="0" borderId="55" xfId="1" applyFont="1" applyFill="1" applyBorder="1"/>
    <xf numFmtId="0" fontId="6" fillId="0" borderId="11" xfId="1" applyFont="1" applyFill="1" applyBorder="1"/>
    <xf numFmtId="0" fontId="6" fillId="0" borderId="56" xfId="1" applyFont="1" applyFill="1" applyBorder="1"/>
    <xf numFmtId="0" fontId="1" fillId="0" borderId="0" xfId="1" applyFont="1" applyAlignment="1">
      <alignment horizontal="right"/>
    </xf>
    <xf numFmtId="0" fontId="28" fillId="0" borderId="0" xfId="1" applyFont="1" applyBorder="1" applyAlignment="1"/>
    <xf numFmtId="0" fontId="40" fillId="0" borderId="0" xfId="1" applyFont="1" applyAlignment="1"/>
    <xf numFmtId="0" fontId="40" fillId="0" borderId="0" xfId="1" applyFont="1" applyAlignment="1">
      <alignment horizontal="justify" vertical="justify"/>
    </xf>
    <xf numFmtId="0" fontId="5" fillId="0" borderId="0" xfId="1" applyFont="1" applyAlignment="1">
      <alignment horizontal="right"/>
    </xf>
    <xf numFmtId="49" fontId="31" fillId="0" borderId="0" xfId="0" applyNumberFormat="1" applyFont="1" applyAlignment="1">
      <alignment horizontal="left"/>
    </xf>
    <xf numFmtId="0" fontId="42" fillId="0" borderId="0" xfId="1" applyFont="1" applyAlignment="1">
      <alignment horizontal="right"/>
    </xf>
    <xf numFmtId="0" fontId="42" fillId="0" borderId="0" xfId="1" applyFont="1" applyFill="1" applyAlignment="1">
      <alignment horizontal="right"/>
    </xf>
    <xf numFmtId="0" fontId="43" fillId="0" borderId="0" xfId="1" applyFont="1"/>
    <xf numFmtId="4" fontId="1" fillId="0" borderId="7" xfId="1" applyNumberFormat="1" applyFont="1" applyFill="1" applyBorder="1" applyAlignment="1" applyProtection="1">
      <alignment shrinkToFit="1"/>
      <protection hidden="1"/>
    </xf>
    <xf numFmtId="4" fontId="1" fillId="0" borderId="6" xfId="1" applyNumberFormat="1" applyFont="1" applyFill="1" applyBorder="1" applyAlignment="1" applyProtection="1">
      <alignment shrinkToFit="1"/>
      <protection hidden="1"/>
    </xf>
    <xf numFmtId="4" fontId="9" fillId="0" borderId="30" xfId="6" applyNumberFormat="1" applyFont="1" applyBorder="1" applyAlignment="1">
      <alignment shrinkToFit="1"/>
    </xf>
    <xf numFmtId="4" fontId="9" fillId="0" borderId="17" xfId="6" applyNumberFormat="1" applyFont="1" applyBorder="1" applyAlignment="1">
      <alignment shrinkToFit="1"/>
    </xf>
    <xf numFmtId="0" fontId="1" fillId="0" borderId="0" xfId="6" applyFont="1" applyAlignment="1">
      <alignment horizontal="right"/>
    </xf>
    <xf numFmtId="0" fontId="1" fillId="0" borderId="0" xfId="6"/>
    <xf numFmtId="4" fontId="1" fillId="0" borderId="0" xfId="6" applyNumberFormat="1"/>
    <xf numFmtId="0" fontId="31" fillId="0" borderId="0" xfId="6" applyFont="1" applyAlignment="1">
      <alignment horizontal="right"/>
    </xf>
    <xf numFmtId="0" fontId="31" fillId="0" borderId="0" xfId="6" applyFont="1" applyAlignment="1">
      <alignment horizontal="left"/>
    </xf>
    <xf numFmtId="4" fontId="1" fillId="0" borderId="0" xfId="6" applyNumberFormat="1" applyAlignment="1">
      <alignment shrinkToFit="1"/>
    </xf>
    <xf numFmtId="0" fontId="7" fillId="0" borderId="0" xfId="0" applyFont="1"/>
    <xf numFmtId="0" fontId="1" fillId="0" borderId="0" xfId="1" applyFont="1" applyBorder="1" applyAlignment="1" applyProtection="1">
      <alignment vertical="top"/>
      <protection locked="0"/>
    </xf>
    <xf numFmtId="164" fontId="1" fillId="0" borderId="0" xfId="1" applyNumberFormat="1"/>
    <xf numFmtId="4" fontId="17" fillId="0" borderId="0" xfId="1" applyNumberFormat="1" applyFont="1" applyFill="1" applyBorder="1" applyAlignment="1" applyProtection="1">
      <alignment horizontal="right" shrinkToFit="1"/>
      <protection hidden="1"/>
    </xf>
    <xf numFmtId="4" fontId="7" fillId="0" borderId="2" xfId="1" applyNumberFormat="1" applyFont="1" applyFill="1" applyBorder="1" applyAlignment="1" applyProtection="1">
      <alignment shrinkToFit="1"/>
      <protection hidden="1"/>
    </xf>
    <xf numFmtId="0" fontId="1" fillId="0" borderId="0" xfId="1" applyFont="1" applyFill="1" applyBorder="1" applyAlignment="1" applyProtection="1">
      <alignment horizontal="left"/>
      <protection hidden="1"/>
    </xf>
    <xf numFmtId="0" fontId="0" fillId="0" borderId="0" xfId="0" applyFill="1" applyAlignment="1"/>
    <xf numFmtId="0" fontId="50" fillId="0" borderId="0" xfId="1" applyFont="1" applyProtection="1">
      <protection hidden="1"/>
    </xf>
    <xf numFmtId="0" fontId="40" fillId="0" borderId="0" xfId="1" applyFont="1" applyProtection="1">
      <protection hidden="1"/>
    </xf>
    <xf numFmtId="0" fontId="44" fillId="0" borderId="0" xfId="1" applyFont="1" applyProtection="1">
      <protection hidden="1"/>
    </xf>
    <xf numFmtId="4" fontId="7" fillId="0" borderId="12" xfId="1" applyNumberFormat="1" applyFont="1" applyFill="1" applyBorder="1" applyAlignment="1">
      <alignment shrinkToFit="1"/>
    </xf>
    <xf numFmtId="4" fontId="7" fillId="0" borderId="20" xfId="1" applyNumberFormat="1" applyFont="1" applyFill="1" applyBorder="1" applyAlignment="1">
      <alignment shrinkToFit="1"/>
    </xf>
    <xf numFmtId="4" fontId="14" fillId="0" borderId="20" xfId="1" applyNumberFormat="1" applyFont="1" applyFill="1" applyBorder="1" applyAlignment="1">
      <alignment shrinkToFit="1"/>
    </xf>
    <xf numFmtId="4" fontId="7" fillId="0" borderId="25" xfId="1" applyNumberFormat="1" applyFont="1" applyFill="1" applyBorder="1" applyAlignment="1">
      <alignment shrinkToFit="1"/>
    </xf>
    <xf numFmtId="0" fontId="1" fillId="0" borderId="4" xfId="1" applyFont="1" applyBorder="1"/>
    <xf numFmtId="0" fontId="1" fillId="0" borderId="5" xfId="1" applyFont="1" applyBorder="1"/>
    <xf numFmtId="0" fontId="1" fillId="0" borderId="16" xfId="1" applyFont="1" applyBorder="1"/>
    <xf numFmtId="4" fontId="17" fillId="0" borderId="15" xfId="1" applyNumberFormat="1" applyFont="1" applyFill="1" applyBorder="1" applyAlignment="1">
      <alignment shrinkToFit="1"/>
    </xf>
    <xf numFmtId="4" fontId="9" fillId="0" borderId="49" xfId="6" applyNumberFormat="1" applyFont="1" applyBorder="1" applyAlignment="1">
      <alignment shrinkToFit="1"/>
    </xf>
    <xf numFmtId="4" fontId="9" fillId="0" borderId="29" xfId="6" applyNumberFormat="1" applyFont="1" applyBorder="1" applyAlignment="1">
      <alignment shrinkToFit="1"/>
    </xf>
    <xf numFmtId="0" fontId="6" fillId="0" borderId="14" xfId="1" applyFont="1" applyFill="1" applyBorder="1" applyAlignment="1">
      <alignment horizontal="center" vertical="top" wrapText="1"/>
    </xf>
    <xf numFmtId="0" fontId="33" fillId="0" borderId="13" xfId="0" applyFont="1" applyBorder="1" applyAlignment="1">
      <alignment horizontal="center" vertical="top" wrapText="1"/>
    </xf>
    <xf numFmtId="0" fontId="33" fillId="0" borderId="64" xfId="0" applyFont="1" applyBorder="1" applyAlignment="1">
      <alignment horizontal="center" vertical="top" wrapText="1"/>
    </xf>
    <xf numFmtId="0" fontId="22" fillId="0" borderId="23" xfId="1" applyFont="1" applyBorder="1" applyAlignment="1">
      <alignment horizontal="right" shrinkToFit="1"/>
    </xf>
    <xf numFmtId="0" fontId="34" fillId="0" borderId="22" xfId="0" applyFont="1" applyBorder="1" applyAlignment="1">
      <alignment horizontal="right" shrinkToFit="1"/>
    </xf>
    <xf numFmtId="0" fontId="31" fillId="0" borderId="55" xfId="1" applyFont="1" applyBorder="1" applyAlignment="1">
      <alignment vertical="justify"/>
    </xf>
    <xf numFmtId="0" fontId="1" fillId="0" borderId="34" xfId="1" applyBorder="1" applyAlignment="1">
      <alignment vertical="justify"/>
    </xf>
    <xf numFmtId="0" fontId="31" fillId="0" borderId="46" xfId="1" applyFont="1" applyFill="1" applyBorder="1" applyAlignment="1">
      <alignment vertical="justify"/>
    </xf>
    <xf numFmtId="0" fontId="31" fillId="0" borderId="34" xfId="1" applyFont="1" applyFill="1" applyBorder="1" applyAlignment="1">
      <alignment vertical="justify"/>
    </xf>
    <xf numFmtId="0" fontId="41" fillId="0" borderId="0" xfId="1" applyFont="1" applyAlignment="1">
      <alignment horizontal="justify" vertical="justify"/>
    </xf>
    <xf numFmtId="0" fontId="40" fillId="0" borderId="0" xfId="1" applyFont="1" applyAlignment="1">
      <alignment horizontal="justify" vertical="justify"/>
    </xf>
    <xf numFmtId="0" fontId="40" fillId="0" borderId="0" xfId="1" applyFont="1" applyAlignment="1"/>
    <xf numFmtId="0" fontId="28" fillId="0" borderId="4" xfId="1" applyFont="1" applyBorder="1" applyAlignment="1">
      <alignment horizontal="justify" vertical="justify"/>
    </xf>
    <xf numFmtId="0" fontId="28" fillId="0" borderId="4" xfId="1" applyFont="1" applyBorder="1" applyAlignment="1"/>
    <xf numFmtId="0" fontId="28" fillId="0" borderId="14" xfId="1" applyFont="1" applyFill="1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64" xfId="0" applyBorder="1" applyAlignment="1">
      <alignment horizontal="center" vertical="top" wrapText="1"/>
    </xf>
    <xf numFmtId="0" fontId="38" fillId="0" borderId="62" xfId="0" applyFont="1" applyBorder="1" applyAlignment="1">
      <alignment horizontal="center" vertical="top" wrapText="1"/>
    </xf>
    <xf numFmtId="0" fontId="38" fillId="0" borderId="6" xfId="0" applyFont="1" applyBorder="1" applyAlignment="1">
      <alignment horizontal="center" vertical="top" wrapText="1"/>
    </xf>
    <xf numFmtId="0" fontId="5" fillId="0" borderId="8" xfId="1" applyFont="1" applyFill="1" applyBorder="1" applyAlignment="1">
      <alignment horizontal="center" vertical="top" wrapText="1" shrinkToFit="1"/>
    </xf>
    <xf numFmtId="0" fontId="0" fillId="0" borderId="61" xfId="0" applyBorder="1" applyAlignment="1">
      <alignment horizontal="center" vertical="top" wrapText="1" shrinkToFit="1"/>
    </xf>
    <xf numFmtId="0" fontId="1" fillId="0" borderId="18" xfId="1" applyFont="1" applyBorder="1" applyAlignment="1" applyProtection="1">
      <alignment vertical="justify"/>
      <protection hidden="1"/>
    </xf>
    <xf numFmtId="0" fontId="1" fillId="0" borderId="0" xfId="1" applyAlignment="1" applyProtection="1">
      <alignment horizontal="left" shrinkToFit="1"/>
      <protection hidden="1"/>
    </xf>
    <xf numFmtId="0" fontId="9" fillId="0" borderId="0" xfId="1" applyFont="1" applyAlignment="1" applyProtection="1">
      <alignment horizontal="left" shrinkToFit="1"/>
      <protection hidden="1"/>
    </xf>
    <xf numFmtId="0" fontId="9" fillId="0" borderId="0" xfId="1" applyFont="1" applyFill="1" applyAlignment="1" applyProtection="1">
      <alignment horizontal="center"/>
      <protection hidden="1"/>
    </xf>
    <xf numFmtId="0" fontId="9" fillId="0" borderId="0" xfId="1" applyFont="1" applyAlignment="1" applyProtection="1">
      <alignment horizontal="center"/>
      <protection hidden="1"/>
    </xf>
    <xf numFmtId="0" fontId="18" fillId="2" borderId="0" xfId="1" applyFont="1" applyFill="1" applyBorder="1" applyAlignment="1" applyProtection="1">
      <alignment readingOrder="1"/>
      <protection hidden="1"/>
    </xf>
    <xf numFmtId="0" fontId="9" fillId="0" borderId="0" xfId="1" applyFont="1" applyAlignment="1">
      <alignment readingOrder="1"/>
    </xf>
    <xf numFmtId="0" fontId="9" fillId="0" borderId="0" xfId="1" applyFont="1" applyBorder="1" applyAlignment="1" applyProtection="1">
      <alignment horizontal="justify" vertical="justify" wrapText="1"/>
      <protection locked="0"/>
    </xf>
    <xf numFmtId="0" fontId="47" fillId="0" borderId="0" xfId="0" applyFont="1" applyAlignment="1">
      <alignment horizontal="justify" vertical="justify" wrapText="1"/>
    </xf>
    <xf numFmtId="0" fontId="1" fillId="0" borderId="0" xfId="1" applyAlignment="1" applyProtection="1">
      <alignment shrinkToFit="1"/>
      <protection hidden="1"/>
    </xf>
    <xf numFmtId="0" fontId="1" fillId="0" borderId="0" xfId="1" applyFont="1" applyFill="1" applyAlignment="1" applyProtection="1">
      <alignment horizontal="right"/>
      <protection hidden="1"/>
    </xf>
    <xf numFmtId="0" fontId="1" fillId="0" borderId="0" xfId="1" applyFont="1" applyAlignment="1" applyProtection="1">
      <alignment horizontal="right"/>
      <protection hidden="1"/>
    </xf>
    <xf numFmtId="0" fontId="25" fillId="0" borderId="0" xfId="1" applyFont="1" applyAlignment="1" applyProtection="1">
      <protection hidden="1"/>
    </xf>
    <xf numFmtId="0" fontId="25" fillId="0" borderId="0" xfId="1" applyFont="1" applyAlignment="1" applyProtection="1">
      <alignment horizontal="left" shrinkToFit="1"/>
      <protection hidden="1"/>
    </xf>
    <xf numFmtId="0" fontId="1" fillId="2" borderId="0" xfId="1" applyFont="1" applyFill="1" applyBorder="1" applyAlignment="1" applyProtection="1">
      <alignment vertical="justify" wrapText="1" shrinkToFit="1"/>
      <protection hidden="1"/>
    </xf>
    <xf numFmtId="0" fontId="0" fillId="0" borderId="0" xfId="0" applyAlignment="1">
      <alignment vertical="justify" wrapText="1" shrinkToFit="1"/>
    </xf>
    <xf numFmtId="0" fontId="1" fillId="0" borderId="0" xfId="1" applyAlignment="1">
      <alignment vertical="justify" wrapText="1"/>
    </xf>
    <xf numFmtId="0" fontId="0" fillId="0" borderId="0" xfId="0" applyAlignment="1">
      <alignment vertical="justify" wrapText="1"/>
    </xf>
    <xf numFmtId="0" fontId="5" fillId="0" borderId="0" xfId="1" applyFont="1" applyFill="1" applyBorder="1" applyAlignment="1" applyProtection="1">
      <alignment vertical="justify" wrapText="1"/>
      <protection locked="0"/>
    </xf>
    <xf numFmtId="0" fontId="32" fillId="0" borderId="0" xfId="0" applyFont="1" applyFill="1" applyAlignment="1">
      <alignment vertical="justify" wrapText="1"/>
    </xf>
    <xf numFmtId="0" fontId="1" fillId="2" borderId="0" xfId="1" applyFont="1" applyFill="1" applyBorder="1" applyAlignment="1" applyProtection="1">
      <alignment vertical="top" wrapText="1" shrinkToFit="1"/>
      <protection hidden="1"/>
    </xf>
    <xf numFmtId="0" fontId="1" fillId="0" borderId="0" xfId="1" applyFont="1" applyAlignment="1" applyProtection="1">
      <alignment vertical="top" wrapText="1" shrinkToFit="1"/>
      <protection hidden="1"/>
    </xf>
    <xf numFmtId="0" fontId="5" fillId="0" borderId="0" xfId="1" applyFont="1" applyFill="1" applyBorder="1" applyAlignment="1" applyProtection="1">
      <alignment horizontal="justify" vertical="justify" wrapText="1"/>
      <protection locked="0"/>
    </xf>
    <xf numFmtId="0" fontId="48" fillId="0" borderId="0" xfId="0" applyFont="1" applyFill="1" applyAlignment="1">
      <alignment horizontal="justify" vertical="justify" wrapText="1"/>
    </xf>
    <xf numFmtId="0" fontId="1" fillId="0" borderId="0" xfId="1" applyFont="1" applyAlignment="1" applyProtection="1">
      <alignment vertical="justify" wrapText="1" shrinkToFit="1"/>
      <protection hidden="1"/>
    </xf>
    <xf numFmtId="0" fontId="5" fillId="0" borderId="0" xfId="1" applyFont="1" applyBorder="1" applyAlignment="1" applyProtection="1">
      <alignment vertical="justify" wrapText="1"/>
      <protection locked="0"/>
    </xf>
    <xf numFmtId="0" fontId="49" fillId="0" borderId="0" xfId="0" applyFont="1" applyAlignment="1">
      <alignment vertical="justify" wrapText="1"/>
    </xf>
    <xf numFmtId="0" fontId="5" fillId="4" borderId="0" xfId="1" applyFont="1" applyFill="1" applyBorder="1" applyAlignment="1" applyProtection="1">
      <alignment horizontal="justify" vertical="justify" wrapText="1"/>
      <protection locked="0"/>
    </xf>
    <xf numFmtId="0" fontId="48" fillId="4" borderId="0" xfId="0" applyFont="1" applyFill="1" applyAlignment="1">
      <alignment horizontal="justify" vertical="justify" wrapText="1"/>
    </xf>
    <xf numFmtId="0" fontId="5" fillId="0" borderId="0" xfId="1" applyFont="1" applyBorder="1" applyAlignment="1" applyProtection="1">
      <alignment horizontal="justify" vertical="top" wrapText="1"/>
      <protection locked="0"/>
    </xf>
    <xf numFmtId="0" fontId="32" fillId="0" borderId="0" xfId="0" applyFont="1" applyAlignment="1">
      <alignment horizontal="justify" vertical="top" wrapText="1"/>
    </xf>
    <xf numFmtId="0" fontId="0" fillId="0" borderId="0" xfId="0" applyAlignment="1">
      <alignment wrapText="1"/>
    </xf>
    <xf numFmtId="0" fontId="1" fillId="2" borderId="0" xfId="1" applyFont="1" applyFill="1" applyBorder="1" applyAlignment="1" applyProtection="1">
      <alignment vertical="top" wrapText="1"/>
      <protection hidden="1"/>
    </xf>
    <xf numFmtId="0" fontId="0" fillId="0" borderId="0" xfId="0" applyAlignment="1">
      <alignment vertical="top" wrapText="1"/>
    </xf>
    <xf numFmtId="0" fontId="11" fillId="2" borderId="0" xfId="1" applyFont="1" applyFill="1" applyBorder="1" applyAlignment="1" applyProtection="1">
      <alignment wrapText="1" shrinkToFit="1"/>
      <protection hidden="1"/>
    </xf>
    <xf numFmtId="0" fontId="1" fillId="0" borderId="0" xfId="1" applyFont="1" applyAlignment="1" applyProtection="1">
      <alignment wrapText="1" shrinkToFit="1"/>
      <protection hidden="1"/>
    </xf>
    <xf numFmtId="0" fontId="1" fillId="0" borderId="0" xfId="1" applyFont="1" applyFill="1" applyBorder="1" applyAlignment="1" applyProtection="1">
      <alignment horizontal="justify" vertical="justify" wrapText="1"/>
      <protection locked="0"/>
    </xf>
    <xf numFmtId="0" fontId="1" fillId="0" borderId="0" xfId="0" applyFont="1" applyFill="1" applyAlignment="1">
      <alignment horizontal="justify" vertical="justify" wrapText="1"/>
    </xf>
  </cellXfs>
  <cellStyles count="7">
    <cellStyle name="Normální" xfId="0" builtinId="0"/>
    <cellStyle name="Normální 2" xfId="1"/>
    <cellStyle name="Normální 2 2" xfId="6"/>
    <cellStyle name="normální 3" xfId="2"/>
    <cellStyle name="normální 4" xfId="3"/>
    <cellStyle name="normální 5" xfId="4"/>
    <cellStyle name="Poznámka 2" xfId="5"/>
  </cellStyles>
  <dxfs count="101">
    <dxf>
      <font>
        <color rgb="FFFF0000"/>
      </font>
    </dxf>
    <dxf>
      <font>
        <color theme="3" tint="0.39994506668294322"/>
      </font>
    </dxf>
    <dxf>
      <font>
        <color theme="3" tint="0.39994506668294322"/>
      </font>
    </dxf>
    <dxf>
      <font>
        <color rgb="FFFF0000"/>
      </font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</dxf>
    <dxf>
      <font>
        <color rgb="FFFF0000"/>
      </font>
    </dxf>
    <dxf>
      <font>
        <color theme="3" tint="0.39994506668294322"/>
      </font>
    </dxf>
    <dxf>
      <font>
        <color theme="3" tint="0.39994506668294322"/>
      </font>
    </dxf>
    <dxf>
      <font>
        <color rgb="FFFF0000"/>
      </font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</dxf>
    <dxf>
      <font>
        <color rgb="FFFF0000"/>
      </font>
    </dxf>
    <dxf>
      <font>
        <color theme="3" tint="0.39994506668294322"/>
      </font>
    </dxf>
    <dxf>
      <font>
        <color theme="3" tint="0.39994506668294322"/>
      </font>
    </dxf>
    <dxf>
      <font>
        <color rgb="FFFF0000"/>
      </font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</dxf>
    <dxf>
      <font>
        <color rgb="FFFF0000"/>
      </font>
    </dxf>
    <dxf>
      <font>
        <color theme="3" tint="0.39994506668294322"/>
      </font>
    </dxf>
    <dxf>
      <font>
        <color theme="3" tint="0.39994506668294322"/>
      </font>
    </dxf>
    <dxf>
      <font>
        <color rgb="FFFF0000"/>
      </font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lor rgb="FFFF0000"/>
      </font>
    </dxf>
    <dxf>
      <font>
        <color theme="3" tint="0.39994506668294322"/>
      </font>
    </dxf>
    <dxf>
      <font>
        <color theme="3" tint="0.39994506668294322"/>
      </font>
    </dxf>
    <dxf>
      <font>
        <color rgb="FFFF0000"/>
      </font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</dxf>
    <dxf>
      <font>
        <color rgb="FFFF0000"/>
      </font>
    </dxf>
    <dxf>
      <font>
        <color theme="3" tint="0.39994506668294322"/>
      </font>
    </dxf>
    <dxf>
      <font>
        <color theme="3" tint="0.39994506668294322"/>
      </font>
    </dxf>
    <dxf>
      <font>
        <color rgb="FFFF0000"/>
      </font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</dxf>
    <dxf>
      <font>
        <color rgb="FFFF0000"/>
      </font>
    </dxf>
    <dxf>
      <font>
        <color theme="3" tint="0.39994506668294322"/>
      </font>
    </dxf>
    <dxf>
      <font>
        <color theme="3" tint="0.39994506668294322"/>
      </font>
    </dxf>
    <dxf>
      <font>
        <color rgb="FFFF0000"/>
      </font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R612"/>
  <sheetViews>
    <sheetView tabSelected="1" zoomScaleNormal="100" workbookViewId="0">
      <selection activeCell="R34" sqref="R34"/>
    </sheetView>
  </sheetViews>
  <sheetFormatPr defaultRowHeight="12.75" x14ac:dyDescent="0.2"/>
  <cols>
    <col min="1" max="2" width="5.85546875" style="1" customWidth="1"/>
    <col min="3" max="3" width="36.140625" style="141" customWidth="1"/>
    <col min="4" max="4" width="16.85546875" style="141" customWidth="1"/>
    <col min="5" max="5" width="16.140625" style="141" customWidth="1"/>
    <col min="6" max="7" width="12.7109375" style="1" customWidth="1"/>
    <col min="8" max="8" width="8.85546875" style="1" customWidth="1"/>
    <col min="9" max="9" width="12.42578125" style="1" customWidth="1"/>
    <col min="10" max="10" width="11.7109375" style="1" customWidth="1"/>
    <col min="11" max="12" width="11.7109375" style="140" customWidth="1"/>
    <col min="13" max="14" width="11.7109375" style="1" customWidth="1"/>
    <col min="15" max="15" width="16.42578125" style="1" customWidth="1"/>
    <col min="16" max="16" width="11.7109375" style="1" hidden="1" customWidth="1"/>
    <col min="17" max="16384" width="9.140625" style="1"/>
  </cols>
  <sheetData>
    <row r="1" spans="1:18" ht="20.25" x14ac:dyDescent="0.3">
      <c r="A1" s="322" t="s">
        <v>99</v>
      </c>
      <c r="B1" s="322"/>
      <c r="C1" s="140"/>
      <c r="I1" s="320"/>
      <c r="J1" s="320"/>
      <c r="K1" s="321"/>
      <c r="O1" s="320" t="s">
        <v>98</v>
      </c>
    </row>
    <row r="2" spans="1:18" ht="15.75" x14ac:dyDescent="0.25">
      <c r="A2" s="319" t="s">
        <v>97</v>
      </c>
      <c r="B2"/>
      <c r="C2" s="140"/>
      <c r="E2" s="318"/>
    </row>
    <row r="3" spans="1:18" x14ac:dyDescent="0.2">
      <c r="C3" s="1"/>
    </row>
    <row r="4" spans="1:18" x14ac:dyDescent="0.2">
      <c r="A4" s="362" t="s">
        <v>100</v>
      </c>
      <c r="B4" s="362"/>
      <c r="C4" s="363"/>
      <c r="D4" s="363"/>
      <c r="E4" s="363"/>
      <c r="F4" s="364"/>
      <c r="G4" s="364"/>
      <c r="H4" s="364"/>
      <c r="I4" s="364"/>
      <c r="J4" s="364"/>
      <c r="K4" s="364"/>
      <c r="L4" s="364"/>
    </row>
    <row r="5" spans="1:18" x14ac:dyDescent="0.2">
      <c r="A5" s="363"/>
      <c r="B5" s="363"/>
      <c r="C5" s="363"/>
      <c r="D5" s="363"/>
      <c r="E5" s="363"/>
      <c r="F5" s="364"/>
      <c r="G5" s="364"/>
      <c r="H5" s="364"/>
      <c r="I5" s="364"/>
      <c r="J5" s="364"/>
      <c r="K5" s="364"/>
      <c r="L5" s="364"/>
    </row>
    <row r="6" spans="1:18" ht="15" x14ac:dyDescent="0.2">
      <c r="A6" s="317"/>
      <c r="B6" s="317"/>
      <c r="C6" s="317"/>
      <c r="D6" s="317"/>
      <c r="E6" s="317"/>
      <c r="F6" s="316"/>
      <c r="G6" s="316"/>
      <c r="H6" s="316"/>
      <c r="I6" s="316"/>
      <c r="J6" s="316"/>
      <c r="K6" s="316"/>
      <c r="L6" s="316"/>
    </row>
    <row r="7" spans="1:18" ht="16.5" thickBot="1" x14ac:dyDescent="0.3">
      <c r="A7" s="365"/>
      <c r="B7" s="365"/>
      <c r="C7" s="366"/>
      <c r="D7" s="366"/>
      <c r="E7" s="366"/>
      <c r="F7" s="366"/>
      <c r="G7" s="366"/>
      <c r="H7" s="366"/>
      <c r="I7" s="366"/>
      <c r="J7" s="315"/>
      <c r="K7" s="1"/>
      <c r="L7" s="314"/>
      <c r="O7" s="314" t="s">
        <v>14</v>
      </c>
    </row>
    <row r="8" spans="1:18" s="140" customFormat="1" ht="41.25" customHeight="1" thickTop="1" x14ac:dyDescent="0.25">
      <c r="A8" s="313" t="s">
        <v>46</v>
      </c>
      <c r="B8" s="312" t="s">
        <v>96</v>
      </c>
      <c r="C8" s="311" t="s">
        <v>95</v>
      </c>
      <c r="D8" s="310" t="s">
        <v>94</v>
      </c>
      <c r="E8" s="309"/>
      <c r="F8" s="308" t="s">
        <v>37</v>
      </c>
      <c r="G8" s="307" t="s">
        <v>36</v>
      </c>
      <c r="H8" s="306" t="s">
        <v>93</v>
      </c>
      <c r="I8" s="367" t="s">
        <v>92</v>
      </c>
      <c r="J8" s="368"/>
      <c r="K8" s="368"/>
      <c r="L8" s="369"/>
      <c r="M8" s="353" t="s">
        <v>91</v>
      </c>
      <c r="N8" s="354"/>
      <c r="O8" s="355"/>
    </row>
    <row r="9" spans="1:18" s="140" customFormat="1" ht="44.25" customHeight="1" x14ac:dyDescent="0.25">
      <c r="A9" s="298"/>
      <c r="B9" s="297"/>
      <c r="C9" s="296"/>
      <c r="D9" s="305"/>
      <c r="E9" s="294"/>
      <c r="F9" s="304"/>
      <c r="G9" s="303"/>
      <c r="H9" s="302"/>
      <c r="I9" s="301" t="s">
        <v>90</v>
      </c>
      <c r="J9" s="300" t="s">
        <v>89</v>
      </c>
      <c r="K9" s="370" t="s">
        <v>88</v>
      </c>
      <c r="L9" s="371"/>
      <c r="M9" s="372" t="s">
        <v>87</v>
      </c>
      <c r="N9" s="373"/>
      <c r="O9" s="299" t="s">
        <v>86</v>
      </c>
      <c r="Q9" s="327"/>
      <c r="R9" s="327"/>
    </row>
    <row r="10" spans="1:18" s="140" customFormat="1" ht="28.5" customHeight="1" thickBot="1" x14ac:dyDescent="0.3">
      <c r="A10" s="298"/>
      <c r="B10" s="297"/>
      <c r="C10" s="296"/>
      <c r="D10" s="295"/>
      <c r="E10" s="294"/>
      <c r="F10" s="293"/>
      <c r="G10" s="292"/>
      <c r="H10" s="291"/>
      <c r="I10" s="290"/>
      <c r="J10" s="289"/>
      <c r="K10" s="288" t="s">
        <v>85</v>
      </c>
      <c r="L10" s="287" t="s">
        <v>84</v>
      </c>
      <c r="M10" s="286" t="s">
        <v>4</v>
      </c>
      <c r="N10" s="285" t="s">
        <v>2</v>
      </c>
      <c r="O10" s="284"/>
      <c r="Q10" s="328"/>
      <c r="R10" s="328"/>
    </row>
    <row r="11" spans="1:18" ht="13.5" thickTop="1" x14ac:dyDescent="0.2">
      <c r="A11" s="283">
        <v>1601</v>
      </c>
      <c r="B11" s="282" t="s">
        <v>83</v>
      </c>
      <c r="C11" s="358" t="s">
        <v>82</v>
      </c>
      <c r="D11" s="281" t="s">
        <v>81</v>
      </c>
      <c r="E11" s="280" t="s">
        <v>80</v>
      </c>
      <c r="F11" s="279"/>
      <c r="G11" s="278"/>
      <c r="H11" s="277"/>
      <c r="I11" s="276"/>
      <c r="J11" s="275"/>
      <c r="K11" s="274"/>
      <c r="L11" s="273"/>
      <c r="M11" s="259">
        <f>'1. Vědecká knihovna'!G30</f>
        <v>0</v>
      </c>
      <c r="N11" s="250">
        <f>'1. Vědecká knihovna'!G31</f>
        <v>100689.01</v>
      </c>
      <c r="O11" s="267">
        <v>0</v>
      </c>
      <c r="P11" s="143">
        <f>I12-J12</f>
        <v>100689.01000000001</v>
      </c>
      <c r="Q11" s="329"/>
      <c r="R11" s="329"/>
    </row>
    <row r="12" spans="1:18" x14ac:dyDescent="0.2">
      <c r="A12" s="200"/>
      <c r="B12" s="258"/>
      <c r="C12" s="359"/>
      <c r="D12" s="197"/>
      <c r="E12" s="196"/>
      <c r="F12" s="244">
        <f>'1. Vědecká knihovna'!G16</f>
        <v>41371604.439999998</v>
      </c>
      <c r="G12" s="243">
        <f>'1. Vědecká knihovna'!G18</f>
        <v>42074301.75</v>
      </c>
      <c r="H12" s="261">
        <f>'1. Vědecká knihovna'!G22</f>
        <v>0</v>
      </c>
      <c r="I12" s="192">
        <f>'1. Vědecká knihovna'!G24</f>
        <v>702697.31</v>
      </c>
      <c r="J12" s="191">
        <f>'1. Vědecká knihovna'!G26</f>
        <v>602008.30000000005</v>
      </c>
      <c r="K12" s="325">
        <f>IF(((I12-J12)&lt;0),0,I12-J12)</f>
        <v>100689.01000000001</v>
      </c>
      <c r="L12" s="326">
        <f>IF(((I12-J12)&lt;0),I12-J12,0)</f>
        <v>0</v>
      </c>
      <c r="M12" s="242"/>
      <c r="N12" s="241"/>
      <c r="O12" s="254"/>
      <c r="Q12" s="328"/>
      <c r="R12" s="329"/>
    </row>
    <row r="13" spans="1:18" x14ac:dyDescent="0.2">
      <c r="A13" s="215">
        <v>1602</v>
      </c>
      <c r="B13" s="272" t="s">
        <v>65</v>
      </c>
      <c r="C13" s="360" t="s">
        <v>79</v>
      </c>
      <c r="D13" s="271" t="s">
        <v>78</v>
      </c>
      <c r="E13" s="270" t="s">
        <v>77</v>
      </c>
      <c r="F13" s="228"/>
      <c r="G13" s="227"/>
      <c r="H13" s="239"/>
      <c r="I13" s="207"/>
      <c r="J13" s="206"/>
      <c r="K13" s="269"/>
      <c r="L13" s="268"/>
      <c r="M13" s="259">
        <f>'2. Vlastivědné muzeum Olomouc'!G30</f>
        <v>0</v>
      </c>
      <c r="N13" s="250">
        <f>'2. Vlastivědné muzeum Olomouc'!G31</f>
        <v>6087.35</v>
      </c>
      <c r="O13" s="267">
        <v>0</v>
      </c>
      <c r="P13" s="143">
        <f t="shared" ref="P13" si="0">I14-J14</f>
        <v>6087.3499999999985</v>
      </c>
      <c r="Q13" s="329"/>
      <c r="R13" s="329"/>
    </row>
    <row r="14" spans="1:18" x14ac:dyDescent="0.2">
      <c r="A14" s="200"/>
      <c r="B14" s="258"/>
      <c r="C14" s="361"/>
      <c r="D14" s="266"/>
      <c r="E14" s="265"/>
      <c r="F14" s="217">
        <f>'2. Vlastivědné muzeum Olomouc'!G16</f>
        <v>33672823.020000003</v>
      </c>
      <c r="G14" s="216">
        <f>'2. Vlastivědné muzeum Olomouc'!G18</f>
        <v>33707770.370000005</v>
      </c>
      <c r="H14" s="235">
        <f>'2. Vlastivědné muzeum Olomouc'!G22</f>
        <v>0</v>
      </c>
      <c r="I14" s="264">
        <f>'2. Vlastivědné muzeum Olomouc'!G24</f>
        <v>34947.35</v>
      </c>
      <c r="J14" s="263">
        <f>'2. Vlastivědné muzeum Olomouc'!G26</f>
        <v>28860</v>
      </c>
      <c r="K14" s="351">
        <f>IF(((I14-J14)&lt;0),0,I14-J14)</f>
        <v>6087.3499999999985</v>
      </c>
      <c r="L14" s="352">
        <f>IF(((I14-J14)&lt;0),I14-J14,0)</f>
        <v>0</v>
      </c>
      <c r="M14" s="242"/>
      <c r="N14" s="241"/>
      <c r="O14" s="254"/>
      <c r="Q14" s="328"/>
      <c r="R14" s="329"/>
    </row>
    <row r="15" spans="1:18" ht="15" x14ac:dyDescent="0.2">
      <c r="A15" s="248">
        <v>1603</v>
      </c>
      <c r="B15" s="247" t="s">
        <v>65</v>
      </c>
      <c r="C15" s="262" t="s">
        <v>76</v>
      </c>
      <c r="D15" s="246" t="s">
        <v>75</v>
      </c>
      <c r="E15" s="245" t="s">
        <v>74</v>
      </c>
      <c r="F15" s="244"/>
      <c r="G15" s="243"/>
      <c r="H15" s="261"/>
      <c r="I15" s="192"/>
      <c r="J15" s="191"/>
      <c r="K15" s="190"/>
      <c r="L15" s="260"/>
      <c r="M15" s="259">
        <f>'3. Vlativědné muzeum Jesenicka'!G30</f>
        <v>0</v>
      </c>
      <c r="N15" s="250">
        <f>'3. Vlativědné muzeum Jesenicka'!G31</f>
        <v>197.62</v>
      </c>
      <c r="O15" s="249">
        <v>0</v>
      </c>
      <c r="P15" s="143">
        <f t="shared" ref="P15" si="1">I16-J16</f>
        <v>197.62</v>
      </c>
      <c r="Q15" s="329"/>
      <c r="R15" s="329"/>
    </row>
    <row r="16" spans="1:18" ht="15" x14ac:dyDescent="0.2">
      <c r="A16" s="200"/>
      <c r="B16" s="258"/>
      <c r="C16" s="198" t="s">
        <v>61</v>
      </c>
      <c r="D16" s="257"/>
      <c r="E16" s="256"/>
      <c r="F16" s="195">
        <f>'3. Vlativědné muzeum Jesenicka'!G16</f>
        <v>7179936.9800000004</v>
      </c>
      <c r="G16" s="255">
        <f>'3. Vlativědné muzeum Jesenicka'!G18</f>
        <v>7180134.5999999996</v>
      </c>
      <c r="H16" s="193">
        <f>'3. Vlativědné muzeum Jesenicka'!G22</f>
        <v>0</v>
      </c>
      <c r="I16" s="192">
        <f>'3. Vlativědné muzeum Jesenicka'!G24</f>
        <v>197.62</v>
      </c>
      <c r="J16" s="191">
        <f>'3. Vlativědné muzeum Jesenicka'!G26</f>
        <v>0</v>
      </c>
      <c r="K16" s="325">
        <f>IF(((I16-J16)&lt;0),0,I16-J16)</f>
        <v>197.62</v>
      </c>
      <c r="L16" s="326">
        <f>IF(((I16-J16)&lt;0),I16-J16,0)</f>
        <v>0</v>
      </c>
      <c r="M16" s="242"/>
      <c r="N16" s="241"/>
      <c r="O16" s="254"/>
      <c r="Q16" s="328"/>
      <c r="R16" s="329"/>
    </row>
    <row r="17" spans="1:18" ht="15" x14ac:dyDescent="0.2">
      <c r="A17" s="248">
        <v>1604</v>
      </c>
      <c r="B17" s="247" t="s">
        <v>65</v>
      </c>
      <c r="C17" s="253" t="s">
        <v>101</v>
      </c>
      <c r="D17" s="246" t="s">
        <v>73</v>
      </c>
      <c r="E17" s="245" t="s">
        <v>72</v>
      </c>
      <c r="F17" s="244"/>
      <c r="G17" s="243"/>
      <c r="H17" s="208"/>
      <c r="I17" s="226"/>
      <c r="J17" s="225"/>
      <c r="K17" s="252"/>
      <c r="L17" s="251"/>
      <c r="M17" s="250">
        <f>'4. Muzeum a galerie Prostějov'!G30</f>
        <v>0</v>
      </c>
      <c r="N17" s="250">
        <f>'4. Muzeum a galerie Prostějov'!G31</f>
        <v>0</v>
      </c>
      <c r="O17" s="249">
        <v>0</v>
      </c>
      <c r="P17" s="143">
        <f t="shared" ref="P17" si="2">I18-J18</f>
        <v>-1460.8500000000004</v>
      </c>
      <c r="Q17" s="329"/>
      <c r="R17" s="329"/>
    </row>
    <row r="18" spans="1:18" ht="15" x14ac:dyDescent="0.2">
      <c r="A18" s="248"/>
      <c r="B18" s="247"/>
      <c r="C18" s="198" t="s">
        <v>61</v>
      </c>
      <c r="D18" s="246"/>
      <c r="E18" s="245"/>
      <c r="F18" s="244">
        <f>'4. Muzeum a galerie Prostějov'!G16</f>
        <v>13825213.58</v>
      </c>
      <c r="G18" s="243">
        <f>'4. Muzeum a galerie Prostějov'!G18</f>
        <v>13830252.73</v>
      </c>
      <c r="H18" s="193">
        <f>'4. Muzeum a galerie Prostějov'!G22</f>
        <v>0</v>
      </c>
      <c r="I18" s="192">
        <f>'4. Muzeum a galerie Prostějov'!G24</f>
        <v>5039.1499999999996</v>
      </c>
      <c r="J18" s="191">
        <f>'4. Muzeum a galerie Prostějov'!G26</f>
        <v>6500</v>
      </c>
      <c r="K18" s="325">
        <f>IF(((I18-J18)&lt;0),0,I18-J18)</f>
        <v>0</v>
      </c>
      <c r="L18" s="326">
        <f>IF(((I18-J18)&lt;0),I18-J18,0)</f>
        <v>-1460.8500000000004</v>
      </c>
      <c r="M18" s="242"/>
      <c r="N18" s="241"/>
      <c r="O18" s="240"/>
      <c r="Q18" s="328"/>
      <c r="R18" s="329"/>
    </row>
    <row r="19" spans="1:18" ht="15" x14ac:dyDescent="0.2">
      <c r="A19" s="232">
        <v>1606</v>
      </c>
      <c r="B19" s="214" t="s">
        <v>65</v>
      </c>
      <c r="C19" s="231" t="s">
        <v>71</v>
      </c>
      <c r="D19" s="230" t="s">
        <v>70</v>
      </c>
      <c r="E19" s="229" t="s">
        <v>69</v>
      </c>
      <c r="F19" s="228"/>
      <c r="G19" s="227"/>
      <c r="H19" s="239"/>
      <c r="I19" s="238"/>
      <c r="J19" s="237"/>
      <c r="K19" s="224"/>
      <c r="L19" s="223"/>
      <c r="M19" s="202">
        <f>'5. Muzeum Přerov'!G30</f>
        <v>0</v>
      </c>
      <c r="N19" s="202">
        <f>'5. Muzeum Přerov'!G31</f>
        <v>510932.56</v>
      </c>
      <c r="O19" s="222">
        <v>0</v>
      </c>
      <c r="P19" s="143">
        <f t="shared" ref="P19" si="3">I20-J20</f>
        <v>510932.56000000006</v>
      </c>
      <c r="Q19" s="329"/>
      <c r="R19" s="329"/>
    </row>
    <row r="20" spans="1:18" ht="15" x14ac:dyDescent="0.2">
      <c r="A20" s="221"/>
      <c r="B20" s="220"/>
      <c r="C20" s="236" t="s">
        <v>61</v>
      </c>
      <c r="D20" s="219"/>
      <c r="E20" s="218"/>
      <c r="F20" s="217">
        <f>'5. Muzeum Přerov'!G16</f>
        <v>23069484.390000001</v>
      </c>
      <c r="G20" s="216">
        <f>'5. Muzeum Přerov'!G18</f>
        <v>23637986.950000003</v>
      </c>
      <c r="H20" s="235">
        <f>'5. Muzeum Přerov'!G22</f>
        <v>0</v>
      </c>
      <c r="I20" s="234">
        <f>'5. Muzeum Přerov'!G24</f>
        <v>568502.56000000006</v>
      </c>
      <c r="J20" s="233">
        <f>'5. Muzeum Přerov'!G26</f>
        <v>57570</v>
      </c>
      <c r="K20" s="325">
        <f>IF(((I20-J20)&lt;0),0,I20-J20)</f>
        <v>510932.56000000006</v>
      </c>
      <c r="L20" s="326">
        <f>IF(((I20-J20)&lt;0),I20-J20,0)</f>
        <v>0</v>
      </c>
      <c r="M20" s="189"/>
      <c r="N20" s="188"/>
      <c r="O20" s="187"/>
      <c r="Q20" s="328"/>
      <c r="R20" s="329"/>
    </row>
    <row r="21" spans="1:18" ht="15" x14ac:dyDescent="0.2">
      <c r="A21" s="232">
        <v>1607</v>
      </c>
      <c r="B21" s="214" t="s">
        <v>65</v>
      </c>
      <c r="C21" s="231" t="s">
        <v>68</v>
      </c>
      <c r="D21" s="230" t="s">
        <v>67</v>
      </c>
      <c r="E21" s="229" t="s">
        <v>66</v>
      </c>
      <c r="F21" s="228"/>
      <c r="G21" s="227"/>
      <c r="H21" s="208"/>
      <c r="I21" s="226"/>
      <c r="J21" s="225"/>
      <c r="K21" s="224"/>
      <c r="L21" s="223"/>
      <c r="M21" s="202">
        <f>'6. Vlast. muzeum Šumperk'!G30</f>
        <v>0</v>
      </c>
      <c r="N21" s="202">
        <f>'6. Vlast. muzeum Šumperk'!G31</f>
        <v>409277.92</v>
      </c>
      <c r="O21" s="222">
        <v>0</v>
      </c>
      <c r="P21" s="143">
        <f t="shared" ref="P21" si="4">I22-J22</f>
        <v>409277.92000000004</v>
      </c>
      <c r="Q21" s="329"/>
      <c r="R21" s="329"/>
    </row>
    <row r="22" spans="1:18" ht="15" x14ac:dyDescent="0.2">
      <c r="A22" s="221"/>
      <c r="B22" s="220"/>
      <c r="C22" s="198" t="s">
        <v>61</v>
      </c>
      <c r="D22" s="219"/>
      <c r="E22" s="218"/>
      <c r="F22" s="217">
        <f>'6. Vlast. muzeum Šumperk'!G16</f>
        <v>22332340.59</v>
      </c>
      <c r="G22" s="216">
        <f>'6. Vlast. muzeum Šumperk'!G18</f>
        <v>22756369.800000001</v>
      </c>
      <c r="H22" s="193">
        <f>'6. Vlast. muzeum Šumperk'!G22</f>
        <v>0</v>
      </c>
      <c r="I22" s="192">
        <f>'6. Vlast. muzeum Šumperk'!G24</f>
        <v>424029.21</v>
      </c>
      <c r="J22" s="191">
        <f>'6. Vlast. muzeum Šumperk'!G26</f>
        <v>14751.29</v>
      </c>
      <c r="K22" s="325">
        <f>IF(((I22-J22)&lt;0),0,I22-J22)</f>
        <v>409277.92000000004</v>
      </c>
      <c r="L22" s="326">
        <f>IF(((I22-J22)&lt;0),I22-J22,0)</f>
        <v>0</v>
      </c>
      <c r="M22" s="189"/>
      <c r="N22" s="188"/>
      <c r="O22" s="187"/>
      <c r="Q22" s="328"/>
      <c r="R22" s="329"/>
    </row>
    <row r="23" spans="1:18" ht="15" x14ac:dyDescent="0.2">
      <c r="A23" s="215">
        <v>1608</v>
      </c>
      <c r="B23" s="214" t="s">
        <v>65</v>
      </c>
      <c r="C23" s="213" t="s">
        <v>64</v>
      </c>
      <c r="D23" s="212" t="s">
        <v>63</v>
      </c>
      <c r="E23" s="211" t="s">
        <v>62</v>
      </c>
      <c r="F23" s="210"/>
      <c r="G23" s="209"/>
      <c r="H23" s="208"/>
      <c r="I23" s="207"/>
      <c r="J23" s="206"/>
      <c r="K23" s="205"/>
      <c r="L23" s="204"/>
      <c r="M23" s="203">
        <f>'7. Archeolog. muzeum'!G30</f>
        <v>0</v>
      </c>
      <c r="N23" s="202">
        <f>'7. Archeolog. muzeum'!G31</f>
        <v>118264.55</v>
      </c>
      <c r="O23" s="201">
        <v>0</v>
      </c>
      <c r="P23" s="143">
        <f t="shared" ref="P23" si="5">I24-J24</f>
        <v>118264.55</v>
      </c>
    </row>
    <row r="24" spans="1:18" ht="15.75" thickBot="1" x14ac:dyDescent="0.25">
      <c r="A24" s="200"/>
      <c r="B24" s="199"/>
      <c r="C24" s="198" t="s">
        <v>61</v>
      </c>
      <c r="D24" s="197"/>
      <c r="E24" s="196"/>
      <c r="F24" s="195">
        <f>'7. Archeolog. muzeum'!G16</f>
        <v>17384551.859999999</v>
      </c>
      <c r="G24" s="194">
        <f>'7. Archeolog. muzeum'!G18</f>
        <v>17502816.41</v>
      </c>
      <c r="H24" s="193">
        <f>'7. Archeolog. muzeum'!G22</f>
        <v>0</v>
      </c>
      <c r="I24" s="192">
        <f>'7. Archeolog. muzeum'!G24</f>
        <v>118264.55</v>
      </c>
      <c r="J24" s="191">
        <f>'7. Archeolog. muzeum'!G26</f>
        <v>0</v>
      </c>
      <c r="K24" s="325">
        <f>IF(((I24-J24)&lt;0),0,I24-J24)</f>
        <v>118264.55</v>
      </c>
      <c r="L24" s="326">
        <f>IF(((I24-J24)&lt;0),I24-J24,0)</f>
        <v>0</v>
      </c>
      <c r="M24" s="189"/>
      <c r="N24" s="188"/>
      <c r="O24" s="187"/>
    </row>
    <row r="25" spans="1:18" s="140" customFormat="1" ht="15.75" thickTop="1" x14ac:dyDescent="0.25">
      <c r="A25" s="186" t="s">
        <v>60</v>
      </c>
      <c r="B25" s="185"/>
      <c r="C25" s="185"/>
      <c r="D25" s="185"/>
      <c r="E25" s="185"/>
      <c r="F25" s="343">
        <f>SUM(F11:F24)</f>
        <v>158835954.86000001</v>
      </c>
      <c r="G25" s="344">
        <f>SUM(G11:G24)</f>
        <v>160689632.61000001</v>
      </c>
      <c r="H25" s="345">
        <f>SUM(H11:H24)</f>
        <v>0</v>
      </c>
      <c r="I25" s="343">
        <f>SUM(I11:I24)</f>
        <v>1853677.7500000002</v>
      </c>
      <c r="J25" s="346">
        <f>SUM(J12:J24)</f>
        <v>709689.59000000008</v>
      </c>
      <c r="K25" s="346">
        <f>ROUND(SUM(K11:K24),2)</f>
        <v>1145449.01</v>
      </c>
      <c r="L25" s="184">
        <f>SUM(L11:L24)</f>
        <v>-1460.8500000000004</v>
      </c>
      <c r="M25" s="183">
        <f>M21+M19+M17+M15+M23+M13+M11</f>
        <v>0</v>
      </c>
      <c r="N25" s="182">
        <f>N21+N19+N17+N15+N23+N13+N11</f>
        <v>1145449.01</v>
      </c>
      <c r="O25" s="181">
        <f>O21+O19+O17+O15+O23+O13+O11</f>
        <v>0</v>
      </c>
      <c r="P25" s="146">
        <f>SUM(P11:P24)</f>
        <v>1143988.1600000001</v>
      </c>
    </row>
    <row r="26" spans="1:18" ht="22.5" customHeight="1" thickBot="1" x14ac:dyDescent="0.45">
      <c r="A26" s="180"/>
      <c r="B26" s="179"/>
      <c r="C26" s="179"/>
      <c r="D26" s="179"/>
      <c r="E26" s="179"/>
      <c r="F26" s="180"/>
      <c r="G26" s="179"/>
      <c r="H26" s="347"/>
      <c r="I26" s="348"/>
      <c r="J26" s="349"/>
      <c r="K26" s="178" t="s">
        <v>59</v>
      </c>
      <c r="L26" s="350">
        <f>ROUND(K25+L25,2)</f>
        <v>1143988.1599999999</v>
      </c>
      <c r="M26" s="356" t="s">
        <v>58</v>
      </c>
      <c r="N26" s="357"/>
      <c r="O26" s="177">
        <f>N25+O25+M25</f>
        <v>1145449.01</v>
      </c>
      <c r="P26" s="143">
        <f>N25+M25+O25+J25</f>
        <v>1855138.6</v>
      </c>
    </row>
    <row r="27" spans="1:18" ht="16.5" hidden="1" thickTop="1" x14ac:dyDescent="0.25">
      <c r="A27" s="176" t="s">
        <v>57</v>
      </c>
      <c r="B27" s="176"/>
      <c r="C27" s="175"/>
      <c r="D27" s="174"/>
      <c r="E27" s="174"/>
      <c r="F27" s="173">
        <f>F28+F29</f>
        <v>163008029.91999999</v>
      </c>
      <c r="G27" s="173">
        <f>G28+G29</f>
        <v>164017753.32999998</v>
      </c>
      <c r="H27" s="173">
        <f>H28+H29</f>
        <v>15770</v>
      </c>
      <c r="I27" s="173">
        <f>I28+I29</f>
        <v>1009723.4099999999</v>
      </c>
      <c r="J27" s="173"/>
      <c r="K27" s="172">
        <f>G27-F27-H27</f>
        <v>993953.40999999642</v>
      </c>
      <c r="L27" s="171"/>
      <c r="M27" s="170"/>
      <c r="N27" s="170"/>
      <c r="O27" s="169"/>
    </row>
    <row r="28" spans="1:18" ht="15.75" hidden="1" thickTop="1" x14ac:dyDescent="0.2">
      <c r="C28" s="168" t="s">
        <v>56</v>
      </c>
      <c r="D28" s="167"/>
      <c r="E28" s="167"/>
      <c r="F28" s="165">
        <f>162413323.53-H24</f>
        <v>162413323.53</v>
      </c>
      <c r="G28" s="165">
        <v>162557472.72999999</v>
      </c>
      <c r="H28" s="62">
        <v>15770</v>
      </c>
      <c r="I28" s="165">
        <v>144149.20000000001</v>
      </c>
      <c r="J28" s="165"/>
      <c r="K28" s="164"/>
      <c r="L28" s="146"/>
    </row>
    <row r="29" spans="1:18" ht="18" hidden="1" customHeight="1" x14ac:dyDescent="0.2">
      <c r="C29" s="142" t="s">
        <v>55</v>
      </c>
      <c r="D29" s="167"/>
      <c r="E29" s="166"/>
      <c r="F29" s="165">
        <v>594706.39</v>
      </c>
      <c r="G29" s="165">
        <v>1460280.6</v>
      </c>
      <c r="H29" s="62">
        <v>0</v>
      </c>
      <c r="I29" s="165">
        <v>865574.21</v>
      </c>
      <c r="J29" s="165"/>
      <c r="K29" s="164"/>
      <c r="L29" s="146"/>
    </row>
    <row r="30" spans="1:18" ht="15.75" thickTop="1" x14ac:dyDescent="0.2">
      <c r="A30" s="142"/>
      <c r="B30" s="142"/>
      <c r="C30" s="142"/>
    </row>
    <row r="31" spans="1:18" ht="15.75" x14ac:dyDescent="0.25">
      <c r="A31" s="152" t="s">
        <v>54</v>
      </c>
      <c r="B31" s="145"/>
      <c r="C31" s="163"/>
      <c r="D31" s="162"/>
      <c r="E31" s="162"/>
      <c r="F31" s="156"/>
      <c r="G31" s="155">
        <f>G32</f>
        <v>1853677.7500000002</v>
      </c>
      <c r="H31" s="333" t="s">
        <v>52</v>
      </c>
      <c r="I31" s="156"/>
      <c r="J31" s="156"/>
      <c r="K31" s="155"/>
      <c r="L31" s="154"/>
    </row>
    <row r="32" spans="1:18" ht="15" x14ac:dyDescent="0.2">
      <c r="A32" s="330" t="s">
        <v>126</v>
      </c>
      <c r="B32" s="328">
        <f>COUNTIF(I11:I24,"&gt;0")</f>
        <v>7</v>
      </c>
      <c r="C32" s="331" t="s">
        <v>127</v>
      </c>
      <c r="E32" s="328"/>
      <c r="F32" s="329"/>
      <c r="G32" s="332">
        <f>SUMIF(I11:I24,"&gt;0")</f>
        <v>1853677.7500000002</v>
      </c>
      <c r="H32" s="152" t="s">
        <v>52</v>
      </c>
      <c r="K32" s="155"/>
      <c r="L32" s="154"/>
    </row>
    <row r="33" spans="1:18" ht="15" x14ac:dyDescent="0.2">
      <c r="A33" s="152"/>
      <c r="B33" s="145"/>
      <c r="C33" s="153"/>
      <c r="D33" s="152"/>
      <c r="E33" s="151"/>
      <c r="F33" s="150"/>
      <c r="G33" s="149"/>
      <c r="H33" s="148"/>
      <c r="I33" s="147"/>
      <c r="J33" s="145"/>
      <c r="K33" s="155"/>
      <c r="L33" s="154"/>
    </row>
    <row r="34" spans="1:18" ht="15.75" x14ac:dyDescent="0.25">
      <c r="A34" s="152"/>
      <c r="B34" s="145"/>
      <c r="C34" s="163"/>
      <c r="D34" s="162"/>
      <c r="E34" s="162"/>
      <c r="F34" s="156"/>
      <c r="G34" s="156"/>
      <c r="H34" s="156"/>
      <c r="I34" s="161"/>
      <c r="J34" s="156"/>
      <c r="K34" s="155"/>
      <c r="L34" s="154"/>
      <c r="R34" s="165"/>
    </row>
    <row r="35" spans="1:18" ht="15.75" x14ac:dyDescent="0.25">
      <c r="A35" s="142" t="s">
        <v>53</v>
      </c>
      <c r="B35" s="142"/>
      <c r="C35" s="142"/>
      <c r="G35" s="170">
        <f>G36+G37+G38</f>
        <v>1143988.1599999999</v>
      </c>
      <c r="H35" s="163" t="s">
        <v>52</v>
      </c>
      <c r="I35" s="160"/>
      <c r="J35" s="158"/>
      <c r="K35" s="155"/>
      <c r="L35" s="154"/>
    </row>
    <row r="36" spans="1:18" ht="15" x14ac:dyDescent="0.2">
      <c r="A36" s="330" t="s">
        <v>126</v>
      </c>
      <c r="B36" s="142">
        <f>COUNTIF(P11:P24,"&gt;0")</f>
        <v>6</v>
      </c>
      <c r="C36" s="331" t="s">
        <v>127</v>
      </c>
      <c r="E36" s="328"/>
      <c r="F36" s="159"/>
      <c r="G36" s="332">
        <f>SUMIF(P11:P24,"&gt;0")</f>
        <v>1145449.01</v>
      </c>
      <c r="H36" s="152" t="s">
        <v>52</v>
      </c>
      <c r="I36" s="157"/>
      <c r="J36" s="156"/>
      <c r="K36" s="155"/>
      <c r="L36" s="154"/>
    </row>
    <row r="37" spans="1:18" ht="15" x14ac:dyDescent="0.2">
      <c r="A37" s="330" t="s">
        <v>126</v>
      </c>
      <c r="B37" s="142">
        <f>COUNTIF(P11:P24,"&lt;0")</f>
        <v>1</v>
      </c>
      <c r="C37" s="331" t="s">
        <v>128</v>
      </c>
      <c r="E37" s="328"/>
      <c r="F37" s="159"/>
      <c r="G37" s="332">
        <f>SUMIF(P11:P24,"&lt;0")</f>
        <v>-1460.8500000000004</v>
      </c>
      <c r="H37" s="152" t="s">
        <v>52</v>
      </c>
      <c r="I37" s="147"/>
      <c r="J37" s="145"/>
      <c r="K37" s="146"/>
    </row>
    <row r="38" spans="1:18" ht="15" x14ac:dyDescent="0.2">
      <c r="A38" s="330" t="s">
        <v>126</v>
      </c>
      <c r="B38" s="145">
        <f>COUNTIF(P11:P24,"=0")</f>
        <v>0</v>
      </c>
      <c r="C38" s="331" t="s">
        <v>129</v>
      </c>
      <c r="D38" s="328"/>
      <c r="E38" s="328"/>
      <c r="F38" s="150"/>
      <c r="G38" s="149">
        <f>SUMIF(P11:P24,"=0")</f>
        <v>0</v>
      </c>
      <c r="H38" s="152" t="s">
        <v>52</v>
      </c>
      <c r="I38" s="147"/>
      <c r="J38" s="145"/>
      <c r="K38" s="146"/>
      <c r="L38" s="145"/>
      <c r="P38" s="143"/>
    </row>
    <row r="39" spans="1:18" ht="15" x14ac:dyDescent="0.2">
      <c r="A39" s="142"/>
      <c r="B39" s="142"/>
      <c r="C39" s="142"/>
      <c r="I39" s="144"/>
    </row>
    <row r="40" spans="1:18" ht="15" x14ac:dyDescent="0.2">
      <c r="A40" s="142"/>
      <c r="B40" s="142"/>
      <c r="C40" s="142"/>
    </row>
    <row r="41" spans="1:18" ht="15" x14ac:dyDescent="0.2">
      <c r="A41" s="142"/>
      <c r="B41" s="142"/>
      <c r="C41" s="142"/>
      <c r="I41" s="143"/>
    </row>
    <row r="42" spans="1:18" ht="15" x14ac:dyDescent="0.2">
      <c r="A42" s="142"/>
      <c r="B42" s="142"/>
      <c r="C42" s="142"/>
      <c r="I42" s="143"/>
    </row>
    <row r="43" spans="1:18" ht="15" x14ac:dyDescent="0.2">
      <c r="A43" s="142"/>
      <c r="B43" s="142"/>
      <c r="C43" s="142"/>
    </row>
    <row r="44" spans="1:18" ht="15" x14ac:dyDescent="0.2">
      <c r="A44" s="142"/>
      <c r="B44" s="142"/>
      <c r="C44" s="142"/>
    </row>
    <row r="45" spans="1:18" ht="15" x14ac:dyDescent="0.2">
      <c r="A45" s="142"/>
      <c r="B45" s="142"/>
      <c r="C45" s="142"/>
    </row>
    <row r="46" spans="1:18" ht="15" x14ac:dyDescent="0.2">
      <c r="A46" s="142"/>
      <c r="B46" s="142"/>
      <c r="C46" s="142"/>
    </row>
    <row r="47" spans="1:18" ht="15" x14ac:dyDescent="0.2">
      <c r="A47" s="142"/>
      <c r="B47" s="142"/>
      <c r="C47" s="142"/>
    </row>
    <row r="48" spans="1:18" ht="15" x14ac:dyDescent="0.2">
      <c r="A48" s="142"/>
      <c r="B48" s="142"/>
      <c r="C48" s="142"/>
    </row>
    <row r="49" spans="1:3" ht="15" x14ac:dyDescent="0.2">
      <c r="A49" s="142"/>
      <c r="B49" s="142"/>
      <c r="C49" s="142"/>
    </row>
    <row r="50" spans="1:3" ht="15" x14ac:dyDescent="0.2">
      <c r="A50" s="142"/>
      <c r="B50" s="142"/>
      <c r="C50" s="142"/>
    </row>
    <row r="51" spans="1:3" ht="15" x14ac:dyDescent="0.2">
      <c r="A51" s="142"/>
      <c r="B51" s="142"/>
      <c r="C51" s="142"/>
    </row>
    <row r="52" spans="1:3" ht="15" x14ac:dyDescent="0.2">
      <c r="A52" s="142"/>
      <c r="B52" s="142"/>
      <c r="C52" s="142"/>
    </row>
    <row r="53" spans="1:3" ht="15" x14ac:dyDescent="0.2">
      <c r="A53" s="142"/>
      <c r="B53" s="142"/>
      <c r="C53" s="142"/>
    </row>
    <row r="54" spans="1:3" ht="15" x14ac:dyDescent="0.2">
      <c r="A54" s="142"/>
      <c r="B54" s="142"/>
      <c r="C54" s="142"/>
    </row>
    <row r="55" spans="1:3" ht="15" x14ac:dyDescent="0.2">
      <c r="A55" s="142"/>
      <c r="B55" s="142"/>
      <c r="C55" s="142"/>
    </row>
    <row r="56" spans="1:3" ht="15" x14ac:dyDescent="0.2">
      <c r="A56" s="142"/>
      <c r="B56" s="142"/>
      <c r="C56" s="142"/>
    </row>
    <row r="57" spans="1:3" ht="15" x14ac:dyDescent="0.2">
      <c r="A57" s="142"/>
      <c r="B57" s="142"/>
      <c r="C57" s="142"/>
    </row>
    <row r="58" spans="1:3" ht="15" x14ac:dyDescent="0.2">
      <c r="A58" s="142"/>
      <c r="B58" s="142"/>
      <c r="C58" s="142"/>
    </row>
    <row r="59" spans="1:3" ht="15" x14ac:dyDescent="0.2">
      <c r="A59" s="142"/>
      <c r="B59" s="142"/>
      <c r="C59" s="142"/>
    </row>
    <row r="60" spans="1:3" ht="15" x14ac:dyDescent="0.2">
      <c r="A60" s="142"/>
      <c r="B60" s="142"/>
      <c r="C60" s="142"/>
    </row>
    <row r="61" spans="1:3" ht="15" x14ac:dyDescent="0.2">
      <c r="A61" s="142"/>
      <c r="B61" s="142"/>
      <c r="C61" s="142"/>
    </row>
    <row r="62" spans="1:3" ht="15" x14ac:dyDescent="0.2">
      <c r="A62" s="142"/>
      <c r="B62" s="142"/>
      <c r="C62" s="142"/>
    </row>
    <row r="63" spans="1:3" ht="15" x14ac:dyDescent="0.2">
      <c r="A63" s="142"/>
      <c r="B63" s="142"/>
      <c r="C63" s="142"/>
    </row>
    <row r="64" spans="1:3" ht="15" x14ac:dyDescent="0.2">
      <c r="A64" s="142"/>
      <c r="B64" s="142"/>
      <c r="C64" s="142"/>
    </row>
    <row r="65" spans="1:3" ht="15" x14ac:dyDescent="0.2">
      <c r="A65" s="142"/>
      <c r="B65" s="142"/>
      <c r="C65" s="142"/>
    </row>
    <row r="66" spans="1:3" ht="15" x14ac:dyDescent="0.2">
      <c r="A66" s="142"/>
      <c r="B66" s="142"/>
      <c r="C66" s="142"/>
    </row>
    <row r="67" spans="1:3" ht="15" x14ac:dyDescent="0.2">
      <c r="A67" s="142"/>
      <c r="B67" s="142"/>
      <c r="C67" s="142"/>
    </row>
    <row r="68" spans="1:3" ht="15" x14ac:dyDescent="0.2">
      <c r="A68" s="142"/>
      <c r="B68" s="142"/>
      <c r="C68" s="142"/>
    </row>
    <row r="69" spans="1:3" ht="15" x14ac:dyDescent="0.2">
      <c r="A69" s="142"/>
      <c r="B69" s="142"/>
      <c r="C69" s="142"/>
    </row>
    <row r="70" spans="1:3" ht="15" x14ac:dyDescent="0.2">
      <c r="A70" s="142"/>
      <c r="B70" s="142"/>
      <c r="C70" s="142"/>
    </row>
    <row r="71" spans="1:3" ht="15" x14ac:dyDescent="0.2">
      <c r="A71" s="142"/>
      <c r="B71" s="142"/>
      <c r="C71" s="142"/>
    </row>
    <row r="72" spans="1:3" ht="15" x14ac:dyDescent="0.2">
      <c r="A72" s="142"/>
      <c r="B72" s="142"/>
      <c r="C72" s="142"/>
    </row>
    <row r="73" spans="1:3" ht="15" x14ac:dyDescent="0.2">
      <c r="A73" s="142"/>
      <c r="B73" s="142"/>
      <c r="C73" s="142"/>
    </row>
    <row r="74" spans="1:3" ht="15" x14ac:dyDescent="0.2">
      <c r="A74" s="142"/>
      <c r="B74" s="142"/>
      <c r="C74" s="142"/>
    </row>
    <row r="75" spans="1:3" ht="15" x14ac:dyDescent="0.2">
      <c r="A75" s="142"/>
      <c r="B75" s="142"/>
      <c r="C75" s="142"/>
    </row>
    <row r="76" spans="1:3" ht="15" x14ac:dyDescent="0.2">
      <c r="A76" s="142"/>
      <c r="B76" s="142"/>
      <c r="C76" s="142"/>
    </row>
    <row r="77" spans="1:3" ht="15" x14ac:dyDescent="0.2">
      <c r="A77" s="142"/>
      <c r="B77" s="142"/>
      <c r="C77" s="142"/>
    </row>
    <row r="78" spans="1:3" ht="15" x14ac:dyDescent="0.2">
      <c r="A78" s="142"/>
      <c r="B78" s="142"/>
      <c r="C78" s="142"/>
    </row>
    <row r="79" spans="1:3" ht="15" x14ac:dyDescent="0.2">
      <c r="A79" s="142"/>
      <c r="B79" s="142"/>
      <c r="C79" s="142"/>
    </row>
    <row r="80" spans="1:3" ht="15" x14ac:dyDescent="0.2">
      <c r="A80" s="142"/>
      <c r="B80" s="142"/>
      <c r="C80" s="142"/>
    </row>
    <row r="81" spans="1:3" ht="15" x14ac:dyDescent="0.2">
      <c r="A81" s="142"/>
      <c r="B81" s="142"/>
      <c r="C81" s="142"/>
    </row>
    <row r="82" spans="1:3" ht="15" x14ac:dyDescent="0.2">
      <c r="A82" s="142"/>
      <c r="B82" s="142"/>
      <c r="C82" s="142"/>
    </row>
    <row r="83" spans="1:3" ht="15" x14ac:dyDescent="0.2">
      <c r="A83" s="142"/>
      <c r="B83" s="142"/>
      <c r="C83" s="142"/>
    </row>
    <row r="84" spans="1:3" ht="15" x14ac:dyDescent="0.2">
      <c r="A84" s="142"/>
      <c r="B84" s="142"/>
      <c r="C84" s="142"/>
    </row>
    <row r="85" spans="1:3" ht="15" x14ac:dyDescent="0.2">
      <c r="A85" s="142"/>
      <c r="B85" s="142"/>
      <c r="C85" s="142"/>
    </row>
    <row r="86" spans="1:3" ht="15" x14ac:dyDescent="0.2">
      <c r="A86" s="142"/>
      <c r="B86" s="142"/>
      <c r="C86" s="142"/>
    </row>
    <row r="87" spans="1:3" ht="15" x14ac:dyDescent="0.2">
      <c r="A87" s="142"/>
      <c r="B87" s="142"/>
      <c r="C87" s="142"/>
    </row>
    <row r="88" spans="1:3" ht="15" x14ac:dyDescent="0.2">
      <c r="A88" s="142"/>
      <c r="B88" s="142"/>
      <c r="C88" s="142"/>
    </row>
    <row r="89" spans="1:3" ht="15" x14ac:dyDescent="0.2">
      <c r="A89" s="142"/>
      <c r="B89" s="142"/>
      <c r="C89" s="142"/>
    </row>
    <row r="90" spans="1:3" ht="15" x14ac:dyDescent="0.2">
      <c r="A90" s="142"/>
      <c r="B90" s="142"/>
      <c r="C90" s="142"/>
    </row>
    <row r="91" spans="1:3" ht="15" x14ac:dyDescent="0.2">
      <c r="A91" s="142"/>
      <c r="B91" s="142"/>
      <c r="C91" s="142"/>
    </row>
    <row r="92" spans="1:3" ht="15" x14ac:dyDescent="0.2">
      <c r="A92" s="142"/>
      <c r="B92" s="142"/>
      <c r="C92" s="142"/>
    </row>
    <row r="93" spans="1:3" ht="15" x14ac:dyDescent="0.2">
      <c r="A93" s="142"/>
      <c r="B93" s="142"/>
      <c r="C93" s="142"/>
    </row>
    <row r="94" spans="1:3" ht="15" x14ac:dyDescent="0.2">
      <c r="A94" s="142"/>
      <c r="B94" s="142"/>
      <c r="C94" s="142"/>
    </row>
    <row r="95" spans="1:3" ht="15" x14ac:dyDescent="0.2">
      <c r="A95" s="142"/>
      <c r="B95" s="142"/>
      <c r="C95" s="142"/>
    </row>
    <row r="96" spans="1:3" ht="15" x14ac:dyDescent="0.2">
      <c r="A96" s="142"/>
      <c r="B96" s="142"/>
      <c r="C96" s="142"/>
    </row>
    <row r="97" spans="1:3" ht="15" x14ac:dyDescent="0.2">
      <c r="A97" s="142"/>
      <c r="B97" s="142"/>
      <c r="C97" s="142"/>
    </row>
    <row r="98" spans="1:3" ht="15" x14ac:dyDescent="0.2">
      <c r="A98" s="142"/>
      <c r="B98" s="142"/>
      <c r="C98" s="142"/>
    </row>
    <row r="99" spans="1:3" ht="15" x14ac:dyDescent="0.2">
      <c r="A99" s="142"/>
      <c r="B99" s="142"/>
      <c r="C99" s="142"/>
    </row>
    <row r="100" spans="1:3" ht="15" x14ac:dyDescent="0.2">
      <c r="A100" s="142"/>
      <c r="B100" s="142"/>
      <c r="C100" s="142"/>
    </row>
    <row r="101" spans="1:3" ht="15" x14ac:dyDescent="0.2">
      <c r="A101" s="142"/>
      <c r="B101" s="142"/>
      <c r="C101" s="142"/>
    </row>
    <row r="102" spans="1:3" ht="15" x14ac:dyDescent="0.2">
      <c r="A102" s="142"/>
      <c r="B102" s="142"/>
      <c r="C102" s="142"/>
    </row>
    <row r="103" spans="1:3" ht="15" x14ac:dyDescent="0.2">
      <c r="A103" s="142"/>
      <c r="B103" s="142"/>
      <c r="C103" s="142"/>
    </row>
    <row r="104" spans="1:3" ht="15" x14ac:dyDescent="0.2">
      <c r="A104" s="142"/>
      <c r="B104" s="142"/>
      <c r="C104" s="142"/>
    </row>
    <row r="105" spans="1:3" ht="15" x14ac:dyDescent="0.2">
      <c r="A105" s="142"/>
      <c r="B105" s="142"/>
      <c r="C105" s="142"/>
    </row>
    <row r="106" spans="1:3" ht="15" x14ac:dyDescent="0.2">
      <c r="A106" s="142"/>
      <c r="B106" s="142"/>
      <c r="C106" s="142"/>
    </row>
    <row r="107" spans="1:3" ht="15" x14ac:dyDescent="0.2">
      <c r="A107" s="142"/>
      <c r="B107" s="142"/>
      <c r="C107" s="142"/>
    </row>
    <row r="108" spans="1:3" ht="15" x14ac:dyDescent="0.2">
      <c r="A108" s="142"/>
      <c r="B108" s="142"/>
      <c r="C108" s="142"/>
    </row>
    <row r="109" spans="1:3" ht="15" x14ac:dyDescent="0.2">
      <c r="A109" s="142"/>
      <c r="B109" s="142"/>
      <c r="C109" s="142"/>
    </row>
    <row r="110" spans="1:3" ht="15" x14ac:dyDescent="0.2">
      <c r="A110" s="142"/>
      <c r="B110" s="142"/>
      <c r="C110" s="142"/>
    </row>
    <row r="111" spans="1:3" ht="15" x14ac:dyDescent="0.2">
      <c r="A111" s="142"/>
      <c r="B111" s="142"/>
      <c r="C111" s="142"/>
    </row>
    <row r="112" spans="1:3" ht="15" x14ac:dyDescent="0.2">
      <c r="A112" s="142"/>
      <c r="B112" s="142"/>
      <c r="C112" s="142"/>
    </row>
    <row r="113" spans="1:3" ht="15" x14ac:dyDescent="0.2">
      <c r="A113" s="142"/>
      <c r="B113" s="142"/>
      <c r="C113" s="142"/>
    </row>
    <row r="114" spans="1:3" ht="15" x14ac:dyDescent="0.2">
      <c r="A114" s="142"/>
      <c r="B114" s="142"/>
      <c r="C114" s="142"/>
    </row>
    <row r="115" spans="1:3" ht="15" x14ac:dyDescent="0.2">
      <c r="A115" s="142"/>
      <c r="B115" s="142"/>
      <c r="C115" s="142"/>
    </row>
    <row r="116" spans="1:3" ht="15" x14ac:dyDescent="0.2">
      <c r="A116" s="142"/>
      <c r="B116" s="142"/>
      <c r="C116" s="142"/>
    </row>
    <row r="117" spans="1:3" ht="15" x14ac:dyDescent="0.2">
      <c r="A117" s="142"/>
      <c r="B117" s="142"/>
      <c r="C117" s="142"/>
    </row>
    <row r="118" spans="1:3" ht="15" x14ac:dyDescent="0.2">
      <c r="A118" s="142"/>
      <c r="B118" s="142"/>
      <c r="C118" s="142"/>
    </row>
    <row r="119" spans="1:3" ht="15" x14ac:dyDescent="0.2">
      <c r="A119" s="142"/>
      <c r="B119" s="142"/>
      <c r="C119" s="142"/>
    </row>
    <row r="120" spans="1:3" ht="15" x14ac:dyDescent="0.2">
      <c r="A120" s="142"/>
      <c r="B120" s="142"/>
      <c r="C120" s="142"/>
    </row>
    <row r="121" spans="1:3" ht="15" x14ac:dyDescent="0.2">
      <c r="A121" s="142"/>
      <c r="B121" s="142"/>
      <c r="C121" s="142"/>
    </row>
    <row r="122" spans="1:3" ht="15" x14ac:dyDescent="0.2">
      <c r="A122" s="142"/>
      <c r="B122" s="142"/>
      <c r="C122" s="142"/>
    </row>
    <row r="123" spans="1:3" ht="15" x14ac:dyDescent="0.2">
      <c r="A123" s="142"/>
      <c r="B123" s="142"/>
      <c r="C123" s="142"/>
    </row>
    <row r="124" spans="1:3" ht="15" x14ac:dyDescent="0.2">
      <c r="A124" s="142"/>
      <c r="B124" s="142"/>
      <c r="C124" s="142"/>
    </row>
    <row r="125" spans="1:3" ht="15" x14ac:dyDescent="0.2">
      <c r="A125" s="142"/>
      <c r="B125" s="142"/>
      <c r="C125" s="142"/>
    </row>
    <row r="126" spans="1:3" ht="15" x14ac:dyDescent="0.2">
      <c r="A126" s="142"/>
      <c r="B126" s="142"/>
      <c r="C126" s="142"/>
    </row>
    <row r="127" spans="1:3" ht="15" x14ac:dyDescent="0.2">
      <c r="A127" s="142"/>
      <c r="B127" s="142"/>
      <c r="C127" s="142"/>
    </row>
    <row r="128" spans="1:3" ht="15" x14ac:dyDescent="0.2">
      <c r="A128" s="142"/>
      <c r="B128" s="142"/>
      <c r="C128" s="142"/>
    </row>
    <row r="129" spans="1:3" ht="15" x14ac:dyDescent="0.2">
      <c r="A129" s="142"/>
      <c r="B129" s="142"/>
      <c r="C129" s="142"/>
    </row>
    <row r="130" spans="1:3" ht="15" x14ac:dyDescent="0.2">
      <c r="A130" s="142"/>
      <c r="B130" s="142"/>
      <c r="C130" s="142"/>
    </row>
    <row r="131" spans="1:3" ht="15" x14ac:dyDescent="0.2">
      <c r="A131" s="142"/>
      <c r="B131" s="142"/>
      <c r="C131" s="142"/>
    </row>
    <row r="132" spans="1:3" ht="15" x14ac:dyDescent="0.2">
      <c r="A132" s="142"/>
      <c r="B132" s="142"/>
      <c r="C132" s="142"/>
    </row>
    <row r="133" spans="1:3" ht="15" x14ac:dyDescent="0.2">
      <c r="A133" s="142"/>
      <c r="B133" s="142"/>
      <c r="C133" s="142"/>
    </row>
    <row r="134" spans="1:3" ht="15" x14ac:dyDescent="0.2">
      <c r="A134" s="142"/>
      <c r="B134" s="142"/>
      <c r="C134" s="142"/>
    </row>
    <row r="135" spans="1:3" ht="15" x14ac:dyDescent="0.2">
      <c r="A135" s="142"/>
      <c r="B135" s="142"/>
      <c r="C135" s="142"/>
    </row>
    <row r="136" spans="1:3" ht="15" x14ac:dyDescent="0.2">
      <c r="A136" s="142"/>
      <c r="B136" s="142"/>
      <c r="C136" s="142"/>
    </row>
    <row r="137" spans="1:3" ht="15" x14ac:dyDescent="0.2">
      <c r="A137" s="142"/>
      <c r="B137" s="142"/>
      <c r="C137" s="142"/>
    </row>
    <row r="138" spans="1:3" ht="15" x14ac:dyDescent="0.2">
      <c r="A138" s="142"/>
      <c r="B138" s="142"/>
      <c r="C138" s="142"/>
    </row>
    <row r="139" spans="1:3" ht="15" x14ac:dyDescent="0.2">
      <c r="A139" s="142"/>
      <c r="B139" s="142"/>
      <c r="C139" s="142"/>
    </row>
    <row r="140" spans="1:3" ht="15" x14ac:dyDescent="0.2">
      <c r="A140" s="142"/>
      <c r="B140" s="142"/>
      <c r="C140" s="142"/>
    </row>
    <row r="141" spans="1:3" ht="15" x14ac:dyDescent="0.2">
      <c r="A141" s="142"/>
      <c r="B141" s="142"/>
      <c r="C141" s="142"/>
    </row>
    <row r="142" spans="1:3" ht="15" x14ac:dyDescent="0.2">
      <c r="A142" s="142"/>
      <c r="B142" s="142"/>
      <c r="C142" s="142"/>
    </row>
    <row r="143" spans="1:3" ht="15" x14ac:dyDescent="0.2">
      <c r="A143" s="142"/>
      <c r="B143" s="142"/>
      <c r="C143" s="142"/>
    </row>
    <row r="144" spans="1:3" ht="15" x14ac:dyDescent="0.2">
      <c r="A144" s="142"/>
      <c r="B144" s="142"/>
      <c r="C144" s="142"/>
    </row>
    <row r="145" spans="1:3" ht="15" x14ac:dyDescent="0.2">
      <c r="A145" s="142"/>
      <c r="B145" s="142"/>
      <c r="C145" s="142"/>
    </row>
    <row r="146" spans="1:3" ht="15" x14ac:dyDescent="0.2">
      <c r="A146" s="142"/>
      <c r="B146" s="142"/>
      <c r="C146" s="142"/>
    </row>
    <row r="147" spans="1:3" ht="15" x14ac:dyDescent="0.2">
      <c r="A147" s="142"/>
      <c r="B147" s="142"/>
      <c r="C147" s="142"/>
    </row>
    <row r="148" spans="1:3" ht="15" x14ac:dyDescent="0.2">
      <c r="A148" s="142"/>
      <c r="B148" s="142"/>
      <c r="C148" s="142"/>
    </row>
    <row r="149" spans="1:3" ht="15" x14ac:dyDescent="0.2">
      <c r="A149" s="142"/>
      <c r="B149" s="142"/>
      <c r="C149" s="142"/>
    </row>
    <row r="150" spans="1:3" ht="15" x14ac:dyDescent="0.2">
      <c r="A150" s="142"/>
      <c r="B150" s="142"/>
      <c r="C150" s="142"/>
    </row>
    <row r="151" spans="1:3" ht="15" x14ac:dyDescent="0.2">
      <c r="A151" s="142"/>
      <c r="B151" s="142"/>
      <c r="C151" s="142"/>
    </row>
    <row r="152" spans="1:3" ht="15" x14ac:dyDescent="0.2">
      <c r="A152" s="142"/>
      <c r="B152" s="142"/>
      <c r="C152" s="142"/>
    </row>
    <row r="153" spans="1:3" ht="15" x14ac:dyDescent="0.2">
      <c r="A153" s="142"/>
      <c r="B153" s="142"/>
      <c r="C153" s="142"/>
    </row>
    <row r="154" spans="1:3" ht="15" x14ac:dyDescent="0.2">
      <c r="A154" s="142"/>
      <c r="B154" s="142"/>
      <c r="C154" s="142"/>
    </row>
    <row r="155" spans="1:3" ht="15" x14ac:dyDescent="0.2">
      <c r="A155" s="142"/>
      <c r="B155" s="142"/>
      <c r="C155" s="142"/>
    </row>
    <row r="156" spans="1:3" ht="15" x14ac:dyDescent="0.2">
      <c r="A156" s="142"/>
      <c r="B156" s="142"/>
      <c r="C156" s="142"/>
    </row>
    <row r="157" spans="1:3" ht="15" x14ac:dyDescent="0.2">
      <c r="A157" s="142"/>
      <c r="B157" s="142"/>
      <c r="C157" s="142"/>
    </row>
    <row r="158" spans="1:3" ht="15" x14ac:dyDescent="0.2">
      <c r="A158" s="142"/>
      <c r="B158" s="142"/>
      <c r="C158" s="142"/>
    </row>
    <row r="159" spans="1:3" ht="15" x14ac:dyDescent="0.2">
      <c r="A159" s="142"/>
      <c r="B159" s="142"/>
      <c r="C159" s="142"/>
    </row>
    <row r="160" spans="1:3" ht="15" x14ac:dyDescent="0.2">
      <c r="A160" s="142"/>
      <c r="B160" s="142"/>
      <c r="C160" s="142"/>
    </row>
    <row r="161" spans="1:3" ht="15" x14ac:dyDescent="0.2">
      <c r="A161" s="142"/>
      <c r="B161" s="142"/>
      <c r="C161" s="142"/>
    </row>
    <row r="162" spans="1:3" ht="15" x14ac:dyDescent="0.2">
      <c r="A162" s="142"/>
      <c r="B162" s="142"/>
      <c r="C162" s="142"/>
    </row>
    <row r="163" spans="1:3" ht="15" x14ac:dyDescent="0.2">
      <c r="A163" s="142"/>
      <c r="B163" s="142"/>
      <c r="C163" s="142"/>
    </row>
    <row r="164" spans="1:3" ht="15" x14ac:dyDescent="0.2">
      <c r="A164" s="142"/>
      <c r="B164" s="142"/>
      <c r="C164" s="142"/>
    </row>
    <row r="165" spans="1:3" ht="15" x14ac:dyDescent="0.2">
      <c r="A165" s="142"/>
      <c r="B165" s="142"/>
      <c r="C165" s="142"/>
    </row>
    <row r="166" spans="1:3" ht="15" x14ac:dyDescent="0.2">
      <c r="A166" s="142"/>
      <c r="B166" s="142"/>
      <c r="C166" s="142"/>
    </row>
    <row r="167" spans="1:3" ht="15" x14ac:dyDescent="0.2">
      <c r="A167" s="142"/>
      <c r="B167" s="142"/>
      <c r="C167" s="142"/>
    </row>
    <row r="168" spans="1:3" ht="15" x14ac:dyDescent="0.2">
      <c r="A168" s="142"/>
      <c r="B168" s="142"/>
      <c r="C168" s="142"/>
    </row>
    <row r="169" spans="1:3" ht="15" x14ac:dyDescent="0.2">
      <c r="A169" s="142"/>
      <c r="B169" s="142"/>
      <c r="C169" s="142"/>
    </row>
    <row r="170" spans="1:3" ht="15" x14ac:dyDescent="0.2">
      <c r="A170" s="142"/>
      <c r="B170" s="142"/>
      <c r="C170" s="142"/>
    </row>
    <row r="171" spans="1:3" ht="15" x14ac:dyDescent="0.2">
      <c r="A171" s="142"/>
      <c r="B171" s="142"/>
      <c r="C171" s="142"/>
    </row>
    <row r="172" spans="1:3" ht="15" x14ac:dyDescent="0.2">
      <c r="A172" s="142"/>
      <c r="B172" s="142"/>
      <c r="C172" s="142"/>
    </row>
    <row r="173" spans="1:3" ht="15" x14ac:dyDescent="0.2">
      <c r="A173" s="142"/>
      <c r="B173" s="142"/>
      <c r="C173" s="142"/>
    </row>
    <row r="174" spans="1:3" ht="15" x14ac:dyDescent="0.2">
      <c r="A174" s="142"/>
      <c r="B174" s="142"/>
      <c r="C174" s="142"/>
    </row>
    <row r="175" spans="1:3" ht="15" x14ac:dyDescent="0.2">
      <c r="A175" s="142"/>
      <c r="B175" s="142"/>
      <c r="C175" s="142"/>
    </row>
    <row r="176" spans="1:3" ht="15" x14ac:dyDescent="0.2">
      <c r="A176" s="142"/>
      <c r="B176" s="142"/>
      <c r="C176" s="142"/>
    </row>
    <row r="177" spans="1:3" ht="15" x14ac:dyDescent="0.2">
      <c r="A177" s="142"/>
      <c r="B177" s="142"/>
      <c r="C177" s="142"/>
    </row>
    <row r="178" spans="1:3" ht="15" x14ac:dyDescent="0.2">
      <c r="A178" s="142"/>
      <c r="B178" s="142"/>
      <c r="C178" s="142"/>
    </row>
    <row r="179" spans="1:3" ht="15" x14ac:dyDescent="0.2">
      <c r="A179" s="142"/>
      <c r="B179" s="142"/>
      <c r="C179" s="142"/>
    </row>
    <row r="180" spans="1:3" ht="15" x14ac:dyDescent="0.2">
      <c r="A180" s="142"/>
      <c r="B180" s="142"/>
      <c r="C180" s="142"/>
    </row>
    <row r="181" spans="1:3" ht="15" x14ac:dyDescent="0.2">
      <c r="A181" s="142"/>
      <c r="B181" s="142"/>
      <c r="C181" s="142"/>
    </row>
    <row r="182" spans="1:3" ht="15" x14ac:dyDescent="0.2">
      <c r="A182" s="142"/>
      <c r="B182" s="142"/>
      <c r="C182" s="142"/>
    </row>
    <row r="183" spans="1:3" ht="15" x14ac:dyDescent="0.2">
      <c r="A183" s="142"/>
      <c r="B183" s="142"/>
      <c r="C183" s="142"/>
    </row>
    <row r="184" spans="1:3" ht="15" x14ac:dyDescent="0.2">
      <c r="A184" s="142"/>
      <c r="B184" s="142"/>
      <c r="C184" s="142"/>
    </row>
    <row r="185" spans="1:3" ht="15" x14ac:dyDescent="0.2">
      <c r="A185" s="142"/>
      <c r="B185" s="142"/>
      <c r="C185" s="142"/>
    </row>
    <row r="186" spans="1:3" ht="15" x14ac:dyDescent="0.2">
      <c r="A186" s="142"/>
      <c r="B186" s="142"/>
      <c r="C186" s="142"/>
    </row>
    <row r="187" spans="1:3" ht="15" x14ac:dyDescent="0.2">
      <c r="A187" s="142"/>
      <c r="B187" s="142"/>
      <c r="C187" s="142"/>
    </row>
    <row r="188" spans="1:3" ht="15" x14ac:dyDescent="0.2">
      <c r="A188" s="142"/>
      <c r="B188" s="142"/>
      <c r="C188" s="142"/>
    </row>
    <row r="189" spans="1:3" ht="15" x14ac:dyDescent="0.2">
      <c r="A189" s="142"/>
      <c r="B189" s="142"/>
      <c r="C189" s="142"/>
    </row>
    <row r="190" spans="1:3" ht="15" x14ac:dyDescent="0.2">
      <c r="A190" s="142"/>
      <c r="B190" s="142"/>
      <c r="C190" s="142"/>
    </row>
    <row r="191" spans="1:3" ht="15" x14ac:dyDescent="0.2">
      <c r="A191" s="142"/>
      <c r="B191" s="142"/>
      <c r="C191" s="142"/>
    </row>
    <row r="192" spans="1:3" ht="15" x14ac:dyDescent="0.2">
      <c r="A192" s="142"/>
      <c r="B192" s="142"/>
      <c r="C192" s="142"/>
    </row>
    <row r="193" spans="1:3" ht="15" x14ac:dyDescent="0.2">
      <c r="A193" s="142"/>
      <c r="B193" s="142"/>
      <c r="C193" s="142"/>
    </row>
    <row r="194" spans="1:3" ht="15" x14ac:dyDescent="0.2">
      <c r="A194" s="142"/>
      <c r="B194" s="142"/>
      <c r="C194" s="142"/>
    </row>
    <row r="195" spans="1:3" ht="15" x14ac:dyDescent="0.2">
      <c r="A195" s="142"/>
      <c r="B195" s="142"/>
      <c r="C195" s="142"/>
    </row>
    <row r="196" spans="1:3" ht="15" x14ac:dyDescent="0.2">
      <c r="A196" s="142"/>
      <c r="B196" s="142"/>
      <c r="C196" s="142"/>
    </row>
    <row r="197" spans="1:3" ht="15" x14ac:dyDescent="0.2">
      <c r="A197" s="142"/>
      <c r="B197" s="142"/>
      <c r="C197" s="142"/>
    </row>
    <row r="198" spans="1:3" ht="15" x14ac:dyDescent="0.2">
      <c r="A198" s="142"/>
      <c r="B198" s="142"/>
      <c r="C198" s="142"/>
    </row>
    <row r="199" spans="1:3" ht="15" x14ac:dyDescent="0.2">
      <c r="A199" s="142"/>
      <c r="B199" s="142"/>
      <c r="C199" s="142"/>
    </row>
    <row r="200" spans="1:3" ht="15" x14ac:dyDescent="0.2">
      <c r="A200" s="142"/>
      <c r="B200" s="142"/>
      <c r="C200" s="142"/>
    </row>
    <row r="201" spans="1:3" ht="15" x14ac:dyDescent="0.2">
      <c r="A201" s="142"/>
      <c r="B201" s="142"/>
      <c r="C201" s="142"/>
    </row>
    <row r="202" spans="1:3" ht="15" x14ac:dyDescent="0.2">
      <c r="A202" s="142"/>
      <c r="B202" s="142"/>
      <c r="C202" s="142"/>
    </row>
    <row r="203" spans="1:3" ht="15" x14ac:dyDescent="0.2">
      <c r="A203" s="142"/>
      <c r="B203" s="142"/>
      <c r="C203" s="142"/>
    </row>
    <row r="204" spans="1:3" ht="15" x14ac:dyDescent="0.2">
      <c r="A204" s="142"/>
      <c r="B204" s="142"/>
      <c r="C204" s="142"/>
    </row>
    <row r="205" spans="1:3" ht="15" x14ac:dyDescent="0.2">
      <c r="A205" s="142"/>
      <c r="B205" s="142"/>
      <c r="C205" s="142"/>
    </row>
    <row r="206" spans="1:3" ht="15" x14ac:dyDescent="0.2">
      <c r="A206" s="142"/>
      <c r="B206" s="142"/>
      <c r="C206" s="142"/>
    </row>
    <row r="207" spans="1:3" ht="15" x14ac:dyDescent="0.2">
      <c r="A207" s="142"/>
      <c r="B207" s="142"/>
      <c r="C207" s="142"/>
    </row>
    <row r="208" spans="1:3" ht="15" x14ac:dyDescent="0.2">
      <c r="A208" s="142"/>
      <c r="B208" s="142"/>
      <c r="C208" s="142"/>
    </row>
    <row r="209" spans="1:3" ht="15" x14ac:dyDescent="0.2">
      <c r="A209" s="142"/>
      <c r="B209" s="142"/>
      <c r="C209" s="142"/>
    </row>
    <row r="210" spans="1:3" ht="15" x14ac:dyDescent="0.2">
      <c r="A210" s="142"/>
      <c r="B210" s="142"/>
      <c r="C210" s="142"/>
    </row>
    <row r="211" spans="1:3" ht="15" x14ac:dyDescent="0.2">
      <c r="A211" s="142"/>
      <c r="B211" s="142"/>
      <c r="C211" s="142"/>
    </row>
    <row r="212" spans="1:3" ht="15" x14ac:dyDescent="0.2">
      <c r="A212" s="142"/>
      <c r="B212" s="142"/>
      <c r="C212" s="142"/>
    </row>
    <row r="213" spans="1:3" ht="15" x14ac:dyDescent="0.2">
      <c r="A213" s="142"/>
      <c r="B213" s="142"/>
      <c r="C213" s="142"/>
    </row>
    <row r="214" spans="1:3" ht="15" x14ac:dyDescent="0.2">
      <c r="A214" s="142"/>
      <c r="B214" s="142"/>
      <c r="C214" s="142"/>
    </row>
    <row r="215" spans="1:3" ht="15" x14ac:dyDescent="0.2">
      <c r="A215" s="142"/>
      <c r="B215" s="142"/>
      <c r="C215" s="142"/>
    </row>
    <row r="216" spans="1:3" ht="15" x14ac:dyDescent="0.2">
      <c r="A216" s="142"/>
      <c r="B216" s="142"/>
      <c r="C216" s="142"/>
    </row>
    <row r="217" spans="1:3" ht="15" x14ac:dyDescent="0.2">
      <c r="A217" s="142"/>
      <c r="B217" s="142"/>
      <c r="C217" s="142"/>
    </row>
    <row r="218" spans="1:3" ht="15" x14ac:dyDescent="0.2">
      <c r="A218" s="142"/>
      <c r="B218" s="142"/>
      <c r="C218" s="142"/>
    </row>
    <row r="219" spans="1:3" ht="15" x14ac:dyDescent="0.2">
      <c r="A219" s="142"/>
      <c r="B219" s="142"/>
      <c r="C219" s="142"/>
    </row>
    <row r="220" spans="1:3" ht="15" x14ac:dyDescent="0.2">
      <c r="A220" s="142"/>
      <c r="B220" s="142"/>
      <c r="C220" s="142"/>
    </row>
    <row r="221" spans="1:3" ht="15" x14ac:dyDescent="0.2">
      <c r="A221" s="142"/>
      <c r="B221" s="142"/>
      <c r="C221" s="142"/>
    </row>
    <row r="222" spans="1:3" ht="15" x14ac:dyDescent="0.2">
      <c r="A222" s="142"/>
      <c r="B222" s="142"/>
      <c r="C222" s="142"/>
    </row>
    <row r="223" spans="1:3" ht="15" x14ac:dyDescent="0.2">
      <c r="A223" s="142"/>
      <c r="B223" s="142"/>
      <c r="C223" s="142"/>
    </row>
    <row r="224" spans="1:3" ht="15" x14ac:dyDescent="0.2">
      <c r="A224" s="142"/>
      <c r="B224" s="142"/>
      <c r="C224" s="142"/>
    </row>
    <row r="225" spans="1:3" ht="15" x14ac:dyDescent="0.2">
      <c r="A225" s="142"/>
      <c r="B225" s="142"/>
      <c r="C225" s="142"/>
    </row>
    <row r="226" spans="1:3" ht="15" x14ac:dyDescent="0.2">
      <c r="A226" s="142"/>
      <c r="B226" s="142"/>
      <c r="C226" s="142"/>
    </row>
    <row r="227" spans="1:3" ht="15" x14ac:dyDescent="0.2">
      <c r="A227" s="142"/>
      <c r="B227" s="142"/>
      <c r="C227" s="142"/>
    </row>
    <row r="228" spans="1:3" ht="15" x14ac:dyDescent="0.2">
      <c r="A228" s="142"/>
      <c r="B228" s="142"/>
      <c r="C228" s="142"/>
    </row>
    <row r="229" spans="1:3" ht="15" x14ac:dyDescent="0.2">
      <c r="A229" s="142"/>
      <c r="B229" s="142"/>
      <c r="C229" s="142"/>
    </row>
    <row r="230" spans="1:3" ht="15" x14ac:dyDescent="0.2">
      <c r="A230" s="142"/>
      <c r="B230" s="142"/>
      <c r="C230" s="142"/>
    </row>
    <row r="231" spans="1:3" ht="15" x14ac:dyDescent="0.2">
      <c r="A231" s="142"/>
      <c r="B231" s="142"/>
      <c r="C231" s="142"/>
    </row>
    <row r="232" spans="1:3" ht="15" x14ac:dyDescent="0.2">
      <c r="A232" s="142"/>
      <c r="B232" s="142"/>
      <c r="C232" s="142"/>
    </row>
    <row r="233" spans="1:3" ht="15" x14ac:dyDescent="0.2">
      <c r="A233" s="142"/>
      <c r="B233" s="142"/>
      <c r="C233" s="142"/>
    </row>
    <row r="234" spans="1:3" ht="15" x14ac:dyDescent="0.2">
      <c r="A234" s="142"/>
      <c r="B234" s="142"/>
      <c r="C234" s="142"/>
    </row>
    <row r="235" spans="1:3" ht="15" x14ac:dyDescent="0.2">
      <c r="A235" s="142"/>
      <c r="B235" s="142"/>
      <c r="C235" s="142"/>
    </row>
    <row r="236" spans="1:3" ht="15" x14ac:dyDescent="0.2">
      <c r="A236" s="142"/>
      <c r="B236" s="142"/>
      <c r="C236" s="142"/>
    </row>
    <row r="237" spans="1:3" ht="15" x14ac:dyDescent="0.2">
      <c r="A237" s="142"/>
      <c r="B237" s="142"/>
      <c r="C237" s="142"/>
    </row>
    <row r="238" spans="1:3" ht="15" x14ac:dyDescent="0.2">
      <c r="A238" s="142"/>
      <c r="B238" s="142"/>
      <c r="C238" s="142"/>
    </row>
    <row r="239" spans="1:3" ht="15" x14ac:dyDescent="0.2">
      <c r="A239" s="142"/>
      <c r="B239" s="142"/>
      <c r="C239" s="142"/>
    </row>
    <row r="240" spans="1:3" ht="15" x14ac:dyDescent="0.2">
      <c r="A240" s="142"/>
      <c r="B240" s="142"/>
      <c r="C240" s="142"/>
    </row>
    <row r="241" spans="1:3" ht="15" x14ac:dyDescent="0.2">
      <c r="A241" s="142"/>
      <c r="B241" s="142"/>
      <c r="C241" s="142"/>
    </row>
    <row r="242" spans="1:3" ht="15" x14ac:dyDescent="0.2">
      <c r="A242" s="142"/>
      <c r="B242" s="142"/>
      <c r="C242" s="142"/>
    </row>
    <row r="243" spans="1:3" ht="15" x14ac:dyDescent="0.2">
      <c r="A243" s="142"/>
      <c r="B243" s="142"/>
      <c r="C243" s="142"/>
    </row>
    <row r="244" spans="1:3" ht="15" x14ac:dyDescent="0.2">
      <c r="A244" s="142"/>
      <c r="B244" s="142"/>
      <c r="C244" s="142"/>
    </row>
    <row r="245" spans="1:3" ht="15" x14ac:dyDescent="0.2">
      <c r="A245" s="142"/>
      <c r="B245" s="142"/>
      <c r="C245" s="142"/>
    </row>
    <row r="246" spans="1:3" ht="15" x14ac:dyDescent="0.2">
      <c r="A246" s="142"/>
      <c r="B246" s="142"/>
      <c r="C246" s="142"/>
    </row>
    <row r="247" spans="1:3" ht="15" x14ac:dyDescent="0.2">
      <c r="A247" s="142"/>
      <c r="B247" s="142"/>
      <c r="C247" s="142"/>
    </row>
    <row r="248" spans="1:3" ht="15" x14ac:dyDescent="0.2">
      <c r="A248" s="142"/>
      <c r="B248" s="142"/>
      <c r="C248" s="142"/>
    </row>
    <row r="249" spans="1:3" ht="15" x14ac:dyDescent="0.2">
      <c r="A249" s="142"/>
      <c r="B249" s="142"/>
      <c r="C249" s="142"/>
    </row>
    <row r="250" spans="1:3" ht="15" x14ac:dyDescent="0.2">
      <c r="A250" s="142"/>
      <c r="B250" s="142"/>
      <c r="C250" s="142"/>
    </row>
    <row r="251" spans="1:3" ht="15" x14ac:dyDescent="0.2">
      <c r="A251" s="142"/>
      <c r="B251" s="142"/>
      <c r="C251" s="142"/>
    </row>
    <row r="252" spans="1:3" ht="15" x14ac:dyDescent="0.2">
      <c r="A252" s="142"/>
      <c r="B252" s="142"/>
      <c r="C252" s="142"/>
    </row>
    <row r="253" spans="1:3" ht="15" x14ac:dyDescent="0.2">
      <c r="A253" s="142"/>
      <c r="B253" s="142"/>
      <c r="C253" s="142"/>
    </row>
    <row r="254" spans="1:3" ht="15" x14ac:dyDescent="0.2">
      <c r="A254" s="142"/>
      <c r="B254" s="142"/>
      <c r="C254" s="142"/>
    </row>
    <row r="255" spans="1:3" ht="15" x14ac:dyDescent="0.2">
      <c r="A255" s="142"/>
      <c r="B255" s="142"/>
      <c r="C255" s="142"/>
    </row>
    <row r="256" spans="1:3" ht="15" x14ac:dyDescent="0.2">
      <c r="A256" s="142"/>
      <c r="B256" s="142"/>
      <c r="C256" s="142"/>
    </row>
    <row r="257" spans="1:3" ht="15" x14ac:dyDescent="0.2">
      <c r="A257" s="142"/>
      <c r="B257" s="142"/>
      <c r="C257" s="142"/>
    </row>
    <row r="258" spans="1:3" ht="15" x14ac:dyDescent="0.2">
      <c r="A258" s="142"/>
      <c r="B258" s="142"/>
      <c r="C258" s="142"/>
    </row>
    <row r="259" spans="1:3" ht="15" x14ac:dyDescent="0.2">
      <c r="A259" s="142"/>
      <c r="B259" s="142"/>
      <c r="C259" s="142"/>
    </row>
    <row r="260" spans="1:3" ht="15" x14ac:dyDescent="0.2">
      <c r="A260" s="142"/>
      <c r="B260" s="142"/>
      <c r="C260" s="142"/>
    </row>
    <row r="261" spans="1:3" ht="15" x14ac:dyDescent="0.2">
      <c r="A261" s="142"/>
      <c r="B261" s="142"/>
      <c r="C261" s="142"/>
    </row>
    <row r="262" spans="1:3" ht="15" x14ac:dyDescent="0.2">
      <c r="A262" s="142"/>
      <c r="B262" s="142"/>
      <c r="C262" s="142"/>
    </row>
    <row r="263" spans="1:3" ht="15" x14ac:dyDescent="0.2">
      <c r="A263" s="142"/>
      <c r="B263" s="142"/>
      <c r="C263" s="142"/>
    </row>
    <row r="264" spans="1:3" ht="15" x14ac:dyDescent="0.2">
      <c r="A264" s="142"/>
      <c r="B264" s="142"/>
      <c r="C264" s="142"/>
    </row>
    <row r="265" spans="1:3" ht="15" x14ac:dyDescent="0.2">
      <c r="A265" s="142"/>
      <c r="B265" s="142"/>
      <c r="C265" s="142"/>
    </row>
    <row r="266" spans="1:3" ht="15" x14ac:dyDescent="0.2">
      <c r="A266" s="142"/>
      <c r="B266" s="142"/>
      <c r="C266" s="142"/>
    </row>
    <row r="267" spans="1:3" ht="15" x14ac:dyDescent="0.2">
      <c r="A267" s="142"/>
      <c r="B267" s="142"/>
      <c r="C267" s="142"/>
    </row>
    <row r="268" spans="1:3" ht="15" x14ac:dyDescent="0.2">
      <c r="A268" s="142"/>
      <c r="B268" s="142"/>
      <c r="C268" s="142"/>
    </row>
    <row r="269" spans="1:3" ht="15" x14ac:dyDescent="0.2">
      <c r="A269" s="142"/>
      <c r="B269" s="142"/>
      <c r="C269" s="142"/>
    </row>
    <row r="270" spans="1:3" ht="15" x14ac:dyDescent="0.2">
      <c r="A270" s="142"/>
      <c r="B270" s="142"/>
      <c r="C270" s="142"/>
    </row>
    <row r="271" spans="1:3" ht="15" x14ac:dyDescent="0.2">
      <c r="A271" s="142"/>
      <c r="B271" s="142"/>
      <c r="C271" s="142"/>
    </row>
    <row r="272" spans="1:3" ht="15" x14ac:dyDescent="0.2">
      <c r="A272" s="142"/>
      <c r="B272" s="142"/>
      <c r="C272" s="142"/>
    </row>
    <row r="273" spans="1:3" ht="15" x14ac:dyDescent="0.2">
      <c r="A273" s="142"/>
      <c r="B273" s="142"/>
      <c r="C273" s="142"/>
    </row>
    <row r="274" spans="1:3" ht="15" x14ac:dyDescent="0.2">
      <c r="A274" s="142"/>
      <c r="B274" s="142"/>
      <c r="C274" s="142"/>
    </row>
    <row r="275" spans="1:3" ht="15" x14ac:dyDescent="0.2">
      <c r="A275" s="142"/>
      <c r="B275" s="142"/>
      <c r="C275" s="142"/>
    </row>
    <row r="276" spans="1:3" ht="15" x14ac:dyDescent="0.2">
      <c r="A276" s="142"/>
      <c r="B276" s="142"/>
      <c r="C276" s="142"/>
    </row>
    <row r="277" spans="1:3" ht="15" x14ac:dyDescent="0.2">
      <c r="A277" s="142"/>
      <c r="B277" s="142"/>
      <c r="C277" s="142"/>
    </row>
    <row r="278" spans="1:3" ht="15" x14ac:dyDescent="0.2">
      <c r="A278" s="142"/>
      <c r="B278" s="142"/>
      <c r="C278" s="142"/>
    </row>
    <row r="279" spans="1:3" ht="15" x14ac:dyDescent="0.2">
      <c r="A279" s="142"/>
      <c r="B279" s="142"/>
      <c r="C279" s="142"/>
    </row>
    <row r="280" spans="1:3" ht="15" x14ac:dyDescent="0.2">
      <c r="A280" s="142"/>
      <c r="B280" s="142"/>
      <c r="C280" s="142"/>
    </row>
    <row r="281" spans="1:3" ht="15" x14ac:dyDescent="0.2">
      <c r="A281" s="142"/>
      <c r="B281" s="142"/>
      <c r="C281" s="142"/>
    </row>
    <row r="282" spans="1:3" ht="15" x14ac:dyDescent="0.2">
      <c r="A282" s="142"/>
      <c r="B282" s="142"/>
      <c r="C282" s="142"/>
    </row>
    <row r="283" spans="1:3" ht="15" x14ac:dyDescent="0.2">
      <c r="A283" s="142"/>
      <c r="B283" s="142"/>
      <c r="C283" s="142"/>
    </row>
    <row r="284" spans="1:3" ht="15" x14ac:dyDescent="0.2">
      <c r="A284" s="142"/>
      <c r="B284" s="142"/>
      <c r="C284" s="142"/>
    </row>
    <row r="285" spans="1:3" ht="15" x14ac:dyDescent="0.2">
      <c r="A285" s="142"/>
      <c r="B285" s="142"/>
      <c r="C285" s="142"/>
    </row>
    <row r="286" spans="1:3" ht="15" x14ac:dyDescent="0.2">
      <c r="A286" s="142"/>
      <c r="B286" s="142"/>
      <c r="C286" s="142"/>
    </row>
    <row r="287" spans="1:3" ht="15" x14ac:dyDescent="0.2">
      <c r="A287" s="142"/>
      <c r="B287" s="142"/>
      <c r="C287" s="142"/>
    </row>
    <row r="288" spans="1:3" ht="15" x14ac:dyDescent="0.2">
      <c r="A288" s="142"/>
      <c r="B288" s="142"/>
      <c r="C288" s="142"/>
    </row>
    <row r="289" spans="1:3" ht="15" x14ac:dyDescent="0.2">
      <c r="A289" s="142"/>
      <c r="B289" s="142"/>
      <c r="C289" s="142"/>
    </row>
    <row r="290" spans="1:3" ht="15" x14ac:dyDescent="0.2">
      <c r="A290" s="142"/>
      <c r="B290" s="142"/>
      <c r="C290" s="142"/>
    </row>
    <row r="291" spans="1:3" ht="15" x14ac:dyDescent="0.2">
      <c r="A291" s="142"/>
      <c r="B291" s="142"/>
      <c r="C291" s="142"/>
    </row>
    <row r="292" spans="1:3" ht="15" x14ac:dyDescent="0.2">
      <c r="A292" s="142"/>
      <c r="B292" s="142"/>
      <c r="C292" s="142"/>
    </row>
    <row r="293" spans="1:3" ht="15" x14ac:dyDescent="0.2">
      <c r="A293" s="142"/>
      <c r="B293" s="142"/>
      <c r="C293" s="142"/>
    </row>
    <row r="294" spans="1:3" ht="15" x14ac:dyDescent="0.2">
      <c r="A294" s="142"/>
      <c r="B294" s="142"/>
      <c r="C294" s="142"/>
    </row>
    <row r="295" spans="1:3" ht="15" x14ac:dyDescent="0.2">
      <c r="A295" s="142"/>
      <c r="B295" s="142"/>
      <c r="C295" s="142"/>
    </row>
    <row r="296" spans="1:3" ht="15" x14ac:dyDescent="0.2">
      <c r="A296" s="142"/>
      <c r="B296" s="142"/>
      <c r="C296" s="142"/>
    </row>
    <row r="297" spans="1:3" ht="15" x14ac:dyDescent="0.2">
      <c r="A297" s="142"/>
      <c r="B297" s="142"/>
      <c r="C297" s="142"/>
    </row>
    <row r="298" spans="1:3" ht="15" x14ac:dyDescent="0.2">
      <c r="A298" s="142"/>
      <c r="B298" s="142"/>
      <c r="C298" s="142"/>
    </row>
    <row r="299" spans="1:3" ht="15" x14ac:dyDescent="0.2">
      <c r="A299" s="142"/>
      <c r="B299" s="142"/>
      <c r="C299" s="142"/>
    </row>
    <row r="300" spans="1:3" ht="15" x14ac:dyDescent="0.2">
      <c r="A300" s="142"/>
      <c r="B300" s="142"/>
      <c r="C300" s="142"/>
    </row>
    <row r="301" spans="1:3" ht="15" x14ac:dyDescent="0.2">
      <c r="A301" s="142"/>
      <c r="B301" s="142"/>
      <c r="C301" s="142"/>
    </row>
    <row r="302" spans="1:3" ht="15" x14ac:dyDescent="0.2">
      <c r="A302" s="142"/>
      <c r="B302" s="142"/>
      <c r="C302" s="142"/>
    </row>
    <row r="303" spans="1:3" ht="15" x14ac:dyDescent="0.2">
      <c r="A303" s="142"/>
      <c r="B303" s="142"/>
      <c r="C303" s="142"/>
    </row>
    <row r="304" spans="1:3" ht="15" x14ac:dyDescent="0.2">
      <c r="A304" s="142"/>
      <c r="B304" s="142"/>
      <c r="C304" s="142"/>
    </row>
    <row r="305" spans="1:3" ht="15" x14ac:dyDescent="0.2">
      <c r="A305" s="142"/>
      <c r="B305" s="142"/>
      <c r="C305" s="142"/>
    </row>
    <row r="306" spans="1:3" ht="15" x14ac:dyDescent="0.2">
      <c r="A306" s="142"/>
      <c r="B306" s="142"/>
      <c r="C306" s="142"/>
    </row>
    <row r="307" spans="1:3" ht="15" x14ac:dyDescent="0.2">
      <c r="A307" s="142"/>
      <c r="B307" s="142"/>
      <c r="C307" s="142"/>
    </row>
    <row r="308" spans="1:3" ht="15" x14ac:dyDescent="0.2">
      <c r="A308" s="142"/>
      <c r="B308" s="142"/>
      <c r="C308" s="142"/>
    </row>
    <row r="309" spans="1:3" ht="15" x14ac:dyDescent="0.2">
      <c r="A309" s="142"/>
      <c r="B309" s="142"/>
      <c r="C309" s="142"/>
    </row>
    <row r="310" spans="1:3" ht="15" x14ac:dyDescent="0.2">
      <c r="A310" s="142"/>
      <c r="B310" s="142"/>
      <c r="C310" s="142"/>
    </row>
    <row r="311" spans="1:3" ht="15" x14ac:dyDescent="0.2">
      <c r="A311" s="142"/>
      <c r="B311" s="142"/>
      <c r="C311" s="142"/>
    </row>
    <row r="312" spans="1:3" ht="15" x14ac:dyDescent="0.2">
      <c r="A312" s="142"/>
      <c r="B312" s="142"/>
      <c r="C312" s="142"/>
    </row>
    <row r="313" spans="1:3" ht="15" x14ac:dyDescent="0.2">
      <c r="A313" s="142"/>
      <c r="B313" s="142"/>
      <c r="C313" s="142"/>
    </row>
    <row r="314" spans="1:3" ht="15" x14ac:dyDescent="0.2">
      <c r="A314" s="142"/>
      <c r="B314" s="142"/>
      <c r="C314" s="142"/>
    </row>
    <row r="315" spans="1:3" ht="15" x14ac:dyDescent="0.2">
      <c r="A315" s="142"/>
      <c r="B315" s="142"/>
      <c r="C315" s="142"/>
    </row>
    <row r="316" spans="1:3" ht="15" x14ac:dyDescent="0.2">
      <c r="A316" s="142"/>
      <c r="B316" s="142"/>
      <c r="C316" s="142"/>
    </row>
    <row r="317" spans="1:3" ht="15" x14ac:dyDescent="0.2">
      <c r="A317" s="142"/>
      <c r="B317" s="142"/>
      <c r="C317" s="142"/>
    </row>
    <row r="318" spans="1:3" ht="15" x14ac:dyDescent="0.2">
      <c r="A318" s="142"/>
      <c r="B318" s="142"/>
      <c r="C318" s="142"/>
    </row>
    <row r="319" spans="1:3" ht="15" x14ac:dyDescent="0.2">
      <c r="A319" s="142"/>
      <c r="B319" s="142"/>
      <c r="C319" s="142"/>
    </row>
    <row r="320" spans="1:3" ht="15" x14ac:dyDescent="0.2">
      <c r="A320" s="142"/>
      <c r="B320" s="142"/>
      <c r="C320" s="142"/>
    </row>
    <row r="321" spans="1:3" ht="15" x14ac:dyDescent="0.2">
      <c r="A321" s="142"/>
      <c r="B321" s="142"/>
      <c r="C321" s="142"/>
    </row>
    <row r="322" spans="1:3" ht="15" x14ac:dyDescent="0.2">
      <c r="A322" s="142"/>
      <c r="B322" s="142"/>
      <c r="C322" s="142"/>
    </row>
    <row r="323" spans="1:3" ht="15" x14ac:dyDescent="0.2">
      <c r="A323" s="142"/>
      <c r="B323" s="142"/>
      <c r="C323" s="142"/>
    </row>
    <row r="324" spans="1:3" ht="15" x14ac:dyDescent="0.2">
      <c r="A324" s="142"/>
      <c r="B324" s="142"/>
      <c r="C324" s="142"/>
    </row>
    <row r="325" spans="1:3" ht="15" x14ac:dyDescent="0.2">
      <c r="A325" s="142"/>
      <c r="B325" s="142"/>
      <c r="C325" s="142"/>
    </row>
    <row r="326" spans="1:3" ht="15" x14ac:dyDescent="0.2">
      <c r="A326" s="142"/>
      <c r="B326" s="142"/>
      <c r="C326" s="142"/>
    </row>
    <row r="327" spans="1:3" ht="15" x14ac:dyDescent="0.2">
      <c r="A327" s="142"/>
      <c r="B327" s="142"/>
      <c r="C327" s="142"/>
    </row>
    <row r="328" spans="1:3" ht="15" x14ac:dyDescent="0.2">
      <c r="A328" s="142"/>
      <c r="B328" s="142"/>
      <c r="C328" s="142"/>
    </row>
    <row r="329" spans="1:3" ht="15" x14ac:dyDescent="0.2">
      <c r="A329" s="142"/>
      <c r="B329" s="142"/>
      <c r="C329" s="142"/>
    </row>
    <row r="330" spans="1:3" ht="15" x14ac:dyDescent="0.2">
      <c r="A330" s="142"/>
      <c r="B330" s="142"/>
      <c r="C330" s="142"/>
    </row>
    <row r="331" spans="1:3" ht="15" x14ac:dyDescent="0.2">
      <c r="A331" s="142"/>
      <c r="B331" s="142"/>
      <c r="C331" s="142"/>
    </row>
    <row r="332" spans="1:3" ht="15" x14ac:dyDescent="0.2">
      <c r="A332" s="142"/>
      <c r="B332" s="142"/>
      <c r="C332" s="142"/>
    </row>
    <row r="333" spans="1:3" ht="15" x14ac:dyDescent="0.2">
      <c r="A333" s="142"/>
      <c r="B333" s="142"/>
      <c r="C333" s="142"/>
    </row>
    <row r="334" spans="1:3" ht="15" x14ac:dyDescent="0.2">
      <c r="A334" s="142"/>
      <c r="B334" s="142"/>
      <c r="C334" s="142"/>
    </row>
    <row r="335" spans="1:3" ht="15" x14ac:dyDescent="0.2">
      <c r="A335" s="142"/>
      <c r="B335" s="142"/>
      <c r="C335" s="142"/>
    </row>
    <row r="336" spans="1:3" ht="15" x14ac:dyDescent="0.2">
      <c r="A336" s="142"/>
      <c r="B336" s="142"/>
      <c r="C336" s="142"/>
    </row>
    <row r="337" spans="1:3" ht="15" x14ac:dyDescent="0.2">
      <c r="A337" s="142"/>
      <c r="B337" s="142"/>
      <c r="C337" s="142"/>
    </row>
    <row r="338" spans="1:3" ht="15" x14ac:dyDescent="0.2">
      <c r="A338" s="142"/>
      <c r="B338" s="142"/>
      <c r="C338" s="142"/>
    </row>
    <row r="339" spans="1:3" ht="15" x14ac:dyDescent="0.2">
      <c r="A339" s="142"/>
      <c r="B339" s="142"/>
      <c r="C339" s="142"/>
    </row>
    <row r="340" spans="1:3" ht="15" x14ac:dyDescent="0.2">
      <c r="A340" s="142"/>
      <c r="B340" s="142"/>
      <c r="C340" s="142"/>
    </row>
    <row r="341" spans="1:3" ht="15" x14ac:dyDescent="0.2">
      <c r="A341" s="142"/>
      <c r="B341" s="142"/>
      <c r="C341" s="142"/>
    </row>
    <row r="342" spans="1:3" ht="15" x14ac:dyDescent="0.2">
      <c r="A342" s="142"/>
      <c r="B342" s="142"/>
      <c r="C342" s="142"/>
    </row>
    <row r="343" spans="1:3" ht="15" x14ac:dyDescent="0.2">
      <c r="A343" s="142"/>
      <c r="B343" s="142"/>
      <c r="C343" s="142"/>
    </row>
    <row r="344" spans="1:3" ht="15" x14ac:dyDescent="0.2">
      <c r="A344" s="142"/>
      <c r="B344" s="142"/>
      <c r="C344" s="142"/>
    </row>
    <row r="345" spans="1:3" ht="15" x14ac:dyDescent="0.2">
      <c r="A345" s="142"/>
      <c r="B345" s="142"/>
      <c r="C345" s="142"/>
    </row>
    <row r="346" spans="1:3" ht="15" x14ac:dyDescent="0.2">
      <c r="A346" s="142"/>
      <c r="B346" s="142"/>
      <c r="C346" s="142"/>
    </row>
    <row r="347" spans="1:3" ht="15" x14ac:dyDescent="0.2">
      <c r="A347" s="142"/>
      <c r="B347" s="142"/>
      <c r="C347" s="142"/>
    </row>
    <row r="348" spans="1:3" ht="15" x14ac:dyDescent="0.2">
      <c r="A348" s="142"/>
      <c r="B348" s="142"/>
      <c r="C348" s="142"/>
    </row>
    <row r="349" spans="1:3" ht="15" x14ac:dyDescent="0.2">
      <c r="A349" s="142"/>
      <c r="B349" s="142"/>
      <c r="C349" s="142"/>
    </row>
    <row r="350" spans="1:3" ht="15" x14ac:dyDescent="0.2">
      <c r="A350" s="142"/>
      <c r="B350" s="142"/>
      <c r="C350" s="142"/>
    </row>
    <row r="351" spans="1:3" ht="15" x14ac:dyDescent="0.2">
      <c r="A351" s="142"/>
      <c r="B351" s="142"/>
      <c r="C351" s="142"/>
    </row>
    <row r="352" spans="1:3" ht="15" x14ac:dyDescent="0.2">
      <c r="A352" s="142"/>
      <c r="B352" s="142"/>
      <c r="C352" s="142"/>
    </row>
    <row r="353" spans="1:3" ht="15" x14ac:dyDescent="0.2">
      <c r="A353" s="142"/>
      <c r="B353" s="142"/>
      <c r="C353" s="142"/>
    </row>
    <row r="354" spans="1:3" ht="15" x14ac:dyDescent="0.2">
      <c r="A354" s="142"/>
      <c r="B354" s="142"/>
      <c r="C354" s="142"/>
    </row>
    <row r="355" spans="1:3" ht="15" x14ac:dyDescent="0.2">
      <c r="A355" s="142"/>
      <c r="B355" s="142"/>
      <c r="C355" s="142"/>
    </row>
    <row r="356" spans="1:3" ht="15" x14ac:dyDescent="0.2">
      <c r="A356" s="142"/>
      <c r="B356" s="142"/>
      <c r="C356" s="142"/>
    </row>
    <row r="357" spans="1:3" ht="15" x14ac:dyDescent="0.2">
      <c r="A357" s="142"/>
      <c r="B357" s="142"/>
      <c r="C357" s="142"/>
    </row>
    <row r="358" spans="1:3" ht="15" x14ac:dyDescent="0.2">
      <c r="A358" s="142"/>
      <c r="B358" s="142"/>
      <c r="C358" s="142"/>
    </row>
    <row r="359" spans="1:3" ht="15" x14ac:dyDescent="0.2">
      <c r="A359" s="142"/>
      <c r="B359" s="142"/>
      <c r="C359" s="142"/>
    </row>
    <row r="360" spans="1:3" ht="15" x14ac:dyDescent="0.2">
      <c r="A360" s="142"/>
      <c r="B360" s="142"/>
      <c r="C360" s="142"/>
    </row>
    <row r="361" spans="1:3" ht="15" x14ac:dyDescent="0.2">
      <c r="A361" s="142"/>
      <c r="B361" s="142"/>
      <c r="C361" s="142"/>
    </row>
    <row r="362" spans="1:3" ht="15" x14ac:dyDescent="0.2">
      <c r="A362" s="142"/>
      <c r="B362" s="142"/>
      <c r="C362" s="142"/>
    </row>
    <row r="363" spans="1:3" ht="15" x14ac:dyDescent="0.2">
      <c r="A363" s="142"/>
      <c r="B363" s="142"/>
      <c r="C363" s="142"/>
    </row>
    <row r="364" spans="1:3" ht="15" x14ac:dyDescent="0.2">
      <c r="A364" s="142"/>
      <c r="B364" s="142"/>
      <c r="C364" s="142"/>
    </row>
    <row r="365" spans="1:3" ht="15" x14ac:dyDescent="0.2">
      <c r="A365" s="142"/>
      <c r="B365" s="142"/>
      <c r="C365" s="142"/>
    </row>
    <row r="366" spans="1:3" ht="15" x14ac:dyDescent="0.2">
      <c r="A366" s="142"/>
      <c r="B366" s="142"/>
      <c r="C366" s="142"/>
    </row>
    <row r="367" spans="1:3" ht="15" x14ac:dyDescent="0.2">
      <c r="A367" s="142"/>
      <c r="B367" s="142"/>
      <c r="C367" s="142"/>
    </row>
    <row r="368" spans="1:3" ht="15" x14ac:dyDescent="0.2">
      <c r="A368" s="142"/>
      <c r="B368" s="142"/>
      <c r="C368" s="142"/>
    </row>
    <row r="369" spans="1:3" ht="15" x14ac:dyDescent="0.2">
      <c r="A369" s="142"/>
      <c r="B369" s="142"/>
      <c r="C369" s="142"/>
    </row>
    <row r="370" spans="1:3" ht="15" x14ac:dyDescent="0.2">
      <c r="A370" s="142"/>
      <c r="B370" s="142"/>
      <c r="C370" s="142"/>
    </row>
    <row r="371" spans="1:3" ht="15" x14ac:dyDescent="0.2">
      <c r="A371" s="142"/>
      <c r="B371" s="142"/>
      <c r="C371" s="142"/>
    </row>
    <row r="372" spans="1:3" ht="15" x14ac:dyDescent="0.2">
      <c r="A372" s="142"/>
      <c r="B372" s="142"/>
      <c r="C372" s="142"/>
    </row>
    <row r="373" spans="1:3" ht="15" x14ac:dyDescent="0.2">
      <c r="A373" s="142"/>
      <c r="B373" s="142"/>
      <c r="C373" s="142"/>
    </row>
    <row r="374" spans="1:3" ht="15" x14ac:dyDescent="0.2">
      <c r="A374" s="142"/>
      <c r="B374" s="142"/>
      <c r="C374" s="142"/>
    </row>
    <row r="375" spans="1:3" ht="15" x14ac:dyDescent="0.2">
      <c r="A375" s="142"/>
      <c r="B375" s="142"/>
      <c r="C375" s="142"/>
    </row>
    <row r="376" spans="1:3" ht="15" x14ac:dyDescent="0.2">
      <c r="A376" s="142"/>
      <c r="B376" s="142"/>
      <c r="C376" s="142"/>
    </row>
    <row r="377" spans="1:3" ht="15" x14ac:dyDescent="0.2">
      <c r="A377" s="142"/>
      <c r="B377" s="142"/>
      <c r="C377" s="142"/>
    </row>
    <row r="378" spans="1:3" ht="15" x14ac:dyDescent="0.2">
      <c r="A378" s="142"/>
      <c r="B378" s="142"/>
      <c r="C378" s="142"/>
    </row>
    <row r="379" spans="1:3" ht="15" x14ac:dyDescent="0.2">
      <c r="A379" s="142"/>
      <c r="B379" s="142"/>
      <c r="C379" s="142"/>
    </row>
    <row r="380" spans="1:3" ht="15" x14ac:dyDescent="0.2">
      <c r="A380" s="142"/>
      <c r="B380" s="142"/>
      <c r="C380" s="142"/>
    </row>
    <row r="381" spans="1:3" ht="15" x14ac:dyDescent="0.2">
      <c r="A381" s="142"/>
      <c r="B381" s="142"/>
      <c r="C381" s="142"/>
    </row>
    <row r="382" spans="1:3" ht="15" x14ac:dyDescent="0.2">
      <c r="A382" s="142"/>
      <c r="B382" s="142"/>
      <c r="C382" s="142"/>
    </row>
    <row r="383" spans="1:3" ht="15" x14ac:dyDescent="0.2">
      <c r="A383" s="142"/>
      <c r="B383" s="142"/>
      <c r="C383" s="142"/>
    </row>
    <row r="384" spans="1:3" ht="15" x14ac:dyDescent="0.2">
      <c r="A384" s="142"/>
      <c r="B384" s="142"/>
      <c r="C384" s="142"/>
    </row>
    <row r="385" spans="1:3" ht="15" x14ac:dyDescent="0.2">
      <c r="A385" s="142"/>
      <c r="B385" s="142"/>
      <c r="C385" s="142"/>
    </row>
    <row r="386" spans="1:3" ht="15" x14ac:dyDescent="0.2">
      <c r="A386" s="142"/>
      <c r="B386" s="142"/>
      <c r="C386" s="142"/>
    </row>
    <row r="387" spans="1:3" ht="15" x14ac:dyDescent="0.2">
      <c r="A387" s="142"/>
      <c r="B387" s="142"/>
      <c r="C387" s="142"/>
    </row>
    <row r="388" spans="1:3" ht="15" x14ac:dyDescent="0.2">
      <c r="A388" s="142"/>
      <c r="B388" s="142"/>
      <c r="C388" s="142"/>
    </row>
    <row r="389" spans="1:3" ht="15" x14ac:dyDescent="0.2">
      <c r="A389" s="142"/>
      <c r="B389" s="142"/>
      <c r="C389" s="142"/>
    </row>
    <row r="390" spans="1:3" ht="15" x14ac:dyDescent="0.2">
      <c r="A390" s="142"/>
      <c r="B390" s="142"/>
      <c r="C390" s="142"/>
    </row>
    <row r="391" spans="1:3" ht="15" x14ac:dyDescent="0.2">
      <c r="A391" s="142"/>
      <c r="B391" s="142"/>
      <c r="C391" s="142"/>
    </row>
    <row r="392" spans="1:3" ht="15" x14ac:dyDescent="0.2">
      <c r="A392" s="142"/>
      <c r="B392" s="142"/>
      <c r="C392" s="142"/>
    </row>
    <row r="393" spans="1:3" ht="15" x14ac:dyDescent="0.2">
      <c r="A393" s="142"/>
      <c r="B393" s="142"/>
      <c r="C393" s="142"/>
    </row>
    <row r="394" spans="1:3" ht="15" x14ac:dyDescent="0.2">
      <c r="A394" s="142"/>
      <c r="B394" s="142"/>
      <c r="C394" s="142"/>
    </row>
    <row r="395" spans="1:3" ht="15" x14ac:dyDescent="0.2">
      <c r="A395" s="142"/>
      <c r="B395" s="142"/>
      <c r="C395" s="142"/>
    </row>
    <row r="396" spans="1:3" ht="15" x14ac:dyDescent="0.2">
      <c r="A396" s="142"/>
      <c r="B396" s="142"/>
      <c r="C396" s="142"/>
    </row>
    <row r="397" spans="1:3" ht="15" x14ac:dyDescent="0.2">
      <c r="A397" s="142"/>
      <c r="B397" s="142"/>
      <c r="C397" s="142"/>
    </row>
    <row r="398" spans="1:3" ht="15" x14ac:dyDescent="0.2">
      <c r="A398" s="142"/>
      <c r="B398" s="142"/>
      <c r="C398" s="142"/>
    </row>
    <row r="399" spans="1:3" ht="15" x14ac:dyDescent="0.2">
      <c r="A399" s="142"/>
      <c r="B399" s="142"/>
      <c r="C399" s="142"/>
    </row>
    <row r="400" spans="1:3" ht="15" x14ac:dyDescent="0.2">
      <c r="A400" s="142"/>
      <c r="B400" s="142"/>
      <c r="C400" s="142"/>
    </row>
    <row r="401" spans="1:3" ht="15" x14ac:dyDescent="0.2">
      <c r="A401" s="142"/>
      <c r="B401" s="142"/>
      <c r="C401" s="142"/>
    </row>
    <row r="402" spans="1:3" ht="15" x14ac:dyDescent="0.2">
      <c r="A402" s="142"/>
      <c r="B402" s="142"/>
      <c r="C402" s="142"/>
    </row>
    <row r="403" spans="1:3" ht="15" x14ac:dyDescent="0.2">
      <c r="A403" s="142"/>
      <c r="B403" s="142"/>
      <c r="C403" s="142"/>
    </row>
    <row r="404" spans="1:3" ht="15" x14ac:dyDescent="0.2">
      <c r="A404" s="142"/>
      <c r="B404" s="142"/>
      <c r="C404" s="142"/>
    </row>
    <row r="405" spans="1:3" ht="15" x14ac:dyDescent="0.2">
      <c r="A405" s="142"/>
      <c r="B405" s="142"/>
      <c r="C405" s="142"/>
    </row>
    <row r="406" spans="1:3" ht="15" x14ac:dyDescent="0.2">
      <c r="A406" s="142"/>
      <c r="B406" s="142"/>
      <c r="C406" s="142"/>
    </row>
    <row r="407" spans="1:3" ht="15" x14ac:dyDescent="0.2">
      <c r="A407" s="142"/>
      <c r="B407" s="142"/>
      <c r="C407" s="142"/>
    </row>
    <row r="408" spans="1:3" ht="15" x14ac:dyDescent="0.2">
      <c r="A408" s="142"/>
      <c r="B408" s="142"/>
      <c r="C408" s="142"/>
    </row>
    <row r="409" spans="1:3" ht="15" x14ac:dyDescent="0.2">
      <c r="A409" s="142"/>
      <c r="B409" s="142"/>
      <c r="C409" s="142"/>
    </row>
    <row r="410" spans="1:3" ht="15" x14ac:dyDescent="0.2">
      <c r="A410" s="142"/>
      <c r="B410" s="142"/>
      <c r="C410" s="142"/>
    </row>
    <row r="411" spans="1:3" ht="15" x14ac:dyDescent="0.2">
      <c r="A411" s="142"/>
      <c r="B411" s="142"/>
      <c r="C411" s="142"/>
    </row>
    <row r="412" spans="1:3" ht="15" x14ac:dyDescent="0.2">
      <c r="A412" s="142"/>
      <c r="B412" s="142"/>
      <c r="C412" s="142"/>
    </row>
    <row r="413" spans="1:3" ht="15" x14ac:dyDescent="0.2">
      <c r="A413" s="142"/>
      <c r="B413" s="142"/>
      <c r="C413" s="142"/>
    </row>
    <row r="414" spans="1:3" ht="15" x14ac:dyDescent="0.2">
      <c r="A414" s="142"/>
      <c r="B414" s="142"/>
      <c r="C414" s="142"/>
    </row>
    <row r="415" spans="1:3" ht="15" x14ac:dyDescent="0.2">
      <c r="A415" s="142"/>
      <c r="B415" s="142"/>
      <c r="C415" s="142"/>
    </row>
    <row r="416" spans="1:3" ht="15" x14ac:dyDescent="0.2">
      <c r="A416" s="142"/>
      <c r="B416" s="142"/>
      <c r="C416" s="142"/>
    </row>
    <row r="417" spans="1:3" ht="15" x14ac:dyDescent="0.2">
      <c r="A417" s="142"/>
      <c r="B417" s="142"/>
      <c r="C417" s="142"/>
    </row>
    <row r="418" spans="1:3" ht="15" x14ac:dyDescent="0.2">
      <c r="A418" s="142"/>
      <c r="B418" s="142"/>
      <c r="C418" s="142"/>
    </row>
    <row r="419" spans="1:3" ht="15" x14ac:dyDescent="0.2">
      <c r="A419" s="142"/>
      <c r="B419" s="142"/>
      <c r="C419" s="142"/>
    </row>
    <row r="420" spans="1:3" ht="15" x14ac:dyDescent="0.2">
      <c r="A420" s="142"/>
      <c r="B420" s="142"/>
      <c r="C420" s="142"/>
    </row>
    <row r="421" spans="1:3" ht="15" x14ac:dyDescent="0.2">
      <c r="A421" s="142"/>
      <c r="B421" s="142"/>
      <c r="C421" s="142"/>
    </row>
    <row r="422" spans="1:3" ht="15" x14ac:dyDescent="0.2">
      <c r="A422" s="142"/>
      <c r="B422" s="142"/>
      <c r="C422" s="142"/>
    </row>
    <row r="423" spans="1:3" ht="15" x14ac:dyDescent="0.2">
      <c r="A423" s="142"/>
      <c r="B423" s="142"/>
      <c r="C423" s="142"/>
    </row>
    <row r="424" spans="1:3" ht="15" x14ac:dyDescent="0.2">
      <c r="A424" s="142"/>
      <c r="B424" s="142"/>
      <c r="C424" s="142"/>
    </row>
    <row r="425" spans="1:3" ht="15" x14ac:dyDescent="0.2">
      <c r="A425" s="142"/>
      <c r="B425" s="142"/>
      <c r="C425" s="142"/>
    </row>
    <row r="426" spans="1:3" ht="15" x14ac:dyDescent="0.2">
      <c r="A426" s="142"/>
      <c r="B426" s="142"/>
      <c r="C426" s="142"/>
    </row>
    <row r="427" spans="1:3" ht="15" x14ac:dyDescent="0.2">
      <c r="A427" s="142"/>
      <c r="B427" s="142"/>
      <c r="C427" s="142"/>
    </row>
    <row r="428" spans="1:3" ht="15" x14ac:dyDescent="0.2">
      <c r="A428" s="142"/>
      <c r="B428" s="142"/>
      <c r="C428" s="142"/>
    </row>
    <row r="429" spans="1:3" ht="15" x14ac:dyDescent="0.2">
      <c r="A429" s="142"/>
      <c r="B429" s="142"/>
      <c r="C429" s="142"/>
    </row>
    <row r="430" spans="1:3" ht="15" x14ac:dyDescent="0.2">
      <c r="A430" s="142"/>
      <c r="B430" s="142"/>
      <c r="C430" s="142"/>
    </row>
    <row r="431" spans="1:3" ht="15" x14ac:dyDescent="0.2">
      <c r="A431" s="142"/>
      <c r="B431" s="142"/>
      <c r="C431" s="142"/>
    </row>
    <row r="432" spans="1:3" ht="15" x14ac:dyDescent="0.2">
      <c r="A432" s="142"/>
      <c r="B432" s="142"/>
      <c r="C432" s="142"/>
    </row>
    <row r="433" spans="1:3" ht="15" x14ac:dyDescent="0.2">
      <c r="A433" s="142"/>
      <c r="B433" s="142"/>
      <c r="C433" s="142"/>
    </row>
    <row r="434" spans="1:3" ht="15" x14ac:dyDescent="0.2">
      <c r="A434" s="142"/>
      <c r="B434" s="142"/>
      <c r="C434" s="142"/>
    </row>
    <row r="435" spans="1:3" ht="15" x14ac:dyDescent="0.2">
      <c r="A435" s="142"/>
      <c r="B435" s="142"/>
      <c r="C435" s="142"/>
    </row>
    <row r="436" spans="1:3" ht="15" x14ac:dyDescent="0.2">
      <c r="A436" s="142"/>
      <c r="B436" s="142"/>
      <c r="C436" s="142"/>
    </row>
    <row r="437" spans="1:3" ht="15" x14ac:dyDescent="0.2">
      <c r="A437" s="142"/>
      <c r="B437" s="142"/>
      <c r="C437" s="142"/>
    </row>
    <row r="438" spans="1:3" ht="15" x14ac:dyDescent="0.2">
      <c r="A438" s="142"/>
      <c r="B438" s="142"/>
      <c r="C438" s="142"/>
    </row>
    <row r="439" spans="1:3" ht="15" x14ac:dyDescent="0.2">
      <c r="A439" s="142"/>
      <c r="B439" s="142"/>
      <c r="C439" s="142"/>
    </row>
    <row r="440" spans="1:3" ht="15" x14ac:dyDescent="0.2">
      <c r="A440" s="142"/>
      <c r="B440" s="142"/>
      <c r="C440" s="142"/>
    </row>
    <row r="441" spans="1:3" ht="15" x14ac:dyDescent="0.2">
      <c r="A441" s="142"/>
      <c r="B441" s="142"/>
      <c r="C441" s="142"/>
    </row>
    <row r="442" spans="1:3" ht="15" x14ac:dyDescent="0.2">
      <c r="A442" s="142"/>
      <c r="B442" s="142"/>
      <c r="C442" s="142"/>
    </row>
    <row r="443" spans="1:3" ht="15" x14ac:dyDescent="0.2">
      <c r="A443" s="142"/>
      <c r="B443" s="142"/>
      <c r="C443" s="142"/>
    </row>
    <row r="444" spans="1:3" ht="15" x14ac:dyDescent="0.2">
      <c r="A444" s="142"/>
      <c r="B444" s="142"/>
      <c r="C444" s="142"/>
    </row>
    <row r="445" spans="1:3" ht="15" x14ac:dyDescent="0.2">
      <c r="A445" s="142"/>
      <c r="B445" s="142"/>
      <c r="C445" s="142"/>
    </row>
    <row r="446" spans="1:3" ht="15" x14ac:dyDescent="0.2">
      <c r="A446" s="142"/>
      <c r="B446" s="142"/>
      <c r="C446" s="142"/>
    </row>
    <row r="447" spans="1:3" ht="15" x14ac:dyDescent="0.2">
      <c r="A447" s="142"/>
      <c r="B447" s="142"/>
      <c r="C447" s="142"/>
    </row>
    <row r="448" spans="1:3" ht="15" x14ac:dyDescent="0.2">
      <c r="A448" s="142"/>
      <c r="B448" s="142"/>
      <c r="C448" s="142"/>
    </row>
    <row r="449" spans="1:3" ht="15" x14ac:dyDescent="0.2">
      <c r="A449" s="142"/>
      <c r="B449" s="142"/>
      <c r="C449" s="142"/>
    </row>
    <row r="450" spans="1:3" ht="15" x14ac:dyDescent="0.2">
      <c r="A450" s="142"/>
      <c r="B450" s="142"/>
      <c r="C450" s="142"/>
    </row>
    <row r="451" spans="1:3" ht="15" x14ac:dyDescent="0.2">
      <c r="A451" s="142"/>
      <c r="B451" s="142"/>
      <c r="C451" s="142"/>
    </row>
    <row r="452" spans="1:3" ht="15" x14ac:dyDescent="0.2">
      <c r="A452" s="142"/>
      <c r="B452" s="142"/>
      <c r="C452" s="142"/>
    </row>
    <row r="453" spans="1:3" ht="15" x14ac:dyDescent="0.2">
      <c r="A453" s="142"/>
      <c r="B453" s="142"/>
      <c r="C453" s="142"/>
    </row>
    <row r="454" spans="1:3" ht="15" x14ac:dyDescent="0.2">
      <c r="A454" s="142"/>
      <c r="B454" s="142"/>
      <c r="C454" s="142"/>
    </row>
    <row r="455" spans="1:3" ht="15" x14ac:dyDescent="0.2">
      <c r="A455" s="142"/>
      <c r="B455" s="142"/>
      <c r="C455" s="142"/>
    </row>
    <row r="456" spans="1:3" ht="15" x14ac:dyDescent="0.2">
      <c r="A456" s="142"/>
      <c r="B456" s="142"/>
      <c r="C456" s="142"/>
    </row>
    <row r="457" spans="1:3" ht="15" x14ac:dyDescent="0.2">
      <c r="A457" s="142"/>
      <c r="B457" s="142"/>
      <c r="C457" s="142"/>
    </row>
    <row r="458" spans="1:3" ht="15" x14ac:dyDescent="0.2">
      <c r="A458" s="142"/>
      <c r="B458" s="142"/>
      <c r="C458" s="142"/>
    </row>
    <row r="459" spans="1:3" ht="15" x14ac:dyDescent="0.2">
      <c r="A459" s="142"/>
      <c r="B459" s="142"/>
      <c r="C459" s="142"/>
    </row>
    <row r="460" spans="1:3" ht="15" x14ac:dyDescent="0.2">
      <c r="A460" s="142"/>
      <c r="B460" s="142"/>
      <c r="C460" s="142"/>
    </row>
    <row r="461" spans="1:3" ht="15" x14ac:dyDescent="0.2">
      <c r="A461" s="142"/>
      <c r="B461" s="142"/>
      <c r="C461" s="142"/>
    </row>
    <row r="462" spans="1:3" ht="15" x14ac:dyDescent="0.2">
      <c r="A462" s="142"/>
      <c r="B462" s="142"/>
      <c r="C462" s="142"/>
    </row>
    <row r="463" spans="1:3" ht="15" x14ac:dyDescent="0.2">
      <c r="A463" s="142"/>
      <c r="B463" s="142"/>
      <c r="C463" s="142"/>
    </row>
    <row r="464" spans="1:3" ht="15" x14ac:dyDescent="0.2">
      <c r="A464" s="142"/>
      <c r="B464" s="142"/>
      <c r="C464" s="142"/>
    </row>
    <row r="465" spans="1:3" ht="15" x14ac:dyDescent="0.2">
      <c r="A465" s="142"/>
      <c r="B465" s="142"/>
      <c r="C465" s="142"/>
    </row>
    <row r="466" spans="1:3" ht="15" x14ac:dyDescent="0.2">
      <c r="A466" s="142"/>
      <c r="B466" s="142"/>
      <c r="C466" s="142"/>
    </row>
    <row r="467" spans="1:3" ht="15" x14ac:dyDescent="0.2">
      <c r="A467" s="142"/>
      <c r="B467" s="142"/>
      <c r="C467" s="142"/>
    </row>
    <row r="468" spans="1:3" ht="15" x14ac:dyDescent="0.2">
      <c r="A468" s="142"/>
      <c r="B468" s="142"/>
      <c r="C468" s="142"/>
    </row>
    <row r="469" spans="1:3" ht="15" x14ac:dyDescent="0.2">
      <c r="A469" s="142"/>
      <c r="B469" s="142"/>
      <c r="C469" s="142"/>
    </row>
    <row r="470" spans="1:3" ht="15" x14ac:dyDescent="0.2">
      <c r="A470" s="142"/>
      <c r="B470" s="142"/>
      <c r="C470" s="142"/>
    </row>
    <row r="471" spans="1:3" ht="15" x14ac:dyDescent="0.2">
      <c r="A471" s="142"/>
      <c r="B471" s="142"/>
      <c r="C471" s="142"/>
    </row>
    <row r="472" spans="1:3" ht="15" x14ac:dyDescent="0.2">
      <c r="A472" s="142"/>
      <c r="B472" s="142"/>
      <c r="C472" s="142"/>
    </row>
    <row r="473" spans="1:3" ht="15" x14ac:dyDescent="0.2">
      <c r="A473" s="142"/>
      <c r="B473" s="142"/>
      <c r="C473" s="142"/>
    </row>
    <row r="474" spans="1:3" ht="15" x14ac:dyDescent="0.2">
      <c r="A474" s="142"/>
      <c r="B474" s="142"/>
      <c r="C474" s="142"/>
    </row>
    <row r="475" spans="1:3" ht="15" x14ac:dyDescent="0.2">
      <c r="A475" s="142"/>
      <c r="B475" s="142"/>
      <c r="C475" s="142"/>
    </row>
    <row r="476" spans="1:3" ht="15" x14ac:dyDescent="0.2">
      <c r="A476" s="142"/>
      <c r="B476" s="142"/>
      <c r="C476" s="142"/>
    </row>
    <row r="477" spans="1:3" ht="15" x14ac:dyDescent="0.2">
      <c r="A477" s="142"/>
      <c r="B477" s="142"/>
      <c r="C477" s="142"/>
    </row>
    <row r="478" spans="1:3" ht="15" x14ac:dyDescent="0.2">
      <c r="A478" s="142"/>
      <c r="B478" s="142"/>
      <c r="C478" s="142"/>
    </row>
    <row r="479" spans="1:3" ht="15" x14ac:dyDescent="0.2">
      <c r="A479" s="142"/>
      <c r="B479" s="142"/>
      <c r="C479" s="142"/>
    </row>
    <row r="480" spans="1:3" ht="15" x14ac:dyDescent="0.2">
      <c r="A480" s="142"/>
      <c r="B480" s="142"/>
      <c r="C480" s="142"/>
    </row>
    <row r="481" spans="1:3" ht="15" x14ac:dyDescent="0.2">
      <c r="A481" s="142"/>
      <c r="B481" s="142"/>
      <c r="C481" s="142"/>
    </row>
    <row r="482" spans="1:3" ht="15" x14ac:dyDescent="0.2">
      <c r="A482" s="142"/>
      <c r="B482" s="142"/>
      <c r="C482" s="142"/>
    </row>
    <row r="483" spans="1:3" ht="15" x14ac:dyDescent="0.2">
      <c r="A483" s="142"/>
      <c r="B483" s="142"/>
      <c r="C483" s="142"/>
    </row>
    <row r="484" spans="1:3" ht="15" x14ac:dyDescent="0.2">
      <c r="A484" s="142"/>
      <c r="B484" s="142"/>
      <c r="C484" s="142"/>
    </row>
    <row r="485" spans="1:3" ht="15" x14ac:dyDescent="0.2">
      <c r="A485" s="142"/>
      <c r="B485" s="142"/>
      <c r="C485" s="142"/>
    </row>
    <row r="486" spans="1:3" ht="15" x14ac:dyDescent="0.2">
      <c r="A486" s="142"/>
      <c r="B486" s="142"/>
      <c r="C486" s="142"/>
    </row>
    <row r="487" spans="1:3" ht="15" x14ac:dyDescent="0.2">
      <c r="A487" s="142"/>
      <c r="B487" s="142"/>
      <c r="C487" s="142"/>
    </row>
    <row r="488" spans="1:3" ht="15" x14ac:dyDescent="0.2">
      <c r="A488" s="142"/>
      <c r="B488" s="142"/>
      <c r="C488" s="142"/>
    </row>
    <row r="489" spans="1:3" ht="15" x14ac:dyDescent="0.2">
      <c r="A489" s="142"/>
      <c r="B489" s="142"/>
      <c r="C489" s="142"/>
    </row>
    <row r="490" spans="1:3" ht="15" x14ac:dyDescent="0.2">
      <c r="A490" s="142"/>
      <c r="B490" s="142"/>
      <c r="C490" s="142"/>
    </row>
    <row r="491" spans="1:3" ht="15" x14ac:dyDescent="0.2">
      <c r="A491" s="142"/>
      <c r="B491" s="142"/>
      <c r="C491" s="142"/>
    </row>
    <row r="492" spans="1:3" ht="15" x14ac:dyDescent="0.2">
      <c r="A492" s="142"/>
      <c r="B492" s="142"/>
      <c r="C492" s="142"/>
    </row>
    <row r="493" spans="1:3" ht="15" x14ac:dyDescent="0.2">
      <c r="A493" s="142"/>
      <c r="B493" s="142"/>
      <c r="C493" s="142"/>
    </row>
    <row r="494" spans="1:3" ht="15" x14ac:dyDescent="0.2">
      <c r="A494" s="142"/>
      <c r="B494" s="142"/>
      <c r="C494" s="142"/>
    </row>
    <row r="495" spans="1:3" ht="15" x14ac:dyDescent="0.2">
      <c r="A495" s="142"/>
      <c r="B495" s="142"/>
      <c r="C495" s="142"/>
    </row>
    <row r="496" spans="1:3" ht="15" x14ac:dyDescent="0.2">
      <c r="A496" s="142"/>
      <c r="B496" s="142"/>
      <c r="C496" s="142"/>
    </row>
    <row r="497" spans="1:3" ht="15" x14ac:dyDescent="0.2">
      <c r="A497" s="142"/>
      <c r="B497" s="142"/>
      <c r="C497" s="142"/>
    </row>
    <row r="498" spans="1:3" ht="15" x14ac:dyDescent="0.2">
      <c r="A498" s="142"/>
      <c r="B498" s="142"/>
      <c r="C498" s="142"/>
    </row>
    <row r="499" spans="1:3" ht="15" x14ac:dyDescent="0.2">
      <c r="A499" s="142"/>
      <c r="B499" s="142"/>
      <c r="C499" s="142"/>
    </row>
    <row r="500" spans="1:3" ht="15" x14ac:dyDescent="0.2">
      <c r="A500" s="142"/>
      <c r="B500" s="142"/>
      <c r="C500" s="142"/>
    </row>
    <row r="501" spans="1:3" ht="15" x14ac:dyDescent="0.2">
      <c r="A501" s="142"/>
      <c r="B501" s="142"/>
      <c r="C501" s="142"/>
    </row>
    <row r="502" spans="1:3" ht="15" x14ac:dyDescent="0.2">
      <c r="A502" s="142"/>
      <c r="B502" s="142"/>
      <c r="C502" s="142"/>
    </row>
    <row r="503" spans="1:3" ht="15" x14ac:dyDescent="0.2">
      <c r="A503" s="142"/>
      <c r="B503" s="142"/>
      <c r="C503" s="142"/>
    </row>
    <row r="504" spans="1:3" ht="15" x14ac:dyDescent="0.2">
      <c r="A504" s="142"/>
      <c r="B504" s="142"/>
      <c r="C504" s="142"/>
    </row>
    <row r="505" spans="1:3" ht="15" x14ac:dyDescent="0.2">
      <c r="A505" s="142"/>
      <c r="B505" s="142"/>
      <c r="C505" s="142"/>
    </row>
    <row r="506" spans="1:3" ht="15" x14ac:dyDescent="0.2">
      <c r="A506" s="142"/>
      <c r="B506" s="142"/>
      <c r="C506" s="142"/>
    </row>
    <row r="507" spans="1:3" ht="15" x14ac:dyDescent="0.2">
      <c r="A507" s="142"/>
      <c r="B507" s="142"/>
      <c r="C507" s="142"/>
    </row>
    <row r="508" spans="1:3" ht="15" x14ac:dyDescent="0.2">
      <c r="A508" s="142"/>
      <c r="B508" s="142"/>
      <c r="C508" s="142"/>
    </row>
    <row r="509" spans="1:3" ht="15" x14ac:dyDescent="0.2">
      <c r="A509" s="142"/>
      <c r="B509" s="142"/>
      <c r="C509" s="142"/>
    </row>
    <row r="510" spans="1:3" ht="15" x14ac:dyDescent="0.2">
      <c r="A510" s="142"/>
      <c r="B510" s="142"/>
      <c r="C510" s="142"/>
    </row>
    <row r="511" spans="1:3" ht="15" x14ac:dyDescent="0.2">
      <c r="A511" s="142"/>
      <c r="B511" s="142"/>
      <c r="C511" s="142"/>
    </row>
    <row r="512" spans="1:3" ht="15" x14ac:dyDescent="0.2">
      <c r="A512" s="142"/>
      <c r="B512" s="142"/>
      <c r="C512" s="142"/>
    </row>
    <row r="513" spans="1:3" ht="15" x14ac:dyDescent="0.2">
      <c r="A513" s="142"/>
      <c r="B513" s="142"/>
      <c r="C513" s="142"/>
    </row>
    <row r="514" spans="1:3" ht="15" x14ac:dyDescent="0.2">
      <c r="A514" s="142"/>
      <c r="B514" s="142"/>
      <c r="C514" s="142"/>
    </row>
    <row r="515" spans="1:3" ht="15" x14ac:dyDescent="0.2">
      <c r="A515" s="142"/>
      <c r="B515" s="142"/>
      <c r="C515" s="142"/>
    </row>
    <row r="516" spans="1:3" ht="15" x14ac:dyDescent="0.2">
      <c r="A516" s="142"/>
      <c r="B516" s="142"/>
      <c r="C516" s="142"/>
    </row>
    <row r="517" spans="1:3" ht="15" x14ac:dyDescent="0.2">
      <c r="A517" s="142"/>
      <c r="B517" s="142"/>
      <c r="C517" s="142"/>
    </row>
    <row r="518" spans="1:3" ht="15" x14ac:dyDescent="0.2">
      <c r="A518" s="142"/>
      <c r="B518" s="142"/>
      <c r="C518" s="142"/>
    </row>
    <row r="519" spans="1:3" ht="15" x14ac:dyDescent="0.2">
      <c r="A519" s="142"/>
      <c r="B519" s="142"/>
      <c r="C519" s="142"/>
    </row>
    <row r="520" spans="1:3" ht="15" x14ac:dyDescent="0.2">
      <c r="A520" s="142"/>
      <c r="B520" s="142"/>
      <c r="C520" s="142"/>
    </row>
    <row r="521" spans="1:3" ht="15" x14ac:dyDescent="0.2">
      <c r="A521" s="142"/>
      <c r="B521" s="142"/>
      <c r="C521" s="142"/>
    </row>
    <row r="522" spans="1:3" ht="15" x14ac:dyDescent="0.2">
      <c r="A522" s="142"/>
      <c r="B522" s="142"/>
      <c r="C522" s="142"/>
    </row>
    <row r="523" spans="1:3" ht="15" x14ac:dyDescent="0.2">
      <c r="A523" s="142"/>
      <c r="B523" s="142"/>
      <c r="C523" s="142"/>
    </row>
    <row r="524" spans="1:3" ht="15" x14ac:dyDescent="0.2">
      <c r="A524" s="142"/>
      <c r="B524" s="142"/>
      <c r="C524" s="142"/>
    </row>
    <row r="525" spans="1:3" ht="15" x14ac:dyDescent="0.2">
      <c r="A525" s="142"/>
      <c r="B525" s="142"/>
      <c r="C525" s="142"/>
    </row>
    <row r="526" spans="1:3" ht="15" x14ac:dyDescent="0.2">
      <c r="A526" s="142"/>
      <c r="B526" s="142"/>
      <c r="C526" s="142"/>
    </row>
    <row r="527" spans="1:3" ht="15" x14ac:dyDescent="0.2">
      <c r="A527" s="142"/>
      <c r="B527" s="142"/>
      <c r="C527" s="142"/>
    </row>
    <row r="528" spans="1:3" ht="15" x14ac:dyDescent="0.2">
      <c r="A528" s="142"/>
      <c r="B528" s="142"/>
      <c r="C528" s="142"/>
    </row>
    <row r="529" spans="1:3" ht="15" x14ac:dyDescent="0.2">
      <c r="A529" s="142"/>
      <c r="B529" s="142"/>
      <c r="C529" s="142"/>
    </row>
    <row r="530" spans="1:3" ht="15" x14ac:dyDescent="0.2">
      <c r="A530" s="142"/>
      <c r="B530" s="142"/>
      <c r="C530" s="142"/>
    </row>
    <row r="531" spans="1:3" ht="15" x14ac:dyDescent="0.2">
      <c r="A531" s="142"/>
      <c r="B531" s="142"/>
      <c r="C531" s="142"/>
    </row>
    <row r="532" spans="1:3" ht="15" x14ac:dyDescent="0.2">
      <c r="A532" s="142"/>
      <c r="B532" s="142"/>
      <c r="C532" s="142"/>
    </row>
    <row r="533" spans="1:3" ht="15" x14ac:dyDescent="0.2">
      <c r="A533" s="142"/>
      <c r="B533" s="142"/>
      <c r="C533" s="142"/>
    </row>
    <row r="534" spans="1:3" ht="15" x14ac:dyDescent="0.2">
      <c r="A534" s="142"/>
      <c r="B534" s="142"/>
      <c r="C534" s="142"/>
    </row>
    <row r="535" spans="1:3" ht="15" x14ac:dyDescent="0.2">
      <c r="A535" s="142"/>
      <c r="B535" s="142"/>
      <c r="C535" s="142"/>
    </row>
    <row r="536" spans="1:3" ht="15" x14ac:dyDescent="0.2">
      <c r="A536" s="142"/>
      <c r="B536" s="142"/>
      <c r="C536" s="142"/>
    </row>
    <row r="537" spans="1:3" ht="15" x14ac:dyDescent="0.2">
      <c r="A537" s="142"/>
      <c r="B537" s="142"/>
      <c r="C537" s="142"/>
    </row>
    <row r="538" spans="1:3" ht="15" x14ac:dyDescent="0.2">
      <c r="A538" s="142"/>
      <c r="B538" s="142"/>
      <c r="C538" s="142"/>
    </row>
    <row r="539" spans="1:3" ht="15" x14ac:dyDescent="0.2">
      <c r="A539" s="142"/>
      <c r="B539" s="142"/>
      <c r="C539" s="142"/>
    </row>
    <row r="540" spans="1:3" ht="15" x14ac:dyDescent="0.2">
      <c r="A540" s="142"/>
      <c r="B540" s="142"/>
      <c r="C540" s="142"/>
    </row>
    <row r="541" spans="1:3" ht="15" x14ac:dyDescent="0.2">
      <c r="A541" s="142"/>
      <c r="B541" s="142"/>
      <c r="C541" s="142"/>
    </row>
    <row r="542" spans="1:3" ht="15" x14ac:dyDescent="0.2">
      <c r="A542" s="142"/>
      <c r="B542" s="142"/>
      <c r="C542" s="142"/>
    </row>
    <row r="543" spans="1:3" ht="15" x14ac:dyDescent="0.2">
      <c r="A543" s="142"/>
      <c r="B543" s="142"/>
      <c r="C543" s="142"/>
    </row>
    <row r="544" spans="1:3" ht="15" x14ac:dyDescent="0.2">
      <c r="A544" s="142"/>
      <c r="B544" s="142"/>
      <c r="C544" s="142"/>
    </row>
    <row r="545" spans="1:3" ht="15" x14ac:dyDescent="0.2">
      <c r="A545" s="142"/>
      <c r="B545" s="142"/>
      <c r="C545" s="142"/>
    </row>
    <row r="546" spans="1:3" ht="15" x14ac:dyDescent="0.2">
      <c r="A546" s="142"/>
      <c r="B546" s="142"/>
      <c r="C546" s="142"/>
    </row>
    <row r="547" spans="1:3" ht="15" x14ac:dyDescent="0.2">
      <c r="A547" s="142"/>
      <c r="B547" s="142"/>
      <c r="C547" s="142"/>
    </row>
    <row r="548" spans="1:3" ht="15" x14ac:dyDescent="0.2">
      <c r="A548" s="142"/>
      <c r="B548" s="142"/>
      <c r="C548" s="142"/>
    </row>
    <row r="549" spans="1:3" ht="15" x14ac:dyDescent="0.2">
      <c r="A549" s="142"/>
      <c r="B549" s="142"/>
      <c r="C549" s="142"/>
    </row>
    <row r="550" spans="1:3" ht="15" x14ac:dyDescent="0.2">
      <c r="A550" s="142"/>
      <c r="B550" s="142"/>
      <c r="C550" s="142"/>
    </row>
    <row r="551" spans="1:3" ht="15" x14ac:dyDescent="0.2">
      <c r="A551" s="142"/>
      <c r="B551" s="142"/>
      <c r="C551" s="142"/>
    </row>
    <row r="552" spans="1:3" ht="15" x14ac:dyDescent="0.2">
      <c r="A552" s="142"/>
      <c r="B552" s="142"/>
      <c r="C552" s="142"/>
    </row>
    <row r="553" spans="1:3" ht="15" x14ac:dyDescent="0.2">
      <c r="A553" s="142"/>
      <c r="B553" s="142"/>
      <c r="C553" s="142"/>
    </row>
    <row r="554" spans="1:3" ht="15" x14ac:dyDescent="0.2">
      <c r="A554" s="142"/>
      <c r="B554" s="142"/>
      <c r="C554" s="142"/>
    </row>
    <row r="555" spans="1:3" ht="15" x14ac:dyDescent="0.2">
      <c r="A555" s="142"/>
      <c r="B555" s="142"/>
      <c r="C555" s="142"/>
    </row>
    <row r="556" spans="1:3" ht="15" x14ac:dyDescent="0.2">
      <c r="A556" s="142"/>
      <c r="B556" s="142"/>
      <c r="C556" s="142"/>
    </row>
    <row r="557" spans="1:3" ht="15" x14ac:dyDescent="0.2">
      <c r="A557" s="142"/>
      <c r="B557" s="142"/>
      <c r="C557" s="142"/>
    </row>
    <row r="558" spans="1:3" ht="15" x14ac:dyDescent="0.2">
      <c r="A558" s="142"/>
      <c r="B558" s="142"/>
      <c r="C558" s="142"/>
    </row>
    <row r="559" spans="1:3" ht="15" x14ac:dyDescent="0.2">
      <c r="A559" s="142"/>
      <c r="B559" s="142"/>
      <c r="C559" s="142"/>
    </row>
    <row r="560" spans="1:3" ht="15" x14ac:dyDescent="0.2">
      <c r="A560" s="142"/>
      <c r="B560" s="142"/>
      <c r="C560" s="142"/>
    </row>
    <row r="561" spans="1:3" ht="15" x14ac:dyDescent="0.2">
      <c r="A561" s="142"/>
      <c r="B561" s="142"/>
      <c r="C561" s="142"/>
    </row>
    <row r="562" spans="1:3" ht="15" x14ac:dyDescent="0.2">
      <c r="A562" s="142"/>
      <c r="B562" s="142"/>
      <c r="C562" s="142"/>
    </row>
    <row r="563" spans="1:3" ht="15" x14ac:dyDescent="0.2">
      <c r="A563" s="142"/>
      <c r="B563" s="142"/>
      <c r="C563" s="142"/>
    </row>
    <row r="564" spans="1:3" ht="15" x14ac:dyDescent="0.2">
      <c r="A564" s="142"/>
      <c r="B564" s="142"/>
      <c r="C564" s="142"/>
    </row>
    <row r="565" spans="1:3" ht="15" x14ac:dyDescent="0.2">
      <c r="A565" s="142"/>
      <c r="B565" s="142"/>
      <c r="C565" s="142"/>
    </row>
    <row r="566" spans="1:3" ht="15" x14ac:dyDescent="0.2">
      <c r="A566" s="142"/>
      <c r="B566" s="142"/>
      <c r="C566" s="142"/>
    </row>
    <row r="567" spans="1:3" ht="15" x14ac:dyDescent="0.2">
      <c r="A567" s="142"/>
      <c r="B567" s="142"/>
      <c r="C567" s="142"/>
    </row>
    <row r="568" spans="1:3" ht="15" x14ac:dyDescent="0.2">
      <c r="A568" s="142"/>
      <c r="B568" s="142"/>
      <c r="C568" s="142"/>
    </row>
    <row r="569" spans="1:3" ht="15" x14ac:dyDescent="0.2">
      <c r="A569" s="142"/>
      <c r="B569" s="142"/>
      <c r="C569" s="142"/>
    </row>
    <row r="570" spans="1:3" ht="15" x14ac:dyDescent="0.2">
      <c r="A570" s="142"/>
      <c r="B570" s="142"/>
      <c r="C570" s="142"/>
    </row>
    <row r="571" spans="1:3" ht="15" x14ac:dyDescent="0.2">
      <c r="A571" s="142"/>
      <c r="B571" s="142"/>
      <c r="C571" s="142"/>
    </row>
    <row r="572" spans="1:3" ht="15" x14ac:dyDescent="0.2">
      <c r="A572" s="142"/>
      <c r="B572" s="142"/>
      <c r="C572" s="142"/>
    </row>
    <row r="573" spans="1:3" ht="15" x14ac:dyDescent="0.2">
      <c r="A573" s="142"/>
      <c r="B573" s="142"/>
      <c r="C573" s="142"/>
    </row>
    <row r="574" spans="1:3" ht="15" x14ac:dyDescent="0.2">
      <c r="A574" s="142"/>
      <c r="B574" s="142"/>
      <c r="C574" s="142"/>
    </row>
    <row r="575" spans="1:3" ht="15" x14ac:dyDescent="0.2">
      <c r="A575" s="142"/>
      <c r="B575" s="142"/>
      <c r="C575" s="142"/>
    </row>
    <row r="576" spans="1:3" ht="15" x14ac:dyDescent="0.2">
      <c r="A576" s="142"/>
      <c r="B576" s="142"/>
      <c r="C576" s="142"/>
    </row>
    <row r="577" spans="1:3" ht="15" x14ac:dyDescent="0.2">
      <c r="A577" s="142"/>
      <c r="B577" s="142"/>
      <c r="C577" s="142"/>
    </row>
    <row r="578" spans="1:3" ht="15" x14ac:dyDescent="0.2">
      <c r="A578" s="142"/>
      <c r="B578" s="142"/>
      <c r="C578" s="142"/>
    </row>
    <row r="579" spans="1:3" ht="15" x14ac:dyDescent="0.2">
      <c r="A579" s="142"/>
      <c r="B579" s="142"/>
      <c r="C579" s="142"/>
    </row>
    <row r="580" spans="1:3" ht="15" x14ac:dyDescent="0.2">
      <c r="A580" s="142"/>
      <c r="B580" s="142"/>
      <c r="C580" s="142"/>
    </row>
    <row r="581" spans="1:3" ht="15" x14ac:dyDescent="0.2">
      <c r="A581" s="142"/>
      <c r="B581" s="142"/>
      <c r="C581" s="142"/>
    </row>
    <row r="582" spans="1:3" ht="15" x14ac:dyDescent="0.2">
      <c r="A582" s="142"/>
      <c r="B582" s="142"/>
      <c r="C582" s="142"/>
    </row>
    <row r="583" spans="1:3" ht="15" x14ac:dyDescent="0.2">
      <c r="A583" s="142"/>
      <c r="B583" s="142"/>
      <c r="C583" s="142"/>
    </row>
    <row r="584" spans="1:3" ht="15" x14ac:dyDescent="0.2">
      <c r="A584" s="142"/>
      <c r="B584" s="142"/>
      <c r="C584" s="142"/>
    </row>
    <row r="585" spans="1:3" ht="15" x14ac:dyDescent="0.2">
      <c r="A585" s="142"/>
      <c r="B585" s="142"/>
      <c r="C585" s="142"/>
    </row>
    <row r="586" spans="1:3" ht="15" x14ac:dyDescent="0.2">
      <c r="A586" s="142"/>
      <c r="B586" s="142"/>
      <c r="C586" s="142"/>
    </row>
    <row r="587" spans="1:3" ht="15" x14ac:dyDescent="0.2">
      <c r="A587" s="142"/>
      <c r="B587" s="142"/>
      <c r="C587" s="142"/>
    </row>
    <row r="588" spans="1:3" ht="15" x14ac:dyDescent="0.2">
      <c r="A588" s="142"/>
      <c r="B588" s="142"/>
      <c r="C588" s="142"/>
    </row>
    <row r="589" spans="1:3" ht="15" x14ac:dyDescent="0.2">
      <c r="A589" s="142"/>
      <c r="B589" s="142"/>
      <c r="C589" s="142"/>
    </row>
    <row r="590" spans="1:3" ht="15" x14ac:dyDescent="0.2">
      <c r="A590" s="142"/>
      <c r="B590" s="142"/>
      <c r="C590" s="142"/>
    </row>
    <row r="591" spans="1:3" ht="15" x14ac:dyDescent="0.2">
      <c r="A591" s="142"/>
      <c r="B591" s="142"/>
      <c r="C591" s="142"/>
    </row>
    <row r="592" spans="1:3" ht="15" x14ac:dyDescent="0.2">
      <c r="A592" s="142"/>
      <c r="B592" s="142"/>
      <c r="C592" s="142"/>
    </row>
    <row r="593" spans="1:3" ht="15" x14ac:dyDescent="0.2">
      <c r="A593" s="142"/>
      <c r="B593" s="142"/>
      <c r="C593" s="142"/>
    </row>
    <row r="594" spans="1:3" ht="15" x14ac:dyDescent="0.2">
      <c r="A594" s="142"/>
      <c r="B594" s="142"/>
      <c r="C594" s="142"/>
    </row>
    <row r="595" spans="1:3" ht="15" x14ac:dyDescent="0.2">
      <c r="A595" s="142"/>
      <c r="B595" s="142"/>
      <c r="C595" s="142"/>
    </row>
    <row r="596" spans="1:3" ht="15" x14ac:dyDescent="0.2">
      <c r="A596" s="142"/>
      <c r="B596" s="142"/>
      <c r="C596" s="142"/>
    </row>
    <row r="597" spans="1:3" ht="15" x14ac:dyDescent="0.2">
      <c r="A597" s="142"/>
      <c r="B597" s="142"/>
      <c r="C597" s="142"/>
    </row>
    <row r="598" spans="1:3" ht="15" x14ac:dyDescent="0.2">
      <c r="A598" s="142"/>
      <c r="B598" s="142"/>
      <c r="C598" s="142"/>
    </row>
    <row r="599" spans="1:3" ht="15" x14ac:dyDescent="0.2">
      <c r="A599" s="142"/>
      <c r="B599" s="142"/>
      <c r="C599" s="142"/>
    </row>
    <row r="600" spans="1:3" ht="15" x14ac:dyDescent="0.2">
      <c r="A600" s="142"/>
      <c r="B600" s="142"/>
      <c r="C600" s="142"/>
    </row>
    <row r="601" spans="1:3" ht="15" x14ac:dyDescent="0.2">
      <c r="A601" s="142"/>
      <c r="B601" s="142"/>
      <c r="C601" s="142"/>
    </row>
    <row r="602" spans="1:3" ht="15" x14ac:dyDescent="0.2">
      <c r="A602" s="142"/>
      <c r="B602" s="142"/>
      <c r="C602" s="142"/>
    </row>
    <row r="603" spans="1:3" ht="15" x14ac:dyDescent="0.2">
      <c r="A603" s="142"/>
      <c r="B603" s="142"/>
      <c r="C603" s="142"/>
    </row>
    <row r="604" spans="1:3" ht="15" x14ac:dyDescent="0.2">
      <c r="A604" s="142"/>
      <c r="B604" s="142"/>
      <c r="C604" s="142"/>
    </row>
    <row r="605" spans="1:3" ht="15" x14ac:dyDescent="0.2">
      <c r="A605" s="142"/>
      <c r="B605" s="142"/>
      <c r="C605" s="142"/>
    </row>
    <row r="606" spans="1:3" ht="15" x14ac:dyDescent="0.2">
      <c r="A606" s="142"/>
      <c r="B606" s="142"/>
      <c r="C606" s="142"/>
    </row>
    <row r="607" spans="1:3" ht="15" x14ac:dyDescent="0.2">
      <c r="A607" s="142"/>
      <c r="B607" s="142"/>
      <c r="C607" s="142"/>
    </row>
    <row r="608" spans="1:3" ht="15" x14ac:dyDescent="0.2">
      <c r="A608" s="142"/>
      <c r="B608" s="142"/>
      <c r="C608" s="142"/>
    </row>
    <row r="609" spans="1:3" ht="15" x14ac:dyDescent="0.2">
      <c r="A609" s="142"/>
      <c r="B609" s="142"/>
      <c r="C609" s="142"/>
    </row>
    <row r="610" spans="1:3" ht="15" x14ac:dyDescent="0.2">
      <c r="A610" s="142"/>
      <c r="B610" s="142"/>
      <c r="C610" s="142"/>
    </row>
    <row r="611" spans="1:3" ht="15" x14ac:dyDescent="0.2">
      <c r="A611" s="142"/>
      <c r="B611" s="142"/>
      <c r="C611" s="142"/>
    </row>
    <row r="612" spans="1:3" ht="15" x14ac:dyDescent="0.2">
      <c r="A612" s="142"/>
      <c r="B612" s="142"/>
      <c r="C612" s="142"/>
    </row>
  </sheetData>
  <mergeCells count="9">
    <mergeCell ref="M8:O8"/>
    <mergeCell ref="M26:N26"/>
    <mergeCell ref="C11:C12"/>
    <mergeCell ref="C13:C14"/>
    <mergeCell ref="A4:L5"/>
    <mergeCell ref="A7:I7"/>
    <mergeCell ref="I8:L8"/>
    <mergeCell ref="K9:L9"/>
    <mergeCell ref="M9:N9"/>
  </mergeCells>
  <conditionalFormatting sqref="F25">
    <cfRule type="cellIs" dxfId="100" priority="4" stopIfTrue="1" operator="notEqual">
      <formula>158132614.23+703340.63</formula>
    </cfRule>
  </conditionalFormatting>
  <conditionalFormatting sqref="G25">
    <cfRule type="cellIs" dxfId="99" priority="5" stopIfTrue="1" operator="notEqual">
      <formula>158848054.75+1841577.86</formula>
    </cfRule>
  </conditionalFormatting>
  <conditionalFormatting sqref="H25">
    <cfRule type="cellIs" dxfId="98" priority="6" stopIfTrue="1" operator="notEqual">
      <formula>0</formula>
    </cfRule>
  </conditionalFormatting>
  <conditionalFormatting sqref="L26">
    <cfRule type="cellIs" dxfId="97" priority="7" stopIfTrue="1" operator="notEqual">
      <formula>$O$26+$L$25</formula>
    </cfRule>
  </conditionalFormatting>
  <conditionalFormatting sqref="I25">
    <cfRule type="cellIs" dxfId="96" priority="3" operator="notEqual">
      <formula>1853677.75</formula>
    </cfRule>
  </conditionalFormatting>
  <conditionalFormatting sqref="J25">
    <cfRule type="cellIs" dxfId="95" priority="2" operator="notEqual">
      <formula>709689.59</formula>
    </cfRule>
  </conditionalFormatting>
  <conditionalFormatting sqref="K25">
    <cfRule type="cellIs" dxfId="94" priority="1" operator="notEqual">
      <formula>1145449.01</formula>
    </cfRule>
  </conditionalFormatting>
  <printOptions horizontalCentered="1"/>
  <pageMargins left="0.39370078740157483" right="0.39370078740157483" top="0.98425196850393704" bottom="0.98425196850393704" header="0.51181102362204722" footer="0.51181102362204722"/>
  <pageSetup paperSize="9" scale="65" firstPageNumber="436" orientation="landscape" useFirstPageNumber="1" r:id="rId1"/>
  <headerFooter alignWithMargins="0">
    <oddFooter>&amp;L&amp;"Arial,Kurzíva"Zastupitelstvo Olomouckého kraje 26.6.2015
4.- Závěrečný účet Olomouckého kraje za rok 2014
Příloha č.15: Financování hospodaření příspěvkových organizací Olomouckého kraje&amp;R&amp;"Arial,Kurzíva"Strana &amp;P (celkem 484)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K60"/>
  <sheetViews>
    <sheetView zoomScaleNormal="100" workbookViewId="0">
      <selection activeCell="A35" sqref="A35:I36"/>
    </sheetView>
  </sheetViews>
  <sheetFormatPr defaultRowHeight="12.75" x14ac:dyDescent="0.2"/>
  <cols>
    <col min="1" max="1" width="7.5703125" style="2" customWidth="1"/>
    <col min="2" max="2" width="2.5703125" style="2" customWidth="1"/>
    <col min="3" max="3" width="8.42578125" style="2" customWidth="1"/>
    <col min="4" max="4" width="8.28515625" style="2" customWidth="1"/>
    <col min="5" max="5" width="16.140625" style="2" customWidth="1"/>
    <col min="6" max="6" width="15.5703125" style="2" customWidth="1"/>
    <col min="7" max="9" width="14.7109375" style="2" customWidth="1"/>
    <col min="10" max="10" width="11.28515625" style="1" customWidth="1"/>
    <col min="11" max="16384" width="9.140625" style="1"/>
  </cols>
  <sheetData>
    <row r="1" spans="1:11" ht="19.5" x14ac:dyDescent="0.4">
      <c r="A1" s="340" t="s">
        <v>51</v>
      </c>
      <c r="B1" s="341"/>
      <c r="C1" s="341"/>
      <c r="D1" s="341"/>
      <c r="E1" s="342"/>
    </row>
    <row r="2" spans="1:11" ht="19.5" x14ac:dyDescent="0.4">
      <c r="A2" s="386" t="s">
        <v>50</v>
      </c>
      <c r="B2" s="386"/>
      <c r="C2" s="386"/>
      <c r="D2" s="386"/>
      <c r="E2" s="387" t="s">
        <v>82</v>
      </c>
      <c r="F2" s="375"/>
      <c r="G2" s="375"/>
      <c r="H2" s="375"/>
      <c r="I2" s="375"/>
      <c r="J2" s="138"/>
      <c r="K2" s="138"/>
    </row>
    <row r="3" spans="1:11" ht="12" customHeight="1" x14ac:dyDescent="0.4">
      <c r="A3" s="137"/>
      <c r="B3" s="137"/>
      <c r="C3" s="137"/>
      <c r="D3" s="137"/>
      <c r="E3" s="376" t="s">
        <v>48</v>
      </c>
      <c r="F3" s="376"/>
      <c r="G3" s="376"/>
      <c r="H3" s="376"/>
      <c r="I3" s="376"/>
    </row>
    <row r="4" spans="1:11" ht="15.75" x14ac:dyDescent="0.25">
      <c r="A4" s="136" t="s">
        <v>49</v>
      </c>
      <c r="E4" s="383" t="s">
        <v>102</v>
      </c>
      <c r="F4" s="383"/>
      <c r="G4" s="383"/>
      <c r="H4" s="383"/>
      <c r="I4" s="383"/>
    </row>
    <row r="5" spans="1:11" ht="9" customHeight="1" x14ac:dyDescent="0.25">
      <c r="A5" s="136"/>
      <c r="E5" s="376" t="s">
        <v>48</v>
      </c>
      <c r="F5" s="376"/>
      <c r="G5" s="376"/>
      <c r="H5" s="376"/>
      <c r="I5" s="376"/>
    </row>
    <row r="6" spans="1:11" ht="19.5" x14ac:dyDescent="0.4">
      <c r="A6" s="134" t="s">
        <v>47</v>
      </c>
      <c r="E6" s="375" t="s">
        <v>103</v>
      </c>
      <c r="F6" s="375"/>
      <c r="G6" s="375"/>
      <c r="H6" s="134" t="s">
        <v>46</v>
      </c>
      <c r="I6" s="135" t="s">
        <v>104</v>
      </c>
    </row>
    <row r="7" spans="1:11" ht="9.75" customHeight="1" x14ac:dyDescent="0.4">
      <c r="A7" s="134"/>
      <c r="E7" s="376" t="s">
        <v>45</v>
      </c>
      <c r="F7" s="376"/>
      <c r="G7" s="376"/>
      <c r="H7" s="376"/>
      <c r="I7" s="376"/>
    </row>
    <row r="8" spans="1:11" ht="8.25" customHeight="1" x14ac:dyDescent="0.4">
      <c r="A8" s="134"/>
      <c r="E8" s="132"/>
      <c r="F8" s="132"/>
      <c r="G8" s="132"/>
      <c r="H8" s="133"/>
      <c r="I8" s="132"/>
    </row>
    <row r="9" spans="1:11" ht="19.5" x14ac:dyDescent="0.4">
      <c r="A9" s="134"/>
      <c r="E9" s="132"/>
      <c r="F9" s="132"/>
      <c r="G9" s="132"/>
      <c r="H9" s="133"/>
      <c r="I9" s="132"/>
    </row>
    <row r="11" spans="1:11" ht="18.75" x14ac:dyDescent="0.4">
      <c r="A11" s="131"/>
      <c r="B11" s="130"/>
      <c r="C11" s="130"/>
      <c r="D11" s="130"/>
      <c r="E11" s="125" t="s">
        <v>44</v>
      </c>
      <c r="F11" s="125" t="s">
        <v>43</v>
      </c>
      <c r="G11" s="127" t="s">
        <v>21</v>
      </c>
      <c r="H11" s="129" t="s">
        <v>27</v>
      </c>
      <c r="I11" s="128"/>
    </row>
    <row r="12" spans="1:11" ht="18.75" x14ac:dyDescent="0.4">
      <c r="A12" s="70"/>
      <c r="B12" s="70"/>
      <c r="C12" s="70"/>
      <c r="D12" s="70"/>
      <c r="E12" s="125" t="s">
        <v>42</v>
      </c>
      <c r="F12" s="125" t="s">
        <v>42</v>
      </c>
      <c r="G12" s="127" t="s">
        <v>41</v>
      </c>
      <c r="H12" s="126" t="s">
        <v>40</v>
      </c>
      <c r="I12" s="126" t="s">
        <v>39</v>
      </c>
    </row>
    <row r="13" spans="1:11" ht="15" x14ac:dyDescent="0.2">
      <c r="A13" s="70"/>
      <c r="B13" s="70"/>
      <c r="C13" s="70"/>
      <c r="D13" s="70"/>
      <c r="E13" s="125" t="s">
        <v>0</v>
      </c>
      <c r="F13" s="125" t="s">
        <v>0</v>
      </c>
      <c r="G13" s="124"/>
      <c r="H13" s="377" t="s">
        <v>10</v>
      </c>
      <c r="I13" s="378"/>
    </row>
    <row r="14" spans="1:11" ht="15" x14ac:dyDescent="0.2">
      <c r="A14" s="70"/>
      <c r="B14" s="70"/>
      <c r="C14" s="70"/>
      <c r="D14" s="70"/>
      <c r="E14" s="125"/>
      <c r="F14" s="125"/>
      <c r="G14" s="124"/>
      <c r="H14" s="123"/>
      <c r="I14" s="122"/>
    </row>
    <row r="15" spans="1:11" ht="18.75" x14ac:dyDescent="0.4">
      <c r="A15" s="74" t="s">
        <v>38</v>
      </c>
      <c r="B15" s="74"/>
      <c r="C15" s="120"/>
      <c r="D15" s="119"/>
      <c r="E15" s="121"/>
      <c r="F15" s="121"/>
      <c r="G15" s="101"/>
      <c r="H15" s="70"/>
      <c r="I15" s="70"/>
    </row>
    <row r="16" spans="1:11" ht="19.5" x14ac:dyDescent="0.4">
      <c r="A16" s="115" t="s">
        <v>37</v>
      </c>
      <c r="B16" s="74"/>
      <c r="C16" s="120"/>
      <c r="D16" s="119"/>
      <c r="E16" s="97">
        <v>39392000</v>
      </c>
      <c r="F16" s="114">
        <v>42473260.93</v>
      </c>
      <c r="G16" s="111">
        <f>H16+I16</f>
        <v>41371604.439999998</v>
      </c>
      <c r="H16" s="97">
        <v>41329484.439999998</v>
      </c>
      <c r="I16" s="97">
        <v>42120</v>
      </c>
    </row>
    <row r="17" spans="1:9" ht="14.25" x14ac:dyDescent="0.3">
      <c r="A17" s="118"/>
      <c r="B17" s="117"/>
      <c r="C17" s="117"/>
      <c r="D17" s="117"/>
      <c r="E17" s="116"/>
      <c r="F17" s="116"/>
    </row>
    <row r="18" spans="1:9" ht="19.5" x14ac:dyDescent="0.4">
      <c r="A18" s="115" t="s">
        <v>36</v>
      </c>
      <c r="B18" s="104"/>
      <c r="C18" s="104"/>
      <c r="D18" s="104"/>
      <c r="E18" s="97">
        <v>39392000</v>
      </c>
      <c r="F18" s="114">
        <v>42473260.93</v>
      </c>
      <c r="G18" s="111">
        <f>H18+I18</f>
        <v>42074301.75</v>
      </c>
      <c r="H18" s="97">
        <v>41899601.75</v>
      </c>
      <c r="I18" s="97">
        <v>174700</v>
      </c>
    </row>
    <row r="19" spans="1:9" ht="18" x14ac:dyDescent="0.35">
      <c r="A19" s="113"/>
      <c r="B19" s="104"/>
      <c r="C19" s="104"/>
      <c r="D19" s="104"/>
      <c r="E19" s="111"/>
      <c r="F19" s="112"/>
      <c r="G19" s="111"/>
      <c r="H19" s="110"/>
      <c r="I19" s="110"/>
    </row>
    <row r="20" spans="1:9" ht="18" hidden="1" x14ac:dyDescent="0.35">
      <c r="A20" s="109"/>
      <c r="B20" s="108"/>
      <c r="C20" s="108"/>
      <c r="D20" s="108"/>
      <c r="E20" s="104"/>
      <c r="F20" s="104"/>
      <c r="G20" s="104"/>
      <c r="H20" s="107"/>
      <c r="I20" s="107"/>
    </row>
    <row r="21" spans="1:9" ht="19.5" x14ac:dyDescent="0.4">
      <c r="A21" s="106" t="s">
        <v>35</v>
      </c>
      <c r="B21" s="102"/>
      <c r="C21" s="102"/>
      <c r="D21" s="102"/>
      <c r="E21" s="102"/>
      <c r="F21" s="102"/>
      <c r="G21" s="105"/>
      <c r="H21" s="104"/>
      <c r="I21" s="104"/>
    </row>
    <row r="22" spans="1:9" ht="18" x14ac:dyDescent="0.35">
      <c r="A22" s="102"/>
      <c r="B22" s="102"/>
      <c r="C22" s="103" t="s">
        <v>34</v>
      </c>
      <c r="D22" s="102"/>
      <c r="E22" s="102"/>
      <c r="F22" s="102"/>
      <c r="G22" s="97">
        <f>H22+I22</f>
        <v>0</v>
      </c>
      <c r="H22" s="97">
        <v>0</v>
      </c>
      <c r="I22" s="97">
        <v>0</v>
      </c>
    </row>
    <row r="23" spans="1:9" s="96" customFormat="1" ht="18" x14ac:dyDescent="0.25">
      <c r="A23" s="101"/>
      <c r="B23" s="99"/>
      <c r="C23" s="100"/>
      <c r="D23" s="99"/>
      <c r="E23" s="99"/>
      <c r="F23" s="99"/>
      <c r="G23" s="98"/>
      <c r="H23" s="97"/>
      <c r="I23" s="97"/>
    </row>
    <row r="24" spans="1:9" ht="19.5" x14ac:dyDescent="0.4">
      <c r="A24" s="94" t="s">
        <v>33</v>
      </c>
      <c r="B24" s="94"/>
      <c r="C24" s="95"/>
      <c r="D24" s="94"/>
      <c r="E24" s="94"/>
      <c r="F24" s="94"/>
      <c r="G24" s="93">
        <f>ROUND(G18-G16-G22,2)</f>
        <v>702697.31</v>
      </c>
      <c r="H24" s="92">
        <f>H18-H16-H22</f>
        <v>570117.31000000238</v>
      </c>
      <c r="I24" s="92">
        <f>I18-I16-I22</f>
        <v>132580</v>
      </c>
    </row>
    <row r="25" spans="1:9" ht="15" x14ac:dyDescent="0.3">
      <c r="A25" s="91" t="s">
        <v>32</v>
      </c>
      <c r="B25" s="91"/>
      <c r="C25" s="91"/>
      <c r="D25" s="91"/>
      <c r="E25" s="91"/>
      <c r="F25" s="91"/>
      <c r="G25" s="90">
        <v>100689.01000000001</v>
      </c>
    </row>
    <row r="26" spans="1:9" ht="15" x14ac:dyDescent="0.3">
      <c r="A26" s="91" t="s">
        <v>31</v>
      </c>
      <c r="B26" s="91"/>
      <c r="C26" s="91"/>
      <c r="D26" s="91"/>
      <c r="E26" s="91"/>
      <c r="F26" s="91"/>
      <c r="G26" s="90">
        <v>602008.30000000005</v>
      </c>
      <c r="H26" s="70"/>
    </row>
    <row r="27" spans="1:9" ht="9.75" customHeight="1" x14ac:dyDescent="0.2"/>
    <row r="28" spans="1:9" ht="18.75" x14ac:dyDescent="0.4">
      <c r="A28" s="46" t="s">
        <v>30</v>
      </c>
      <c r="B28" s="89" t="s">
        <v>29</v>
      </c>
      <c r="C28" s="89"/>
      <c r="D28" s="88"/>
      <c r="E28" s="58"/>
      <c r="F28" s="4"/>
      <c r="G28" s="87"/>
      <c r="H28" s="71"/>
      <c r="I28" s="4"/>
    </row>
    <row r="29" spans="1:9" ht="18.75" x14ac:dyDescent="0.4">
      <c r="A29" s="74"/>
      <c r="B29" s="74"/>
      <c r="C29" s="78" t="s">
        <v>28</v>
      </c>
      <c r="D29" s="77"/>
      <c r="E29" s="76"/>
      <c r="G29" s="86">
        <f>G30+G31</f>
        <v>100689.01</v>
      </c>
      <c r="H29" s="71"/>
      <c r="I29" s="70"/>
    </row>
    <row r="30" spans="1:9" ht="18.75" x14ac:dyDescent="0.4">
      <c r="A30" s="74"/>
      <c r="B30" s="74"/>
      <c r="C30" s="78"/>
      <c r="D30" s="77"/>
      <c r="E30" s="85" t="s">
        <v>27</v>
      </c>
      <c r="F30" s="70" t="s">
        <v>4</v>
      </c>
      <c r="G30" s="84">
        <v>0</v>
      </c>
      <c r="H30" s="71"/>
      <c r="I30" s="70"/>
    </row>
    <row r="31" spans="1:9" ht="18.75" x14ac:dyDescent="0.4">
      <c r="A31" s="74"/>
      <c r="B31" s="74"/>
      <c r="C31" s="83"/>
      <c r="D31" s="82"/>
      <c r="E31" s="81"/>
      <c r="F31" s="80" t="s">
        <v>2</v>
      </c>
      <c r="G31" s="79">
        <v>100689.01</v>
      </c>
      <c r="H31" s="71"/>
      <c r="I31" s="70"/>
    </row>
    <row r="32" spans="1:9" ht="18.75" x14ac:dyDescent="0.4">
      <c r="A32" s="74"/>
      <c r="B32" s="74"/>
      <c r="C32" s="78" t="s">
        <v>26</v>
      </c>
      <c r="D32" s="77"/>
      <c r="E32" s="76"/>
      <c r="F32" s="70"/>
      <c r="G32" s="75">
        <v>602008.30000000005</v>
      </c>
      <c r="H32" s="71"/>
      <c r="I32" s="70"/>
    </row>
    <row r="33" spans="1:11" ht="18.75" x14ac:dyDescent="0.4">
      <c r="A33" s="74"/>
      <c r="B33" s="73" t="s">
        <v>25</v>
      </c>
      <c r="C33" s="379" t="s">
        <v>131</v>
      </c>
      <c r="D33" s="380"/>
      <c r="E33" s="380"/>
      <c r="F33" s="380"/>
      <c r="G33" s="336">
        <v>45738</v>
      </c>
      <c r="H33" s="71"/>
      <c r="I33" s="70"/>
    </row>
    <row r="34" spans="1:11" ht="24.75" hidden="1" customHeight="1" x14ac:dyDescent="0.2">
      <c r="A34" s="388"/>
      <c r="B34" s="389"/>
      <c r="C34" s="389"/>
      <c r="D34" s="389"/>
      <c r="E34" s="389"/>
      <c r="F34" s="389"/>
      <c r="G34" s="389"/>
      <c r="H34" s="389"/>
      <c r="I34" s="389"/>
    </row>
    <row r="35" spans="1:11" x14ac:dyDescent="0.2">
      <c r="A35" s="390" t="s">
        <v>132</v>
      </c>
      <c r="B35" s="391"/>
      <c r="C35" s="391"/>
      <c r="D35" s="391"/>
      <c r="E35" s="391"/>
      <c r="F35" s="391"/>
      <c r="G35" s="391"/>
      <c r="H35" s="391"/>
      <c r="I35" s="391"/>
    </row>
    <row r="36" spans="1:11" ht="30" customHeight="1" x14ac:dyDescent="0.2">
      <c r="A36" s="391"/>
      <c r="B36" s="391"/>
      <c r="C36" s="391"/>
      <c r="D36" s="391"/>
      <c r="E36" s="391"/>
      <c r="F36" s="391"/>
      <c r="G36" s="391"/>
      <c r="H36" s="391"/>
      <c r="I36" s="391"/>
    </row>
    <row r="37" spans="1:11" ht="19.5" x14ac:dyDescent="0.4">
      <c r="A37" s="46" t="s">
        <v>24</v>
      </c>
      <c r="B37" s="46" t="s">
        <v>23</v>
      </c>
      <c r="C37" s="46"/>
      <c r="D37" s="67"/>
      <c r="E37" s="5"/>
      <c r="F37" s="69"/>
      <c r="G37" s="68"/>
      <c r="H37" s="4"/>
      <c r="I37" s="4"/>
    </row>
    <row r="38" spans="1:11" ht="18.75" x14ac:dyDescent="0.4">
      <c r="A38" s="46"/>
      <c r="B38" s="46"/>
      <c r="C38" s="46"/>
      <c r="D38" s="67"/>
      <c r="F38" s="9" t="s">
        <v>22</v>
      </c>
      <c r="G38" s="66" t="s">
        <v>21</v>
      </c>
      <c r="H38" s="4"/>
      <c r="I38" s="65" t="s">
        <v>20</v>
      </c>
    </row>
    <row r="39" spans="1:11" ht="16.5" x14ac:dyDescent="0.35">
      <c r="A39" s="60" t="s">
        <v>19</v>
      </c>
      <c r="B39" s="59"/>
      <c r="C39" s="58"/>
      <c r="D39" s="59"/>
      <c r="E39" s="5"/>
      <c r="F39" s="57">
        <v>20092000</v>
      </c>
      <c r="G39" s="57">
        <v>20290065</v>
      </c>
      <c r="H39" s="56" t="s">
        <v>14</v>
      </c>
      <c r="I39" s="55">
        <f>IF(F39=0,"nerozp.",G39/F39)</f>
        <v>1.0098579036432411</v>
      </c>
      <c r="J39" s="64"/>
      <c r="K39" s="62"/>
    </row>
    <row r="40" spans="1:11" ht="16.5" x14ac:dyDescent="0.35">
      <c r="A40" s="60" t="s">
        <v>18</v>
      </c>
      <c r="B40" s="59"/>
      <c r="C40" s="58"/>
      <c r="D40" s="61"/>
      <c r="E40" s="61"/>
      <c r="F40" s="57">
        <v>2992493</v>
      </c>
      <c r="G40" s="57">
        <v>2992493</v>
      </c>
      <c r="H40" s="56" t="s">
        <v>14</v>
      </c>
      <c r="I40" s="55">
        <f>IF(F40=0,"nerozp.",G40/F40)</f>
        <v>1</v>
      </c>
      <c r="J40" s="63"/>
      <c r="K40" s="62"/>
    </row>
    <row r="41" spans="1:11" ht="16.5" x14ac:dyDescent="0.35">
      <c r="A41" s="60" t="s">
        <v>17</v>
      </c>
      <c r="B41" s="59"/>
      <c r="C41" s="58"/>
      <c r="D41" s="61"/>
      <c r="E41" s="61"/>
      <c r="F41" s="57">
        <v>0</v>
      </c>
      <c r="G41" s="57">
        <v>0</v>
      </c>
      <c r="H41" s="56" t="s">
        <v>14</v>
      </c>
      <c r="I41" s="55" t="str">
        <f>IF(F41=0,"nerozp.",G41/F41)</f>
        <v>nerozp.</v>
      </c>
    </row>
    <row r="42" spans="1:11" ht="16.5" x14ac:dyDescent="0.35">
      <c r="A42" s="60" t="s">
        <v>16</v>
      </c>
      <c r="B42" s="59"/>
      <c r="C42" s="58"/>
      <c r="D42" s="5"/>
      <c r="E42" s="5"/>
      <c r="F42" s="57">
        <v>2374493</v>
      </c>
      <c r="G42" s="57">
        <v>2374493</v>
      </c>
      <c r="H42" s="56" t="s">
        <v>14</v>
      </c>
      <c r="I42" s="55">
        <f>IF(F42=0,"nerozp.",G42/F42)</f>
        <v>1</v>
      </c>
    </row>
    <row r="43" spans="1:11" ht="16.5" x14ac:dyDescent="0.35">
      <c r="A43" s="60" t="s">
        <v>15</v>
      </c>
      <c r="B43" s="59"/>
      <c r="C43" s="58"/>
      <c r="D43" s="5"/>
      <c r="E43" s="5"/>
      <c r="F43" s="57">
        <v>0</v>
      </c>
      <c r="G43" s="57">
        <v>0</v>
      </c>
      <c r="H43" s="56" t="s">
        <v>14</v>
      </c>
      <c r="I43" s="55" t="str">
        <f>IF(F43=0,"nerozp.",G43/F43)</f>
        <v>nerozp.</v>
      </c>
    </row>
    <row r="44" spans="1:11" s="96" customFormat="1" x14ac:dyDescent="0.2">
      <c r="A44" s="54" t="s">
        <v>13</v>
      </c>
      <c r="B44" s="381" t="s">
        <v>135</v>
      </c>
      <c r="C44" s="382"/>
      <c r="D44" s="382"/>
      <c r="E44" s="382"/>
      <c r="F44" s="382"/>
      <c r="G44" s="382"/>
      <c r="H44" s="382"/>
      <c r="I44" s="382"/>
    </row>
    <row r="45" spans="1:11" s="96" customFormat="1" ht="22.5" customHeight="1" x14ac:dyDescent="0.2">
      <c r="A45" s="51"/>
      <c r="B45" s="382"/>
      <c r="C45" s="382"/>
      <c r="D45" s="382"/>
      <c r="E45" s="382"/>
      <c r="F45" s="382"/>
      <c r="G45" s="382"/>
      <c r="H45" s="382"/>
      <c r="I45" s="382"/>
    </row>
    <row r="46" spans="1:11" x14ac:dyDescent="0.2">
      <c r="A46" s="51"/>
      <c r="B46" s="382"/>
      <c r="C46" s="382"/>
      <c r="D46" s="382"/>
      <c r="E46" s="382"/>
      <c r="F46" s="382"/>
      <c r="G46" s="382"/>
      <c r="H46" s="382"/>
      <c r="I46" s="382"/>
    </row>
    <row r="47" spans="1:11" ht="19.5" thickBot="1" x14ac:dyDescent="0.45">
      <c r="A47" s="46" t="s">
        <v>12</v>
      </c>
      <c r="B47" s="46" t="s">
        <v>11</v>
      </c>
      <c r="C47" s="45"/>
      <c r="D47" s="5"/>
      <c r="E47" s="5"/>
      <c r="F47" s="4"/>
      <c r="G47" s="10"/>
      <c r="H47" s="384" t="s">
        <v>10</v>
      </c>
      <c r="I47" s="385"/>
    </row>
    <row r="48" spans="1:11" ht="18.75" thickTop="1" x14ac:dyDescent="0.35">
      <c r="A48" s="44"/>
      <c r="B48" s="42"/>
      <c r="C48" s="43"/>
      <c r="D48" s="42"/>
      <c r="E48" s="41" t="s">
        <v>9</v>
      </c>
      <c r="F48" s="40" t="s">
        <v>8</v>
      </c>
      <c r="G48" s="40" t="s">
        <v>7</v>
      </c>
      <c r="H48" s="39" t="s">
        <v>6</v>
      </c>
      <c r="I48" s="38" t="s">
        <v>5</v>
      </c>
    </row>
    <row r="49" spans="1:9" x14ac:dyDescent="0.2">
      <c r="A49" s="34"/>
      <c r="B49" s="4"/>
      <c r="C49" s="4"/>
      <c r="D49" s="4"/>
      <c r="E49" s="34"/>
      <c r="F49" s="374"/>
      <c r="G49" s="37"/>
      <c r="H49" s="36">
        <v>42004</v>
      </c>
      <c r="I49" s="35">
        <v>42004</v>
      </c>
    </row>
    <row r="50" spans="1:9" x14ac:dyDescent="0.2">
      <c r="A50" s="34"/>
      <c r="B50" s="4"/>
      <c r="C50" s="4"/>
      <c r="D50" s="4"/>
      <c r="E50" s="34"/>
      <c r="F50" s="374"/>
      <c r="G50" s="33"/>
      <c r="H50" s="33"/>
      <c r="I50" s="32"/>
    </row>
    <row r="51" spans="1:9" ht="13.5" thickBot="1" x14ac:dyDescent="0.25">
      <c r="A51" s="30"/>
      <c r="B51" s="31"/>
      <c r="C51" s="31"/>
      <c r="D51" s="31"/>
      <c r="E51" s="30"/>
      <c r="F51" s="29"/>
      <c r="G51" s="29"/>
      <c r="H51" s="29"/>
      <c r="I51" s="28"/>
    </row>
    <row r="52" spans="1:9" ht="13.5" thickTop="1" x14ac:dyDescent="0.2">
      <c r="A52" s="27"/>
      <c r="B52" s="26"/>
      <c r="C52" s="26" t="s">
        <v>4</v>
      </c>
      <c r="D52" s="26"/>
      <c r="E52" s="25">
        <v>120269</v>
      </c>
      <c r="F52" s="24">
        <v>0</v>
      </c>
      <c r="G52" s="23">
        <v>0</v>
      </c>
      <c r="H52" s="23">
        <f>E52+F52-G52</f>
        <v>120269</v>
      </c>
      <c r="I52" s="22">
        <v>120269</v>
      </c>
    </row>
    <row r="53" spans="1:9" x14ac:dyDescent="0.2">
      <c r="A53" s="21"/>
      <c r="B53" s="20"/>
      <c r="C53" s="20" t="s">
        <v>3</v>
      </c>
      <c r="D53" s="20"/>
      <c r="E53" s="19">
        <v>68913.34</v>
      </c>
      <c r="F53" s="18">
        <v>195398.99999999997</v>
      </c>
      <c r="G53" s="17">
        <v>249447</v>
      </c>
      <c r="H53" s="17">
        <f>E53+F53-G53</f>
        <v>14865.339999999967</v>
      </c>
      <c r="I53" s="16">
        <v>9467.2800000000007</v>
      </c>
    </row>
    <row r="54" spans="1:9" x14ac:dyDescent="0.2">
      <c r="A54" s="21"/>
      <c r="B54" s="20"/>
      <c r="C54" s="20" t="s">
        <v>2</v>
      </c>
      <c r="D54" s="20"/>
      <c r="E54" s="19">
        <v>1301493.3400000001</v>
      </c>
      <c r="F54" s="18">
        <v>330239.07</v>
      </c>
      <c r="G54" s="17">
        <v>116592</v>
      </c>
      <c r="H54" s="17">
        <f>E54+F54-G54</f>
        <v>1515140.4100000001</v>
      </c>
      <c r="I54" s="16">
        <v>1416052.79</v>
      </c>
    </row>
    <row r="55" spans="1:9" x14ac:dyDescent="0.2">
      <c r="A55" s="21"/>
      <c r="B55" s="20"/>
      <c r="C55" s="20" t="s">
        <v>1</v>
      </c>
      <c r="D55" s="20"/>
      <c r="E55" s="19">
        <v>1885886.35</v>
      </c>
      <c r="F55" s="18">
        <v>2992492.9999999995</v>
      </c>
      <c r="G55" s="17">
        <v>2967639</v>
      </c>
      <c r="H55" s="17">
        <f>E55+F55-G55</f>
        <v>1910740.3499999996</v>
      </c>
      <c r="I55" s="16">
        <v>1910740.35</v>
      </c>
    </row>
    <row r="56" spans="1:9" ht="18.75" thickBot="1" x14ac:dyDescent="0.4">
      <c r="A56" s="15" t="s">
        <v>0</v>
      </c>
      <c r="B56" s="14"/>
      <c r="C56" s="14"/>
      <c r="D56" s="14"/>
      <c r="E56" s="13">
        <f>SUM(E52:E55)</f>
        <v>3376562.0300000003</v>
      </c>
      <c r="F56" s="12">
        <f>SUM(F52:F55)</f>
        <v>3518131.0699999994</v>
      </c>
      <c r="G56" s="12">
        <f>SUM(G52:G55)</f>
        <v>3333678</v>
      </c>
      <c r="H56" s="12">
        <f>SUM(H52:H55)</f>
        <v>3561015.0999999996</v>
      </c>
      <c r="I56" s="11">
        <f>SUM(I52:I55)</f>
        <v>3456529.42</v>
      </c>
    </row>
    <row r="57" spans="1:9" ht="18" customHeight="1" thickTop="1" x14ac:dyDescent="0.35">
      <c r="A57" s="7"/>
      <c r="B57" s="6"/>
      <c r="C57" s="6"/>
      <c r="D57" s="5"/>
      <c r="E57" s="5"/>
      <c r="F57" s="4"/>
      <c r="G57" s="10"/>
      <c r="H57" s="9"/>
      <c r="I57" s="9"/>
    </row>
    <row r="58" spans="1:9" ht="18" hidden="1" x14ac:dyDescent="0.35">
      <c r="A58" s="7"/>
      <c r="B58" s="6"/>
      <c r="C58" s="6"/>
      <c r="D58" s="5"/>
      <c r="E58" s="5"/>
      <c r="F58" s="4"/>
      <c r="G58" s="8"/>
      <c r="H58" s="4"/>
      <c r="I58" s="4"/>
    </row>
    <row r="59" spans="1:9" ht="18" x14ac:dyDescent="0.35">
      <c r="A59" s="7"/>
      <c r="B59" s="6"/>
      <c r="C59" s="6"/>
      <c r="D59" s="5"/>
      <c r="E59" s="5"/>
      <c r="F59" s="4"/>
      <c r="G59" s="4"/>
      <c r="H59" s="4"/>
      <c r="I59" s="4"/>
    </row>
    <row r="60" spans="1:9" x14ac:dyDescent="0.2">
      <c r="A60" s="3"/>
      <c r="B60" s="3"/>
      <c r="C60" s="3"/>
      <c r="D60" s="3"/>
      <c r="E60" s="3"/>
      <c r="F60" s="3"/>
      <c r="G60" s="3"/>
      <c r="H60" s="3"/>
      <c r="I60" s="3"/>
    </row>
  </sheetData>
  <sheetProtection selectLockedCells="1"/>
  <mergeCells count="14">
    <mergeCell ref="E4:I4"/>
    <mergeCell ref="H47:I47"/>
    <mergeCell ref="A2:D2"/>
    <mergeCell ref="E3:I3"/>
    <mergeCell ref="E2:I2"/>
    <mergeCell ref="E5:I5"/>
    <mergeCell ref="A34:I34"/>
    <mergeCell ref="A35:I36"/>
    <mergeCell ref="F49:F50"/>
    <mergeCell ref="E6:G6"/>
    <mergeCell ref="E7:I7"/>
    <mergeCell ref="H13:I13"/>
    <mergeCell ref="C33:F33"/>
    <mergeCell ref="B44:I46"/>
  </mergeCells>
  <conditionalFormatting sqref="H52:H55">
    <cfRule type="cellIs" dxfId="93" priority="10" stopIfTrue="1" operator="notEqual">
      <formula>E52+F52-G52</formula>
    </cfRule>
  </conditionalFormatting>
  <conditionalFormatting sqref="I56">
    <cfRule type="cellIs" dxfId="92" priority="11" stopIfTrue="1" operator="notEqual">
      <formula>$I$52+$I$53+$I$54+$I$55</formula>
    </cfRule>
  </conditionalFormatting>
  <conditionalFormatting sqref="H56">
    <cfRule type="cellIs" dxfId="91" priority="12" stopIfTrue="1" operator="notEqual">
      <formula>E56+F56-G56</formula>
    </cfRule>
    <cfRule type="cellIs" dxfId="90" priority="13" stopIfTrue="1" operator="notEqual">
      <formula>SUM($H$52:$H$55)</formula>
    </cfRule>
  </conditionalFormatting>
  <conditionalFormatting sqref="G18 G16">
    <cfRule type="cellIs" dxfId="89" priority="14" stopIfTrue="1" operator="notEqual">
      <formula>H16+I16</formula>
    </cfRule>
  </conditionalFormatting>
  <conditionalFormatting sqref="G24">
    <cfRule type="cellIs" dxfId="88" priority="15" stopIfTrue="1" operator="notEqual">
      <formula>ROUND(H24+I24,2)</formula>
    </cfRule>
  </conditionalFormatting>
  <conditionalFormatting sqref="H24">
    <cfRule type="cellIs" dxfId="87" priority="16" stopIfTrue="1" operator="notEqual">
      <formula>$H$18-$H$16-$H$22</formula>
    </cfRule>
  </conditionalFormatting>
  <conditionalFormatting sqref="I24">
    <cfRule type="cellIs" dxfId="86" priority="17" stopIfTrue="1" operator="notEqual">
      <formula>I18-I16</formula>
    </cfRule>
  </conditionalFormatting>
  <conditionalFormatting sqref="G23">
    <cfRule type="cellIs" dxfId="85" priority="5" stopIfTrue="1" operator="notEqual">
      <formula>ROUND(H23+I23,2)</formula>
    </cfRule>
  </conditionalFormatting>
  <conditionalFormatting sqref="J39">
    <cfRule type="cellIs" dxfId="84" priority="3" operator="greaterThan">
      <formula>0</formula>
    </cfRule>
    <cfRule type="cellIs" dxfId="83" priority="4" operator="lessThan">
      <formula>0</formula>
    </cfRule>
  </conditionalFormatting>
  <conditionalFormatting sqref="J40">
    <cfRule type="cellIs" dxfId="82" priority="1" operator="greaterThan">
      <formula>0</formula>
    </cfRule>
    <cfRule type="cellIs" dxfId="81" priority="2" operator="lessThan">
      <formula>0</formula>
    </cfRule>
  </conditionalFormatting>
  <pageMargins left="0.78740157480314965" right="0.39370078740157483" top="0.59055118110236227" bottom="0.59055118110236227" header="0.51181102362204722" footer="0.51181102362204722"/>
  <pageSetup paperSize="9" scale="80" orientation="portrait" r:id="rId1"/>
  <headerFooter alignWithMargins="0">
    <oddFooter>&amp;L&amp;"Arial,Kurzíva"Zastupitelstvo Olomouckého kraje 26.6.2015
4.- Závěrečný účet Olomouckého kraje za rok 2014
Příloha č.15: Financování hospodaření příspěvkových organizací Olomouckého kraje&amp;R&amp;"Arial,Kurzíva"Strana &amp;P (celkem 484)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K60"/>
  <sheetViews>
    <sheetView zoomScaleNormal="100" workbookViewId="0">
      <selection activeCell="A35" sqref="A35:I36"/>
    </sheetView>
  </sheetViews>
  <sheetFormatPr defaultRowHeight="12.75" x14ac:dyDescent="0.2"/>
  <cols>
    <col min="1" max="1" width="7.5703125" style="2" customWidth="1"/>
    <col min="2" max="2" width="2.5703125" style="2" customWidth="1"/>
    <col min="3" max="3" width="8.42578125" style="2" customWidth="1"/>
    <col min="4" max="4" width="8.28515625" style="2" customWidth="1"/>
    <col min="5" max="5" width="16.140625" style="2" customWidth="1"/>
    <col min="6" max="6" width="15.5703125" style="2" customWidth="1"/>
    <col min="7" max="9" width="14.7109375" style="2" customWidth="1"/>
    <col min="10" max="10" width="11" style="1" customWidth="1"/>
    <col min="11" max="16384" width="9.140625" style="1"/>
  </cols>
  <sheetData>
    <row r="1" spans="1:11" ht="19.5" x14ac:dyDescent="0.4">
      <c r="A1" s="340" t="s">
        <v>51</v>
      </c>
      <c r="B1" s="341"/>
      <c r="C1" s="341"/>
      <c r="D1" s="341"/>
      <c r="E1" s="342"/>
    </row>
    <row r="2" spans="1:11" ht="19.5" x14ac:dyDescent="0.4">
      <c r="A2" s="386" t="s">
        <v>50</v>
      </c>
      <c r="B2" s="386"/>
      <c r="C2" s="386"/>
      <c r="D2" s="386"/>
      <c r="E2" s="387" t="s">
        <v>79</v>
      </c>
      <c r="F2" s="375"/>
      <c r="G2" s="375"/>
      <c r="H2" s="375"/>
      <c r="I2" s="375"/>
      <c r="J2" s="138"/>
      <c r="K2" s="138"/>
    </row>
    <row r="3" spans="1:11" ht="12" customHeight="1" x14ac:dyDescent="0.4">
      <c r="A3" s="137"/>
      <c r="B3" s="137"/>
      <c r="C3" s="137"/>
      <c r="D3" s="137"/>
      <c r="E3" s="376" t="s">
        <v>48</v>
      </c>
      <c r="F3" s="376"/>
      <c r="G3" s="376"/>
      <c r="H3" s="376"/>
      <c r="I3" s="376"/>
    </row>
    <row r="4" spans="1:11" ht="15.75" x14ac:dyDescent="0.25">
      <c r="A4" s="136" t="s">
        <v>49</v>
      </c>
      <c r="E4" s="383" t="s">
        <v>105</v>
      </c>
      <c r="F4" s="383"/>
      <c r="G4" s="383"/>
      <c r="H4" s="383"/>
      <c r="I4" s="383"/>
    </row>
    <row r="5" spans="1:11" ht="9" customHeight="1" x14ac:dyDescent="0.25">
      <c r="A5" s="136"/>
      <c r="E5" s="376" t="s">
        <v>48</v>
      </c>
      <c r="F5" s="376"/>
      <c r="G5" s="376"/>
      <c r="H5" s="376"/>
      <c r="I5" s="376"/>
    </row>
    <row r="6" spans="1:11" ht="19.5" x14ac:dyDescent="0.4">
      <c r="A6" s="134" t="s">
        <v>47</v>
      </c>
      <c r="E6" s="375" t="s">
        <v>106</v>
      </c>
      <c r="F6" s="375"/>
      <c r="G6" s="375"/>
      <c r="H6" s="134" t="s">
        <v>46</v>
      </c>
      <c r="I6" s="135">
        <v>1602</v>
      </c>
    </row>
    <row r="7" spans="1:11" ht="9.75" customHeight="1" x14ac:dyDescent="0.4">
      <c r="A7" s="134"/>
      <c r="E7" s="376" t="s">
        <v>45</v>
      </c>
      <c r="F7" s="376"/>
      <c r="G7" s="376"/>
      <c r="H7" s="376"/>
      <c r="I7" s="376"/>
    </row>
    <row r="8" spans="1:11" ht="8.25" customHeight="1" x14ac:dyDescent="0.4">
      <c r="A8" s="134"/>
      <c r="E8" s="132"/>
      <c r="F8" s="132"/>
      <c r="G8" s="132"/>
      <c r="H8" s="133"/>
      <c r="I8" s="132"/>
    </row>
    <row r="9" spans="1:11" ht="19.5" x14ac:dyDescent="0.4">
      <c r="A9" s="134"/>
      <c r="E9" s="132"/>
      <c r="F9" s="132"/>
      <c r="G9" s="132"/>
      <c r="H9" s="133"/>
      <c r="I9" s="132"/>
    </row>
    <row r="11" spans="1:11" ht="18.75" x14ac:dyDescent="0.4">
      <c r="A11" s="131"/>
      <c r="B11" s="130"/>
      <c r="C11" s="130"/>
      <c r="D11" s="130"/>
      <c r="E11" s="125" t="s">
        <v>44</v>
      </c>
      <c r="F11" s="125" t="s">
        <v>43</v>
      </c>
      <c r="G11" s="127" t="s">
        <v>21</v>
      </c>
      <c r="H11" s="129" t="s">
        <v>27</v>
      </c>
      <c r="I11" s="128"/>
    </row>
    <row r="12" spans="1:11" ht="18.75" x14ac:dyDescent="0.4">
      <c r="A12" s="70"/>
      <c r="B12" s="70"/>
      <c r="C12" s="70"/>
      <c r="D12" s="70"/>
      <c r="E12" s="125" t="s">
        <v>42</v>
      </c>
      <c r="F12" s="125" t="s">
        <v>42</v>
      </c>
      <c r="G12" s="127" t="s">
        <v>41</v>
      </c>
      <c r="H12" s="126" t="s">
        <v>40</v>
      </c>
      <c r="I12" s="126" t="s">
        <v>39</v>
      </c>
    </row>
    <row r="13" spans="1:11" ht="15" x14ac:dyDescent="0.2">
      <c r="A13" s="70"/>
      <c r="B13" s="70"/>
      <c r="C13" s="70"/>
      <c r="D13" s="70"/>
      <c r="E13" s="125" t="s">
        <v>0</v>
      </c>
      <c r="F13" s="125" t="s">
        <v>0</v>
      </c>
      <c r="G13" s="124"/>
      <c r="H13" s="377" t="s">
        <v>10</v>
      </c>
      <c r="I13" s="378"/>
    </row>
    <row r="14" spans="1:11" ht="15" x14ac:dyDescent="0.2">
      <c r="A14" s="70"/>
      <c r="B14" s="70"/>
      <c r="C14" s="70"/>
      <c r="D14" s="70"/>
      <c r="E14" s="125"/>
      <c r="F14" s="125"/>
      <c r="G14" s="124"/>
      <c r="H14" s="123"/>
      <c r="I14" s="122"/>
    </row>
    <row r="15" spans="1:11" ht="18.75" x14ac:dyDescent="0.4">
      <c r="A15" s="74" t="s">
        <v>38</v>
      </c>
      <c r="B15" s="74"/>
      <c r="C15" s="120"/>
      <c r="D15" s="119"/>
      <c r="E15" s="121"/>
      <c r="F15" s="121"/>
      <c r="G15" s="101"/>
      <c r="H15" s="70"/>
      <c r="I15" s="70"/>
    </row>
    <row r="16" spans="1:11" ht="19.5" x14ac:dyDescent="0.4">
      <c r="A16" s="115" t="s">
        <v>37</v>
      </c>
      <c r="B16" s="74"/>
      <c r="C16" s="120"/>
      <c r="D16" s="119"/>
      <c r="E16" s="97">
        <v>32587000</v>
      </c>
      <c r="F16" s="114">
        <v>33373001</v>
      </c>
      <c r="G16" s="111">
        <f>H16+I16</f>
        <v>33672823.020000003</v>
      </c>
      <c r="H16" s="97">
        <v>33516634.850000005</v>
      </c>
      <c r="I16" s="97">
        <v>156188.16999999998</v>
      </c>
    </row>
    <row r="17" spans="1:9" ht="14.25" x14ac:dyDescent="0.3">
      <c r="A17" s="118"/>
      <c r="B17" s="117"/>
      <c r="C17" s="117"/>
      <c r="D17" s="117"/>
      <c r="E17" s="116"/>
      <c r="F17" s="116"/>
    </row>
    <row r="18" spans="1:9" ht="19.5" x14ac:dyDescent="0.4">
      <c r="A18" s="115" t="s">
        <v>36</v>
      </c>
      <c r="B18" s="104"/>
      <c r="C18" s="104"/>
      <c r="D18" s="104"/>
      <c r="E18" s="97">
        <v>32587000</v>
      </c>
      <c r="F18" s="114">
        <v>33373001</v>
      </c>
      <c r="G18" s="111">
        <f>H18+I18</f>
        <v>33707770.370000005</v>
      </c>
      <c r="H18" s="97">
        <v>33013383.370000001</v>
      </c>
      <c r="I18" s="97">
        <v>694387</v>
      </c>
    </row>
    <row r="19" spans="1:9" ht="18" x14ac:dyDescent="0.35">
      <c r="A19" s="113"/>
      <c r="B19" s="104"/>
      <c r="C19" s="104"/>
      <c r="D19" s="104"/>
      <c r="E19" s="111"/>
      <c r="F19" s="112"/>
      <c r="G19" s="111"/>
      <c r="H19" s="110"/>
      <c r="I19" s="110"/>
    </row>
    <row r="20" spans="1:9" ht="18" hidden="1" x14ac:dyDescent="0.35">
      <c r="A20" s="109"/>
      <c r="B20" s="108"/>
      <c r="C20" s="108"/>
      <c r="D20" s="108"/>
      <c r="E20" s="104"/>
      <c r="F20" s="104"/>
      <c r="G20" s="104"/>
      <c r="H20" s="107"/>
      <c r="I20" s="107"/>
    </row>
    <row r="21" spans="1:9" ht="19.5" x14ac:dyDescent="0.4">
      <c r="A21" s="106" t="s">
        <v>35</v>
      </c>
      <c r="B21" s="102"/>
      <c r="C21" s="102"/>
      <c r="D21" s="102"/>
      <c r="E21" s="102"/>
      <c r="F21" s="102"/>
      <c r="G21" s="105"/>
      <c r="H21" s="104"/>
      <c r="I21" s="104"/>
    </row>
    <row r="22" spans="1:9" ht="18" x14ac:dyDescent="0.35">
      <c r="A22" s="102"/>
      <c r="B22" s="102"/>
      <c r="C22" s="103" t="s">
        <v>34</v>
      </c>
      <c r="D22" s="102"/>
      <c r="E22" s="102"/>
      <c r="F22" s="102"/>
      <c r="G22" s="97">
        <f>H22+I22</f>
        <v>0</v>
      </c>
      <c r="H22" s="97">
        <v>0</v>
      </c>
      <c r="I22" s="97">
        <v>0</v>
      </c>
    </row>
    <row r="23" spans="1:9" s="96" customFormat="1" ht="18" x14ac:dyDescent="0.25">
      <c r="A23" s="101"/>
      <c r="B23" s="99"/>
      <c r="C23" s="100"/>
      <c r="D23" s="99"/>
      <c r="E23" s="99"/>
      <c r="F23" s="99"/>
      <c r="G23" s="98"/>
      <c r="H23" s="97"/>
      <c r="I23" s="97"/>
    </row>
    <row r="24" spans="1:9" ht="19.5" x14ac:dyDescent="0.4">
      <c r="A24" s="94" t="s">
        <v>33</v>
      </c>
      <c r="B24" s="94"/>
      <c r="C24" s="95"/>
      <c r="D24" s="94"/>
      <c r="E24" s="94"/>
      <c r="F24" s="94"/>
      <c r="G24" s="93">
        <f>ROUND(G18-G16-G22,2)</f>
        <v>34947.35</v>
      </c>
      <c r="H24" s="92">
        <f>H18-H16-H22</f>
        <v>-503251.48000000417</v>
      </c>
      <c r="I24" s="92">
        <f>I18-I16-I22</f>
        <v>538198.83000000007</v>
      </c>
    </row>
    <row r="25" spans="1:9" ht="15" x14ac:dyDescent="0.3">
      <c r="A25" s="91" t="s">
        <v>32</v>
      </c>
      <c r="B25" s="91"/>
      <c r="C25" s="91"/>
      <c r="D25" s="91"/>
      <c r="E25" s="91"/>
      <c r="F25" s="91"/>
      <c r="G25" s="90">
        <v>6087.3499999999767</v>
      </c>
    </row>
    <row r="26" spans="1:9" ht="15" x14ac:dyDescent="0.3">
      <c r="A26" s="91" t="s">
        <v>31</v>
      </c>
      <c r="B26" s="91"/>
      <c r="C26" s="91"/>
      <c r="D26" s="91"/>
      <c r="E26" s="91"/>
      <c r="F26" s="91"/>
      <c r="G26" s="90">
        <v>28860</v>
      </c>
      <c r="H26" s="70"/>
    </row>
    <row r="27" spans="1:9" ht="9.75" customHeight="1" x14ac:dyDescent="0.2"/>
    <row r="28" spans="1:9" ht="18.75" x14ac:dyDescent="0.4">
      <c r="A28" s="46" t="s">
        <v>30</v>
      </c>
      <c r="B28" s="89" t="s">
        <v>29</v>
      </c>
      <c r="C28" s="89"/>
      <c r="D28" s="88"/>
      <c r="E28" s="58"/>
      <c r="F28" s="4"/>
      <c r="G28" s="87"/>
      <c r="H28" s="71"/>
      <c r="I28" s="4"/>
    </row>
    <row r="29" spans="1:9" ht="18.75" x14ac:dyDescent="0.4">
      <c r="A29" s="74"/>
      <c r="B29" s="74"/>
      <c r="C29" s="78" t="s">
        <v>28</v>
      </c>
      <c r="D29" s="77"/>
      <c r="E29" s="76"/>
      <c r="G29" s="86">
        <f>G30+G31</f>
        <v>6087.35</v>
      </c>
      <c r="H29" s="71"/>
      <c r="I29" s="70"/>
    </row>
    <row r="30" spans="1:9" ht="18.75" x14ac:dyDescent="0.4">
      <c r="A30" s="74"/>
      <c r="B30" s="74"/>
      <c r="C30" s="78"/>
      <c r="D30" s="77"/>
      <c r="E30" s="85" t="s">
        <v>27</v>
      </c>
      <c r="F30" s="70" t="s">
        <v>4</v>
      </c>
      <c r="G30" s="84">
        <v>0</v>
      </c>
      <c r="H30" s="71"/>
      <c r="I30" s="70"/>
    </row>
    <row r="31" spans="1:9" ht="18.75" x14ac:dyDescent="0.4">
      <c r="A31" s="74"/>
      <c r="B31" s="74"/>
      <c r="C31" s="83"/>
      <c r="D31" s="82"/>
      <c r="E31" s="81"/>
      <c r="F31" s="80" t="s">
        <v>2</v>
      </c>
      <c r="G31" s="79">
        <v>6087.35</v>
      </c>
      <c r="H31" s="71"/>
      <c r="I31" s="70"/>
    </row>
    <row r="32" spans="1:9" ht="18.75" x14ac:dyDescent="0.4">
      <c r="A32" s="74"/>
      <c r="B32" s="74"/>
      <c r="C32" s="78" t="s">
        <v>26</v>
      </c>
      <c r="D32" s="77"/>
      <c r="E32" s="76"/>
      <c r="F32" s="70"/>
      <c r="G32" s="75">
        <v>28860</v>
      </c>
      <c r="H32" s="71"/>
      <c r="I32" s="70"/>
    </row>
    <row r="33" spans="1:11" ht="18.75" x14ac:dyDescent="0.4">
      <c r="A33" s="74"/>
      <c r="B33" s="73" t="s">
        <v>25</v>
      </c>
      <c r="C33" s="379" t="s">
        <v>131</v>
      </c>
      <c r="D33" s="380"/>
      <c r="E33" s="380"/>
      <c r="F33" s="380"/>
      <c r="G33" s="72">
        <v>0</v>
      </c>
      <c r="H33" s="71"/>
      <c r="I33" s="70"/>
    </row>
    <row r="34" spans="1:11" ht="12.75" customHeight="1" x14ac:dyDescent="0.2">
      <c r="A34" s="394" t="s">
        <v>143</v>
      </c>
      <c r="B34" s="395"/>
      <c r="C34" s="395"/>
      <c r="D34" s="395"/>
      <c r="E34" s="395"/>
      <c r="F34" s="395"/>
      <c r="G34" s="395"/>
      <c r="H34" s="395"/>
      <c r="I34" s="395"/>
    </row>
    <row r="35" spans="1:11" x14ac:dyDescent="0.2">
      <c r="A35" s="395"/>
      <c r="B35" s="395"/>
      <c r="C35" s="395"/>
      <c r="D35" s="395"/>
      <c r="E35" s="395"/>
      <c r="F35" s="395"/>
      <c r="G35" s="395"/>
      <c r="H35" s="395"/>
      <c r="I35" s="395"/>
    </row>
    <row r="36" spans="1:11" x14ac:dyDescent="0.2">
      <c r="A36" s="395"/>
      <c r="B36" s="395"/>
      <c r="C36" s="395"/>
      <c r="D36" s="395"/>
      <c r="E36" s="395"/>
      <c r="F36" s="395"/>
      <c r="G36" s="395"/>
      <c r="H36" s="395"/>
      <c r="I36" s="395"/>
    </row>
    <row r="37" spans="1:11" ht="19.5" x14ac:dyDescent="0.4">
      <c r="A37" s="46" t="s">
        <v>24</v>
      </c>
      <c r="B37" s="46" t="s">
        <v>23</v>
      </c>
      <c r="C37" s="46"/>
      <c r="D37" s="67"/>
      <c r="E37" s="5"/>
      <c r="F37" s="69"/>
      <c r="G37" s="68"/>
      <c r="H37" s="4"/>
      <c r="I37" s="4"/>
    </row>
    <row r="38" spans="1:11" ht="18.75" x14ac:dyDescent="0.4">
      <c r="A38" s="46"/>
      <c r="B38" s="46"/>
      <c r="C38" s="46"/>
      <c r="D38" s="67"/>
      <c r="F38" s="9" t="s">
        <v>22</v>
      </c>
      <c r="G38" s="66" t="s">
        <v>21</v>
      </c>
      <c r="H38" s="4"/>
      <c r="I38" s="65" t="s">
        <v>20</v>
      </c>
    </row>
    <row r="39" spans="1:11" ht="16.5" x14ac:dyDescent="0.35">
      <c r="A39" s="60" t="s">
        <v>19</v>
      </c>
      <c r="B39" s="59"/>
      <c r="C39" s="58"/>
      <c r="D39" s="59"/>
      <c r="E39" s="5"/>
      <c r="F39" s="57">
        <v>14395000</v>
      </c>
      <c r="G39" s="57">
        <v>14585056</v>
      </c>
      <c r="H39" s="56" t="s">
        <v>14</v>
      </c>
      <c r="I39" s="55">
        <f>IF(F39=0,"nerozp.",G39/F39)</f>
        <v>1.0132029176797499</v>
      </c>
      <c r="J39" s="64"/>
      <c r="K39" s="62"/>
    </row>
    <row r="40" spans="1:11" ht="16.5" x14ac:dyDescent="0.35">
      <c r="A40" s="60" t="s">
        <v>18</v>
      </c>
      <c r="B40" s="59"/>
      <c r="C40" s="58"/>
      <c r="D40" s="61"/>
      <c r="E40" s="61"/>
      <c r="F40" s="57">
        <v>6982945</v>
      </c>
      <c r="G40" s="57">
        <v>6982945</v>
      </c>
      <c r="H40" s="56" t="s">
        <v>14</v>
      </c>
      <c r="I40" s="55">
        <f>IF(F40=0,"nerozp.",G40/F40)</f>
        <v>1</v>
      </c>
      <c r="J40" s="63"/>
      <c r="K40" s="62"/>
    </row>
    <row r="41" spans="1:11" ht="16.5" x14ac:dyDescent="0.35">
      <c r="A41" s="60" t="s">
        <v>17</v>
      </c>
      <c r="B41" s="59"/>
      <c r="C41" s="58"/>
      <c r="D41" s="61"/>
      <c r="E41" s="61"/>
      <c r="F41" s="57">
        <v>0</v>
      </c>
      <c r="G41" s="57">
        <v>0</v>
      </c>
      <c r="H41" s="56" t="s">
        <v>14</v>
      </c>
      <c r="I41" s="55" t="str">
        <f>IF(F41=0,"nerozp.",G41/F41)</f>
        <v>nerozp.</v>
      </c>
    </row>
    <row r="42" spans="1:11" ht="16.5" x14ac:dyDescent="0.35">
      <c r="A42" s="60" t="s">
        <v>16</v>
      </c>
      <c r="B42" s="59"/>
      <c r="C42" s="58"/>
      <c r="D42" s="5"/>
      <c r="E42" s="5"/>
      <c r="F42" s="57">
        <v>5264945</v>
      </c>
      <c r="G42" s="57">
        <v>5264945</v>
      </c>
      <c r="H42" s="56" t="s">
        <v>14</v>
      </c>
      <c r="I42" s="55">
        <f>IF(F42=0,"nerozp.",G42/F42)</f>
        <v>1</v>
      </c>
    </row>
    <row r="43" spans="1:11" ht="16.5" x14ac:dyDescent="0.35">
      <c r="A43" s="60" t="s">
        <v>15</v>
      </c>
      <c r="B43" s="59"/>
      <c r="C43" s="58"/>
      <c r="D43" s="5"/>
      <c r="E43" s="5"/>
      <c r="F43" s="57">
        <v>0</v>
      </c>
      <c r="G43" s="57">
        <v>0</v>
      </c>
      <c r="H43" s="56" t="s">
        <v>14</v>
      </c>
      <c r="I43" s="55" t="str">
        <f>IF(F43=0,"nerozp.",G43/F43)</f>
        <v>nerozp.</v>
      </c>
    </row>
    <row r="44" spans="1:11" ht="14.25" x14ac:dyDescent="0.2">
      <c r="A44" s="54" t="s">
        <v>13</v>
      </c>
      <c r="B44" s="53"/>
      <c r="C44" s="52"/>
      <c r="D44" s="50"/>
      <c r="E44" s="50"/>
      <c r="F44" s="49"/>
      <c r="G44" s="49"/>
      <c r="H44" s="48"/>
      <c r="I44" s="47"/>
    </row>
    <row r="45" spans="1:11" s="96" customFormat="1" ht="17.25" customHeight="1" x14ac:dyDescent="0.2">
      <c r="A45" s="51"/>
      <c r="B45" s="392" t="s">
        <v>136</v>
      </c>
      <c r="C45" s="393"/>
      <c r="D45" s="393"/>
      <c r="E45" s="393"/>
      <c r="F45" s="393"/>
      <c r="G45" s="393"/>
      <c r="H45" s="393"/>
      <c r="I45" s="393"/>
    </row>
    <row r="46" spans="1:11" s="96" customFormat="1" ht="12" customHeight="1" x14ac:dyDescent="0.2">
      <c r="A46" s="51"/>
      <c r="B46" s="393"/>
      <c r="C46" s="393"/>
      <c r="D46" s="393"/>
      <c r="E46" s="393"/>
      <c r="F46" s="393"/>
      <c r="G46" s="393"/>
      <c r="H46" s="393"/>
      <c r="I46" s="393"/>
    </row>
    <row r="47" spans="1:11" ht="19.5" thickBot="1" x14ac:dyDescent="0.45">
      <c r="A47" s="46" t="s">
        <v>12</v>
      </c>
      <c r="B47" s="46" t="s">
        <v>11</v>
      </c>
      <c r="C47" s="45"/>
      <c r="D47" s="5"/>
      <c r="E47" s="5"/>
      <c r="F47" s="4"/>
      <c r="G47" s="10"/>
      <c r="H47" s="384" t="s">
        <v>10</v>
      </c>
      <c r="I47" s="385"/>
    </row>
    <row r="48" spans="1:11" ht="18.75" thickTop="1" x14ac:dyDescent="0.35">
      <c r="A48" s="44"/>
      <c r="B48" s="42"/>
      <c r="C48" s="43"/>
      <c r="D48" s="42"/>
      <c r="E48" s="41" t="s">
        <v>9</v>
      </c>
      <c r="F48" s="40" t="s">
        <v>8</v>
      </c>
      <c r="G48" s="40" t="s">
        <v>7</v>
      </c>
      <c r="H48" s="39" t="s">
        <v>6</v>
      </c>
      <c r="I48" s="38" t="s">
        <v>5</v>
      </c>
    </row>
    <row r="49" spans="1:11" x14ac:dyDescent="0.2">
      <c r="A49" s="34"/>
      <c r="B49" s="4"/>
      <c r="C49" s="4"/>
      <c r="D49" s="4"/>
      <c r="E49" s="34"/>
      <c r="F49" s="374"/>
      <c r="G49" s="37"/>
      <c r="H49" s="36">
        <v>42004</v>
      </c>
      <c r="I49" s="35">
        <v>42004</v>
      </c>
    </row>
    <row r="50" spans="1:11" x14ac:dyDescent="0.2">
      <c r="A50" s="34"/>
      <c r="B50" s="4"/>
      <c r="C50" s="4"/>
      <c r="D50" s="4"/>
      <c r="E50" s="34"/>
      <c r="F50" s="374"/>
      <c r="G50" s="33"/>
      <c r="H50" s="33"/>
      <c r="I50" s="32"/>
    </row>
    <row r="51" spans="1:11" ht="13.5" thickBot="1" x14ac:dyDescent="0.25">
      <c r="A51" s="30"/>
      <c r="B51" s="31"/>
      <c r="C51" s="31"/>
      <c r="D51" s="31"/>
      <c r="E51" s="30"/>
      <c r="F51" s="29"/>
      <c r="G51" s="29"/>
      <c r="H51" s="29"/>
      <c r="I51" s="28"/>
    </row>
    <row r="52" spans="1:11" ht="13.5" thickTop="1" x14ac:dyDescent="0.2">
      <c r="A52" s="27"/>
      <c r="B52" s="26"/>
      <c r="C52" s="26" t="s">
        <v>4</v>
      </c>
      <c r="D52" s="26"/>
      <c r="E52" s="25">
        <v>906012.39</v>
      </c>
      <c r="F52" s="24">
        <v>0</v>
      </c>
      <c r="G52" s="23">
        <v>0</v>
      </c>
      <c r="H52" s="23">
        <f>E52+F52-G52</f>
        <v>906012.39</v>
      </c>
      <c r="I52" s="22">
        <v>27100</v>
      </c>
    </row>
    <row r="53" spans="1:11" x14ac:dyDescent="0.2">
      <c r="A53" s="21"/>
      <c r="B53" s="20"/>
      <c r="C53" s="20" t="s">
        <v>3</v>
      </c>
      <c r="D53" s="20"/>
      <c r="E53" s="19">
        <v>51806.78</v>
      </c>
      <c r="F53" s="18">
        <v>132884</v>
      </c>
      <c r="G53" s="17">
        <f>158542-37402</f>
        <v>121140</v>
      </c>
      <c r="H53" s="323">
        <f>E53+F53-G53</f>
        <v>63550.78</v>
      </c>
      <c r="I53" s="16">
        <v>22277.78</v>
      </c>
      <c r="K53" s="143"/>
    </row>
    <row r="54" spans="1:11" x14ac:dyDescent="0.2">
      <c r="A54" s="21"/>
      <c r="B54" s="20"/>
      <c r="C54" s="20" t="s">
        <v>2</v>
      </c>
      <c r="D54" s="20"/>
      <c r="E54" s="19">
        <v>1079337.58</v>
      </c>
      <c r="F54" s="18">
        <v>70246.19</v>
      </c>
      <c r="G54" s="17">
        <v>60300</v>
      </c>
      <c r="H54" s="17">
        <f>E54+F54-G54</f>
        <v>1089283.77</v>
      </c>
      <c r="I54" s="16">
        <v>78002.17</v>
      </c>
    </row>
    <row r="55" spans="1:11" x14ac:dyDescent="0.2">
      <c r="A55" s="21"/>
      <c r="B55" s="20"/>
      <c r="C55" s="20" t="s">
        <v>1</v>
      </c>
      <c r="D55" s="20"/>
      <c r="E55" s="19">
        <v>619118.06000000006</v>
      </c>
      <c r="F55" s="18">
        <v>7182945.0000000019</v>
      </c>
      <c r="G55" s="17">
        <v>7316183.5</v>
      </c>
      <c r="H55" s="17">
        <f>E55+F55-G55</f>
        <v>485879.56000000238</v>
      </c>
      <c r="I55" s="16">
        <v>576569.62</v>
      </c>
    </row>
    <row r="56" spans="1:11" ht="18.75" thickBot="1" x14ac:dyDescent="0.4">
      <c r="A56" s="15" t="s">
        <v>0</v>
      </c>
      <c r="B56" s="14"/>
      <c r="C56" s="14"/>
      <c r="D56" s="14"/>
      <c r="E56" s="13">
        <f>SUM(E52:E55)</f>
        <v>2656274.81</v>
      </c>
      <c r="F56" s="12">
        <f>SUM(F52:F55)</f>
        <v>7386075.1900000023</v>
      </c>
      <c r="G56" s="12">
        <f>SUM(G52:G55)</f>
        <v>7497623.5</v>
      </c>
      <c r="H56" s="12">
        <f>SUM(H52:H55)</f>
        <v>2544726.5000000023</v>
      </c>
      <c r="I56" s="11">
        <f>SUM(I52:I55)</f>
        <v>703949.57</v>
      </c>
    </row>
    <row r="57" spans="1:11" ht="18" customHeight="1" thickTop="1" x14ac:dyDescent="0.35">
      <c r="A57" s="7"/>
      <c r="B57" s="6"/>
      <c r="C57" s="6"/>
      <c r="D57" s="5"/>
      <c r="E57" s="5"/>
      <c r="F57" s="4"/>
      <c r="G57" s="10"/>
      <c r="H57" s="9"/>
      <c r="I57" s="9"/>
    </row>
    <row r="58" spans="1:11" ht="18" hidden="1" x14ac:dyDescent="0.35">
      <c r="A58" s="7"/>
      <c r="B58" s="6"/>
      <c r="C58" s="6"/>
      <c r="D58" s="5"/>
      <c r="E58" s="5"/>
      <c r="F58" s="4"/>
      <c r="G58" s="8"/>
      <c r="H58" s="4"/>
      <c r="I58" s="4"/>
    </row>
    <row r="59" spans="1:11" ht="18" x14ac:dyDescent="0.35">
      <c r="A59" s="7"/>
      <c r="B59" s="6"/>
      <c r="C59" s="6"/>
      <c r="D59" s="5"/>
      <c r="E59" s="5"/>
      <c r="F59" s="4"/>
      <c r="G59" s="4"/>
      <c r="H59" s="4"/>
      <c r="I59" s="4"/>
    </row>
    <row r="60" spans="1:11" x14ac:dyDescent="0.2">
      <c r="A60" s="3"/>
      <c r="B60" s="3"/>
      <c r="C60" s="3"/>
      <c r="D60" s="3"/>
      <c r="E60" s="3"/>
      <c r="F60" s="3"/>
      <c r="G60" s="3"/>
      <c r="H60" s="3"/>
      <c r="I60" s="3"/>
    </row>
  </sheetData>
  <sheetProtection selectLockedCells="1"/>
  <mergeCells count="13">
    <mergeCell ref="F49:F50"/>
    <mergeCell ref="E6:G6"/>
    <mergeCell ref="A34:I36"/>
    <mergeCell ref="E7:I7"/>
    <mergeCell ref="H13:I13"/>
    <mergeCell ref="C33:F33"/>
    <mergeCell ref="E4:I4"/>
    <mergeCell ref="H47:I47"/>
    <mergeCell ref="A2:D2"/>
    <mergeCell ref="E3:I3"/>
    <mergeCell ref="E2:I2"/>
    <mergeCell ref="E5:I5"/>
    <mergeCell ref="B45:I46"/>
  </mergeCells>
  <conditionalFormatting sqref="I44">
    <cfRule type="cellIs" dxfId="80" priority="7" stopIfTrue="1" operator="greaterThan">
      <formula>1</formula>
    </cfRule>
  </conditionalFormatting>
  <conditionalFormatting sqref="H52:H55">
    <cfRule type="cellIs" dxfId="79" priority="10" stopIfTrue="1" operator="notEqual">
      <formula>E52+F52-G52</formula>
    </cfRule>
  </conditionalFormatting>
  <conditionalFormatting sqref="I56">
    <cfRule type="cellIs" dxfId="78" priority="11" stopIfTrue="1" operator="notEqual">
      <formula>$I$52+$I$53+$I$54+$I$55</formula>
    </cfRule>
  </conditionalFormatting>
  <conditionalFormatting sqref="H56">
    <cfRule type="cellIs" dxfId="77" priority="12" stopIfTrue="1" operator="notEqual">
      <formula>E56+F56-G56</formula>
    </cfRule>
    <cfRule type="cellIs" dxfId="76" priority="13" stopIfTrue="1" operator="notEqual">
      <formula>SUM($H$52:$H$55)</formula>
    </cfRule>
  </conditionalFormatting>
  <conditionalFormatting sqref="G18 G16">
    <cfRule type="cellIs" dxfId="75" priority="14" stopIfTrue="1" operator="notEqual">
      <formula>H16+I16</formula>
    </cfRule>
  </conditionalFormatting>
  <conditionalFormatting sqref="G24">
    <cfRule type="cellIs" dxfId="74" priority="15" stopIfTrue="1" operator="notEqual">
      <formula>ROUND(H24+I24,2)</formula>
    </cfRule>
  </conditionalFormatting>
  <conditionalFormatting sqref="H24">
    <cfRule type="cellIs" dxfId="73" priority="16" stopIfTrue="1" operator="notEqual">
      <formula>$H$18-$H$16-$H$22</formula>
    </cfRule>
  </conditionalFormatting>
  <conditionalFormatting sqref="I24">
    <cfRule type="cellIs" dxfId="72" priority="17" stopIfTrue="1" operator="notEqual">
      <formula>I18-I16</formula>
    </cfRule>
  </conditionalFormatting>
  <conditionalFormatting sqref="G23">
    <cfRule type="cellIs" dxfId="71" priority="5" stopIfTrue="1" operator="notEqual">
      <formula>ROUND(H23+I23,2)</formula>
    </cfRule>
  </conditionalFormatting>
  <conditionalFormatting sqref="J39">
    <cfRule type="cellIs" dxfId="70" priority="3" operator="greaterThan">
      <formula>0</formula>
    </cfRule>
    <cfRule type="cellIs" dxfId="69" priority="4" operator="lessThan">
      <formula>0</formula>
    </cfRule>
  </conditionalFormatting>
  <conditionalFormatting sqref="J40">
    <cfRule type="cellIs" dxfId="68" priority="1" operator="greaterThan">
      <formula>0</formula>
    </cfRule>
    <cfRule type="cellIs" dxfId="67" priority="2" operator="lessThan">
      <formula>0</formula>
    </cfRule>
  </conditionalFormatting>
  <pageMargins left="0.78740157480314965" right="0.39370078740157483" top="0.59055118110236227" bottom="0.59055118110236227" header="0.51181102362204722" footer="0.51181102362204722"/>
  <pageSetup paperSize="9" scale="80" orientation="portrait" r:id="rId1"/>
  <headerFooter alignWithMargins="0">
    <oddFooter>&amp;L&amp;"Arial,Kurzíva"Zastupitelstvo Olomouckého kraje 26.6.2015
4.- Závěrečný účet Olomouckého kraje za rok 2014
Příloha č.15: Financování hospodaření příspěvkových organizací Olomouckého kraje&amp;R&amp;"Arial,Kurzíva"Strana &amp;P (celkem 484)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K60"/>
  <sheetViews>
    <sheetView zoomScaleNormal="100" workbookViewId="0">
      <selection activeCell="A35" sqref="A35:I36"/>
    </sheetView>
  </sheetViews>
  <sheetFormatPr defaultRowHeight="12.75" x14ac:dyDescent="0.2"/>
  <cols>
    <col min="1" max="1" width="7.5703125" style="2" customWidth="1"/>
    <col min="2" max="2" width="2.5703125" style="2" customWidth="1"/>
    <col min="3" max="3" width="8.42578125" style="2" customWidth="1"/>
    <col min="4" max="4" width="8.28515625" style="2" customWidth="1"/>
    <col min="5" max="5" width="16.140625" style="2" customWidth="1"/>
    <col min="6" max="6" width="15.5703125" style="2" customWidth="1"/>
    <col min="7" max="9" width="14.7109375" style="2" customWidth="1"/>
    <col min="10" max="16384" width="9.140625" style="1"/>
  </cols>
  <sheetData>
    <row r="1" spans="1:11" ht="19.5" x14ac:dyDescent="0.4">
      <c r="A1" s="340" t="s">
        <v>51</v>
      </c>
      <c r="B1" s="341"/>
      <c r="C1" s="341"/>
      <c r="D1" s="341"/>
      <c r="E1" s="342"/>
    </row>
    <row r="2" spans="1:11" ht="19.5" x14ac:dyDescent="0.4">
      <c r="A2" s="386" t="s">
        <v>50</v>
      </c>
      <c r="B2" s="386"/>
      <c r="C2" s="386"/>
      <c r="D2" s="386"/>
      <c r="E2" s="387" t="s">
        <v>107</v>
      </c>
      <c r="F2" s="375"/>
      <c r="G2" s="375"/>
      <c r="H2" s="375"/>
      <c r="I2" s="375"/>
      <c r="J2" s="138"/>
      <c r="K2" s="138"/>
    </row>
    <row r="3" spans="1:11" ht="12" customHeight="1" x14ac:dyDescent="0.4">
      <c r="A3" s="137"/>
      <c r="B3" s="137"/>
      <c r="C3" s="137"/>
      <c r="D3" s="137"/>
      <c r="E3" s="376" t="s">
        <v>48</v>
      </c>
      <c r="F3" s="376"/>
      <c r="G3" s="376"/>
      <c r="H3" s="376"/>
      <c r="I3" s="376"/>
    </row>
    <row r="4" spans="1:11" ht="15.75" x14ac:dyDescent="0.25">
      <c r="A4" s="136" t="s">
        <v>49</v>
      </c>
      <c r="E4" s="383" t="s">
        <v>108</v>
      </c>
      <c r="F4" s="383"/>
      <c r="G4" s="383"/>
      <c r="H4" s="383"/>
      <c r="I4" s="383"/>
    </row>
    <row r="5" spans="1:11" ht="9" customHeight="1" x14ac:dyDescent="0.25">
      <c r="A5" s="136"/>
      <c r="E5" s="376" t="s">
        <v>48</v>
      </c>
      <c r="F5" s="376"/>
      <c r="G5" s="376"/>
      <c r="H5" s="376"/>
      <c r="I5" s="376"/>
    </row>
    <row r="6" spans="1:11" ht="19.5" x14ac:dyDescent="0.4">
      <c r="A6" s="134" t="s">
        <v>47</v>
      </c>
      <c r="E6" s="375" t="s">
        <v>109</v>
      </c>
      <c r="F6" s="375"/>
      <c r="G6" s="375"/>
      <c r="H6" s="134" t="s">
        <v>46</v>
      </c>
      <c r="I6" s="135" t="s">
        <v>110</v>
      </c>
    </row>
    <row r="7" spans="1:11" ht="9.75" customHeight="1" x14ac:dyDescent="0.4">
      <c r="A7" s="134"/>
      <c r="E7" s="376" t="s">
        <v>45</v>
      </c>
      <c r="F7" s="376"/>
      <c r="G7" s="376"/>
      <c r="H7" s="376"/>
      <c r="I7" s="376"/>
    </row>
    <row r="8" spans="1:11" ht="8.25" customHeight="1" x14ac:dyDescent="0.4">
      <c r="A8" s="134"/>
      <c r="E8" s="132"/>
      <c r="F8" s="132"/>
      <c r="G8" s="132"/>
      <c r="H8" s="133"/>
      <c r="I8" s="132"/>
    </row>
    <row r="9" spans="1:11" ht="19.5" x14ac:dyDescent="0.4">
      <c r="A9" s="134"/>
      <c r="E9" s="132"/>
      <c r="F9" s="132"/>
      <c r="G9" s="132"/>
      <c r="H9" s="133"/>
      <c r="I9" s="132"/>
    </row>
    <row r="11" spans="1:11" ht="18.75" x14ac:dyDescent="0.4">
      <c r="A11" s="131"/>
      <c r="B11" s="130"/>
      <c r="C11" s="130"/>
      <c r="D11" s="130"/>
      <c r="E11" s="125" t="s">
        <v>44</v>
      </c>
      <c r="F11" s="125" t="s">
        <v>43</v>
      </c>
      <c r="G11" s="127" t="s">
        <v>21</v>
      </c>
      <c r="H11" s="129" t="s">
        <v>27</v>
      </c>
      <c r="I11" s="128"/>
    </row>
    <row r="12" spans="1:11" ht="18.75" x14ac:dyDescent="0.4">
      <c r="A12" s="70"/>
      <c r="B12" s="70"/>
      <c r="C12" s="70"/>
      <c r="D12" s="70"/>
      <c r="E12" s="125" t="s">
        <v>42</v>
      </c>
      <c r="F12" s="125" t="s">
        <v>42</v>
      </c>
      <c r="G12" s="127" t="s">
        <v>41</v>
      </c>
      <c r="H12" s="126" t="s">
        <v>40</v>
      </c>
      <c r="I12" s="126" t="s">
        <v>39</v>
      </c>
    </row>
    <row r="13" spans="1:11" ht="15" x14ac:dyDescent="0.2">
      <c r="A13" s="70"/>
      <c r="B13" s="70"/>
      <c r="C13" s="70"/>
      <c r="D13" s="70"/>
      <c r="E13" s="125" t="s">
        <v>0</v>
      </c>
      <c r="F13" s="125" t="s">
        <v>0</v>
      </c>
      <c r="G13" s="124"/>
      <c r="H13" s="377" t="s">
        <v>10</v>
      </c>
      <c r="I13" s="378"/>
    </row>
    <row r="14" spans="1:11" ht="15" x14ac:dyDescent="0.2">
      <c r="A14" s="70"/>
      <c r="B14" s="70"/>
      <c r="C14" s="70"/>
      <c r="D14" s="70"/>
      <c r="E14" s="125"/>
      <c r="F14" s="125"/>
      <c r="G14" s="124"/>
      <c r="H14" s="123"/>
      <c r="I14" s="122"/>
    </row>
    <row r="15" spans="1:11" ht="18.75" x14ac:dyDescent="0.4">
      <c r="A15" s="74" t="s">
        <v>38</v>
      </c>
      <c r="B15" s="74"/>
      <c r="C15" s="120"/>
      <c r="D15" s="119"/>
      <c r="E15" s="121"/>
      <c r="F15" s="121"/>
      <c r="G15" s="101"/>
      <c r="H15" s="70"/>
      <c r="I15" s="70"/>
    </row>
    <row r="16" spans="1:11" ht="19.5" x14ac:dyDescent="0.4">
      <c r="A16" s="115" t="s">
        <v>37</v>
      </c>
      <c r="B16" s="74"/>
      <c r="C16" s="120"/>
      <c r="D16" s="119"/>
      <c r="E16" s="97">
        <v>7087000</v>
      </c>
      <c r="F16" s="114">
        <v>7179901</v>
      </c>
      <c r="G16" s="111">
        <f>H16+I16</f>
        <v>7179936.9800000004</v>
      </c>
      <c r="H16" s="97">
        <v>7119638.3900000006</v>
      </c>
      <c r="I16" s="97">
        <v>60298.59</v>
      </c>
    </row>
    <row r="17" spans="1:9" ht="14.25" x14ac:dyDescent="0.3">
      <c r="A17" s="118"/>
      <c r="B17" s="117"/>
      <c r="C17" s="117"/>
      <c r="D17" s="117"/>
      <c r="E17" s="116"/>
      <c r="F17" s="116"/>
    </row>
    <row r="18" spans="1:9" ht="19.5" x14ac:dyDescent="0.4">
      <c r="A18" s="115" t="s">
        <v>36</v>
      </c>
      <c r="B18" s="104"/>
      <c r="C18" s="104"/>
      <c r="D18" s="104"/>
      <c r="E18" s="97">
        <v>7087000</v>
      </c>
      <c r="F18" s="114">
        <v>7179901</v>
      </c>
      <c r="G18" s="111">
        <f>H18+I18</f>
        <v>7180134.5999999996</v>
      </c>
      <c r="H18" s="97">
        <v>7118562.5999999996</v>
      </c>
      <c r="I18" s="97">
        <v>61572</v>
      </c>
    </row>
    <row r="19" spans="1:9" ht="18" x14ac:dyDescent="0.35">
      <c r="A19" s="113"/>
      <c r="B19" s="104"/>
      <c r="C19" s="104"/>
      <c r="D19" s="104"/>
      <c r="E19" s="111"/>
      <c r="F19" s="112"/>
      <c r="G19" s="111"/>
      <c r="H19" s="110"/>
      <c r="I19" s="110"/>
    </row>
    <row r="20" spans="1:9" ht="18" hidden="1" x14ac:dyDescent="0.35">
      <c r="A20" s="109"/>
      <c r="B20" s="108"/>
      <c r="C20" s="108"/>
      <c r="D20" s="108"/>
      <c r="E20" s="104"/>
      <c r="F20" s="104"/>
      <c r="G20" s="104"/>
      <c r="H20" s="107"/>
      <c r="I20" s="107"/>
    </row>
    <row r="21" spans="1:9" ht="19.5" x14ac:dyDescent="0.4">
      <c r="A21" s="106" t="s">
        <v>35</v>
      </c>
      <c r="B21" s="102"/>
      <c r="C21" s="102"/>
      <c r="D21" s="102"/>
      <c r="E21" s="102"/>
      <c r="F21" s="102"/>
      <c r="G21" s="105"/>
      <c r="H21" s="104"/>
      <c r="I21" s="104"/>
    </row>
    <row r="22" spans="1:9" ht="18" x14ac:dyDescent="0.35">
      <c r="A22" s="102"/>
      <c r="B22" s="102"/>
      <c r="C22" s="103" t="s">
        <v>34</v>
      </c>
      <c r="D22" s="102"/>
      <c r="E22" s="102"/>
      <c r="F22" s="102"/>
      <c r="G22" s="97">
        <f>H22+I22</f>
        <v>0</v>
      </c>
      <c r="H22" s="97">
        <v>0</v>
      </c>
      <c r="I22" s="97">
        <v>0</v>
      </c>
    </row>
    <row r="23" spans="1:9" s="96" customFormat="1" ht="18" x14ac:dyDescent="0.25">
      <c r="A23" s="101"/>
      <c r="B23" s="99"/>
      <c r="C23" s="100"/>
      <c r="D23" s="99"/>
      <c r="E23" s="99"/>
      <c r="F23" s="99"/>
      <c r="G23" s="98"/>
      <c r="H23" s="97"/>
      <c r="I23" s="97"/>
    </row>
    <row r="24" spans="1:9" ht="19.5" x14ac:dyDescent="0.4">
      <c r="A24" s="94" t="s">
        <v>33</v>
      </c>
      <c r="B24" s="94"/>
      <c r="C24" s="95"/>
      <c r="D24" s="94"/>
      <c r="E24" s="94"/>
      <c r="F24" s="94"/>
      <c r="G24" s="93">
        <f>ROUND(G18-G16-G22,2)</f>
        <v>197.62</v>
      </c>
      <c r="H24" s="92">
        <f>H18-H16-H22</f>
        <v>-1075.7900000009686</v>
      </c>
      <c r="I24" s="92">
        <f>I18-I16-I22</f>
        <v>1273.4100000000035</v>
      </c>
    </row>
    <row r="25" spans="1:9" ht="15" x14ac:dyDescent="0.3">
      <c r="A25" s="91" t="s">
        <v>32</v>
      </c>
      <c r="B25" s="91"/>
      <c r="C25" s="91"/>
      <c r="D25" s="91"/>
      <c r="E25" s="91"/>
      <c r="F25" s="91"/>
      <c r="G25" s="90">
        <v>197.62000000000012</v>
      </c>
    </row>
    <row r="26" spans="1:9" ht="15" x14ac:dyDescent="0.3">
      <c r="A26" s="91" t="s">
        <v>31</v>
      </c>
      <c r="B26" s="91"/>
      <c r="C26" s="91"/>
      <c r="D26" s="91"/>
      <c r="E26" s="91"/>
      <c r="F26" s="91"/>
      <c r="G26" s="90">
        <v>0</v>
      </c>
      <c r="H26" s="70"/>
    </row>
    <row r="27" spans="1:9" ht="9.75" customHeight="1" x14ac:dyDescent="0.2"/>
    <row r="28" spans="1:9" ht="18.75" x14ac:dyDescent="0.4">
      <c r="A28" s="46" t="s">
        <v>30</v>
      </c>
      <c r="B28" s="89" t="s">
        <v>29</v>
      </c>
      <c r="C28" s="89"/>
      <c r="D28" s="88"/>
      <c r="E28" s="58"/>
      <c r="F28" s="4"/>
      <c r="G28" s="87"/>
      <c r="H28" s="71"/>
      <c r="I28" s="4"/>
    </row>
    <row r="29" spans="1:9" ht="18.75" x14ac:dyDescent="0.4">
      <c r="A29" s="74"/>
      <c r="B29" s="74"/>
      <c r="C29" s="78" t="s">
        <v>28</v>
      </c>
      <c r="D29" s="77"/>
      <c r="E29" s="76"/>
      <c r="G29" s="86">
        <f>G30+G31</f>
        <v>197.62</v>
      </c>
      <c r="H29" s="71"/>
      <c r="I29" s="70"/>
    </row>
    <row r="30" spans="1:9" ht="18.75" x14ac:dyDescent="0.4">
      <c r="A30" s="74"/>
      <c r="B30" s="74"/>
      <c r="C30" s="78"/>
      <c r="D30" s="77"/>
      <c r="E30" s="85" t="s">
        <v>27</v>
      </c>
      <c r="F30" s="70" t="s">
        <v>4</v>
      </c>
      <c r="G30" s="84">
        <v>0</v>
      </c>
      <c r="H30" s="71"/>
      <c r="I30" s="70"/>
    </row>
    <row r="31" spans="1:9" ht="18.75" x14ac:dyDescent="0.4">
      <c r="A31" s="74"/>
      <c r="B31" s="74"/>
      <c r="C31" s="83"/>
      <c r="D31" s="82"/>
      <c r="E31" s="81"/>
      <c r="F31" s="80" t="s">
        <v>2</v>
      </c>
      <c r="G31" s="79">
        <v>197.62</v>
      </c>
      <c r="H31" s="71"/>
      <c r="I31" s="70"/>
    </row>
    <row r="32" spans="1:9" ht="18.75" x14ac:dyDescent="0.4">
      <c r="A32" s="74"/>
      <c r="B32" s="74"/>
      <c r="C32" s="78" t="s">
        <v>26</v>
      </c>
      <c r="D32" s="77"/>
      <c r="E32" s="76"/>
      <c r="F32" s="70"/>
      <c r="G32" s="75">
        <v>0</v>
      </c>
      <c r="H32" s="71"/>
      <c r="I32" s="70"/>
    </row>
    <row r="33" spans="1:11" ht="18.75" x14ac:dyDescent="0.4">
      <c r="A33" s="74"/>
      <c r="B33" s="73" t="s">
        <v>25</v>
      </c>
      <c r="C33" s="379" t="s">
        <v>131</v>
      </c>
      <c r="D33" s="380"/>
      <c r="E33" s="380"/>
      <c r="F33" s="380"/>
      <c r="G33" s="72">
        <v>0</v>
      </c>
      <c r="H33" s="71"/>
      <c r="I33" s="70"/>
    </row>
    <row r="34" spans="1:11" ht="12.75" customHeight="1" x14ac:dyDescent="0.2">
      <c r="A34" s="394"/>
      <c r="B34" s="395"/>
      <c r="C34" s="395"/>
      <c r="D34" s="395"/>
      <c r="E34" s="395"/>
      <c r="F34" s="395"/>
      <c r="G34" s="395"/>
      <c r="H34" s="395"/>
      <c r="I34" s="395"/>
    </row>
    <row r="35" spans="1:11" x14ac:dyDescent="0.2">
      <c r="A35" s="395"/>
      <c r="B35" s="395"/>
      <c r="C35" s="395"/>
      <c r="D35" s="395"/>
      <c r="E35" s="395"/>
      <c r="F35" s="395"/>
      <c r="G35" s="395"/>
      <c r="H35" s="395"/>
      <c r="I35" s="395"/>
    </row>
    <row r="36" spans="1:11" x14ac:dyDescent="0.2">
      <c r="A36" s="395"/>
      <c r="B36" s="395"/>
      <c r="C36" s="395"/>
      <c r="D36" s="395"/>
      <c r="E36" s="395"/>
      <c r="F36" s="395"/>
      <c r="G36" s="395"/>
      <c r="H36" s="395"/>
      <c r="I36" s="395"/>
    </row>
    <row r="37" spans="1:11" ht="19.5" x14ac:dyDescent="0.4">
      <c r="A37" s="46" t="s">
        <v>24</v>
      </c>
      <c r="B37" s="46" t="s">
        <v>23</v>
      </c>
      <c r="C37" s="46"/>
      <c r="D37" s="67"/>
      <c r="E37" s="5"/>
      <c r="F37" s="69"/>
      <c r="G37" s="68"/>
      <c r="H37" s="4"/>
      <c r="I37" s="4"/>
    </row>
    <row r="38" spans="1:11" ht="18.75" x14ac:dyDescent="0.4">
      <c r="A38" s="46"/>
      <c r="B38" s="46"/>
      <c r="C38" s="46"/>
      <c r="D38" s="67"/>
      <c r="F38" s="9" t="s">
        <v>22</v>
      </c>
      <c r="G38" s="66" t="s">
        <v>21</v>
      </c>
      <c r="H38" s="4"/>
      <c r="I38" s="65" t="s">
        <v>20</v>
      </c>
    </row>
    <row r="39" spans="1:11" ht="16.5" x14ac:dyDescent="0.35">
      <c r="A39" s="60" t="s">
        <v>19</v>
      </c>
      <c r="B39" s="59"/>
      <c r="C39" s="58"/>
      <c r="D39" s="59"/>
      <c r="E39" s="5"/>
      <c r="F39" s="57">
        <v>2660000</v>
      </c>
      <c r="G39" s="57">
        <v>2825559</v>
      </c>
      <c r="H39" s="56" t="s">
        <v>14</v>
      </c>
      <c r="I39" s="55">
        <f>IF(F39=0,"nerozp.",G39/F39)</f>
        <v>1.0622402255639098</v>
      </c>
      <c r="J39" s="64"/>
      <c r="K39" s="62"/>
    </row>
    <row r="40" spans="1:11" ht="16.5" x14ac:dyDescent="0.35">
      <c r="A40" s="60" t="s">
        <v>18</v>
      </c>
      <c r="B40" s="59"/>
      <c r="C40" s="58"/>
      <c r="D40" s="61"/>
      <c r="E40" s="61"/>
      <c r="F40" s="57">
        <v>672041</v>
      </c>
      <c r="G40" s="57">
        <v>672041</v>
      </c>
      <c r="H40" s="56" t="s">
        <v>14</v>
      </c>
      <c r="I40" s="55">
        <f>IF(F40=0,"nerozp.",G40/F40)</f>
        <v>1</v>
      </c>
      <c r="J40" s="63"/>
      <c r="K40" s="62"/>
    </row>
    <row r="41" spans="1:11" ht="16.5" x14ac:dyDescent="0.35">
      <c r="A41" s="60" t="s">
        <v>17</v>
      </c>
      <c r="B41" s="59"/>
      <c r="C41" s="58"/>
      <c r="D41" s="61"/>
      <c r="E41" s="61"/>
      <c r="F41" s="57">
        <v>0</v>
      </c>
      <c r="G41" s="57">
        <v>0</v>
      </c>
      <c r="H41" s="56" t="s">
        <v>14</v>
      </c>
      <c r="I41" s="55" t="str">
        <f>IF(F41=0,"nerozp.",G41/F41)</f>
        <v>nerozp.</v>
      </c>
    </row>
    <row r="42" spans="1:11" ht="16.5" x14ac:dyDescent="0.35">
      <c r="A42" s="60" t="s">
        <v>16</v>
      </c>
      <c r="B42" s="59"/>
      <c r="C42" s="58"/>
      <c r="D42" s="5"/>
      <c r="E42" s="5"/>
      <c r="F42" s="57">
        <v>510041</v>
      </c>
      <c r="G42" s="57">
        <v>510041</v>
      </c>
      <c r="H42" s="56" t="s">
        <v>14</v>
      </c>
      <c r="I42" s="55">
        <f>IF(F42=0,"nerozp.",G42/F42)</f>
        <v>1</v>
      </c>
    </row>
    <row r="43" spans="1:11" ht="16.5" x14ac:dyDescent="0.35">
      <c r="A43" s="60" t="s">
        <v>15</v>
      </c>
      <c r="B43" s="59"/>
      <c r="C43" s="58"/>
      <c r="D43" s="5"/>
      <c r="E43" s="5"/>
      <c r="F43" s="57">
        <v>0</v>
      </c>
      <c r="G43" s="57">
        <v>0</v>
      </c>
      <c r="H43" s="56" t="s">
        <v>14</v>
      </c>
      <c r="I43" s="55" t="str">
        <f>IF(F43=0,"nerozp.",G43/F43)</f>
        <v>nerozp.</v>
      </c>
    </row>
    <row r="44" spans="1:11" ht="14.25" x14ac:dyDescent="0.2">
      <c r="A44" s="54" t="s">
        <v>13</v>
      </c>
      <c r="B44" s="53"/>
      <c r="C44" s="52"/>
      <c r="D44" s="50"/>
      <c r="E44" s="50"/>
      <c r="F44" s="49"/>
      <c r="G44" s="49"/>
      <c r="H44" s="48"/>
      <c r="I44" s="47"/>
    </row>
    <row r="45" spans="1:11" s="96" customFormat="1" ht="17.25" customHeight="1" x14ac:dyDescent="0.2">
      <c r="A45" s="51"/>
      <c r="B45" s="396" t="s">
        <v>139</v>
      </c>
      <c r="C45" s="397"/>
      <c r="D45" s="397"/>
      <c r="E45" s="397"/>
      <c r="F45" s="397"/>
      <c r="G45" s="397"/>
      <c r="H45" s="397"/>
      <c r="I45" s="397"/>
    </row>
    <row r="46" spans="1:11" s="96" customFormat="1" ht="21" customHeight="1" x14ac:dyDescent="0.2">
      <c r="A46" s="51"/>
      <c r="B46" s="397"/>
      <c r="C46" s="397"/>
      <c r="D46" s="397"/>
      <c r="E46" s="397"/>
      <c r="F46" s="397"/>
      <c r="G46" s="397"/>
      <c r="H46" s="397"/>
      <c r="I46" s="397"/>
    </row>
    <row r="47" spans="1:11" ht="19.5" thickBot="1" x14ac:dyDescent="0.45">
      <c r="A47" s="46" t="s">
        <v>12</v>
      </c>
      <c r="B47" s="46" t="s">
        <v>11</v>
      </c>
      <c r="C47" s="45"/>
      <c r="D47" s="5"/>
      <c r="E47" s="5"/>
      <c r="F47" s="4"/>
      <c r="G47" s="10"/>
      <c r="H47" s="384" t="s">
        <v>10</v>
      </c>
      <c r="I47" s="385"/>
    </row>
    <row r="48" spans="1:11" ht="18.75" thickTop="1" x14ac:dyDescent="0.35">
      <c r="A48" s="44"/>
      <c r="B48" s="42"/>
      <c r="C48" s="43"/>
      <c r="D48" s="42"/>
      <c r="E48" s="41" t="s">
        <v>9</v>
      </c>
      <c r="F48" s="40" t="s">
        <v>8</v>
      </c>
      <c r="G48" s="40" t="s">
        <v>7</v>
      </c>
      <c r="H48" s="39" t="s">
        <v>6</v>
      </c>
      <c r="I48" s="38" t="s">
        <v>5</v>
      </c>
    </row>
    <row r="49" spans="1:9" x14ac:dyDescent="0.2">
      <c r="A49" s="34"/>
      <c r="B49" s="4"/>
      <c r="C49" s="4"/>
      <c r="D49" s="4"/>
      <c r="E49" s="34"/>
      <c r="F49" s="374"/>
      <c r="G49" s="37"/>
      <c r="H49" s="36">
        <v>42004</v>
      </c>
      <c r="I49" s="35">
        <v>42004</v>
      </c>
    </row>
    <row r="50" spans="1:9" x14ac:dyDescent="0.2">
      <c r="A50" s="34"/>
      <c r="B50" s="4"/>
      <c r="C50" s="4"/>
      <c r="D50" s="4"/>
      <c r="E50" s="34"/>
      <c r="F50" s="374"/>
      <c r="G50" s="33"/>
      <c r="H50" s="33"/>
      <c r="I50" s="32"/>
    </row>
    <row r="51" spans="1:9" ht="13.5" thickBot="1" x14ac:dyDescent="0.25">
      <c r="A51" s="30"/>
      <c r="B51" s="31"/>
      <c r="C51" s="31"/>
      <c r="D51" s="31"/>
      <c r="E51" s="30"/>
      <c r="F51" s="29"/>
      <c r="G51" s="29"/>
      <c r="H51" s="29"/>
      <c r="I51" s="28"/>
    </row>
    <row r="52" spans="1:9" ht="13.5" thickTop="1" x14ac:dyDescent="0.2">
      <c r="A52" s="27"/>
      <c r="B52" s="26"/>
      <c r="C52" s="26" t="s">
        <v>4</v>
      </c>
      <c r="D52" s="26"/>
      <c r="E52" s="25">
        <v>62129</v>
      </c>
      <c r="F52" s="24">
        <v>0</v>
      </c>
      <c r="G52" s="23">
        <v>62129</v>
      </c>
      <c r="H52" s="23">
        <f>E52+F52-G52</f>
        <v>0</v>
      </c>
      <c r="I52" s="22">
        <v>0</v>
      </c>
    </row>
    <row r="53" spans="1:9" x14ac:dyDescent="0.2">
      <c r="A53" s="21"/>
      <c r="B53" s="20"/>
      <c r="C53" s="20" t="s">
        <v>3</v>
      </c>
      <c r="D53" s="20"/>
      <c r="E53" s="19">
        <v>29205.439999999999</v>
      </c>
      <c r="F53" s="18">
        <v>22362.000000000004</v>
      </c>
      <c r="G53" s="17">
        <v>20290</v>
      </c>
      <c r="H53" s="17">
        <f>E53+F53-G53</f>
        <v>31277.440000000002</v>
      </c>
      <c r="I53" s="16">
        <v>30993.439999999999</v>
      </c>
    </row>
    <row r="54" spans="1:9" x14ac:dyDescent="0.2">
      <c r="A54" s="21"/>
      <c r="B54" s="20"/>
      <c r="C54" s="20" t="s">
        <v>2</v>
      </c>
      <c r="D54" s="20"/>
      <c r="E54" s="19">
        <v>61363.32</v>
      </c>
      <c r="F54" s="18">
        <v>433502.03</v>
      </c>
      <c r="G54" s="17">
        <v>443527.35</v>
      </c>
      <c r="H54" s="17">
        <f>E54+F54-G54</f>
        <v>51338.000000000058</v>
      </c>
      <c r="I54" s="16">
        <v>51338</v>
      </c>
    </row>
    <row r="55" spans="1:9" x14ac:dyDescent="0.2">
      <c r="A55" s="21"/>
      <c r="B55" s="20"/>
      <c r="C55" s="20" t="s">
        <v>1</v>
      </c>
      <c r="D55" s="20"/>
      <c r="E55" s="19">
        <v>135944.9</v>
      </c>
      <c r="F55" s="18">
        <v>672040.99999999988</v>
      </c>
      <c r="G55" s="17">
        <v>807985.9</v>
      </c>
      <c r="H55" s="17">
        <f>E55+F55-G55</f>
        <v>0</v>
      </c>
      <c r="I55" s="16">
        <v>0</v>
      </c>
    </row>
    <row r="56" spans="1:9" ht="18.75" thickBot="1" x14ac:dyDescent="0.4">
      <c r="A56" s="15" t="s">
        <v>0</v>
      </c>
      <c r="B56" s="14"/>
      <c r="C56" s="14"/>
      <c r="D56" s="14"/>
      <c r="E56" s="13">
        <f>SUM(E52:E55)</f>
        <v>288642.66000000003</v>
      </c>
      <c r="F56" s="12">
        <f>SUM(F52:F55)</f>
        <v>1127905.0299999998</v>
      </c>
      <c r="G56" s="12">
        <f>SUM(G52:G55)</f>
        <v>1333932.25</v>
      </c>
      <c r="H56" s="337">
        <f>SUM(H52:H55)</f>
        <v>82615.440000000061</v>
      </c>
      <c r="I56" s="11">
        <f>SUM(I52:I55)</f>
        <v>82331.44</v>
      </c>
    </row>
    <row r="57" spans="1:9" ht="18" customHeight="1" thickTop="1" x14ac:dyDescent="0.35">
      <c r="A57" s="7"/>
      <c r="B57" s="6"/>
      <c r="C57" s="6"/>
      <c r="D57" s="5"/>
      <c r="E57" s="5"/>
      <c r="F57" s="4"/>
      <c r="G57" s="10"/>
      <c r="H57" s="9"/>
      <c r="I57" s="9"/>
    </row>
    <row r="58" spans="1:9" ht="18" hidden="1" x14ac:dyDescent="0.35">
      <c r="A58" s="7"/>
      <c r="B58" s="6"/>
      <c r="C58" s="6"/>
      <c r="D58" s="5"/>
      <c r="E58" s="5"/>
      <c r="F58" s="4"/>
      <c r="G58" s="8"/>
      <c r="H58" s="4"/>
      <c r="I58" s="4"/>
    </row>
    <row r="59" spans="1:9" ht="18" x14ac:dyDescent="0.35">
      <c r="A59" s="7"/>
      <c r="B59" s="6"/>
      <c r="C59" s="6"/>
      <c r="D59" s="5"/>
      <c r="E59" s="5"/>
      <c r="F59" s="4"/>
      <c r="G59" s="4"/>
      <c r="H59" s="4"/>
      <c r="I59" s="4"/>
    </row>
    <row r="60" spans="1:9" x14ac:dyDescent="0.2">
      <c r="A60" s="3"/>
      <c r="B60" s="3"/>
      <c r="C60" s="3"/>
      <c r="D60" s="3"/>
      <c r="E60" s="3"/>
      <c r="F60" s="3"/>
      <c r="G60" s="3"/>
      <c r="H60" s="3"/>
      <c r="I60" s="3"/>
    </row>
  </sheetData>
  <sheetProtection selectLockedCells="1"/>
  <mergeCells count="13">
    <mergeCell ref="F49:F50"/>
    <mergeCell ref="E6:G6"/>
    <mergeCell ref="A34:I36"/>
    <mergeCell ref="E7:I7"/>
    <mergeCell ref="H13:I13"/>
    <mergeCell ref="C33:F33"/>
    <mergeCell ref="E4:I4"/>
    <mergeCell ref="H47:I47"/>
    <mergeCell ref="A2:D2"/>
    <mergeCell ref="E3:I3"/>
    <mergeCell ref="E2:I2"/>
    <mergeCell ref="E5:I5"/>
    <mergeCell ref="B45:I46"/>
  </mergeCells>
  <conditionalFormatting sqref="I44">
    <cfRule type="cellIs" dxfId="66" priority="7" stopIfTrue="1" operator="greaterThan">
      <formula>1</formula>
    </cfRule>
  </conditionalFormatting>
  <conditionalFormatting sqref="H52:H55">
    <cfRule type="cellIs" dxfId="65" priority="10" stopIfTrue="1" operator="notEqual">
      <formula>E52+F52-G52</formula>
    </cfRule>
  </conditionalFormatting>
  <conditionalFormatting sqref="I56">
    <cfRule type="cellIs" dxfId="64" priority="11" stopIfTrue="1" operator="notEqual">
      <formula>$I$52+$I$53+$I$54+$I$55</formula>
    </cfRule>
  </conditionalFormatting>
  <conditionalFormatting sqref="G18 G16">
    <cfRule type="cellIs" dxfId="63" priority="14" stopIfTrue="1" operator="notEqual">
      <formula>H16+I16</formula>
    </cfRule>
  </conditionalFormatting>
  <conditionalFormatting sqref="G24">
    <cfRule type="cellIs" dxfId="62" priority="15" stopIfTrue="1" operator="notEqual">
      <formula>ROUND(H24+I24,2)</formula>
    </cfRule>
  </conditionalFormatting>
  <conditionalFormatting sqref="H24">
    <cfRule type="cellIs" dxfId="61" priority="16" stopIfTrue="1" operator="notEqual">
      <formula>$H$18-$H$16-$H$22</formula>
    </cfRule>
  </conditionalFormatting>
  <conditionalFormatting sqref="I24">
    <cfRule type="cellIs" dxfId="60" priority="17" stopIfTrue="1" operator="notEqual">
      <formula>I18-I16</formula>
    </cfRule>
  </conditionalFormatting>
  <conditionalFormatting sqref="G23">
    <cfRule type="cellIs" dxfId="59" priority="5" stopIfTrue="1" operator="notEqual">
      <formula>ROUND(H23+I23,2)</formula>
    </cfRule>
  </conditionalFormatting>
  <conditionalFormatting sqref="J39">
    <cfRule type="cellIs" dxfId="58" priority="3" operator="greaterThan">
      <formula>0</formula>
    </cfRule>
    <cfRule type="cellIs" dxfId="57" priority="4" operator="lessThan">
      <formula>0</formula>
    </cfRule>
  </conditionalFormatting>
  <conditionalFormatting sqref="J40">
    <cfRule type="cellIs" dxfId="56" priority="1" operator="greaterThan">
      <formula>0</formula>
    </cfRule>
    <cfRule type="cellIs" dxfId="55" priority="2" operator="lessThan">
      <formula>0</formula>
    </cfRule>
  </conditionalFormatting>
  <pageMargins left="0.78740157480314965" right="0.39370078740157483" top="0.59055118110236227" bottom="0.59055118110236227" header="0.51181102362204722" footer="0.51181102362204722"/>
  <pageSetup paperSize="9" scale="80" orientation="portrait" r:id="rId1"/>
  <headerFooter alignWithMargins="0">
    <oddFooter>&amp;L&amp;"Arial,Kurzíva"Zastupitelstvo Olomouckého kraje 26.6.2015
4.- Závěrečný účet Olomouckého kraje za rok 2014
Příloha č.15: Financování hospodaření příspěvkových organizací Olomouckého kraje&amp;R&amp;"Arial,Kurzíva"Strana &amp;P (celkem 484)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</sheetPr>
  <dimension ref="A1:K60"/>
  <sheetViews>
    <sheetView topLeftCell="A10" zoomScaleNormal="100" workbookViewId="0">
      <selection activeCell="A35" sqref="A35:I36"/>
    </sheetView>
  </sheetViews>
  <sheetFormatPr defaultRowHeight="12.75" x14ac:dyDescent="0.2"/>
  <cols>
    <col min="1" max="1" width="7.5703125" style="2" customWidth="1"/>
    <col min="2" max="2" width="2.5703125" style="2" customWidth="1"/>
    <col min="3" max="3" width="8.42578125" style="2" customWidth="1"/>
    <col min="4" max="4" width="8.28515625" style="2" customWidth="1"/>
    <col min="5" max="5" width="16.140625" style="2" customWidth="1"/>
    <col min="6" max="6" width="15.5703125" style="2" customWidth="1"/>
    <col min="7" max="9" width="14.7109375" style="2" customWidth="1"/>
    <col min="10" max="10" width="10.7109375" style="1" customWidth="1"/>
    <col min="11" max="11" width="13.140625" style="1" bestFit="1" customWidth="1"/>
    <col min="12" max="16384" width="9.140625" style="1"/>
  </cols>
  <sheetData>
    <row r="1" spans="1:11" ht="19.5" x14ac:dyDescent="0.4">
      <c r="A1" s="340" t="s">
        <v>51</v>
      </c>
      <c r="B1" s="341"/>
      <c r="C1" s="341"/>
      <c r="D1" s="341"/>
      <c r="E1" s="342"/>
    </row>
    <row r="2" spans="1:11" ht="19.5" x14ac:dyDescent="0.4">
      <c r="A2" s="386" t="s">
        <v>50</v>
      </c>
      <c r="B2" s="386"/>
      <c r="C2" s="386"/>
      <c r="D2" s="386"/>
      <c r="E2" s="387" t="s">
        <v>111</v>
      </c>
      <c r="F2" s="375"/>
      <c r="G2" s="375"/>
      <c r="H2" s="375"/>
      <c r="I2" s="375"/>
      <c r="J2" s="138"/>
      <c r="K2" s="138"/>
    </row>
    <row r="3" spans="1:11" ht="12" customHeight="1" x14ac:dyDescent="0.4">
      <c r="A3" s="137"/>
      <c r="B3" s="137"/>
      <c r="C3" s="137"/>
      <c r="D3" s="137"/>
      <c r="E3" s="376" t="s">
        <v>48</v>
      </c>
      <c r="F3" s="376"/>
      <c r="G3" s="376"/>
      <c r="H3" s="376"/>
      <c r="I3" s="376"/>
    </row>
    <row r="4" spans="1:11" ht="15.75" x14ac:dyDescent="0.25">
      <c r="A4" s="136" t="s">
        <v>49</v>
      </c>
      <c r="E4" s="383" t="s">
        <v>112</v>
      </c>
      <c r="F4" s="383"/>
      <c r="G4" s="383"/>
      <c r="H4" s="383"/>
      <c r="I4" s="383"/>
    </row>
    <row r="5" spans="1:11" ht="9" customHeight="1" x14ac:dyDescent="0.25">
      <c r="A5" s="136"/>
      <c r="E5" s="376" t="s">
        <v>48</v>
      </c>
      <c r="F5" s="376"/>
      <c r="G5" s="376"/>
      <c r="H5" s="376"/>
      <c r="I5" s="376"/>
    </row>
    <row r="6" spans="1:11" ht="19.5" x14ac:dyDescent="0.4">
      <c r="A6" s="134" t="s">
        <v>47</v>
      </c>
      <c r="E6" s="375" t="s">
        <v>113</v>
      </c>
      <c r="F6" s="375"/>
      <c r="G6" s="375"/>
      <c r="H6" s="134" t="s">
        <v>46</v>
      </c>
      <c r="I6" s="135" t="s">
        <v>114</v>
      </c>
    </row>
    <row r="7" spans="1:11" ht="9.75" customHeight="1" x14ac:dyDescent="0.4">
      <c r="A7" s="134"/>
      <c r="E7" s="376" t="s">
        <v>45</v>
      </c>
      <c r="F7" s="376"/>
      <c r="G7" s="376"/>
      <c r="H7" s="376"/>
      <c r="I7" s="376"/>
    </row>
    <row r="8" spans="1:11" ht="8.25" customHeight="1" x14ac:dyDescent="0.4">
      <c r="A8" s="134"/>
      <c r="E8" s="132"/>
      <c r="F8" s="132"/>
      <c r="G8" s="132"/>
      <c r="H8" s="133"/>
      <c r="I8" s="132"/>
    </row>
    <row r="9" spans="1:11" ht="19.5" x14ac:dyDescent="0.4">
      <c r="A9" s="134"/>
      <c r="E9" s="132"/>
      <c r="F9" s="132"/>
      <c r="G9" s="132"/>
      <c r="H9" s="133"/>
      <c r="I9" s="132"/>
    </row>
    <row r="11" spans="1:11" ht="18.75" x14ac:dyDescent="0.4">
      <c r="A11" s="131"/>
      <c r="B11" s="130"/>
      <c r="C11" s="130"/>
      <c r="D11" s="130"/>
      <c r="E11" s="125" t="s">
        <v>44</v>
      </c>
      <c r="F11" s="125" t="s">
        <v>43</v>
      </c>
      <c r="G11" s="127" t="s">
        <v>21</v>
      </c>
      <c r="H11" s="129" t="s">
        <v>27</v>
      </c>
      <c r="I11" s="128"/>
    </row>
    <row r="12" spans="1:11" ht="18.75" x14ac:dyDescent="0.4">
      <c r="A12" s="70"/>
      <c r="B12" s="70"/>
      <c r="C12" s="70"/>
      <c r="D12" s="70"/>
      <c r="E12" s="125" t="s">
        <v>42</v>
      </c>
      <c r="F12" s="125" t="s">
        <v>42</v>
      </c>
      <c r="G12" s="127" t="s">
        <v>41</v>
      </c>
      <c r="H12" s="126" t="s">
        <v>40</v>
      </c>
      <c r="I12" s="126" t="s">
        <v>39</v>
      </c>
    </row>
    <row r="13" spans="1:11" ht="15" x14ac:dyDescent="0.2">
      <c r="A13" s="70"/>
      <c r="B13" s="70"/>
      <c r="C13" s="70"/>
      <c r="D13" s="70"/>
      <c r="E13" s="125" t="s">
        <v>0</v>
      </c>
      <c r="F13" s="125" t="s">
        <v>0</v>
      </c>
      <c r="G13" s="124"/>
      <c r="H13" s="377" t="s">
        <v>10</v>
      </c>
      <c r="I13" s="378"/>
    </row>
    <row r="14" spans="1:11" ht="15" x14ac:dyDescent="0.2">
      <c r="A14" s="70"/>
      <c r="B14" s="70"/>
      <c r="C14" s="70"/>
      <c r="D14" s="70"/>
      <c r="E14" s="125"/>
      <c r="F14" s="125"/>
      <c r="G14" s="124"/>
      <c r="H14" s="123"/>
      <c r="I14" s="122"/>
    </row>
    <row r="15" spans="1:11" ht="18.75" x14ac:dyDescent="0.4">
      <c r="A15" s="74" t="s">
        <v>38</v>
      </c>
      <c r="B15" s="74"/>
      <c r="C15" s="120"/>
      <c r="D15" s="119"/>
      <c r="E15" s="121"/>
      <c r="F15" s="121"/>
      <c r="G15" s="101"/>
      <c r="H15" s="70"/>
      <c r="I15" s="70"/>
    </row>
    <row r="16" spans="1:11" ht="19.5" x14ac:dyDescent="0.4">
      <c r="A16" s="115" t="s">
        <v>37</v>
      </c>
      <c r="B16" s="74"/>
      <c r="C16" s="120"/>
      <c r="D16" s="119"/>
      <c r="E16" s="97">
        <v>13526000</v>
      </c>
      <c r="F16" s="114">
        <v>13830500</v>
      </c>
      <c r="G16" s="111">
        <f>H16+I16</f>
        <v>13825213.58</v>
      </c>
      <c r="H16" s="97">
        <v>13697608.970000001</v>
      </c>
      <c r="I16" s="97">
        <v>127604.60999999999</v>
      </c>
    </row>
    <row r="17" spans="1:9" ht="14.25" x14ac:dyDescent="0.3">
      <c r="A17" s="118"/>
      <c r="B17" s="117"/>
      <c r="C17" s="117"/>
      <c r="D17" s="117"/>
      <c r="E17" s="116"/>
      <c r="F17" s="116"/>
    </row>
    <row r="18" spans="1:9" ht="19.5" x14ac:dyDescent="0.4">
      <c r="A18" s="115" t="s">
        <v>36</v>
      </c>
      <c r="B18" s="104"/>
      <c r="C18" s="104"/>
      <c r="D18" s="104"/>
      <c r="E18" s="97">
        <v>13526000</v>
      </c>
      <c r="F18" s="114">
        <v>13835521</v>
      </c>
      <c r="G18" s="111">
        <f>H18+I18</f>
        <v>13830252.73</v>
      </c>
      <c r="H18" s="97">
        <v>13676352.73</v>
      </c>
      <c r="I18" s="97">
        <v>153900</v>
      </c>
    </row>
    <row r="19" spans="1:9" ht="18" x14ac:dyDescent="0.35">
      <c r="A19" s="113"/>
      <c r="B19" s="104"/>
      <c r="C19" s="104"/>
      <c r="D19" s="104"/>
      <c r="E19" s="111"/>
      <c r="F19" s="112"/>
      <c r="G19" s="111"/>
      <c r="H19" s="110"/>
      <c r="I19" s="110"/>
    </row>
    <row r="20" spans="1:9" ht="18" hidden="1" x14ac:dyDescent="0.35">
      <c r="A20" s="109"/>
      <c r="B20" s="108"/>
      <c r="C20" s="108"/>
      <c r="D20" s="108"/>
      <c r="E20" s="104"/>
      <c r="F20" s="104"/>
      <c r="G20" s="104"/>
      <c r="H20" s="107"/>
      <c r="I20" s="107"/>
    </row>
    <row r="21" spans="1:9" ht="19.5" x14ac:dyDescent="0.4">
      <c r="A21" s="106" t="s">
        <v>35</v>
      </c>
      <c r="B21" s="102"/>
      <c r="C21" s="102"/>
      <c r="D21" s="102"/>
      <c r="E21" s="102"/>
      <c r="F21" s="102"/>
      <c r="G21" s="105"/>
      <c r="H21" s="104"/>
      <c r="I21" s="104"/>
    </row>
    <row r="22" spans="1:9" ht="18" x14ac:dyDescent="0.35">
      <c r="A22" s="102"/>
      <c r="B22" s="102"/>
      <c r="C22" s="103" t="s">
        <v>34</v>
      </c>
      <c r="D22" s="102"/>
      <c r="E22" s="102"/>
      <c r="F22" s="102"/>
      <c r="G22" s="97">
        <f>H22+I22</f>
        <v>0</v>
      </c>
      <c r="H22" s="97">
        <v>0</v>
      </c>
      <c r="I22" s="97">
        <v>0</v>
      </c>
    </row>
    <row r="23" spans="1:9" s="96" customFormat="1" ht="18" x14ac:dyDescent="0.25">
      <c r="A23" s="101"/>
      <c r="B23" s="99"/>
      <c r="C23" s="100"/>
      <c r="D23" s="99"/>
      <c r="E23" s="99"/>
      <c r="F23" s="99"/>
      <c r="G23" s="98"/>
      <c r="H23" s="97"/>
      <c r="I23" s="97"/>
    </row>
    <row r="24" spans="1:9" ht="19.5" x14ac:dyDescent="0.4">
      <c r="A24" s="94" t="s">
        <v>33</v>
      </c>
      <c r="B24" s="94"/>
      <c r="C24" s="95"/>
      <c r="D24" s="94"/>
      <c r="E24" s="94"/>
      <c r="F24" s="94"/>
      <c r="G24" s="93">
        <f>ROUND(G18-G16-G22,2)</f>
        <v>5039.1499999999996</v>
      </c>
      <c r="H24" s="92">
        <f>H18-H16-H22</f>
        <v>-21256.240000000224</v>
      </c>
      <c r="I24" s="92">
        <f>I18-I16-I22</f>
        <v>26295.390000000014</v>
      </c>
    </row>
    <row r="25" spans="1:9" ht="15" x14ac:dyDescent="0.3">
      <c r="A25" s="91" t="s">
        <v>32</v>
      </c>
      <c r="B25" s="91"/>
      <c r="C25" s="91"/>
      <c r="D25" s="91"/>
      <c r="E25" s="91"/>
      <c r="F25" s="91"/>
      <c r="G25" s="90">
        <v>-1460.8500000000022</v>
      </c>
    </row>
    <row r="26" spans="1:9" ht="15" x14ac:dyDescent="0.3">
      <c r="A26" s="91" t="s">
        <v>31</v>
      </c>
      <c r="B26" s="91"/>
      <c r="C26" s="91"/>
      <c r="D26" s="91"/>
      <c r="E26" s="91"/>
      <c r="F26" s="91"/>
      <c r="G26" s="90">
        <v>6500</v>
      </c>
      <c r="H26" s="70"/>
    </row>
    <row r="27" spans="1:9" ht="9.75" customHeight="1" x14ac:dyDescent="0.2"/>
    <row r="28" spans="1:9" ht="18.75" x14ac:dyDescent="0.4">
      <c r="A28" s="46" t="s">
        <v>30</v>
      </c>
      <c r="B28" s="89" t="s">
        <v>29</v>
      </c>
      <c r="C28" s="89"/>
      <c r="D28" s="88"/>
      <c r="E28" s="58"/>
      <c r="F28" s="4"/>
      <c r="G28" s="87"/>
      <c r="H28" s="71"/>
      <c r="I28" s="4"/>
    </row>
    <row r="29" spans="1:9" ht="18.75" x14ac:dyDescent="0.4">
      <c r="A29" s="74"/>
      <c r="B29" s="74"/>
      <c r="C29" s="78" t="s">
        <v>28</v>
      </c>
      <c r="D29" s="77"/>
      <c r="E29" s="76"/>
      <c r="G29" s="86">
        <f>G30+G31</f>
        <v>0</v>
      </c>
      <c r="H29" s="71"/>
      <c r="I29" s="70"/>
    </row>
    <row r="30" spans="1:9" ht="18.75" x14ac:dyDescent="0.4">
      <c r="A30" s="74"/>
      <c r="B30" s="74"/>
      <c r="C30" s="78"/>
      <c r="D30" s="77"/>
      <c r="E30" s="85" t="s">
        <v>27</v>
      </c>
      <c r="F30" s="70" t="s">
        <v>4</v>
      </c>
      <c r="G30" s="84">
        <v>0</v>
      </c>
      <c r="H30" s="71"/>
      <c r="I30" s="70"/>
    </row>
    <row r="31" spans="1:9" ht="18.75" x14ac:dyDescent="0.4">
      <c r="A31" s="74"/>
      <c r="B31" s="74"/>
      <c r="C31" s="83"/>
      <c r="D31" s="82"/>
      <c r="E31" s="81"/>
      <c r="F31" s="80" t="s">
        <v>2</v>
      </c>
      <c r="G31" s="79">
        <v>0</v>
      </c>
      <c r="H31" s="71"/>
      <c r="I31" s="70"/>
    </row>
    <row r="32" spans="1:9" ht="18.75" x14ac:dyDescent="0.4">
      <c r="A32" s="74"/>
      <c r="B32" s="74"/>
      <c r="C32" s="78" t="s">
        <v>26</v>
      </c>
      <c r="D32" s="77"/>
      <c r="E32" s="76"/>
      <c r="F32" s="70"/>
      <c r="G32" s="75">
        <v>6500</v>
      </c>
      <c r="H32" s="71"/>
      <c r="I32" s="70"/>
    </row>
    <row r="33" spans="1:11" ht="18.75" x14ac:dyDescent="0.4">
      <c r="A33" s="74"/>
      <c r="B33" s="73" t="s">
        <v>25</v>
      </c>
      <c r="C33" s="379" t="s">
        <v>131</v>
      </c>
      <c r="D33" s="380"/>
      <c r="E33" s="380"/>
      <c r="F33" s="380"/>
      <c r="G33" s="336">
        <v>6500</v>
      </c>
      <c r="H33" s="71"/>
      <c r="I33" s="70"/>
    </row>
    <row r="34" spans="1:11" ht="28.5" hidden="1" customHeight="1" x14ac:dyDescent="0.2">
      <c r="A34" s="388"/>
      <c r="B34" s="389"/>
      <c r="C34" s="389"/>
      <c r="D34" s="389"/>
      <c r="E34" s="389"/>
      <c r="F34" s="389"/>
      <c r="G34" s="389"/>
      <c r="H34" s="389"/>
      <c r="I34" s="389"/>
    </row>
    <row r="35" spans="1:11" x14ac:dyDescent="0.2">
      <c r="A35" s="398" t="s">
        <v>130</v>
      </c>
      <c r="B35" s="389"/>
      <c r="C35" s="389"/>
      <c r="D35" s="389"/>
      <c r="E35" s="389"/>
      <c r="F35" s="389"/>
      <c r="G35" s="389"/>
      <c r="H35" s="389"/>
      <c r="I35" s="389"/>
    </row>
    <row r="36" spans="1:11" ht="29.25" customHeight="1" x14ac:dyDescent="0.2">
      <c r="A36" s="389"/>
      <c r="B36" s="389"/>
      <c r="C36" s="389"/>
      <c r="D36" s="389"/>
      <c r="E36" s="389"/>
      <c r="F36" s="389"/>
      <c r="G36" s="389"/>
      <c r="H36" s="389"/>
      <c r="I36" s="389"/>
    </row>
    <row r="37" spans="1:11" ht="19.5" x14ac:dyDescent="0.4">
      <c r="A37" s="46" t="s">
        <v>24</v>
      </c>
      <c r="B37" s="46" t="s">
        <v>23</v>
      </c>
      <c r="C37" s="46"/>
      <c r="D37" s="67"/>
      <c r="E37" s="5"/>
      <c r="F37" s="69"/>
      <c r="G37" s="68"/>
      <c r="H37" s="4"/>
      <c r="I37" s="4"/>
    </row>
    <row r="38" spans="1:11" ht="18.75" x14ac:dyDescent="0.4">
      <c r="A38" s="46"/>
      <c r="B38" s="46"/>
      <c r="C38" s="46"/>
      <c r="D38" s="67"/>
      <c r="F38" s="9" t="s">
        <v>22</v>
      </c>
      <c r="G38" s="66" t="s">
        <v>21</v>
      </c>
      <c r="H38" s="4"/>
      <c r="I38" s="65" t="s">
        <v>20</v>
      </c>
    </row>
    <row r="39" spans="1:11" ht="16.5" x14ac:dyDescent="0.35">
      <c r="A39" s="60" t="s">
        <v>19</v>
      </c>
      <c r="B39" s="59"/>
      <c r="C39" s="58"/>
      <c r="D39" s="59"/>
      <c r="E39" s="5"/>
      <c r="F39" s="57">
        <v>6902000</v>
      </c>
      <c r="G39" s="57">
        <v>7018883</v>
      </c>
      <c r="H39" s="56" t="s">
        <v>14</v>
      </c>
      <c r="I39" s="55">
        <f>IF(F39=0,"nerozp.",G39/F39)</f>
        <v>1.0169346566212691</v>
      </c>
      <c r="J39" s="64"/>
      <c r="K39" s="62"/>
    </row>
    <row r="40" spans="1:11" ht="16.5" x14ac:dyDescent="0.35">
      <c r="A40" s="60" t="s">
        <v>18</v>
      </c>
      <c r="B40" s="59"/>
      <c r="C40" s="58"/>
      <c r="D40" s="61"/>
      <c r="E40" s="61"/>
      <c r="F40" s="57">
        <v>1353711</v>
      </c>
      <c r="G40" s="57">
        <v>1348496</v>
      </c>
      <c r="H40" s="56" t="s">
        <v>14</v>
      </c>
      <c r="I40" s="55">
        <f>IF(F40=0,"nerozp.",G40/F40)</f>
        <v>0.9961476267829692</v>
      </c>
      <c r="J40" s="63"/>
      <c r="K40" s="62"/>
    </row>
    <row r="41" spans="1:11" ht="16.5" x14ac:dyDescent="0.35">
      <c r="A41" s="60" t="s">
        <v>17</v>
      </c>
      <c r="B41" s="59"/>
      <c r="C41" s="58"/>
      <c r="D41" s="61"/>
      <c r="E41" s="61"/>
      <c r="F41" s="57">
        <v>0</v>
      </c>
      <c r="G41" s="57">
        <v>0</v>
      </c>
      <c r="H41" s="56" t="s">
        <v>14</v>
      </c>
      <c r="I41" s="55" t="str">
        <f>IF(F41=0,"nerozp.",G41/F41)</f>
        <v>nerozp.</v>
      </c>
    </row>
    <row r="42" spans="1:11" ht="16.5" x14ac:dyDescent="0.35">
      <c r="A42" s="60" t="s">
        <v>16</v>
      </c>
      <c r="B42" s="59"/>
      <c r="C42" s="58"/>
      <c r="D42" s="5"/>
      <c r="E42" s="5"/>
      <c r="F42" s="57">
        <v>1015711</v>
      </c>
      <c r="G42" s="57">
        <v>1015711</v>
      </c>
      <c r="H42" s="56" t="s">
        <v>14</v>
      </c>
      <c r="I42" s="55">
        <f>IF(F42=0,"nerozp.",G42/F42)</f>
        <v>1</v>
      </c>
    </row>
    <row r="43" spans="1:11" ht="16.5" x14ac:dyDescent="0.35">
      <c r="A43" s="60" t="s">
        <v>15</v>
      </c>
      <c r="B43" s="59"/>
      <c r="C43" s="58"/>
      <c r="D43" s="5"/>
      <c r="E43" s="5"/>
      <c r="F43" s="57">
        <v>0</v>
      </c>
      <c r="G43" s="57">
        <v>0</v>
      </c>
      <c r="H43" s="56" t="s">
        <v>14</v>
      </c>
      <c r="I43" s="55" t="str">
        <f>IF(F43=0,"nerozp.",G43/F43)</f>
        <v>nerozp.</v>
      </c>
    </row>
    <row r="44" spans="1:11" ht="27" customHeight="1" x14ac:dyDescent="0.2">
      <c r="A44" s="334" t="s">
        <v>13</v>
      </c>
      <c r="B44" s="399" t="s">
        <v>137</v>
      </c>
      <c r="C44" s="400"/>
      <c r="D44" s="400"/>
      <c r="E44" s="400"/>
      <c r="F44" s="400"/>
      <c r="G44" s="400"/>
      <c r="H44" s="400"/>
      <c r="I44" s="400"/>
    </row>
    <row r="45" spans="1:11" ht="17.25" customHeight="1" x14ac:dyDescent="0.2">
      <c r="A45" s="51"/>
      <c r="B45" s="401" t="s">
        <v>138</v>
      </c>
      <c r="C45" s="402"/>
      <c r="D45" s="402"/>
      <c r="E45" s="402"/>
      <c r="F45" s="402"/>
      <c r="G45" s="402"/>
      <c r="H45" s="402"/>
      <c r="I45" s="402"/>
    </row>
    <row r="46" spans="1:11" x14ac:dyDescent="0.2">
      <c r="A46" s="51"/>
      <c r="B46" s="402"/>
      <c r="C46" s="402"/>
      <c r="D46" s="402"/>
      <c r="E46" s="402"/>
      <c r="F46" s="402"/>
      <c r="G46" s="402"/>
      <c r="H46" s="402"/>
      <c r="I46" s="402"/>
      <c r="K46" s="335"/>
    </row>
    <row r="47" spans="1:11" ht="19.5" thickBot="1" x14ac:dyDescent="0.45">
      <c r="A47" s="46" t="s">
        <v>12</v>
      </c>
      <c r="B47" s="46" t="s">
        <v>11</v>
      </c>
      <c r="C47" s="45"/>
      <c r="D47" s="5"/>
      <c r="E47" s="5"/>
      <c r="F47" s="4"/>
      <c r="G47" s="10"/>
      <c r="H47" s="384" t="s">
        <v>10</v>
      </c>
      <c r="I47" s="385"/>
    </row>
    <row r="48" spans="1:11" ht="18.75" thickTop="1" x14ac:dyDescent="0.35">
      <c r="A48" s="44"/>
      <c r="B48" s="42"/>
      <c r="C48" s="43"/>
      <c r="D48" s="42"/>
      <c r="E48" s="41" t="s">
        <v>9</v>
      </c>
      <c r="F48" s="40" t="s">
        <v>8</v>
      </c>
      <c r="G48" s="40" t="s">
        <v>7</v>
      </c>
      <c r="H48" s="39" t="s">
        <v>6</v>
      </c>
      <c r="I48" s="38" t="s">
        <v>5</v>
      </c>
    </row>
    <row r="49" spans="1:9" x14ac:dyDescent="0.2">
      <c r="A49" s="34"/>
      <c r="B49" s="4"/>
      <c r="C49" s="4"/>
      <c r="D49" s="4"/>
      <c r="E49" s="34"/>
      <c r="F49" s="374"/>
      <c r="G49" s="37"/>
      <c r="H49" s="36">
        <v>42004</v>
      </c>
      <c r="I49" s="35">
        <v>42004</v>
      </c>
    </row>
    <row r="50" spans="1:9" x14ac:dyDescent="0.2">
      <c r="A50" s="34"/>
      <c r="B50" s="4"/>
      <c r="C50" s="4"/>
      <c r="D50" s="4"/>
      <c r="E50" s="34"/>
      <c r="F50" s="374"/>
      <c r="G50" s="33"/>
      <c r="H50" s="33"/>
      <c r="I50" s="32"/>
    </row>
    <row r="51" spans="1:9" ht="13.5" thickBot="1" x14ac:dyDescent="0.25">
      <c r="A51" s="30"/>
      <c r="B51" s="31"/>
      <c r="C51" s="31"/>
      <c r="D51" s="31"/>
      <c r="E51" s="30"/>
      <c r="F51" s="29"/>
      <c r="G51" s="29"/>
      <c r="H51" s="29"/>
      <c r="I51" s="28"/>
    </row>
    <row r="52" spans="1:9" ht="13.5" thickTop="1" x14ac:dyDescent="0.2">
      <c r="A52" s="27"/>
      <c r="B52" s="26"/>
      <c r="C52" s="26" t="s">
        <v>4</v>
      </c>
      <c r="D52" s="26"/>
      <c r="E52" s="25">
        <v>101131</v>
      </c>
      <c r="F52" s="24">
        <v>0</v>
      </c>
      <c r="G52" s="23">
        <v>7000</v>
      </c>
      <c r="H52" s="23">
        <f>E52+F52-G52</f>
        <v>94131</v>
      </c>
      <c r="I52" s="22">
        <v>94131</v>
      </c>
    </row>
    <row r="53" spans="1:9" x14ac:dyDescent="0.2">
      <c r="A53" s="21"/>
      <c r="B53" s="20"/>
      <c r="C53" s="20" t="s">
        <v>3</v>
      </c>
      <c r="D53" s="20"/>
      <c r="E53" s="19">
        <v>28217.48</v>
      </c>
      <c r="F53" s="18">
        <v>65081.260000000009</v>
      </c>
      <c r="G53" s="17">
        <v>76860</v>
      </c>
      <c r="H53" s="17">
        <f>E53+F53-G53</f>
        <v>16438.740000000005</v>
      </c>
      <c r="I53" s="324">
        <f>14830.64-0.2</f>
        <v>14830.439999999999</v>
      </c>
    </row>
    <row r="54" spans="1:9" x14ac:dyDescent="0.2">
      <c r="A54" s="21"/>
      <c r="B54" s="20"/>
      <c r="C54" s="20" t="s">
        <v>2</v>
      </c>
      <c r="D54" s="20"/>
      <c r="E54" s="19">
        <v>962971.04</v>
      </c>
      <c r="F54" s="18">
        <v>265894.3</v>
      </c>
      <c r="G54" s="17">
        <v>417950</v>
      </c>
      <c r="H54" s="17">
        <f>E54+F54-G54</f>
        <v>810915.34000000008</v>
      </c>
      <c r="I54" s="16">
        <v>810915.34</v>
      </c>
    </row>
    <row r="55" spans="1:9" x14ac:dyDescent="0.2">
      <c r="A55" s="21"/>
      <c r="B55" s="20"/>
      <c r="C55" s="20" t="s">
        <v>1</v>
      </c>
      <c r="D55" s="20"/>
      <c r="E55" s="19">
        <v>216097.6</v>
      </c>
      <c r="F55" s="18">
        <v>1594690.9599999995</v>
      </c>
      <c r="G55" s="17">
        <v>1357577</v>
      </c>
      <c r="H55" s="17">
        <f>E55+F55-G55</f>
        <v>453211.55999999959</v>
      </c>
      <c r="I55" s="16">
        <v>453211.3</v>
      </c>
    </row>
    <row r="56" spans="1:9" ht="18.75" thickBot="1" x14ac:dyDescent="0.4">
      <c r="A56" s="15" t="s">
        <v>0</v>
      </c>
      <c r="B56" s="14"/>
      <c r="C56" s="14"/>
      <c r="D56" s="14"/>
      <c r="E56" s="13">
        <f>SUM(E52:E55)</f>
        <v>1308417.1200000001</v>
      </c>
      <c r="F56" s="12">
        <f>SUM(F52:F55)</f>
        <v>1925666.5199999996</v>
      </c>
      <c r="G56" s="12">
        <f>SUM(G52:G55)</f>
        <v>1859387</v>
      </c>
      <c r="H56" s="12">
        <f>SUM(H52:H55)</f>
        <v>1374696.6399999997</v>
      </c>
      <c r="I56" s="11">
        <f>SUM(I52:I55)</f>
        <v>1373088.08</v>
      </c>
    </row>
    <row r="57" spans="1:9" ht="18" customHeight="1" thickTop="1" x14ac:dyDescent="0.35">
      <c r="A57" s="7"/>
      <c r="B57" s="6"/>
      <c r="C57" s="6"/>
      <c r="D57" s="5"/>
      <c r="E57" s="5"/>
      <c r="F57" s="4"/>
      <c r="G57" s="10"/>
      <c r="H57" s="9"/>
      <c r="I57" s="9"/>
    </row>
    <row r="58" spans="1:9" ht="18" hidden="1" x14ac:dyDescent="0.35">
      <c r="A58" s="7"/>
      <c r="B58" s="6"/>
      <c r="C58" s="6"/>
      <c r="D58" s="5"/>
      <c r="E58" s="5"/>
      <c r="F58" s="4"/>
      <c r="G58" s="8"/>
      <c r="H58" s="4"/>
      <c r="I58" s="4"/>
    </row>
    <row r="59" spans="1:9" ht="18" x14ac:dyDescent="0.35">
      <c r="A59" s="7"/>
      <c r="B59" s="6"/>
      <c r="C59" s="6"/>
      <c r="D59" s="5"/>
      <c r="E59" s="5"/>
      <c r="F59" s="4"/>
      <c r="G59" s="4"/>
      <c r="H59" s="4"/>
      <c r="I59" s="4"/>
    </row>
    <row r="60" spans="1:9" x14ac:dyDescent="0.2">
      <c r="A60" s="3"/>
      <c r="B60" s="3"/>
      <c r="C60" s="3"/>
      <c r="D60" s="3"/>
      <c r="E60" s="3"/>
      <c r="F60" s="3"/>
      <c r="G60" s="3"/>
      <c r="H60" s="3"/>
      <c r="I60" s="3"/>
    </row>
  </sheetData>
  <sheetProtection selectLockedCells="1"/>
  <mergeCells count="15">
    <mergeCell ref="E4:I4"/>
    <mergeCell ref="H47:I47"/>
    <mergeCell ref="A2:D2"/>
    <mergeCell ref="E3:I3"/>
    <mergeCell ref="E2:I2"/>
    <mergeCell ref="E5:I5"/>
    <mergeCell ref="F49:F50"/>
    <mergeCell ref="E6:G6"/>
    <mergeCell ref="E7:I7"/>
    <mergeCell ref="H13:I13"/>
    <mergeCell ref="C33:F33"/>
    <mergeCell ref="A34:I34"/>
    <mergeCell ref="A35:I36"/>
    <mergeCell ref="B44:I44"/>
    <mergeCell ref="B45:I46"/>
  </mergeCells>
  <conditionalFormatting sqref="H52:H55">
    <cfRule type="cellIs" dxfId="54" priority="10" stopIfTrue="1" operator="notEqual">
      <formula>E52+F52-G52</formula>
    </cfRule>
  </conditionalFormatting>
  <conditionalFormatting sqref="I56">
    <cfRule type="cellIs" dxfId="53" priority="11" stopIfTrue="1" operator="notEqual">
      <formula>$I$52+$I$53+$I$54+$I$55</formula>
    </cfRule>
  </conditionalFormatting>
  <conditionalFormatting sqref="H56">
    <cfRule type="cellIs" dxfId="52" priority="12" stopIfTrue="1" operator="notEqual">
      <formula>E56+F56-G56</formula>
    </cfRule>
    <cfRule type="cellIs" dxfId="51" priority="13" stopIfTrue="1" operator="notEqual">
      <formula>SUM($H$52:$H$55)</formula>
    </cfRule>
  </conditionalFormatting>
  <conditionalFormatting sqref="G18 G16">
    <cfRule type="cellIs" dxfId="50" priority="14" stopIfTrue="1" operator="notEqual">
      <formula>H16+I16</formula>
    </cfRule>
  </conditionalFormatting>
  <conditionalFormatting sqref="G24">
    <cfRule type="cellIs" dxfId="49" priority="15" stopIfTrue="1" operator="notEqual">
      <formula>ROUND(H24+I24,2)</formula>
    </cfRule>
  </conditionalFormatting>
  <conditionalFormatting sqref="H24">
    <cfRule type="cellIs" dxfId="48" priority="16" stopIfTrue="1" operator="notEqual">
      <formula>$H$18-$H$16-$H$22</formula>
    </cfRule>
  </conditionalFormatting>
  <conditionalFormatting sqref="I24">
    <cfRule type="cellIs" dxfId="47" priority="17" stopIfTrue="1" operator="notEqual">
      <formula>I18-I16</formula>
    </cfRule>
  </conditionalFormatting>
  <conditionalFormatting sqref="G23">
    <cfRule type="cellIs" dxfId="46" priority="5" stopIfTrue="1" operator="notEqual">
      <formula>ROUND(H23+I23,2)</formula>
    </cfRule>
  </conditionalFormatting>
  <conditionalFormatting sqref="J39">
    <cfRule type="cellIs" dxfId="45" priority="3" operator="greaterThan">
      <formula>0</formula>
    </cfRule>
    <cfRule type="cellIs" dxfId="44" priority="4" operator="lessThan">
      <formula>0</formula>
    </cfRule>
  </conditionalFormatting>
  <conditionalFormatting sqref="J40">
    <cfRule type="cellIs" dxfId="43" priority="1" operator="greaterThan">
      <formula>0</formula>
    </cfRule>
    <cfRule type="cellIs" dxfId="42" priority="2" operator="lessThan">
      <formula>0</formula>
    </cfRule>
  </conditionalFormatting>
  <pageMargins left="0.78740157480314965" right="0.39370078740157483" top="0.59055118110236227" bottom="0.59055118110236227" header="0.51181102362204722" footer="0.51181102362204722"/>
  <pageSetup paperSize="9" scale="80" orientation="portrait" r:id="rId1"/>
  <headerFooter alignWithMargins="0">
    <oddFooter>&amp;L&amp;"Arial,Kurzíva"Zastupitelstvo Olomouckého kraje 26.6.2015
4.- Závěrečný účet Olomouckého kraje za rok 2014
Příloha č.15: Financování hospodaření příspěvkových organizací Olomouckého kraje&amp;R&amp;"Arial,Kurzíva"Strana &amp;P (celkem 484)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N60"/>
  <sheetViews>
    <sheetView zoomScaleNormal="100" workbookViewId="0">
      <selection activeCell="A35" sqref="A35:I36"/>
    </sheetView>
  </sheetViews>
  <sheetFormatPr defaultRowHeight="12.75" x14ac:dyDescent="0.2"/>
  <cols>
    <col min="1" max="1" width="7.5703125" style="2" customWidth="1"/>
    <col min="2" max="2" width="2.5703125" style="2" customWidth="1"/>
    <col min="3" max="3" width="8.42578125" style="2" customWidth="1"/>
    <col min="4" max="4" width="8.28515625" style="2" customWidth="1"/>
    <col min="5" max="5" width="16.140625" style="2" customWidth="1"/>
    <col min="6" max="6" width="15.5703125" style="2" customWidth="1"/>
    <col min="7" max="9" width="14.7109375" style="2" customWidth="1"/>
    <col min="10" max="13" width="9.140625" style="1"/>
    <col min="14" max="14" width="10.140625" style="1" bestFit="1" customWidth="1"/>
    <col min="15" max="16384" width="9.140625" style="1"/>
  </cols>
  <sheetData>
    <row r="1" spans="1:11" ht="19.5" x14ac:dyDescent="0.4">
      <c r="A1" s="340" t="s">
        <v>51</v>
      </c>
      <c r="B1" s="341"/>
      <c r="C1" s="341"/>
      <c r="D1" s="341"/>
      <c r="E1" s="342"/>
    </row>
    <row r="2" spans="1:11" ht="19.5" x14ac:dyDescent="0.4">
      <c r="A2" s="386" t="s">
        <v>50</v>
      </c>
      <c r="B2" s="386"/>
      <c r="C2" s="386"/>
      <c r="D2" s="386"/>
      <c r="E2" s="387" t="s">
        <v>115</v>
      </c>
      <c r="F2" s="375"/>
      <c r="G2" s="375"/>
      <c r="H2" s="375"/>
      <c r="I2" s="375"/>
      <c r="J2" s="138"/>
      <c r="K2" s="138"/>
    </row>
    <row r="3" spans="1:11" ht="12" customHeight="1" x14ac:dyDescent="0.4">
      <c r="A3" s="137"/>
      <c r="B3" s="137"/>
      <c r="C3" s="137"/>
      <c r="D3" s="137"/>
      <c r="E3" s="376" t="s">
        <v>48</v>
      </c>
      <c r="F3" s="376"/>
      <c r="G3" s="376"/>
      <c r="H3" s="376"/>
      <c r="I3" s="376"/>
    </row>
    <row r="4" spans="1:11" ht="15.75" x14ac:dyDescent="0.25">
      <c r="A4" s="136" t="s">
        <v>49</v>
      </c>
      <c r="E4" s="383" t="s">
        <v>116</v>
      </c>
      <c r="F4" s="383"/>
      <c r="G4" s="383"/>
      <c r="H4" s="383"/>
      <c r="I4" s="383"/>
    </row>
    <row r="5" spans="1:11" ht="9" customHeight="1" x14ac:dyDescent="0.25">
      <c r="A5" s="136"/>
      <c r="E5" s="376" t="s">
        <v>48</v>
      </c>
      <c r="F5" s="376"/>
      <c r="G5" s="376"/>
      <c r="H5" s="376"/>
      <c r="I5" s="376"/>
    </row>
    <row r="6" spans="1:11" ht="19.5" x14ac:dyDescent="0.4">
      <c r="A6" s="134" t="s">
        <v>47</v>
      </c>
      <c r="E6" s="375">
        <v>97969</v>
      </c>
      <c r="F6" s="375"/>
      <c r="G6" s="375"/>
      <c r="H6" s="134" t="s">
        <v>46</v>
      </c>
      <c r="I6" s="135" t="s">
        <v>117</v>
      </c>
    </row>
    <row r="7" spans="1:11" ht="9.75" customHeight="1" x14ac:dyDescent="0.4">
      <c r="A7" s="134"/>
      <c r="E7" s="376" t="s">
        <v>45</v>
      </c>
      <c r="F7" s="376"/>
      <c r="G7" s="376"/>
      <c r="H7" s="376"/>
      <c r="I7" s="376"/>
    </row>
    <row r="8" spans="1:11" ht="8.25" customHeight="1" x14ac:dyDescent="0.4">
      <c r="A8" s="134"/>
      <c r="E8" s="132"/>
      <c r="F8" s="132"/>
      <c r="G8" s="132"/>
      <c r="H8" s="133"/>
      <c r="I8" s="132"/>
    </row>
    <row r="9" spans="1:11" ht="19.5" x14ac:dyDescent="0.4">
      <c r="A9" s="134"/>
      <c r="E9" s="132"/>
      <c r="F9" s="132"/>
      <c r="G9" s="132"/>
      <c r="H9" s="133"/>
      <c r="I9" s="132"/>
    </row>
    <row r="11" spans="1:11" ht="18.75" x14ac:dyDescent="0.4">
      <c r="A11" s="131"/>
      <c r="B11" s="130"/>
      <c r="C11" s="130"/>
      <c r="D11" s="130"/>
      <c r="E11" s="125" t="s">
        <v>44</v>
      </c>
      <c r="F11" s="125" t="s">
        <v>43</v>
      </c>
      <c r="G11" s="127" t="s">
        <v>21</v>
      </c>
      <c r="H11" s="129" t="s">
        <v>27</v>
      </c>
      <c r="I11" s="128"/>
    </row>
    <row r="12" spans="1:11" ht="18.75" x14ac:dyDescent="0.4">
      <c r="A12" s="70"/>
      <c r="B12" s="70"/>
      <c r="C12" s="70"/>
      <c r="D12" s="70"/>
      <c r="E12" s="125" t="s">
        <v>42</v>
      </c>
      <c r="F12" s="125" t="s">
        <v>42</v>
      </c>
      <c r="G12" s="127" t="s">
        <v>41</v>
      </c>
      <c r="H12" s="126" t="s">
        <v>40</v>
      </c>
      <c r="I12" s="126" t="s">
        <v>39</v>
      </c>
    </row>
    <row r="13" spans="1:11" ht="15" x14ac:dyDescent="0.2">
      <c r="A13" s="70"/>
      <c r="B13" s="70"/>
      <c r="C13" s="70"/>
      <c r="D13" s="70"/>
      <c r="E13" s="125" t="s">
        <v>0</v>
      </c>
      <c r="F13" s="125" t="s">
        <v>0</v>
      </c>
      <c r="G13" s="124"/>
      <c r="H13" s="377" t="s">
        <v>10</v>
      </c>
      <c r="I13" s="378"/>
    </row>
    <row r="14" spans="1:11" ht="15" x14ac:dyDescent="0.2">
      <c r="A14" s="70"/>
      <c r="B14" s="70"/>
      <c r="C14" s="70"/>
      <c r="D14" s="70"/>
      <c r="E14" s="125"/>
      <c r="F14" s="125"/>
      <c r="G14" s="124"/>
      <c r="H14" s="123"/>
      <c r="I14" s="122"/>
    </row>
    <row r="15" spans="1:11" ht="18.75" x14ac:dyDescent="0.4">
      <c r="A15" s="74" t="s">
        <v>38</v>
      </c>
      <c r="B15" s="74"/>
      <c r="C15" s="120"/>
      <c r="D15" s="119"/>
      <c r="E15" s="121"/>
      <c r="F15" s="121"/>
      <c r="G15" s="101"/>
      <c r="H15" s="70"/>
      <c r="I15" s="70"/>
    </row>
    <row r="16" spans="1:11" ht="19.5" x14ac:dyDescent="0.4">
      <c r="A16" s="115" t="s">
        <v>37</v>
      </c>
      <c r="B16" s="74"/>
      <c r="C16" s="120"/>
      <c r="D16" s="119"/>
      <c r="E16" s="97">
        <v>21789000</v>
      </c>
      <c r="F16" s="114">
        <v>23230520.259999998</v>
      </c>
      <c r="G16" s="111">
        <f>H16+I16</f>
        <v>23069484.390000001</v>
      </c>
      <c r="H16" s="97">
        <v>22979678.030000001</v>
      </c>
      <c r="I16" s="97">
        <v>89806.36</v>
      </c>
    </row>
    <row r="17" spans="1:11" ht="14.25" x14ac:dyDescent="0.3">
      <c r="A17" s="118"/>
      <c r="B17" s="117"/>
      <c r="C17" s="117"/>
      <c r="D17" s="117"/>
      <c r="E17" s="116"/>
      <c r="F17" s="116"/>
    </row>
    <row r="18" spans="1:11" ht="19.5" x14ac:dyDescent="0.4">
      <c r="A18" s="115" t="s">
        <v>36</v>
      </c>
      <c r="B18" s="104"/>
      <c r="C18" s="104"/>
      <c r="D18" s="104"/>
      <c r="E18" s="97">
        <v>21789000</v>
      </c>
      <c r="F18" s="114">
        <v>23514760.260000002</v>
      </c>
      <c r="G18" s="111">
        <f>H18+I18</f>
        <v>23637986.950000003</v>
      </c>
      <c r="H18" s="97">
        <v>23263498.950000003</v>
      </c>
      <c r="I18" s="97">
        <v>374488</v>
      </c>
    </row>
    <row r="19" spans="1:11" ht="18" x14ac:dyDescent="0.35">
      <c r="A19" s="113"/>
      <c r="B19" s="104"/>
      <c r="C19" s="104"/>
      <c r="D19" s="104"/>
      <c r="E19" s="111"/>
      <c r="F19" s="112"/>
      <c r="G19" s="111"/>
      <c r="H19" s="110"/>
      <c r="I19" s="110"/>
    </row>
    <row r="20" spans="1:11" ht="18" hidden="1" x14ac:dyDescent="0.35">
      <c r="A20" s="109"/>
      <c r="B20" s="108"/>
      <c r="C20" s="108"/>
      <c r="D20" s="108"/>
      <c r="E20" s="104"/>
      <c r="F20" s="104"/>
      <c r="G20" s="104"/>
      <c r="H20" s="107"/>
      <c r="I20" s="107"/>
    </row>
    <row r="21" spans="1:11" ht="19.5" x14ac:dyDescent="0.4">
      <c r="A21" s="106" t="s">
        <v>35</v>
      </c>
      <c r="B21" s="102"/>
      <c r="C21" s="102"/>
      <c r="D21" s="102"/>
      <c r="E21" s="102"/>
      <c r="F21" s="102"/>
      <c r="G21" s="105"/>
      <c r="H21" s="104"/>
      <c r="I21" s="104"/>
    </row>
    <row r="22" spans="1:11" ht="18" x14ac:dyDescent="0.35">
      <c r="A22" s="102"/>
      <c r="B22" s="102"/>
      <c r="C22" s="103" t="s">
        <v>34</v>
      </c>
      <c r="D22" s="102"/>
      <c r="E22" s="102"/>
      <c r="F22" s="102"/>
      <c r="G22" s="97">
        <f>H22+I22</f>
        <v>0</v>
      </c>
      <c r="H22" s="97">
        <v>0</v>
      </c>
      <c r="I22" s="97">
        <v>0</v>
      </c>
    </row>
    <row r="23" spans="1:11" s="96" customFormat="1" ht="18" x14ac:dyDescent="0.25">
      <c r="A23" s="101"/>
      <c r="B23" s="99"/>
      <c r="C23" s="100"/>
      <c r="D23" s="99"/>
      <c r="E23" s="99"/>
      <c r="F23" s="99"/>
      <c r="G23" s="98"/>
      <c r="H23" s="97"/>
      <c r="I23" s="97"/>
    </row>
    <row r="24" spans="1:11" ht="19.5" x14ac:dyDescent="0.4">
      <c r="A24" s="94" t="s">
        <v>33</v>
      </c>
      <c r="B24" s="94"/>
      <c r="C24" s="95"/>
      <c r="D24" s="94"/>
      <c r="E24" s="94"/>
      <c r="F24" s="94"/>
      <c r="G24" s="93">
        <f>ROUND(G18-G16-G22,2)</f>
        <v>568502.56000000006</v>
      </c>
      <c r="H24" s="92">
        <f>H18-H16-H22</f>
        <v>283820.92000000179</v>
      </c>
      <c r="I24" s="92">
        <f>I18-I16-I22</f>
        <v>284681.64</v>
      </c>
    </row>
    <row r="25" spans="1:11" ht="15" x14ac:dyDescent="0.3">
      <c r="A25" s="91" t="s">
        <v>32</v>
      </c>
      <c r="B25" s="91"/>
      <c r="C25" s="91"/>
      <c r="D25" s="91"/>
      <c r="E25" s="91"/>
      <c r="F25" s="91"/>
      <c r="G25" s="90">
        <v>510932.56000000006</v>
      </c>
    </row>
    <row r="26" spans="1:11" ht="15" x14ac:dyDescent="0.3">
      <c r="A26" s="91" t="s">
        <v>31</v>
      </c>
      <c r="B26" s="91"/>
      <c r="C26" s="91"/>
      <c r="D26" s="91"/>
      <c r="E26" s="91"/>
      <c r="F26" s="91"/>
      <c r="G26" s="90">
        <v>57570</v>
      </c>
      <c r="H26" s="70"/>
    </row>
    <row r="27" spans="1:11" ht="9.75" customHeight="1" x14ac:dyDescent="0.2"/>
    <row r="28" spans="1:11" ht="18.75" x14ac:dyDescent="0.4">
      <c r="A28" s="46" t="s">
        <v>30</v>
      </c>
      <c r="B28" s="89" t="s">
        <v>29</v>
      </c>
      <c r="C28" s="89"/>
      <c r="D28" s="88"/>
      <c r="E28" s="58"/>
      <c r="F28" s="4"/>
      <c r="G28" s="87"/>
      <c r="H28" s="71"/>
      <c r="I28" s="4"/>
    </row>
    <row r="29" spans="1:11" ht="18.75" x14ac:dyDescent="0.4">
      <c r="A29" s="74"/>
      <c r="B29" s="74"/>
      <c r="C29" s="78" t="s">
        <v>28</v>
      </c>
      <c r="D29" s="77"/>
      <c r="E29" s="76"/>
      <c r="G29" s="86">
        <f>G30+G31</f>
        <v>510932.56</v>
      </c>
      <c r="H29" s="338"/>
      <c r="I29" s="339"/>
      <c r="J29" s="339"/>
      <c r="K29" s="339"/>
    </row>
    <row r="30" spans="1:11" ht="18.75" customHeight="1" x14ac:dyDescent="0.4">
      <c r="A30" s="74"/>
      <c r="B30" s="74"/>
      <c r="C30" s="78"/>
      <c r="D30" s="77"/>
      <c r="E30" s="85" t="s">
        <v>27</v>
      </c>
      <c r="F30" s="70" t="s">
        <v>4</v>
      </c>
      <c r="G30" s="84">
        <v>0</v>
      </c>
      <c r="H30" s="339"/>
      <c r="I30" s="339"/>
      <c r="J30" s="339"/>
      <c r="K30" s="339"/>
    </row>
    <row r="31" spans="1:11" ht="18.75" x14ac:dyDescent="0.4">
      <c r="A31" s="74"/>
      <c r="B31" s="74"/>
      <c r="C31" s="83"/>
      <c r="D31" s="82"/>
      <c r="E31" s="81"/>
      <c r="F31" s="80" t="s">
        <v>2</v>
      </c>
      <c r="G31" s="79">
        <f>410932.56+100000</f>
        <v>510932.56</v>
      </c>
      <c r="H31" s="339"/>
      <c r="I31" s="339"/>
      <c r="J31" s="339"/>
      <c r="K31" s="339"/>
    </row>
    <row r="32" spans="1:11" ht="18.75" x14ac:dyDescent="0.4">
      <c r="A32" s="74"/>
      <c r="B32" s="74"/>
      <c r="C32" s="78" t="s">
        <v>26</v>
      </c>
      <c r="D32" s="77"/>
      <c r="E32" s="76"/>
      <c r="F32" s="70"/>
      <c r="G32" s="75">
        <v>57570</v>
      </c>
      <c r="H32" s="71"/>
      <c r="I32" s="70"/>
    </row>
    <row r="33" spans="1:14" ht="18.75" x14ac:dyDescent="0.4">
      <c r="A33" s="74"/>
      <c r="B33" s="73" t="s">
        <v>25</v>
      </c>
      <c r="C33" s="379" t="s">
        <v>131</v>
      </c>
      <c r="D33" s="380"/>
      <c r="E33" s="380"/>
      <c r="F33" s="380"/>
      <c r="G33" s="72">
        <v>52548</v>
      </c>
      <c r="H33" s="71"/>
      <c r="I33" s="70"/>
    </row>
    <row r="34" spans="1:14" ht="12.75" hidden="1" customHeight="1" x14ac:dyDescent="0.2">
      <c r="A34" s="388"/>
      <c r="B34" s="389"/>
      <c r="C34" s="389"/>
      <c r="D34" s="389"/>
      <c r="E34" s="389"/>
      <c r="F34" s="389"/>
      <c r="G34" s="389"/>
      <c r="H34" s="389"/>
      <c r="I34" s="389"/>
    </row>
    <row r="35" spans="1:14" hidden="1" x14ac:dyDescent="0.2">
      <c r="A35" s="389"/>
      <c r="B35" s="389"/>
      <c r="C35" s="389"/>
      <c r="D35" s="389"/>
      <c r="E35" s="389"/>
      <c r="F35" s="389"/>
      <c r="G35" s="389"/>
      <c r="H35" s="389"/>
      <c r="I35" s="389"/>
    </row>
    <row r="36" spans="1:14" ht="42.75" customHeight="1" x14ac:dyDescent="0.2">
      <c r="A36" s="390" t="s">
        <v>133</v>
      </c>
      <c r="B36" s="391"/>
      <c r="C36" s="391"/>
      <c r="D36" s="391"/>
      <c r="E36" s="391"/>
      <c r="F36" s="391"/>
      <c r="G36" s="391"/>
      <c r="H36" s="391"/>
      <c r="I36" s="391"/>
    </row>
    <row r="37" spans="1:14" ht="19.5" x14ac:dyDescent="0.4">
      <c r="A37" s="46" t="s">
        <v>24</v>
      </c>
      <c r="B37" s="46" t="s">
        <v>23</v>
      </c>
      <c r="C37" s="46"/>
      <c r="D37" s="67"/>
      <c r="E37" s="5"/>
      <c r="F37" s="69"/>
      <c r="G37" s="68"/>
      <c r="H37" s="4"/>
      <c r="I37" s="4"/>
    </row>
    <row r="38" spans="1:14" ht="18.75" x14ac:dyDescent="0.4">
      <c r="A38" s="46"/>
      <c r="B38" s="46"/>
      <c r="C38" s="46"/>
      <c r="D38" s="67"/>
      <c r="F38" s="9" t="s">
        <v>22</v>
      </c>
      <c r="G38" s="66" t="s">
        <v>21</v>
      </c>
      <c r="H38" s="4"/>
      <c r="I38" s="65" t="s">
        <v>20</v>
      </c>
    </row>
    <row r="39" spans="1:14" ht="16.5" x14ac:dyDescent="0.35">
      <c r="A39" s="60" t="s">
        <v>19</v>
      </c>
      <c r="B39" s="59"/>
      <c r="C39" s="58"/>
      <c r="D39" s="59"/>
      <c r="E39" s="5"/>
      <c r="F39" s="57">
        <v>10285721</v>
      </c>
      <c r="G39" s="57">
        <v>10519436</v>
      </c>
      <c r="H39" s="56" t="s">
        <v>14</v>
      </c>
      <c r="I39" s="55">
        <f>IF(F39=0,"nerozp.",G39/F39)</f>
        <v>1.0227222768340694</v>
      </c>
      <c r="J39" s="64"/>
      <c r="K39" s="62"/>
    </row>
    <row r="40" spans="1:14" ht="16.5" x14ac:dyDescent="0.35">
      <c r="A40" s="60" t="s">
        <v>18</v>
      </c>
      <c r="B40" s="59"/>
      <c r="C40" s="58"/>
      <c r="D40" s="61"/>
      <c r="E40" s="61"/>
      <c r="F40" s="57">
        <v>903604</v>
      </c>
      <c r="G40" s="57">
        <v>903604</v>
      </c>
      <c r="H40" s="56" t="s">
        <v>14</v>
      </c>
      <c r="I40" s="55">
        <f>IF(F40=0,"nerozp.",G40/F40)</f>
        <v>1</v>
      </c>
      <c r="J40" s="63"/>
      <c r="K40" s="62"/>
    </row>
    <row r="41" spans="1:14" ht="16.5" x14ac:dyDescent="0.35">
      <c r="A41" s="60" t="s">
        <v>17</v>
      </c>
      <c r="B41" s="59"/>
      <c r="C41" s="58"/>
      <c r="D41" s="61"/>
      <c r="E41" s="61"/>
      <c r="F41" s="57">
        <v>0</v>
      </c>
      <c r="G41" s="57">
        <v>0</v>
      </c>
      <c r="H41" s="56" t="s">
        <v>14</v>
      </c>
      <c r="I41" s="55" t="str">
        <f>IF(F41=0,"nerozp.",G41/F41)</f>
        <v>nerozp.</v>
      </c>
    </row>
    <row r="42" spans="1:14" ht="16.5" x14ac:dyDescent="0.35">
      <c r="A42" s="60" t="s">
        <v>16</v>
      </c>
      <c r="B42" s="59"/>
      <c r="C42" s="58"/>
      <c r="D42" s="5"/>
      <c r="E42" s="5"/>
      <c r="F42" s="57">
        <v>677953</v>
      </c>
      <c r="G42" s="57">
        <v>677953</v>
      </c>
      <c r="H42" s="56" t="s">
        <v>14</v>
      </c>
      <c r="I42" s="55">
        <f>IF(F42=0,"nerozp.",G42/F42)</f>
        <v>1</v>
      </c>
    </row>
    <row r="43" spans="1:14" ht="16.5" x14ac:dyDescent="0.35">
      <c r="A43" s="60" t="s">
        <v>15</v>
      </c>
      <c r="B43" s="59"/>
      <c r="C43" s="58"/>
      <c r="D43" s="5"/>
      <c r="E43" s="5"/>
      <c r="F43" s="57">
        <v>0</v>
      </c>
      <c r="G43" s="57">
        <v>0</v>
      </c>
      <c r="H43" s="56" t="s">
        <v>14</v>
      </c>
      <c r="I43" s="55" t="str">
        <f>IF(F43=0,"nerozp.",G43/F43)</f>
        <v>nerozp.</v>
      </c>
    </row>
    <row r="44" spans="1:14" ht="14.25" x14ac:dyDescent="0.2">
      <c r="A44" s="54" t="s">
        <v>13</v>
      </c>
      <c r="B44" s="53"/>
      <c r="C44" s="52"/>
      <c r="D44" s="50"/>
      <c r="E44" s="50"/>
      <c r="F44" s="49"/>
      <c r="G44" s="49"/>
      <c r="H44" s="48"/>
      <c r="I44" s="47"/>
    </row>
    <row r="45" spans="1:14" ht="17.25" customHeight="1" x14ac:dyDescent="0.2">
      <c r="A45" s="51"/>
      <c r="B45" s="396" t="s">
        <v>141</v>
      </c>
      <c r="C45" s="397"/>
      <c r="D45" s="397"/>
      <c r="E45" s="397"/>
      <c r="F45" s="397"/>
      <c r="G45" s="397"/>
      <c r="H45" s="397"/>
      <c r="I45" s="397"/>
      <c r="N45" s="143"/>
    </row>
    <row r="46" spans="1:14" ht="45.75" customHeight="1" x14ac:dyDescent="0.2">
      <c r="A46" s="51"/>
      <c r="B46" s="397"/>
      <c r="C46" s="397"/>
      <c r="D46" s="397"/>
      <c r="E46" s="397"/>
      <c r="F46" s="397"/>
      <c r="G46" s="397"/>
      <c r="H46" s="397"/>
      <c r="I46" s="397"/>
      <c r="K46" s="335"/>
    </row>
    <row r="47" spans="1:14" ht="19.5" thickBot="1" x14ac:dyDescent="0.45">
      <c r="A47" s="46" t="s">
        <v>12</v>
      </c>
      <c r="B47" s="46" t="s">
        <v>11</v>
      </c>
      <c r="C47" s="45"/>
      <c r="D47" s="5"/>
      <c r="E47" s="5"/>
      <c r="F47" s="4"/>
      <c r="G47" s="10"/>
      <c r="H47" s="384" t="s">
        <v>10</v>
      </c>
      <c r="I47" s="385"/>
    </row>
    <row r="48" spans="1:14" ht="18.75" thickTop="1" x14ac:dyDescent="0.35">
      <c r="A48" s="44"/>
      <c r="B48" s="42"/>
      <c r="C48" s="43"/>
      <c r="D48" s="42"/>
      <c r="E48" s="41" t="s">
        <v>9</v>
      </c>
      <c r="F48" s="40" t="s">
        <v>8</v>
      </c>
      <c r="G48" s="40" t="s">
        <v>7</v>
      </c>
      <c r="H48" s="39" t="s">
        <v>6</v>
      </c>
      <c r="I48" s="38" t="s">
        <v>5</v>
      </c>
    </row>
    <row r="49" spans="1:9" x14ac:dyDescent="0.2">
      <c r="A49" s="34"/>
      <c r="B49" s="4"/>
      <c r="C49" s="4"/>
      <c r="D49" s="4"/>
      <c r="E49" s="34"/>
      <c r="F49" s="374"/>
      <c r="G49" s="37"/>
      <c r="H49" s="36">
        <v>42004</v>
      </c>
      <c r="I49" s="35">
        <v>42004</v>
      </c>
    </row>
    <row r="50" spans="1:9" x14ac:dyDescent="0.2">
      <c r="A50" s="34"/>
      <c r="B50" s="4"/>
      <c r="C50" s="4"/>
      <c r="D50" s="4"/>
      <c r="E50" s="34"/>
      <c r="F50" s="374"/>
      <c r="G50" s="33"/>
      <c r="H50" s="33"/>
      <c r="I50" s="32"/>
    </row>
    <row r="51" spans="1:9" ht="13.5" thickBot="1" x14ac:dyDescent="0.25">
      <c r="A51" s="30"/>
      <c r="B51" s="31"/>
      <c r="C51" s="31"/>
      <c r="D51" s="31"/>
      <c r="E51" s="30"/>
      <c r="F51" s="29"/>
      <c r="G51" s="29"/>
      <c r="H51" s="29"/>
      <c r="I51" s="28"/>
    </row>
    <row r="52" spans="1:9" ht="13.5" thickTop="1" x14ac:dyDescent="0.2">
      <c r="A52" s="27"/>
      <c r="B52" s="26"/>
      <c r="C52" s="26" t="s">
        <v>4</v>
      </c>
      <c r="D52" s="26"/>
      <c r="E52" s="25">
        <v>26393</v>
      </c>
      <c r="F52" s="24">
        <v>0</v>
      </c>
      <c r="G52" s="23">
        <v>0</v>
      </c>
      <c r="H52" s="23">
        <f>E52+F52-G52</f>
        <v>26393</v>
      </c>
      <c r="I52" s="22">
        <v>26393</v>
      </c>
    </row>
    <row r="53" spans="1:9" x14ac:dyDescent="0.2">
      <c r="A53" s="21"/>
      <c r="B53" s="20"/>
      <c r="C53" s="20" t="s">
        <v>3</v>
      </c>
      <c r="D53" s="20"/>
      <c r="E53" s="19">
        <v>11612.09</v>
      </c>
      <c r="F53" s="18">
        <v>104457</v>
      </c>
      <c r="G53" s="17">
        <v>99390</v>
      </c>
      <c r="H53" s="17">
        <f>E53+F53-G53</f>
        <v>16679.089999999997</v>
      </c>
      <c r="I53" s="16">
        <v>16680.18</v>
      </c>
    </row>
    <row r="54" spans="1:9" x14ac:dyDescent="0.2">
      <c r="A54" s="21"/>
      <c r="B54" s="20"/>
      <c r="C54" s="20" t="s">
        <v>2</v>
      </c>
      <c r="D54" s="20"/>
      <c r="E54" s="19">
        <v>309714.87</v>
      </c>
      <c r="F54" s="18">
        <v>157050.69</v>
      </c>
      <c r="G54" s="17">
        <v>120360.6</v>
      </c>
      <c r="H54" s="17">
        <f>E54+F54-G54</f>
        <v>346404.95999999996</v>
      </c>
      <c r="I54" s="16">
        <v>346404.96</v>
      </c>
    </row>
    <row r="55" spans="1:9" x14ac:dyDescent="0.2">
      <c r="A55" s="21"/>
      <c r="B55" s="20"/>
      <c r="C55" s="20" t="s">
        <v>1</v>
      </c>
      <c r="D55" s="20"/>
      <c r="E55" s="19">
        <v>572413.29</v>
      </c>
      <c r="F55" s="18">
        <v>1407963.3399999999</v>
      </c>
      <c r="G55" s="17">
        <v>1428749.63</v>
      </c>
      <c r="H55" s="17">
        <f>E55+F55-G55</f>
        <v>551627</v>
      </c>
      <c r="I55" s="16">
        <v>553663.77</v>
      </c>
    </row>
    <row r="56" spans="1:9" ht="18.75" thickBot="1" x14ac:dyDescent="0.4">
      <c r="A56" s="15" t="s">
        <v>0</v>
      </c>
      <c r="B56" s="14"/>
      <c r="C56" s="14"/>
      <c r="D56" s="14"/>
      <c r="E56" s="13">
        <f>SUM(E52:E55)</f>
        <v>920133.25</v>
      </c>
      <c r="F56" s="12">
        <f>SUM(F52:F55)</f>
        <v>1669471.0299999998</v>
      </c>
      <c r="G56" s="12">
        <f>SUM(G52:G55)</f>
        <v>1648500.23</v>
      </c>
      <c r="H56" s="12">
        <f>SUM(H52:H55)</f>
        <v>941104.04999999993</v>
      </c>
      <c r="I56" s="11">
        <f>SUM(I52:I55)</f>
        <v>943141.91</v>
      </c>
    </row>
    <row r="57" spans="1:9" ht="18" customHeight="1" thickTop="1" x14ac:dyDescent="0.35">
      <c r="A57" s="7"/>
      <c r="B57" s="6"/>
      <c r="C57" s="6"/>
      <c r="D57" s="5"/>
      <c r="E57" s="5"/>
      <c r="F57" s="4"/>
      <c r="G57" s="10"/>
      <c r="H57" s="9"/>
      <c r="I57" s="9"/>
    </row>
    <row r="58" spans="1:9" ht="18" hidden="1" x14ac:dyDescent="0.35">
      <c r="A58" s="7"/>
      <c r="B58" s="6"/>
      <c r="C58" s="6"/>
      <c r="D58" s="5"/>
      <c r="E58" s="5"/>
      <c r="F58" s="4"/>
      <c r="G58" s="8"/>
      <c r="H58" s="4"/>
      <c r="I58" s="4"/>
    </row>
    <row r="59" spans="1:9" ht="18" x14ac:dyDescent="0.35">
      <c r="A59" s="7"/>
      <c r="B59" s="6"/>
      <c r="C59" s="6"/>
      <c r="D59" s="5"/>
      <c r="E59" s="5"/>
      <c r="F59" s="4"/>
      <c r="G59" s="4"/>
      <c r="H59" s="4"/>
      <c r="I59" s="4"/>
    </row>
    <row r="60" spans="1:9" x14ac:dyDescent="0.2">
      <c r="A60" s="3"/>
      <c r="B60" s="3"/>
      <c r="C60" s="3"/>
      <c r="D60" s="3"/>
      <c r="E60" s="3"/>
      <c r="F60" s="3"/>
      <c r="G60" s="3"/>
      <c r="H60" s="3"/>
      <c r="I60" s="3"/>
    </row>
  </sheetData>
  <sheetProtection selectLockedCells="1"/>
  <mergeCells count="14">
    <mergeCell ref="F49:F50"/>
    <mergeCell ref="E6:G6"/>
    <mergeCell ref="E7:I7"/>
    <mergeCell ref="H13:I13"/>
    <mergeCell ref="C33:F33"/>
    <mergeCell ref="A34:I35"/>
    <mergeCell ref="A36:I36"/>
    <mergeCell ref="E4:I4"/>
    <mergeCell ref="H47:I47"/>
    <mergeCell ref="A2:D2"/>
    <mergeCell ref="E3:I3"/>
    <mergeCell ref="E2:I2"/>
    <mergeCell ref="E5:I5"/>
    <mergeCell ref="B45:I46"/>
  </mergeCells>
  <conditionalFormatting sqref="I44">
    <cfRule type="cellIs" dxfId="41" priority="7" stopIfTrue="1" operator="greaterThan">
      <formula>1</formula>
    </cfRule>
  </conditionalFormatting>
  <conditionalFormatting sqref="H52:H55">
    <cfRule type="cellIs" dxfId="40" priority="10" stopIfTrue="1" operator="notEqual">
      <formula>E52+F52-G52</formula>
    </cfRule>
  </conditionalFormatting>
  <conditionalFormatting sqref="I56">
    <cfRule type="cellIs" dxfId="39" priority="11" stopIfTrue="1" operator="notEqual">
      <formula>$I$52+$I$53+$I$54+$I$55</formula>
    </cfRule>
  </conditionalFormatting>
  <conditionalFormatting sqref="H56">
    <cfRule type="cellIs" dxfId="38" priority="12" stopIfTrue="1" operator="notEqual">
      <formula>E56+F56-G56</formula>
    </cfRule>
    <cfRule type="cellIs" dxfId="37" priority="13" stopIfTrue="1" operator="notEqual">
      <formula>SUM($H$52:$H$55)</formula>
    </cfRule>
  </conditionalFormatting>
  <conditionalFormatting sqref="G18 G16">
    <cfRule type="cellIs" dxfId="36" priority="14" stopIfTrue="1" operator="notEqual">
      <formula>H16+I16</formula>
    </cfRule>
  </conditionalFormatting>
  <conditionalFormatting sqref="G24">
    <cfRule type="cellIs" dxfId="35" priority="15" stopIfTrue="1" operator="notEqual">
      <formula>ROUND(H24+I24,2)</formula>
    </cfRule>
  </conditionalFormatting>
  <conditionalFormatting sqref="H24">
    <cfRule type="cellIs" dxfId="34" priority="16" stopIfTrue="1" operator="notEqual">
      <formula>$H$18-$H$16-$H$22</formula>
    </cfRule>
  </conditionalFormatting>
  <conditionalFormatting sqref="I24">
    <cfRule type="cellIs" dxfId="33" priority="17" stopIfTrue="1" operator="notEqual">
      <formula>I18-I16</formula>
    </cfRule>
  </conditionalFormatting>
  <conditionalFormatting sqref="G23">
    <cfRule type="cellIs" dxfId="32" priority="5" stopIfTrue="1" operator="notEqual">
      <formula>ROUND(H23+I23,2)</formula>
    </cfRule>
  </conditionalFormatting>
  <conditionalFormatting sqref="J39">
    <cfRule type="cellIs" dxfId="31" priority="3" operator="greaterThan">
      <formula>0</formula>
    </cfRule>
    <cfRule type="cellIs" dxfId="30" priority="4" operator="lessThan">
      <formula>0</formula>
    </cfRule>
  </conditionalFormatting>
  <conditionalFormatting sqref="J40">
    <cfRule type="cellIs" dxfId="29" priority="1" operator="greaterThan">
      <formula>0</formula>
    </cfRule>
    <cfRule type="cellIs" dxfId="28" priority="2" operator="lessThan">
      <formula>0</formula>
    </cfRule>
  </conditionalFormatting>
  <pageMargins left="0.78740157480314965" right="0.39370078740157483" top="0.59055118110236227" bottom="0.59055118110236227" header="0.51181102362204722" footer="0.51181102362204722"/>
  <pageSetup paperSize="9" scale="80" orientation="portrait" r:id="rId1"/>
  <headerFooter alignWithMargins="0">
    <oddFooter>&amp;L&amp;"Arial,Kurzíva"Zastupitelstvo Olomouckého kraje 26.6.2015
4.- Závěrečný účet Olomouckého kraje za rok 2014
Příloha č.15: Financování hospodaření příspěvkových organizací Olomouckého kraje&amp;R&amp;"Arial,Kurzíva"Strana &amp;P (celkem 484)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K60"/>
  <sheetViews>
    <sheetView topLeftCell="A10" zoomScaleNormal="100" workbookViewId="0">
      <selection activeCell="A35" sqref="A35:I36"/>
    </sheetView>
  </sheetViews>
  <sheetFormatPr defaultRowHeight="12.75" x14ac:dyDescent="0.2"/>
  <cols>
    <col min="1" max="1" width="7.5703125" style="2" customWidth="1"/>
    <col min="2" max="2" width="2.5703125" style="2" customWidth="1"/>
    <col min="3" max="3" width="8.42578125" style="2" customWidth="1"/>
    <col min="4" max="4" width="8.28515625" style="2" customWidth="1"/>
    <col min="5" max="5" width="16.140625" style="2" customWidth="1"/>
    <col min="6" max="6" width="15.5703125" style="2" customWidth="1"/>
    <col min="7" max="9" width="14.7109375" style="2" customWidth="1"/>
    <col min="10" max="16384" width="9.140625" style="1"/>
  </cols>
  <sheetData>
    <row r="1" spans="1:11" ht="19.5" x14ac:dyDescent="0.4">
      <c r="A1" s="340" t="s">
        <v>51</v>
      </c>
      <c r="B1" s="139"/>
      <c r="C1" s="139"/>
      <c r="D1" s="139"/>
    </row>
    <row r="2" spans="1:11" ht="19.5" x14ac:dyDescent="0.4">
      <c r="A2" s="386" t="s">
        <v>50</v>
      </c>
      <c r="B2" s="386"/>
      <c r="C2" s="386"/>
      <c r="D2" s="386"/>
      <c r="E2" s="387" t="s">
        <v>118</v>
      </c>
      <c r="F2" s="375"/>
      <c r="G2" s="375"/>
      <c r="H2" s="375"/>
      <c r="I2" s="375"/>
      <c r="J2" s="138"/>
      <c r="K2" s="138"/>
    </row>
    <row r="3" spans="1:11" ht="12" customHeight="1" x14ac:dyDescent="0.4">
      <c r="A3" s="137"/>
      <c r="B3" s="137"/>
      <c r="C3" s="137"/>
      <c r="D3" s="137"/>
      <c r="E3" s="376" t="s">
        <v>48</v>
      </c>
      <c r="F3" s="376"/>
      <c r="G3" s="376"/>
      <c r="H3" s="376"/>
      <c r="I3" s="376"/>
    </row>
    <row r="4" spans="1:11" ht="15.75" x14ac:dyDescent="0.25">
      <c r="A4" s="136" t="s">
        <v>49</v>
      </c>
      <c r="E4" s="383" t="s">
        <v>119</v>
      </c>
      <c r="F4" s="383"/>
      <c r="G4" s="383"/>
      <c r="H4" s="383"/>
      <c r="I4" s="383"/>
    </row>
    <row r="5" spans="1:11" ht="9" customHeight="1" x14ac:dyDescent="0.25">
      <c r="A5" s="136"/>
      <c r="E5" s="376" t="s">
        <v>48</v>
      </c>
      <c r="F5" s="376"/>
      <c r="G5" s="376"/>
      <c r="H5" s="376"/>
      <c r="I5" s="376"/>
    </row>
    <row r="6" spans="1:11" ht="19.5" x14ac:dyDescent="0.4">
      <c r="A6" s="134" t="s">
        <v>47</v>
      </c>
      <c r="E6" s="375" t="s">
        <v>120</v>
      </c>
      <c r="F6" s="375"/>
      <c r="G6" s="375"/>
      <c r="H6" s="134" t="s">
        <v>46</v>
      </c>
      <c r="I6" s="135" t="s">
        <v>121</v>
      </c>
    </row>
    <row r="7" spans="1:11" ht="9.75" customHeight="1" x14ac:dyDescent="0.4">
      <c r="A7" s="134"/>
      <c r="E7" s="376" t="s">
        <v>45</v>
      </c>
      <c r="F7" s="376"/>
      <c r="G7" s="376"/>
      <c r="H7" s="376"/>
      <c r="I7" s="376"/>
    </row>
    <row r="8" spans="1:11" ht="8.25" customHeight="1" x14ac:dyDescent="0.4">
      <c r="A8" s="134"/>
      <c r="E8" s="132"/>
      <c r="F8" s="132"/>
      <c r="G8" s="132"/>
      <c r="H8" s="133"/>
      <c r="I8" s="132"/>
    </row>
    <row r="9" spans="1:11" ht="19.5" x14ac:dyDescent="0.4">
      <c r="A9" s="134"/>
      <c r="E9" s="132"/>
      <c r="F9" s="132"/>
      <c r="G9" s="132"/>
      <c r="H9" s="133"/>
      <c r="I9" s="132"/>
    </row>
    <row r="11" spans="1:11" ht="18.75" x14ac:dyDescent="0.4">
      <c r="A11" s="131"/>
      <c r="B11" s="130"/>
      <c r="C11" s="130"/>
      <c r="D11" s="130"/>
      <c r="E11" s="125" t="s">
        <v>44</v>
      </c>
      <c r="F11" s="125" t="s">
        <v>43</v>
      </c>
      <c r="G11" s="127" t="s">
        <v>21</v>
      </c>
      <c r="H11" s="129" t="s">
        <v>27</v>
      </c>
      <c r="I11" s="128"/>
    </row>
    <row r="12" spans="1:11" ht="18.75" x14ac:dyDescent="0.4">
      <c r="A12" s="70"/>
      <c r="B12" s="70"/>
      <c r="C12" s="70"/>
      <c r="D12" s="70"/>
      <c r="E12" s="125" t="s">
        <v>42</v>
      </c>
      <c r="F12" s="125" t="s">
        <v>42</v>
      </c>
      <c r="G12" s="127" t="s">
        <v>41</v>
      </c>
      <c r="H12" s="126" t="s">
        <v>40</v>
      </c>
      <c r="I12" s="126" t="s">
        <v>39</v>
      </c>
    </row>
    <row r="13" spans="1:11" ht="15" x14ac:dyDescent="0.2">
      <c r="A13" s="70"/>
      <c r="B13" s="70"/>
      <c r="C13" s="70"/>
      <c r="D13" s="70"/>
      <c r="E13" s="125" t="s">
        <v>0</v>
      </c>
      <c r="F13" s="125" t="s">
        <v>0</v>
      </c>
      <c r="G13" s="124"/>
      <c r="H13" s="377" t="s">
        <v>10</v>
      </c>
      <c r="I13" s="378"/>
    </row>
    <row r="14" spans="1:11" ht="15" x14ac:dyDescent="0.2">
      <c r="A14" s="70"/>
      <c r="B14" s="70"/>
      <c r="C14" s="70"/>
      <c r="D14" s="70"/>
      <c r="E14" s="125"/>
      <c r="F14" s="125"/>
      <c r="G14" s="124"/>
      <c r="H14" s="123"/>
      <c r="I14" s="122"/>
    </row>
    <row r="15" spans="1:11" ht="18.75" x14ac:dyDescent="0.4">
      <c r="A15" s="74" t="s">
        <v>38</v>
      </c>
      <c r="B15" s="74"/>
      <c r="C15" s="120"/>
      <c r="D15" s="119"/>
      <c r="E15" s="121"/>
      <c r="F15" s="121"/>
      <c r="G15" s="101"/>
      <c r="H15" s="70"/>
      <c r="I15" s="70"/>
    </row>
    <row r="16" spans="1:11" ht="19.5" x14ac:dyDescent="0.4">
      <c r="A16" s="115" t="s">
        <v>37</v>
      </c>
      <c r="B16" s="74"/>
      <c r="C16" s="120"/>
      <c r="D16" s="119"/>
      <c r="E16" s="97">
        <v>21488000</v>
      </c>
      <c r="F16" s="114">
        <v>22326359</v>
      </c>
      <c r="G16" s="111">
        <f>H16+I16</f>
        <v>22332340.59</v>
      </c>
      <c r="H16" s="97">
        <v>22106831.57</v>
      </c>
      <c r="I16" s="97">
        <v>225509.02000000002</v>
      </c>
    </row>
    <row r="17" spans="1:9" ht="14.25" x14ac:dyDescent="0.3">
      <c r="A17" s="118"/>
      <c r="B17" s="117"/>
      <c r="C17" s="117"/>
      <c r="D17" s="117"/>
      <c r="E17" s="116"/>
      <c r="F17" s="116"/>
    </row>
    <row r="18" spans="1:9" ht="19.5" x14ac:dyDescent="0.4">
      <c r="A18" s="115" t="s">
        <v>36</v>
      </c>
      <c r="B18" s="104"/>
      <c r="C18" s="104"/>
      <c r="D18" s="104"/>
      <c r="E18" s="97">
        <v>21488000</v>
      </c>
      <c r="F18" s="114">
        <v>22326359</v>
      </c>
      <c r="G18" s="111">
        <f>H18+I18</f>
        <v>22756369.800000001</v>
      </c>
      <c r="H18" s="97">
        <v>22375700.289999999</v>
      </c>
      <c r="I18" s="97">
        <v>380669.51</v>
      </c>
    </row>
    <row r="19" spans="1:9" ht="18" x14ac:dyDescent="0.35">
      <c r="A19" s="113"/>
      <c r="B19" s="104"/>
      <c r="C19" s="104"/>
      <c r="D19" s="104"/>
      <c r="E19" s="111"/>
      <c r="F19" s="112"/>
      <c r="G19" s="111"/>
      <c r="H19" s="110"/>
      <c r="I19" s="110"/>
    </row>
    <row r="20" spans="1:9" ht="18" hidden="1" x14ac:dyDescent="0.35">
      <c r="A20" s="109"/>
      <c r="B20" s="108"/>
      <c r="C20" s="108"/>
      <c r="D20" s="108"/>
      <c r="E20" s="104"/>
      <c r="F20" s="104"/>
      <c r="G20" s="104"/>
      <c r="H20" s="107"/>
      <c r="I20" s="107"/>
    </row>
    <row r="21" spans="1:9" ht="19.5" x14ac:dyDescent="0.4">
      <c r="A21" s="106" t="s">
        <v>35</v>
      </c>
      <c r="B21" s="102"/>
      <c r="C21" s="102"/>
      <c r="D21" s="102"/>
      <c r="E21" s="102"/>
      <c r="F21" s="102"/>
      <c r="G21" s="105"/>
      <c r="H21" s="104"/>
      <c r="I21" s="104"/>
    </row>
    <row r="22" spans="1:9" ht="18" x14ac:dyDescent="0.35">
      <c r="A22" s="102"/>
      <c r="B22" s="102"/>
      <c r="C22" s="103" t="s">
        <v>34</v>
      </c>
      <c r="D22" s="102"/>
      <c r="E22" s="102"/>
      <c r="F22" s="102"/>
      <c r="G22" s="97">
        <f>H22+I22</f>
        <v>0</v>
      </c>
      <c r="H22" s="97">
        <v>0</v>
      </c>
      <c r="I22" s="97">
        <v>0</v>
      </c>
    </row>
    <row r="23" spans="1:9" s="96" customFormat="1" ht="18" x14ac:dyDescent="0.25">
      <c r="A23" s="101"/>
      <c r="B23" s="99"/>
      <c r="C23" s="100"/>
      <c r="D23" s="99"/>
      <c r="E23" s="99"/>
      <c r="F23" s="99"/>
      <c r="G23" s="98"/>
      <c r="H23" s="97"/>
      <c r="I23" s="97"/>
    </row>
    <row r="24" spans="1:9" ht="19.5" x14ac:dyDescent="0.4">
      <c r="A24" s="94" t="s">
        <v>33</v>
      </c>
      <c r="B24" s="94"/>
      <c r="C24" s="95"/>
      <c r="D24" s="94"/>
      <c r="E24" s="94"/>
      <c r="F24" s="94"/>
      <c r="G24" s="93">
        <f>ROUND(G18-G16-G22,2)</f>
        <v>424029.21</v>
      </c>
      <c r="H24" s="92">
        <f>H18-H16-H22</f>
        <v>268868.71999999881</v>
      </c>
      <c r="I24" s="92">
        <f>I18-I16-I22</f>
        <v>155160.49</v>
      </c>
    </row>
    <row r="25" spans="1:9" ht="15" x14ac:dyDescent="0.3">
      <c r="A25" s="91" t="s">
        <v>32</v>
      </c>
      <c r="B25" s="91"/>
      <c r="C25" s="91"/>
      <c r="D25" s="91"/>
      <c r="E25" s="91"/>
      <c r="F25" s="91"/>
      <c r="G25" s="90">
        <v>409277.92</v>
      </c>
    </row>
    <row r="26" spans="1:9" ht="15" x14ac:dyDescent="0.3">
      <c r="A26" s="91" t="s">
        <v>31</v>
      </c>
      <c r="B26" s="91"/>
      <c r="C26" s="91"/>
      <c r="D26" s="91"/>
      <c r="E26" s="91"/>
      <c r="F26" s="91"/>
      <c r="G26" s="90">
        <v>14751.29</v>
      </c>
      <c r="H26" s="70"/>
    </row>
    <row r="27" spans="1:9" ht="9.75" customHeight="1" x14ac:dyDescent="0.2"/>
    <row r="28" spans="1:9" ht="18.75" x14ac:dyDescent="0.4">
      <c r="A28" s="46" t="s">
        <v>30</v>
      </c>
      <c r="B28" s="89" t="s">
        <v>29</v>
      </c>
      <c r="C28" s="89"/>
      <c r="D28" s="88"/>
      <c r="E28" s="58"/>
      <c r="F28" s="4"/>
      <c r="G28" s="87"/>
      <c r="H28" s="71"/>
      <c r="I28" s="4"/>
    </row>
    <row r="29" spans="1:9" ht="18.75" x14ac:dyDescent="0.4">
      <c r="A29" s="74"/>
      <c r="B29" s="74"/>
      <c r="C29" s="78" t="s">
        <v>28</v>
      </c>
      <c r="D29" s="77"/>
      <c r="E29" s="76"/>
      <c r="G29" s="86">
        <f>G30+G31</f>
        <v>409277.92</v>
      </c>
      <c r="H29" s="71"/>
      <c r="I29" s="70"/>
    </row>
    <row r="30" spans="1:9" ht="18.75" x14ac:dyDescent="0.4">
      <c r="A30" s="74"/>
      <c r="B30" s="74"/>
      <c r="C30" s="78"/>
      <c r="D30" s="77"/>
      <c r="E30" s="85" t="s">
        <v>27</v>
      </c>
      <c r="F30" s="70" t="s">
        <v>4</v>
      </c>
      <c r="G30" s="84">
        <v>0</v>
      </c>
      <c r="H30" s="71"/>
      <c r="I30" s="70"/>
    </row>
    <row r="31" spans="1:9" ht="18.75" x14ac:dyDescent="0.4">
      <c r="A31" s="74"/>
      <c r="B31" s="74"/>
      <c r="C31" s="83"/>
      <c r="D31" s="82"/>
      <c r="E31" s="81"/>
      <c r="F31" s="80" t="s">
        <v>2</v>
      </c>
      <c r="G31" s="79">
        <v>409277.92</v>
      </c>
      <c r="H31" s="71"/>
      <c r="I31" s="70"/>
    </row>
    <row r="32" spans="1:9" ht="18.75" x14ac:dyDescent="0.4">
      <c r="A32" s="74"/>
      <c r="B32" s="74"/>
      <c r="C32" s="78" t="s">
        <v>26</v>
      </c>
      <c r="D32" s="77"/>
      <c r="E32" s="76"/>
      <c r="F32" s="70"/>
      <c r="G32" s="75">
        <v>14751.29</v>
      </c>
      <c r="H32" s="71"/>
      <c r="I32" s="70"/>
    </row>
    <row r="33" spans="1:11" ht="18.75" x14ac:dyDescent="0.4">
      <c r="A33" s="74"/>
      <c r="B33" s="73" t="s">
        <v>25</v>
      </c>
      <c r="C33" s="379" t="s">
        <v>131</v>
      </c>
      <c r="D33" s="380"/>
      <c r="E33" s="380"/>
      <c r="F33" s="380"/>
      <c r="G33" s="336">
        <v>13424.59</v>
      </c>
      <c r="H33" s="71"/>
      <c r="I33" s="70"/>
    </row>
    <row r="34" spans="1:11" ht="12.75" hidden="1" customHeight="1" x14ac:dyDescent="0.2">
      <c r="A34" s="406"/>
      <c r="B34" s="407"/>
      <c r="C34" s="407"/>
      <c r="D34" s="407"/>
      <c r="E34" s="407"/>
      <c r="F34" s="407"/>
      <c r="G34" s="407"/>
      <c r="H34" s="407"/>
      <c r="I34" s="407"/>
    </row>
    <row r="35" spans="1:11" hidden="1" x14ac:dyDescent="0.2">
      <c r="A35" s="407"/>
      <c r="B35" s="407"/>
      <c r="C35" s="407"/>
      <c r="D35" s="407"/>
      <c r="E35" s="407"/>
      <c r="F35" s="407"/>
      <c r="G35" s="407"/>
      <c r="H35" s="407"/>
      <c r="I35" s="407"/>
    </row>
    <row r="36" spans="1:11" ht="42.75" customHeight="1" x14ac:dyDescent="0.2">
      <c r="A36" s="390" t="s">
        <v>134</v>
      </c>
      <c r="B36" s="391"/>
      <c r="C36" s="391"/>
      <c r="D36" s="391"/>
      <c r="E36" s="391"/>
      <c r="F36" s="391"/>
      <c r="G36" s="391"/>
      <c r="H36" s="391"/>
      <c r="I36" s="391"/>
    </row>
    <row r="37" spans="1:11" ht="19.5" x14ac:dyDescent="0.4">
      <c r="A37" s="46" t="s">
        <v>24</v>
      </c>
      <c r="B37" s="46" t="s">
        <v>23</v>
      </c>
      <c r="C37" s="46"/>
      <c r="D37" s="67"/>
      <c r="E37" s="5"/>
      <c r="F37" s="69"/>
      <c r="G37" s="68"/>
      <c r="H37" s="4"/>
      <c r="I37" s="4"/>
    </row>
    <row r="38" spans="1:11" ht="18.75" x14ac:dyDescent="0.4">
      <c r="A38" s="46"/>
      <c r="B38" s="46"/>
      <c r="C38" s="46"/>
      <c r="D38" s="67"/>
      <c r="F38" s="9" t="s">
        <v>22</v>
      </c>
      <c r="G38" s="66" t="s">
        <v>21</v>
      </c>
      <c r="H38" s="4"/>
      <c r="I38" s="65" t="s">
        <v>20</v>
      </c>
    </row>
    <row r="39" spans="1:11" ht="16.5" x14ac:dyDescent="0.35">
      <c r="A39" s="60" t="s">
        <v>19</v>
      </c>
      <c r="B39" s="59"/>
      <c r="C39" s="58"/>
      <c r="D39" s="59"/>
      <c r="E39" s="5"/>
      <c r="F39" s="97">
        <f>10971000-305000</f>
        <v>10666000</v>
      </c>
      <c r="G39" s="57">
        <v>10971000</v>
      </c>
      <c r="H39" s="56" t="s">
        <v>14</v>
      </c>
      <c r="I39" s="55">
        <f>IF(F39=0,"nerozp.",G39/F39)</f>
        <v>1.0285955372210762</v>
      </c>
      <c r="J39" s="64"/>
      <c r="K39" s="62"/>
    </row>
    <row r="40" spans="1:11" ht="16.5" x14ac:dyDescent="0.35">
      <c r="A40" s="60" t="s">
        <v>18</v>
      </c>
      <c r="B40" s="59"/>
      <c r="C40" s="58"/>
      <c r="D40" s="61"/>
      <c r="E40" s="61"/>
      <c r="F40" s="57">
        <v>1087359</v>
      </c>
      <c r="G40" s="57">
        <v>1087359</v>
      </c>
      <c r="H40" s="56" t="s">
        <v>14</v>
      </c>
      <c r="I40" s="55">
        <f>IF(F40=0,"nerozp.",G40/F40)</f>
        <v>1</v>
      </c>
      <c r="J40" s="63"/>
      <c r="K40" s="62"/>
    </row>
    <row r="41" spans="1:11" ht="16.5" x14ac:dyDescent="0.35">
      <c r="A41" s="60" t="s">
        <v>17</v>
      </c>
      <c r="B41" s="59"/>
      <c r="C41" s="58"/>
      <c r="D41" s="61"/>
      <c r="E41" s="61"/>
      <c r="F41" s="57">
        <v>0</v>
      </c>
      <c r="G41" s="57">
        <v>0</v>
      </c>
      <c r="H41" s="56" t="s">
        <v>14</v>
      </c>
      <c r="I41" s="55" t="str">
        <f>IF(F41=0,"nerozp.",G41/F41)</f>
        <v>nerozp.</v>
      </c>
    </row>
    <row r="42" spans="1:11" ht="16.5" x14ac:dyDescent="0.35">
      <c r="A42" s="60" t="s">
        <v>16</v>
      </c>
      <c r="B42" s="59"/>
      <c r="C42" s="58"/>
      <c r="D42" s="5"/>
      <c r="E42" s="5"/>
      <c r="F42" s="57">
        <v>839359</v>
      </c>
      <c r="G42" s="57">
        <v>839359</v>
      </c>
      <c r="H42" s="56" t="s">
        <v>14</v>
      </c>
      <c r="I42" s="55">
        <f>IF(F42=0,"nerozp.",G42/F42)</f>
        <v>1</v>
      </c>
    </row>
    <row r="43" spans="1:11" ht="16.5" x14ac:dyDescent="0.35">
      <c r="A43" s="60" t="s">
        <v>15</v>
      </c>
      <c r="B43" s="59"/>
      <c r="C43" s="58"/>
      <c r="D43" s="5"/>
      <c r="E43" s="5"/>
      <c r="F43" s="57">
        <v>0</v>
      </c>
      <c r="G43" s="57">
        <v>0</v>
      </c>
      <c r="H43" s="56" t="s">
        <v>14</v>
      </c>
      <c r="I43" s="55" t="str">
        <f>IF(F43=0,"nerozp.",G43/F43)</f>
        <v>nerozp.</v>
      </c>
    </row>
    <row r="44" spans="1:11" ht="14.25" x14ac:dyDescent="0.2">
      <c r="A44" s="54" t="s">
        <v>13</v>
      </c>
      <c r="B44" s="53"/>
      <c r="C44" s="52"/>
      <c r="D44" s="50"/>
      <c r="E44" s="50"/>
      <c r="F44" s="49"/>
      <c r="G44" s="49"/>
      <c r="H44" s="48"/>
      <c r="I44" s="47"/>
    </row>
    <row r="45" spans="1:11" ht="17.25" customHeight="1" x14ac:dyDescent="0.2">
      <c r="A45" s="51"/>
      <c r="B45" s="403" t="s">
        <v>142</v>
      </c>
      <c r="C45" s="404"/>
      <c r="D45" s="404"/>
      <c r="E45" s="404"/>
      <c r="F45" s="404"/>
      <c r="G45" s="404"/>
      <c r="H45" s="404"/>
      <c r="I45" s="404"/>
    </row>
    <row r="46" spans="1:11" ht="16.5" customHeight="1" x14ac:dyDescent="0.2">
      <c r="A46" s="51"/>
      <c r="B46" s="405"/>
      <c r="C46" s="405"/>
      <c r="D46" s="405"/>
      <c r="E46" s="405"/>
      <c r="F46" s="405"/>
      <c r="G46" s="405"/>
      <c r="H46" s="405"/>
      <c r="I46" s="405"/>
    </row>
    <row r="47" spans="1:11" ht="19.5" thickBot="1" x14ac:dyDescent="0.45">
      <c r="A47" s="46" t="s">
        <v>12</v>
      </c>
      <c r="B47" s="46" t="s">
        <v>11</v>
      </c>
      <c r="C47" s="45"/>
      <c r="D47" s="5"/>
      <c r="E47" s="5"/>
      <c r="F47" s="4"/>
      <c r="G47" s="10"/>
      <c r="H47" s="384" t="s">
        <v>10</v>
      </c>
      <c r="I47" s="385"/>
    </row>
    <row r="48" spans="1:11" ht="18.75" thickTop="1" x14ac:dyDescent="0.35">
      <c r="A48" s="44"/>
      <c r="B48" s="42"/>
      <c r="C48" s="43"/>
      <c r="D48" s="42"/>
      <c r="E48" s="41" t="s">
        <v>9</v>
      </c>
      <c r="F48" s="40" t="s">
        <v>8</v>
      </c>
      <c r="G48" s="40" t="s">
        <v>7</v>
      </c>
      <c r="H48" s="39" t="s">
        <v>6</v>
      </c>
      <c r="I48" s="38" t="s">
        <v>5</v>
      </c>
    </row>
    <row r="49" spans="1:9" x14ac:dyDescent="0.2">
      <c r="A49" s="34"/>
      <c r="B49" s="4"/>
      <c r="C49" s="4"/>
      <c r="D49" s="4"/>
      <c r="E49" s="34"/>
      <c r="F49" s="374"/>
      <c r="G49" s="37"/>
      <c r="H49" s="36">
        <v>42004</v>
      </c>
      <c r="I49" s="35">
        <v>42004</v>
      </c>
    </row>
    <row r="50" spans="1:9" x14ac:dyDescent="0.2">
      <c r="A50" s="34"/>
      <c r="B50" s="4"/>
      <c r="C50" s="4"/>
      <c r="D50" s="4"/>
      <c r="E50" s="34"/>
      <c r="F50" s="374"/>
      <c r="G50" s="33"/>
      <c r="H50" s="33"/>
      <c r="I50" s="32"/>
    </row>
    <row r="51" spans="1:9" ht="13.5" thickBot="1" x14ac:dyDescent="0.25">
      <c r="A51" s="30"/>
      <c r="B51" s="31"/>
      <c r="C51" s="31"/>
      <c r="D51" s="31"/>
      <c r="E51" s="30"/>
      <c r="F51" s="29"/>
      <c r="G51" s="29"/>
      <c r="H51" s="29"/>
      <c r="I51" s="28"/>
    </row>
    <row r="52" spans="1:9" ht="13.5" thickTop="1" x14ac:dyDescent="0.2">
      <c r="A52" s="27"/>
      <c r="B52" s="26"/>
      <c r="C52" s="26" t="s">
        <v>4</v>
      </c>
      <c r="D52" s="26"/>
      <c r="E52" s="25">
        <v>442470.32</v>
      </c>
      <c r="F52" s="24">
        <v>0</v>
      </c>
      <c r="G52" s="23">
        <v>0</v>
      </c>
      <c r="H52" s="23">
        <f>E52+F52-G52</f>
        <v>442470.32</v>
      </c>
      <c r="I52" s="22">
        <v>442470.32</v>
      </c>
    </row>
    <row r="53" spans="1:9" x14ac:dyDescent="0.2">
      <c r="A53" s="21"/>
      <c r="B53" s="20"/>
      <c r="C53" s="20" t="s">
        <v>3</v>
      </c>
      <c r="D53" s="20"/>
      <c r="E53" s="19">
        <v>83534.34</v>
      </c>
      <c r="F53" s="18">
        <v>106932</v>
      </c>
      <c r="G53" s="17">
        <v>109472</v>
      </c>
      <c r="H53" s="17">
        <f>E53+F53-G53</f>
        <v>80994.34</v>
      </c>
      <c r="I53" s="16">
        <v>69707.199999999997</v>
      </c>
    </row>
    <row r="54" spans="1:9" x14ac:dyDescent="0.2">
      <c r="A54" s="21"/>
      <c r="B54" s="20"/>
      <c r="C54" s="20" t="s">
        <v>2</v>
      </c>
      <c r="D54" s="20"/>
      <c r="E54" s="19">
        <v>523971.97</v>
      </c>
      <c r="F54" s="18">
        <v>366451.59</v>
      </c>
      <c r="G54" s="17">
        <v>426732</v>
      </c>
      <c r="H54" s="17">
        <f>E54+F54-G54</f>
        <v>463691.56000000006</v>
      </c>
      <c r="I54" s="16">
        <v>463691.56</v>
      </c>
    </row>
    <row r="55" spans="1:9" x14ac:dyDescent="0.2">
      <c r="A55" s="21"/>
      <c r="B55" s="20"/>
      <c r="C55" s="20" t="s">
        <v>1</v>
      </c>
      <c r="D55" s="20"/>
      <c r="E55" s="19">
        <v>200665.84</v>
      </c>
      <c r="F55" s="18">
        <v>1447358.9999999998</v>
      </c>
      <c r="G55" s="17">
        <v>1642934</v>
      </c>
      <c r="H55" s="17">
        <f>E55+F55-G55</f>
        <v>5090.839999999851</v>
      </c>
      <c r="I55" s="16">
        <v>5090.84</v>
      </c>
    </row>
    <row r="56" spans="1:9" ht="18.75" thickBot="1" x14ac:dyDescent="0.4">
      <c r="A56" s="15" t="s">
        <v>0</v>
      </c>
      <c r="B56" s="14"/>
      <c r="C56" s="14"/>
      <c r="D56" s="14"/>
      <c r="E56" s="13">
        <f>SUM(E52:E55)</f>
        <v>1250642.47</v>
      </c>
      <c r="F56" s="12">
        <f>SUM(F52:F55)</f>
        <v>1920742.5899999999</v>
      </c>
      <c r="G56" s="12">
        <f>SUM(G52:G55)</f>
        <v>2179138</v>
      </c>
      <c r="H56" s="12">
        <f>SUM(H52:H55)</f>
        <v>992247.05999999994</v>
      </c>
      <c r="I56" s="11">
        <f>SUM(I52:I55)</f>
        <v>980959.92</v>
      </c>
    </row>
    <row r="57" spans="1:9" ht="18" customHeight="1" thickTop="1" x14ac:dyDescent="0.35">
      <c r="A57" s="7"/>
      <c r="B57" s="6"/>
      <c r="C57" s="6"/>
      <c r="D57" s="5"/>
      <c r="E57" s="5"/>
      <c r="F57" s="4"/>
      <c r="G57" s="10"/>
      <c r="H57" s="9"/>
      <c r="I57" s="9"/>
    </row>
    <row r="58" spans="1:9" ht="18" hidden="1" x14ac:dyDescent="0.35">
      <c r="A58" s="7"/>
      <c r="B58" s="6"/>
      <c r="C58" s="6"/>
      <c r="D58" s="5"/>
      <c r="E58" s="5"/>
      <c r="F58" s="4"/>
      <c r="G58" s="8"/>
      <c r="H58" s="4"/>
      <c r="I58" s="4"/>
    </row>
    <row r="59" spans="1:9" ht="18" x14ac:dyDescent="0.35">
      <c r="A59" s="7"/>
      <c r="B59" s="6"/>
      <c r="C59" s="6"/>
      <c r="D59" s="5"/>
      <c r="E59" s="5"/>
      <c r="F59" s="4"/>
      <c r="G59" s="4"/>
      <c r="H59" s="4"/>
      <c r="I59" s="4"/>
    </row>
    <row r="60" spans="1:9" x14ac:dyDescent="0.2">
      <c r="A60" s="3"/>
      <c r="B60" s="3"/>
      <c r="C60" s="3"/>
      <c r="D60" s="3"/>
      <c r="E60" s="3"/>
      <c r="F60" s="3"/>
      <c r="G60" s="3"/>
      <c r="H60" s="3"/>
      <c r="I60" s="3"/>
    </row>
  </sheetData>
  <sheetProtection selectLockedCells="1"/>
  <mergeCells count="14">
    <mergeCell ref="F49:F50"/>
    <mergeCell ref="E6:G6"/>
    <mergeCell ref="E7:I7"/>
    <mergeCell ref="H13:I13"/>
    <mergeCell ref="C33:F33"/>
    <mergeCell ref="A34:I35"/>
    <mergeCell ref="A36:I36"/>
    <mergeCell ref="E4:I4"/>
    <mergeCell ref="H47:I47"/>
    <mergeCell ref="A2:D2"/>
    <mergeCell ref="E3:I3"/>
    <mergeCell ref="E2:I2"/>
    <mergeCell ref="E5:I5"/>
    <mergeCell ref="B45:I46"/>
  </mergeCells>
  <conditionalFormatting sqref="I44">
    <cfRule type="cellIs" dxfId="27" priority="7" stopIfTrue="1" operator="greaterThan">
      <formula>1</formula>
    </cfRule>
  </conditionalFormatting>
  <conditionalFormatting sqref="H52:H55">
    <cfRule type="cellIs" dxfId="26" priority="10" stopIfTrue="1" operator="notEqual">
      <formula>E52+F52-G52</formula>
    </cfRule>
  </conditionalFormatting>
  <conditionalFormatting sqref="I56">
    <cfRule type="cellIs" dxfId="25" priority="11" stopIfTrue="1" operator="notEqual">
      <formula>$I$52+$I$53+$I$54+$I$55</formula>
    </cfRule>
  </conditionalFormatting>
  <conditionalFormatting sqref="H56">
    <cfRule type="cellIs" dxfId="24" priority="12" stopIfTrue="1" operator="notEqual">
      <formula>E56+F56-G56</formula>
    </cfRule>
    <cfRule type="cellIs" dxfId="23" priority="13" stopIfTrue="1" operator="notEqual">
      <formula>SUM($H$52:$H$55)</formula>
    </cfRule>
  </conditionalFormatting>
  <conditionalFormatting sqref="G18 G16">
    <cfRule type="cellIs" dxfId="22" priority="14" stopIfTrue="1" operator="notEqual">
      <formula>H16+I16</formula>
    </cfRule>
  </conditionalFormatting>
  <conditionalFormatting sqref="G24">
    <cfRule type="cellIs" dxfId="21" priority="15" stopIfTrue="1" operator="notEqual">
      <formula>ROUND(H24+I24,2)</formula>
    </cfRule>
  </conditionalFormatting>
  <conditionalFormatting sqref="H24">
    <cfRule type="cellIs" dxfId="20" priority="16" stopIfTrue="1" operator="notEqual">
      <formula>$H$18-$H$16-$H$22</formula>
    </cfRule>
  </conditionalFormatting>
  <conditionalFormatting sqref="I24">
    <cfRule type="cellIs" dxfId="19" priority="17" stopIfTrue="1" operator="notEqual">
      <formula>I18-I16</formula>
    </cfRule>
  </conditionalFormatting>
  <conditionalFormatting sqref="G23">
    <cfRule type="cellIs" dxfId="18" priority="5" stopIfTrue="1" operator="notEqual">
      <formula>ROUND(H23+I23,2)</formula>
    </cfRule>
  </conditionalFormatting>
  <conditionalFormatting sqref="J39">
    <cfRule type="cellIs" dxfId="17" priority="3" operator="greaterThan">
      <formula>0</formula>
    </cfRule>
    <cfRule type="cellIs" dxfId="16" priority="4" operator="lessThan">
      <formula>0</formula>
    </cfRule>
  </conditionalFormatting>
  <conditionalFormatting sqref="J40">
    <cfRule type="cellIs" dxfId="15" priority="1" operator="greaterThan">
      <formula>0</formula>
    </cfRule>
    <cfRule type="cellIs" dxfId="14" priority="2" operator="lessThan">
      <formula>0</formula>
    </cfRule>
  </conditionalFormatting>
  <pageMargins left="0.78740157480314965" right="0.39370078740157483" top="0.59055118110236227" bottom="0.59055118110236227" header="0.51181102362204722" footer="0.51181102362204722"/>
  <pageSetup paperSize="9" scale="80" orientation="portrait" r:id="rId1"/>
  <headerFooter alignWithMargins="0">
    <oddFooter>&amp;L&amp;"Arial,Kurzíva"Zastupitelstvo Olomouckého kraje 26.6.2015
4.- Závěrečný účet Olomouckého kraje za rok 2014
Příloha č.15: Financování hospodaření příspěvkových organizací Olomouckého kraje&amp;R&amp;"Arial,Kurzíva"Strana &amp;P (celkem 484)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K60"/>
  <sheetViews>
    <sheetView topLeftCell="A13" zoomScaleNormal="100" workbookViewId="0">
      <selection activeCell="A35" sqref="A35:I36"/>
    </sheetView>
  </sheetViews>
  <sheetFormatPr defaultRowHeight="12.75" x14ac:dyDescent="0.2"/>
  <cols>
    <col min="1" max="1" width="7.5703125" style="2" customWidth="1"/>
    <col min="2" max="2" width="2.5703125" style="2" customWidth="1"/>
    <col min="3" max="3" width="8.42578125" style="2" customWidth="1"/>
    <col min="4" max="4" width="8.28515625" style="2" customWidth="1"/>
    <col min="5" max="5" width="16.140625" style="2" customWidth="1"/>
    <col min="6" max="6" width="15.5703125" style="2" customWidth="1"/>
    <col min="7" max="9" width="14.7109375" style="2" customWidth="1"/>
    <col min="10" max="16384" width="9.140625" style="1"/>
  </cols>
  <sheetData>
    <row r="1" spans="1:11" ht="19.5" x14ac:dyDescent="0.4">
      <c r="A1" s="340" t="s">
        <v>51</v>
      </c>
      <c r="B1" s="139"/>
      <c r="C1" s="139"/>
      <c r="D1" s="139"/>
    </row>
    <row r="2" spans="1:11" ht="19.5" x14ac:dyDescent="0.4">
      <c r="A2" s="386" t="s">
        <v>50</v>
      </c>
      <c r="B2" s="386"/>
      <c r="C2" s="386"/>
      <c r="D2" s="386"/>
      <c r="E2" s="387" t="s">
        <v>122</v>
      </c>
      <c r="F2" s="375"/>
      <c r="G2" s="375"/>
      <c r="H2" s="375"/>
      <c r="I2" s="375"/>
      <c r="J2" s="138"/>
      <c r="K2" s="138"/>
    </row>
    <row r="3" spans="1:11" ht="12" customHeight="1" x14ac:dyDescent="0.4">
      <c r="A3" s="137"/>
      <c r="B3" s="137"/>
      <c r="C3" s="137"/>
      <c r="D3" s="137"/>
      <c r="E3" s="376" t="s">
        <v>48</v>
      </c>
      <c r="F3" s="376"/>
      <c r="G3" s="376"/>
      <c r="H3" s="376"/>
      <c r="I3" s="376"/>
    </row>
    <row r="4" spans="1:11" ht="15.75" x14ac:dyDescent="0.25">
      <c r="A4" s="136" t="s">
        <v>49</v>
      </c>
      <c r="E4" s="383" t="s">
        <v>123</v>
      </c>
      <c r="F4" s="383"/>
      <c r="G4" s="383"/>
      <c r="H4" s="383"/>
      <c r="I4" s="383"/>
    </row>
    <row r="5" spans="1:11" ht="9" customHeight="1" x14ac:dyDescent="0.25">
      <c r="A5" s="136"/>
      <c r="E5" s="376" t="s">
        <v>48</v>
      </c>
      <c r="F5" s="376"/>
      <c r="G5" s="376"/>
      <c r="H5" s="376"/>
      <c r="I5" s="376"/>
    </row>
    <row r="6" spans="1:11" ht="19.5" x14ac:dyDescent="0.4">
      <c r="A6" s="134" t="s">
        <v>47</v>
      </c>
      <c r="E6" s="375" t="s">
        <v>124</v>
      </c>
      <c r="F6" s="375"/>
      <c r="G6" s="375"/>
      <c r="H6" s="134" t="s">
        <v>46</v>
      </c>
      <c r="I6" s="135" t="s">
        <v>125</v>
      </c>
    </row>
    <row r="7" spans="1:11" ht="9.75" customHeight="1" x14ac:dyDescent="0.4">
      <c r="A7" s="134"/>
      <c r="E7" s="376" t="s">
        <v>45</v>
      </c>
      <c r="F7" s="376"/>
      <c r="G7" s="376"/>
      <c r="H7" s="376"/>
      <c r="I7" s="376"/>
    </row>
    <row r="8" spans="1:11" ht="8.25" customHeight="1" x14ac:dyDescent="0.4">
      <c r="A8" s="134"/>
      <c r="E8" s="132"/>
      <c r="F8" s="132"/>
      <c r="G8" s="132"/>
      <c r="H8" s="133"/>
      <c r="I8" s="132"/>
    </row>
    <row r="9" spans="1:11" ht="19.5" x14ac:dyDescent="0.4">
      <c r="A9" s="134"/>
      <c r="E9" s="132"/>
      <c r="F9" s="132"/>
      <c r="G9" s="132"/>
      <c r="H9" s="133"/>
      <c r="I9" s="132"/>
    </row>
    <row r="11" spans="1:11" ht="18.75" x14ac:dyDescent="0.4">
      <c r="A11" s="131"/>
      <c r="B11" s="130"/>
      <c r="C11" s="130"/>
      <c r="D11" s="130"/>
      <c r="E11" s="125" t="s">
        <v>44</v>
      </c>
      <c r="F11" s="125" t="s">
        <v>43</v>
      </c>
      <c r="G11" s="127" t="s">
        <v>21</v>
      </c>
      <c r="H11" s="129" t="s">
        <v>27</v>
      </c>
      <c r="I11" s="128"/>
    </row>
    <row r="12" spans="1:11" ht="18.75" x14ac:dyDescent="0.4">
      <c r="A12" s="70"/>
      <c r="B12" s="70"/>
      <c r="C12" s="70"/>
      <c r="D12" s="70"/>
      <c r="E12" s="125" t="s">
        <v>42</v>
      </c>
      <c r="F12" s="125" t="s">
        <v>42</v>
      </c>
      <c r="G12" s="127" t="s">
        <v>41</v>
      </c>
      <c r="H12" s="126" t="s">
        <v>40</v>
      </c>
      <c r="I12" s="126" t="s">
        <v>39</v>
      </c>
    </row>
    <row r="13" spans="1:11" ht="15" x14ac:dyDescent="0.2">
      <c r="A13" s="70"/>
      <c r="B13" s="70"/>
      <c r="C13" s="70"/>
      <c r="D13" s="70"/>
      <c r="E13" s="125" t="s">
        <v>0</v>
      </c>
      <c r="F13" s="125" t="s">
        <v>0</v>
      </c>
      <c r="G13" s="124"/>
      <c r="H13" s="377" t="s">
        <v>10</v>
      </c>
      <c r="I13" s="378"/>
    </row>
    <row r="14" spans="1:11" ht="15" x14ac:dyDescent="0.2">
      <c r="A14" s="70"/>
      <c r="B14" s="70"/>
      <c r="C14" s="70"/>
      <c r="D14" s="70"/>
      <c r="E14" s="125"/>
      <c r="F14" s="125"/>
      <c r="G14" s="124"/>
      <c r="H14" s="123"/>
      <c r="I14" s="122"/>
    </row>
    <row r="15" spans="1:11" ht="18.75" x14ac:dyDescent="0.4">
      <c r="A15" s="74" t="s">
        <v>38</v>
      </c>
      <c r="B15" s="74"/>
      <c r="C15" s="120"/>
      <c r="D15" s="119"/>
      <c r="E15" s="121"/>
      <c r="F15" s="121"/>
      <c r="G15" s="101"/>
      <c r="H15" s="70"/>
      <c r="I15" s="70"/>
    </row>
    <row r="16" spans="1:11" ht="19.5" x14ac:dyDescent="0.4">
      <c r="A16" s="115" t="s">
        <v>37</v>
      </c>
      <c r="B16" s="74"/>
      <c r="C16" s="120"/>
      <c r="D16" s="119"/>
      <c r="E16" s="97">
        <v>12393000</v>
      </c>
      <c r="F16" s="114">
        <v>17725000</v>
      </c>
      <c r="G16" s="111">
        <f>H16+I16</f>
        <v>17384551.859999999</v>
      </c>
      <c r="H16" s="97">
        <v>17382737.98</v>
      </c>
      <c r="I16" s="97">
        <v>1813.88</v>
      </c>
    </row>
    <row r="17" spans="1:9" ht="14.25" x14ac:dyDescent="0.3">
      <c r="A17" s="118"/>
      <c r="B17" s="117"/>
      <c r="C17" s="117"/>
      <c r="D17" s="117"/>
      <c r="E17" s="116"/>
      <c r="F17" s="116"/>
    </row>
    <row r="18" spans="1:9" ht="19.5" x14ac:dyDescent="0.4">
      <c r="A18" s="115" t="s">
        <v>36</v>
      </c>
      <c r="B18" s="104"/>
      <c r="C18" s="104"/>
      <c r="D18" s="104"/>
      <c r="E18" s="97">
        <v>12393000</v>
      </c>
      <c r="F18" s="114">
        <v>17725000</v>
      </c>
      <c r="G18" s="111">
        <f>H18+I18</f>
        <v>17502816.41</v>
      </c>
      <c r="H18" s="97">
        <v>17500955.059999999</v>
      </c>
      <c r="I18" s="97">
        <v>1861.35</v>
      </c>
    </row>
    <row r="19" spans="1:9" ht="18" x14ac:dyDescent="0.35">
      <c r="A19" s="113"/>
      <c r="B19" s="104"/>
      <c r="C19" s="104"/>
      <c r="D19" s="104"/>
      <c r="E19" s="111"/>
      <c r="F19" s="112"/>
      <c r="G19" s="111"/>
      <c r="H19" s="110"/>
      <c r="I19" s="110"/>
    </row>
    <row r="20" spans="1:9" ht="18" hidden="1" x14ac:dyDescent="0.35">
      <c r="A20" s="109"/>
      <c r="B20" s="108"/>
      <c r="C20" s="108"/>
      <c r="D20" s="108"/>
      <c r="E20" s="104"/>
      <c r="F20" s="104"/>
      <c r="G20" s="104"/>
      <c r="H20" s="107"/>
      <c r="I20" s="107"/>
    </row>
    <row r="21" spans="1:9" ht="19.5" x14ac:dyDescent="0.4">
      <c r="A21" s="106" t="s">
        <v>35</v>
      </c>
      <c r="B21" s="102"/>
      <c r="C21" s="102"/>
      <c r="D21" s="102"/>
      <c r="E21" s="102"/>
      <c r="F21" s="102"/>
      <c r="G21" s="105"/>
      <c r="H21" s="104"/>
      <c r="I21" s="104"/>
    </row>
    <row r="22" spans="1:9" ht="18" x14ac:dyDescent="0.35">
      <c r="A22" s="102"/>
      <c r="B22" s="102"/>
      <c r="C22" s="103" t="s">
        <v>34</v>
      </c>
      <c r="D22" s="102"/>
      <c r="E22" s="102"/>
      <c r="F22" s="102"/>
      <c r="G22" s="97">
        <f>H22+I22</f>
        <v>0</v>
      </c>
      <c r="H22" s="97">
        <v>0</v>
      </c>
      <c r="I22" s="97">
        <v>0</v>
      </c>
    </row>
    <row r="23" spans="1:9" s="96" customFormat="1" ht="18" x14ac:dyDescent="0.25">
      <c r="A23" s="101"/>
      <c r="B23" s="99"/>
      <c r="C23" s="100"/>
      <c r="D23" s="99"/>
      <c r="E23" s="99"/>
      <c r="F23" s="99"/>
      <c r="G23" s="98"/>
      <c r="H23" s="97"/>
      <c r="I23" s="97"/>
    </row>
    <row r="24" spans="1:9" ht="19.5" x14ac:dyDescent="0.4">
      <c r="A24" s="94" t="s">
        <v>33</v>
      </c>
      <c r="B24" s="94"/>
      <c r="C24" s="95"/>
      <c r="D24" s="94"/>
      <c r="E24" s="94"/>
      <c r="F24" s="94"/>
      <c r="G24" s="93">
        <f>ROUND(G18-G16-G22,2)</f>
        <v>118264.55</v>
      </c>
      <c r="H24" s="92">
        <f>H18-H16-H22</f>
        <v>118217.07999999821</v>
      </c>
      <c r="I24" s="92">
        <f>I18-I16-I22</f>
        <v>47.4699999999998</v>
      </c>
    </row>
    <row r="25" spans="1:9" ht="15" x14ac:dyDescent="0.3">
      <c r="A25" s="91" t="s">
        <v>32</v>
      </c>
      <c r="B25" s="91"/>
      <c r="C25" s="91"/>
      <c r="D25" s="91"/>
      <c r="E25" s="91"/>
      <c r="F25" s="91"/>
      <c r="G25" s="90">
        <v>118264.55</v>
      </c>
    </row>
    <row r="26" spans="1:9" ht="15" x14ac:dyDescent="0.3">
      <c r="A26" s="91" t="s">
        <v>31</v>
      </c>
      <c r="B26" s="91"/>
      <c r="C26" s="91"/>
      <c r="D26" s="91"/>
      <c r="E26" s="91"/>
      <c r="F26" s="91"/>
      <c r="G26" s="90">
        <v>0</v>
      </c>
      <c r="H26" s="70"/>
    </row>
    <row r="27" spans="1:9" ht="9.75" customHeight="1" x14ac:dyDescent="0.2"/>
    <row r="28" spans="1:9" ht="18.75" x14ac:dyDescent="0.4">
      <c r="A28" s="46" t="s">
        <v>30</v>
      </c>
      <c r="B28" s="89" t="s">
        <v>29</v>
      </c>
      <c r="C28" s="89"/>
      <c r="D28" s="88"/>
      <c r="E28" s="58"/>
      <c r="F28" s="4"/>
      <c r="G28" s="87"/>
      <c r="H28" s="71"/>
      <c r="I28" s="4"/>
    </row>
    <row r="29" spans="1:9" ht="18.75" x14ac:dyDescent="0.4">
      <c r="A29" s="74"/>
      <c r="B29" s="74"/>
      <c r="C29" s="78" t="s">
        <v>28</v>
      </c>
      <c r="D29" s="77"/>
      <c r="E29" s="76"/>
      <c r="G29" s="86">
        <f>G30+G31</f>
        <v>118264.55</v>
      </c>
      <c r="H29" s="71"/>
      <c r="I29" s="70"/>
    </row>
    <row r="30" spans="1:9" ht="18.75" x14ac:dyDescent="0.4">
      <c r="A30" s="74"/>
      <c r="B30" s="74"/>
      <c r="C30" s="78"/>
      <c r="D30" s="77"/>
      <c r="E30" s="85" t="s">
        <v>27</v>
      </c>
      <c r="F30" s="70" t="s">
        <v>4</v>
      </c>
      <c r="G30" s="84">
        <v>0</v>
      </c>
      <c r="H30" s="71"/>
      <c r="I30" s="70"/>
    </row>
    <row r="31" spans="1:9" ht="18.75" x14ac:dyDescent="0.4">
      <c r="A31" s="74"/>
      <c r="B31" s="74"/>
      <c r="C31" s="83"/>
      <c r="D31" s="82"/>
      <c r="E31" s="81"/>
      <c r="F31" s="80" t="s">
        <v>2</v>
      </c>
      <c r="G31" s="79">
        <v>118264.55</v>
      </c>
      <c r="H31" s="71"/>
      <c r="I31" s="70"/>
    </row>
    <row r="32" spans="1:9" ht="18.75" x14ac:dyDescent="0.4">
      <c r="A32" s="74"/>
      <c r="B32" s="74"/>
      <c r="C32" s="78" t="s">
        <v>26</v>
      </c>
      <c r="D32" s="77"/>
      <c r="E32" s="76"/>
      <c r="F32" s="70"/>
      <c r="G32" s="75">
        <v>0</v>
      </c>
      <c r="H32" s="71"/>
      <c r="I32" s="70"/>
    </row>
    <row r="33" spans="1:11" ht="18.75" x14ac:dyDescent="0.4">
      <c r="A33" s="74"/>
      <c r="B33" s="73" t="s">
        <v>25</v>
      </c>
      <c r="C33" s="379" t="s">
        <v>131</v>
      </c>
      <c r="D33" s="380"/>
      <c r="E33" s="380"/>
      <c r="F33" s="380"/>
      <c r="G33" s="72">
        <v>0</v>
      </c>
      <c r="H33" s="71"/>
      <c r="I33" s="70"/>
    </row>
    <row r="34" spans="1:11" x14ac:dyDescent="0.2">
      <c r="A34" s="408"/>
      <c r="B34" s="409"/>
      <c r="C34" s="409"/>
      <c r="D34" s="409"/>
      <c r="E34" s="409"/>
      <c r="F34" s="409"/>
      <c r="G34" s="409"/>
      <c r="H34" s="409"/>
      <c r="I34" s="409"/>
    </row>
    <row r="35" spans="1:11" x14ac:dyDescent="0.2">
      <c r="A35" s="409"/>
      <c r="B35" s="409"/>
      <c r="C35" s="409"/>
      <c r="D35" s="409"/>
      <c r="E35" s="409"/>
      <c r="F35" s="409"/>
      <c r="G35" s="409"/>
      <c r="H35" s="409"/>
      <c r="I35" s="409"/>
    </row>
    <row r="36" spans="1:11" x14ac:dyDescent="0.2">
      <c r="A36" s="409"/>
      <c r="B36" s="409"/>
      <c r="C36" s="409"/>
      <c r="D36" s="409"/>
      <c r="E36" s="409"/>
      <c r="F36" s="409"/>
      <c r="G36" s="409"/>
      <c r="H36" s="409"/>
      <c r="I36" s="409"/>
    </row>
    <row r="37" spans="1:11" ht="19.5" x14ac:dyDescent="0.4">
      <c r="A37" s="46" t="s">
        <v>24</v>
      </c>
      <c r="B37" s="46" t="s">
        <v>23</v>
      </c>
      <c r="C37" s="46"/>
      <c r="D37" s="67"/>
      <c r="E37" s="5"/>
      <c r="F37" s="69"/>
      <c r="G37" s="68"/>
      <c r="H37" s="4"/>
      <c r="I37" s="4"/>
    </row>
    <row r="38" spans="1:11" ht="18.75" x14ac:dyDescent="0.4">
      <c r="A38" s="46"/>
      <c r="B38" s="46"/>
      <c r="C38" s="46"/>
      <c r="D38" s="67"/>
      <c r="F38" s="9" t="s">
        <v>22</v>
      </c>
      <c r="G38" s="66" t="s">
        <v>21</v>
      </c>
      <c r="H38" s="4"/>
      <c r="I38" s="65" t="s">
        <v>20</v>
      </c>
    </row>
    <row r="39" spans="1:11" ht="16.5" x14ac:dyDescent="0.35">
      <c r="A39" s="60" t="s">
        <v>19</v>
      </c>
      <c r="B39" s="59"/>
      <c r="C39" s="58"/>
      <c r="D39" s="59"/>
      <c r="E39" s="5"/>
      <c r="F39" s="57">
        <v>5280000</v>
      </c>
      <c r="G39" s="57">
        <v>5091356</v>
      </c>
      <c r="H39" s="56" t="s">
        <v>14</v>
      </c>
      <c r="I39" s="55">
        <f>IF(F39=0,"nerozp.",G39/F39)</f>
        <v>0.96427196969696971</v>
      </c>
      <c r="J39" s="64"/>
      <c r="K39" s="62"/>
    </row>
    <row r="40" spans="1:11" ht="16.5" x14ac:dyDescent="0.35">
      <c r="A40" s="60" t="s">
        <v>18</v>
      </c>
      <c r="B40" s="59"/>
      <c r="C40" s="58"/>
      <c r="D40" s="61"/>
      <c r="E40" s="61"/>
      <c r="F40" s="57">
        <v>1264860</v>
      </c>
      <c r="G40" s="57">
        <v>1264860</v>
      </c>
      <c r="H40" s="56" t="s">
        <v>14</v>
      </c>
      <c r="I40" s="55">
        <f>IF(F40=0,"nerozp.",G40/F40)</f>
        <v>1</v>
      </c>
      <c r="J40" s="63"/>
      <c r="K40" s="62"/>
    </row>
    <row r="41" spans="1:11" ht="16.5" x14ac:dyDescent="0.35">
      <c r="A41" s="60" t="s">
        <v>17</v>
      </c>
      <c r="B41" s="59"/>
      <c r="C41" s="58"/>
      <c r="D41" s="61"/>
      <c r="E41" s="61"/>
      <c r="F41" s="57">
        <v>0</v>
      </c>
      <c r="G41" s="57">
        <v>0</v>
      </c>
      <c r="H41" s="56" t="s">
        <v>14</v>
      </c>
      <c r="I41" s="55" t="str">
        <f>IF(F41=0,"nerozp.",G41/F41)</f>
        <v>nerozp.</v>
      </c>
    </row>
    <row r="42" spans="1:11" ht="16.5" x14ac:dyDescent="0.35">
      <c r="A42" s="60" t="s">
        <v>16</v>
      </c>
      <c r="B42" s="59"/>
      <c r="C42" s="58"/>
      <c r="D42" s="5"/>
      <c r="E42" s="5"/>
      <c r="F42" s="57">
        <v>948895</v>
      </c>
      <c r="G42" s="57">
        <v>948895</v>
      </c>
      <c r="H42" s="56" t="s">
        <v>14</v>
      </c>
      <c r="I42" s="55">
        <f>IF(F42=0,"nerozp.",G42/F42)</f>
        <v>1</v>
      </c>
    </row>
    <row r="43" spans="1:11" ht="16.5" x14ac:dyDescent="0.35">
      <c r="A43" s="60" t="s">
        <v>15</v>
      </c>
      <c r="B43" s="59"/>
      <c r="C43" s="58"/>
      <c r="D43" s="5"/>
      <c r="E43" s="5"/>
      <c r="F43" s="57">
        <v>0</v>
      </c>
      <c r="G43" s="57">
        <v>0</v>
      </c>
      <c r="H43" s="56" t="s">
        <v>14</v>
      </c>
      <c r="I43" s="55" t="str">
        <f>IF(F43=0,"nerozp.",G43/F43)</f>
        <v>nerozp.</v>
      </c>
    </row>
    <row r="44" spans="1:11" ht="14.25" x14ac:dyDescent="0.2">
      <c r="A44" s="54" t="s">
        <v>13</v>
      </c>
      <c r="B44" s="53"/>
      <c r="C44" s="52"/>
      <c r="D44" s="50"/>
      <c r="E44" s="50"/>
      <c r="F44" s="49"/>
      <c r="G44" s="49"/>
      <c r="H44" s="48"/>
      <c r="I44" s="47"/>
    </row>
    <row r="45" spans="1:11" ht="17.25" customHeight="1" x14ac:dyDescent="0.2">
      <c r="A45" s="51"/>
      <c r="B45" s="410" t="s">
        <v>140</v>
      </c>
      <c r="C45" s="411"/>
      <c r="D45" s="411"/>
      <c r="E45" s="411"/>
      <c r="F45" s="411"/>
      <c r="G45" s="411"/>
      <c r="H45" s="411"/>
      <c r="I45" s="411"/>
    </row>
    <row r="46" spans="1:11" x14ac:dyDescent="0.2">
      <c r="A46" s="51"/>
      <c r="B46" s="411"/>
      <c r="C46" s="411"/>
      <c r="D46" s="411"/>
      <c r="E46" s="411"/>
      <c r="F46" s="411"/>
      <c r="G46" s="411"/>
      <c r="H46" s="411"/>
      <c r="I46" s="411"/>
    </row>
    <row r="47" spans="1:11" ht="19.5" thickBot="1" x14ac:dyDescent="0.45">
      <c r="A47" s="46" t="s">
        <v>12</v>
      </c>
      <c r="B47" s="46" t="s">
        <v>11</v>
      </c>
      <c r="C47" s="45"/>
      <c r="D47" s="5"/>
      <c r="E47" s="5"/>
      <c r="F47" s="4"/>
      <c r="G47" s="10"/>
      <c r="H47" s="384" t="s">
        <v>10</v>
      </c>
      <c r="I47" s="385"/>
    </row>
    <row r="48" spans="1:11" ht="18.75" thickTop="1" x14ac:dyDescent="0.35">
      <c r="A48" s="44"/>
      <c r="B48" s="42"/>
      <c r="C48" s="43"/>
      <c r="D48" s="42"/>
      <c r="E48" s="41" t="s">
        <v>9</v>
      </c>
      <c r="F48" s="40" t="s">
        <v>8</v>
      </c>
      <c r="G48" s="40" t="s">
        <v>7</v>
      </c>
      <c r="H48" s="39" t="s">
        <v>6</v>
      </c>
      <c r="I48" s="38" t="s">
        <v>5</v>
      </c>
    </row>
    <row r="49" spans="1:9" x14ac:dyDescent="0.2">
      <c r="A49" s="34"/>
      <c r="B49" s="4"/>
      <c r="C49" s="4"/>
      <c r="D49" s="4"/>
      <c r="E49" s="34"/>
      <c r="F49" s="374"/>
      <c r="G49" s="37"/>
      <c r="H49" s="36">
        <v>42004</v>
      </c>
      <c r="I49" s="35">
        <v>42004</v>
      </c>
    </row>
    <row r="50" spans="1:9" x14ac:dyDescent="0.2">
      <c r="A50" s="34"/>
      <c r="B50" s="4"/>
      <c r="C50" s="4"/>
      <c r="D50" s="4"/>
      <c r="E50" s="34"/>
      <c r="F50" s="374"/>
      <c r="G50" s="33"/>
      <c r="H50" s="33"/>
      <c r="I50" s="32"/>
    </row>
    <row r="51" spans="1:9" ht="13.5" thickBot="1" x14ac:dyDescent="0.25">
      <c r="A51" s="30"/>
      <c r="B51" s="31"/>
      <c r="C51" s="31"/>
      <c r="D51" s="31"/>
      <c r="E51" s="30"/>
      <c r="F51" s="29"/>
      <c r="G51" s="29"/>
      <c r="H51" s="29"/>
      <c r="I51" s="28"/>
    </row>
    <row r="52" spans="1:9" ht="13.5" thickTop="1" x14ac:dyDescent="0.2">
      <c r="A52" s="27"/>
      <c r="B52" s="26"/>
      <c r="C52" s="26" t="s">
        <v>4</v>
      </c>
      <c r="D52" s="26"/>
      <c r="E52" s="25">
        <v>102208</v>
      </c>
      <c r="F52" s="24">
        <v>0</v>
      </c>
      <c r="G52" s="23">
        <v>0</v>
      </c>
      <c r="H52" s="23">
        <f>E52+F52-G52</f>
        <v>102208</v>
      </c>
      <c r="I52" s="22">
        <v>102208</v>
      </c>
    </row>
    <row r="53" spans="1:9" x14ac:dyDescent="0.2">
      <c r="A53" s="21"/>
      <c r="B53" s="20"/>
      <c r="C53" s="20" t="s">
        <v>3</v>
      </c>
      <c r="D53" s="20"/>
      <c r="E53" s="19">
        <v>87803.02</v>
      </c>
      <c r="F53" s="18">
        <v>43785.069999999992</v>
      </c>
      <c r="G53" s="17">
        <v>68617.8</v>
      </c>
      <c r="H53" s="17">
        <f>E53+F53-G53</f>
        <v>62970.289999999994</v>
      </c>
      <c r="I53" s="16">
        <v>65855.09</v>
      </c>
    </row>
    <row r="54" spans="1:9" x14ac:dyDescent="0.2">
      <c r="A54" s="21"/>
      <c r="B54" s="20"/>
      <c r="C54" s="20" t="s">
        <v>2</v>
      </c>
      <c r="D54" s="20"/>
      <c r="E54" s="19">
        <v>555561.68000000005</v>
      </c>
      <c r="F54" s="18">
        <v>0</v>
      </c>
      <c r="G54" s="17">
        <v>258537.65</v>
      </c>
      <c r="H54" s="17">
        <f>E54+F54-G54</f>
        <v>297024.03000000003</v>
      </c>
      <c r="I54" s="16">
        <v>297024.03000000003</v>
      </c>
    </row>
    <row r="55" spans="1:9" x14ac:dyDescent="0.2">
      <c r="A55" s="21"/>
      <c r="B55" s="20"/>
      <c r="C55" s="20" t="s">
        <v>1</v>
      </c>
      <c r="D55" s="20"/>
      <c r="E55" s="19">
        <v>973707.17</v>
      </c>
      <c r="F55" s="18">
        <v>1292959.17</v>
      </c>
      <c r="G55" s="17">
        <v>1596251.23</v>
      </c>
      <c r="H55" s="17">
        <f>E55+F55-G55</f>
        <v>670415.10999999987</v>
      </c>
      <c r="I55" s="16">
        <v>670415.11</v>
      </c>
    </row>
    <row r="56" spans="1:9" ht="18.75" thickBot="1" x14ac:dyDescent="0.4">
      <c r="A56" s="15" t="s">
        <v>0</v>
      </c>
      <c r="B56" s="14"/>
      <c r="C56" s="14"/>
      <c r="D56" s="14"/>
      <c r="E56" s="13">
        <f>SUM(E52:E55)</f>
        <v>1719279.87</v>
      </c>
      <c r="F56" s="12">
        <f>SUM(F52:F55)</f>
        <v>1336744.24</v>
      </c>
      <c r="G56" s="12">
        <f>SUM(G52:G55)</f>
        <v>1923406.68</v>
      </c>
      <c r="H56" s="12">
        <f>SUM(H52:H55)</f>
        <v>1132617.43</v>
      </c>
      <c r="I56" s="11">
        <f>SUM(I52:I55)</f>
        <v>1135502.23</v>
      </c>
    </row>
    <row r="57" spans="1:9" ht="18" customHeight="1" thickTop="1" x14ac:dyDescent="0.35">
      <c r="A57" s="7"/>
      <c r="B57" s="6"/>
      <c r="C57" s="6"/>
      <c r="D57" s="5"/>
      <c r="E57" s="5"/>
      <c r="F57" s="4"/>
      <c r="G57" s="10"/>
      <c r="H57" s="9"/>
      <c r="I57" s="9"/>
    </row>
    <row r="58" spans="1:9" ht="18" hidden="1" x14ac:dyDescent="0.35">
      <c r="A58" s="7"/>
      <c r="B58" s="6"/>
      <c r="C58" s="6"/>
      <c r="D58" s="5"/>
      <c r="E58" s="5"/>
      <c r="F58" s="4"/>
      <c r="G58" s="8"/>
      <c r="H58" s="4"/>
      <c r="I58" s="4"/>
    </row>
    <row r="59" spans="1:9" ht="18" x14ac:dyDescent="0.35">
      <c r="A59" s="7"/>
      <c r="B59" s="6"/>
      <c r="C59" s="6"/>
      <c r="D59" s="5"/>
      <c r="E59" s="5"/>
      <c r="F59" s="4"/>
      <c r="G59" s="4"/>
      <c r="H59" s="4"/>
      <c r="I59" s="4"/>
    </row>
    <row r="60" spans="1:9" x14ac:dyDescent="0.2">
      <c r="A60" s="3"/>
      <c r="B60" s="3"/>
      <c r="C60" s="3"/>
      <c r="D60" s="3"/>
      <c r="E60" s="3"/>
      <c r="F60" s="3"/>
      <c r="G60" s="3"/>
      <c r="H60" s="3"/>
      <c r="I60" s="3"/>
    </row>
  </sheetData>
  <sheetProtection selectLockedCells="1"/>
  <mergeCells count="13">
    <mergeCell ref="E4:I4"/>
    <mergeCell ref="H47:I47"/>
    <mergeCell ref="A2:D2"/>
    <mergeCell ref="E3:I3"/>
    <mergeCell ref="E2:I2"/>
    <mergeCell ref="E5:I5"/>
    <mergeCell ref="F49:F50"/>
    <mergeCell ref="E6:G6"/>
    <mergeCell ref="A34:I36"/>
    <mergeCell ref="E7:I7"/>
    <mergeCell ref="H13:I13"/>
    <mergeCell ref="C33:F33"/>
    <mergeCell ref="B45:I46"/>
  </mergeCells>
  <conditionalFormatting sqref="I44">
    <cfRule type="cellIs" dxfId="13" priority="7" stopIfTrue="1" operator="greaterThan">
      <formula>1</formula>
    </cfRule>
  </conditionalFormatting>
  <conditionalFormatting sqref="H52:H55">
    <cfRule type="cellIs" dxfId="12" priority="10" stopIfTrue="1" operator="notEqual">
      <formula>E52+F52-G52</formula>
    </cfRule>
  </conditionalFormatting>
  <conditionalFormatting sqref="I56">
    <cfRule type="cellIs" dxfId="11" priority="11" stopIfTrue="1" operator="notEqual">
      <formula>$I$52+$I$53+$I$54+$I$55</formula>
    </cfRule>
  </conditionalFormatting>
  <conditionalFormatting sqref="H56">
    <cfRule type="cellIs" dxfId="10" priority="12" stopIfTrue="1" operator="notEqual">
      <formula>E56+F56-G56</formula>
    </cfRule>
    <cfRule type="cellIs" dxfId="9" priority="13" stopIfTrue="1" operator="notEqual">
      <formula>SUM($H$52:$H$55)</formula>
    </cfRule>
  </conditionalFormatting>
  <conditionalFormatting sqref="G18 G16">
    <cfRule type="cellIs" dxfId="8" priority="14" stopIfTrue="1" operator="notEqual">
      <formula>H16+I16</formula>
    </cfRule>
  </conditionalFormatting>
  <conditionalFormatting sqref="G24">
    <cfRule type="cellIs" dxfId="7" priority="15" stopIfTrue="1" operator="notEqual">
      <formula>ROUND(H24+I24,2)</formula>
    </cfRule>
  </conditionalFormatting>
  <conditionalFormatting sqref="H24">
    <cfRule type="cellIs" dxfId="6" priority="16" stopIfTrue="1" operator="notEqual">
      <formula>$H$18-$H$16-$H$22</formula>
    </cfRule>
  </conditionalFormatting>
  <conditionalFormatting sqref="I24">
    <cfRule type="cellIs" dxfId="5" priority="17" stopIfTrue="1" operator="notEqual">
      <formula>I18-I16</formula>
    </cfRule>
  </conditionalFormatting>
  <conditionalFormatting sqref="G23">
    <cfRule type="cellIs" dxfId="4" priority="5" stopIfTrue="1" operator="notEqual">
      <formula>ROUND(H23+I23,2)</formula>
    </cfRule>
  </conditionalFormatting>
  <conditionalFormatting sqref="J39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J40">
    <cfRule type="cellIs" dxfId="1" priority="1" operator="greaterThan">
      <formula>0</formula>
    </cfRule>
    <cfRule type="cellIs" dxfId="0" priority="2" operator="lessThan">
      <formula>0</formula>
    </cfRule>
  </conditionalFormatting>
  <pageMargins left="0.78740157480314965" right="0.39370078740157483" top="0.59055118110236227" bottom="0.59055118110236227" header="0.51181102362204722" footer="0.51181102362204722"/>
  <pageSetup paperSize="9" scale="80" orientation="portrait" r:id="rId1"/>
  <headerFooter alignWithMargins="0">
    <oddFooter>&amp;L&amp;"Arial,Kurzíva"Zastupitelstvo Olomouckého kraje 26.6.2015
4.- Závěrečný účet Olomouckého kraje za rok 2014
Příloha č.15: Financování hospodaření příspěvkových organizací Olomouckého kraje&amp;R&amp;"Arial,Kurzíva"Strana &amp;P (celkem 484)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8</vt:i4>
      </vt:variant>
    </vt:vector>
  </HeadingPairs>
  <TitlesOfParts>
    <vt:vector size="16" baseType="lpstr">
      <vt:lpstr>Kultura</vt:lpstr>
      <vt:lpstr>1. Vědecká knihovna</vt:lpstr>
      <vt:lpstr>2. Vlastivědné muzeum Olomouc</vt:lpstr>
      <vt:lpstr>3. Vlativědné muzeum Jesenicka</vt:lpstr>
      <vt:lpstr>4. Muzeum a galerie Prostějov</vt:lpstr>
      <vt:lpstr>5. Muzeum Přerov</vt:lpstr>
      <vt:lpstr>6. Vlast. muzeum Šumperk</vt:lpstr>
      <vt:lpstr>7. Archeolog. muzeum</vt:lpstr>
      <vt:lpstr>'1. Vědecká knihovna'!Oblast_tisku</vt:lpstr>
      <vt:lpstr>'2. Vlastivědné muzeum Olomouc'!Oblast_tisku</vt:lpstr>
      <vt:lpstr>'3. Vlativědné muzeum Jesenicka'!Oblast_tisku</vt:lpstr>
      <vt:lpstr>'4. Muzeum a galerie Prostějov'!Oblast_tisku</vt:lpstr>
      <vt:lpstr>'5. Muzeum Přerov'!Oblast_tisku</vt:lpstr>
      <vt:lpstr>'6. Vlast. muzeum Šumperk'!Oblast_tisku</vt:lpstr>
      <vt:lpstr>'7. Archeolog. muzeum'!Oblast_tisku</vt:lpstr>
      <vt:lpstr>Kultura!Oblast_tisku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Dostálová Anna</dc:creator>
  <cp:lastModifiedBy>Foret Oldřich</cp:lastModifiedBy>
  <cp:lastPrinted>2015-06-08T11:07:51Z</cp:lastPrinted>
  <dcterms:created xsi:type="dcterms:W3CDTF">2015-03-19T13:39:46Z</dcterms:created>
  <dcterms:modified xsi:type="dcterms:W3CDTF">2015-06-08T11:07:59Z</dcterms:modified>
</cp:coreProperties>
</file>