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944"/>
  </bookViews>
  <sheets>
    <sheet name="Rekapitulace" sheetId="41" r:id="rId1"/>
    <sheet name="1016" sheetId="7" r:id="rId2"/>
    <sheet name="1017" sheetId="35" r:id="rId3"/>
    <sheet name="1106" sheetId="34" r:id="rId4"/>
    <sheet name="1125" sheetId="33" r:id="rId5"/>
    <sheet name="1126" sheetId="32" r:id="rId6"/>
    <sheet name="1127" sheetId="31" r:id="rId7"/>
    <sheet name="1151" sheetId="30" r:id="rId8"/>
    <sheet name="1161" sheetId="29" r:id="rId9"/>
    <sheet name="1212" sheetId="28" r:id="rId10"/>
    <sheet name="1305" sheetId="26" r:id="rId11"/>
    <sheet name="1401" sheetId="25" r:id="rId12"/>
    <sheet name="1402" sheetId="24" r:id="rId13"/>
    <sheet name="1465" sheetId="23" r:id="rId14"/>
    <sheet name="List1" sheetId="42" state="hidden" r:id="rId15"/>
  </sheets>
  <definedNames>
    <definedName name="A">#REF!</definedName>
    <definedName name="názvy.tisku">#REF!</definedName>
    <definedName name="_xlnm.Print_Area" localSheetId="1">'1016'!$A$1:$I$58</definedName>
    <definedName name="_xlnm.Print_Area" localSheetId="2">'1017'!$A$1:$I$54</definedName>
    <definedName name="_xlnm.Print_Area" localSheetId="3">'1106'!$A$1:$I$54</definedName>
    <definedName name="_xlnm.Print_Area" localSheetId="4">'1125'!$A$1:$I$55</definedName>
    <definedName name="_xlnm.Print_Area" localSheetId="5">'1126'!$A$1:$I$54</definedName>
    <definedName name="_xlnm.Print_Area" localSheetId="6">'1127'!$A$1:$I$55</definedName>
    <definedName name="_xlnm.Print_Area" localSheetId="7">'1151'!$A$1:$I$54</definedName>
    <definedName name="_xlnm.Print_Area" localSheetId="8">'1161'!$A$1:$I$54</definedName>
    <definedName name="_xlnm.Print_Area" localSheetId="9">'1212'!$A$1:$I$55</definedName>
    <definedName name="_xlnm.Print_Area" localSheetId="10">'1305'!$A$1:$I$54</definedName>
    <definedName name="_xlnm.Print_Area" localSheetId="11">'1401'!$A$1:$I$54</definedName>
    <definedName name="_xlnm.Print_Area" localSheetId="12">'1402'!$A$1:$I$55</definedName>
    <definedName name="_xlnm.Print_Area" localSheetId="13">'1465'!$A$1:$I$53</definedName>
  </definedNames>
  <calcPr calcId="145621" calcMode="manual"/>
</workbook>
</file>

<file path=xl/calcChain.xml><?xml version="1.0" encoding="utf-8"?>
<calcChain xmlns="http://schemas.openxmlformats.org/spreadsheetml/2006/main">
  <c r="I16" i="23" l="1"/>
  <c r="G53" i="24" l="1"/>
  <c r="I52" i="25"/>
  <c r="F53" i="28"/>
  <c r="I52" i="29"/>
  <c r="F52" i="29"/>
  <c r="G52" i="29"/>
  <c r="G52" i="30"/>
  <c r="I52" i="31"/>
  <c r="G52" i="31"/>
  <c r="I22" i="41" l="1"/>
  <c r="G52" i="32" l="1"/>
  <c r="I18" i="41" l="1"/>
  <c r="I52" i="34"/>
  <c r="G52" i="34"/>
  <c r="F52" i="34"/>
  <c r="I52" i="35"/>
  <c r="G52" i="35"/>
  <c r="I52" i="7"/>
  <c r="N38" i="41" l="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L22" i="41"/>
  <c r="M20" i="41"/>
  <c r="L20" i="41"/>
  <c r="M18" i="41"/>
  <c r="L18" i="41"/>
  <c r="M16" i="41"/>
  <c r="L16" i="41"/>
  <c r="M14" i="41"/>
  <c r="L14" i="41"/>
  <c r="M12" i="41"/>
  <c r="L12" i="41"/>
  <c r="I28" i="41"/>
  <c r="I38" i="41" s="1"/>
  <c r="L38" i="41" l="1"/>
  <c r="M38" i="41"/>
  <c r="G29" i="32"/>
  <c r="N39" i="41" l="1"/>
  <c r="G32" i="23"/>
  <c r="G29" i="23"/>
  <c r="I24" i="23"/>
  <c r="H24" i="23"/>
  <c r="G32" i="24"/>
  <c r="G29" i="24"/>
  <c r="I24" i="24"/>
  <c r="H24" i="24"/>
  <c r="G32" i="25"/>
  <c r="G29" i="25"/>
  <c r="I24" i="25"/>
  <c r="H24" i="25"/>
  <c r="G32" i="26"/>
  <c r="G29" i="26"/>
  <c r="I24" i="26"/>
  <c r="H24" i="26"/>
  <c r="G32" i="28"/>
  <c r="G29" i="28"/>
  <c r="I24" i="28"/>
  <c r="H24" i="28"/>
  <c r="G32" i="29"/>
  <c r="G29" i="29"/>
  <c r="I24" i="29"/>
  <c r="H24" i="29"/>
  <c r="G32" i="30"/>
  <c r="G29" i="30"/>
  <c r="I24" i="30"/>
  <c r="H24" i="30"/>
  <c r="G31" i="31"/>
  <c r="G28" i="31"/>
  <c r="I23" i="31"/>
  <c r="H23" i="31"/>
  <c r="G32" i="32"/>
  <c r="I24" i="32"/>
  <c r="H24" i="32"/>
  <c r="G32" i="33"/>
  <c r="G29" i="33"/>
  <c r="I24" i="33"/>
  <c r="H24" i="33"/>
  <c r="G32" i="34"/>
  <c r="G29" i="34"/>
  <c r="I24" i="34"/>
  <c r="H24" i="34"/>
  <c r="G32" i="35"/>
  <c r="G29" i="35"/>
  <c r="I24" i="35"/>
  <c r="H24" i="35"/>
  <c r="G32" i="7"/>
  <c r="G29" i="7"/>
  <c r="I24" i="7"/>
  <c r="H24" i="7"/>
  <c r="I39" i="31" l="1"/>
  <c r="I37" i="23" l="1"/>
  <c r="I39" i="28"/>
  <c r="I38" i="31"/>
  <c r="I38" i="34"/>
  <c r="G53" i="23" l="1"/>
  <c r="F53" i="23"/>
  <c r="E53" i="23"/>
  <c r="H52" i="23"/>
  <c r="H51" i="23"/>
  <c r="H50" i="23"/>
  <c r="H49" i="23"/>
  <c r="I40" i="23"/>
  <c r="I38" i="23"/>
  <c r="G22" i="23"/>
  <c r="G18" i="23"/>
  <c r="G16" i="23"/>
  <c r="G55" i="24"/>
  <c r="F55" i="24"/>
  <c r="E55" i="24"/>
  <c r="H54" i="24"/>
  <c r="H53" i="24"/>
  <c r="H52" i="24"/>
  <c r="H51" i="24"/>
  <c r="I42" i="24"/>
  <c r="I40" i="24"/>
  <c r="G22" i="24"/>
  <c r="G18" i="24"/>
  <c r="G16" i="24"/>
  <c r="G54" i="25"/>
  <c r="F54" i="25"/>
  <c r="E54" i="25"/>
  <c r="H53" i="25"/>
  <c r="I53" i="25" s="1"/>
  <c r="H52" i="25"/>
  <c r="H51" i="25"/>
  <c r="I51" i="25" s="1"/>
  <c r="H50" i="25"/>
  <c r="I50" i="25" s="1"/>
  <c r="I41" i="25"/>
  <c r="I39" i="25"/>
  <c r="G22" i="25"/>
  <c r="G18" i="25"/>
  <c r="G16" i="25"/>
  <c r="G54" i="26"/>
  <c r="F54" i="26"/>
  <c r="E54" i="26"/>
  <c r="H53" i="26"/>
  <c r="H52" i="26"/>
  <c r="H51" i="26"/>
  <c r="H50" i="26"/>
  <c r="I41" i="26"/>
  <c r="I39" i="26"/>
  <c r="G22" i="26"/>
  <c r="G18" i="26"/>
  <c r="G16" i="26"/>
  <c r="G55" i="28"/>
  <c r="F55" i="28"/>
  <c r="E55" i="28"/>
  <c r="H54" i="28"/>
  <c r="H53" i="28"/>
  <c r="H52" i="28"/>
  <c r="H51" i="28"/>
  <c r="I42" i="28"/>
  <c r="I40" i="28"/>
  <c r="G22" i="28"/>
  <c r="G18" i="28"/>
  <c r="G16" i="28"/>
  <c r="G54" i="29"/>
  <c r="F54" i="29"/>
  <c r="E54" i="29"/>
  <c r="H53" i="29"/>
  <c r="H52" i="29"/>
  <c r="H51" i="29"/>
  <c r="H50" i="29"/>
  <c r="I41" i="29"/>
  <c r="I39" i="29"/>
  <c r="G22" i="29"/>
  <c r="G18" i="29"/>
  <c r="F26" i="41" s="1"/>
  <c r="G16" i="29"/>
  <c r="G54" i="30"/>
  <c r="F54" i="30"/>
  <c r="E54" i="30"/>
  <c r="H53" i="30"/>
  <c r="H52" i="30"/>
  <c r="H51" i="30"/>
  <c r="H50" i="30"/>
  <c r="I41" i="30"/>
  <c r="I39" i="30"/>
  <c r="G22" i="30"/>
  <c r="G18" i="30"/>
  <c r="G16" i="30"/>
  <c r="G54" i="31"/>
  <c r="F54" i="31"/>
  <c r="E54" i="31"/>
  <c r="H53" i="31"/>
  <c r="H52" i="31"/>
  <c r="H51" i="31"/>
  <c r="H50" i="31"/>
  <c r="I41" i="31"/>
  <c r="G21" i="31"/>
  <c r="G17" i="31"/>
  <c r="G15" i="31"/>
  <c r="G54" i="32"/>
  <c r="F54" i="32"/>
  <c r="E54" i="32"/>
  <c r="H53" i="32"/>
  <c r="H52" i="32"/>
  <c r="H51" i="32"/>
  <c r="H50" i="32"/>
  <c r="I41" i="32"/>
  <c r="I39" i="32"/>
  <c r="G22" i="32"/>
  <c r="G18" i="32"/>
  <c r="G16" i="32"/>
  <c r="G55" i="33"/>
  <c r="F55" i="33"/>
  <c r="E55" i="33"/>
  <c r="H54" i="33"/>
  <c r="H53" i="33"/>
  <c r="H52" i="33"/>
  <c r="H51" i="33"/>
  <c r="I42" i="33"/>
  <c r="I40" i="33"/>
  <c r="G22" i="33"/>
  <c r="G18" i="33"/>
  <c r="G16" i="33"/>
  <c r="G54" i="34"/>
  <c r="F54" i="34"/>
  <c r="E54" i="34"/>
  <c r="H53" i="34"/>
  <c r="H52" i="34"/>
  <c r="H51" i="34"/>
  <c r="H50" i="34"/>
  <c r="I41" i="34"/>
  <c r="I39" i="34"/>
  <c r="G22" i="34"/>
  <c r="G18" i="34"/>
  <c r="G16" i="34"/>
  <c r="G54" i="35"/>
  <c r="F54" i="35"/>
  <c r="E54" i="35"/>
  <c r="H53" i="35"/>
  <c r="H52" i="35"/>
  <c r="H51" i="35"/>
  <c r="H50" i="35"/>
  <c r="I41" i="35"/>
  <c r="I39" i="35"/>
  <c r="G22" i="35"/>
  <c r="G18" i="35"/>
  <c r="G16" i="35"/>
  <c r="G54" i="7"/>
  <c r="F54" i="7"/>
  <c r="E54" i="7"/>
  <c r="H53" i="7"/>
  <c r="H52" i="7"/>
  <c r="H51" i="7"/>
  <c r="H50" i="7"/>
  <c r="I41" i="7"/>
  <c r="I39" i="7"/>
  <c r="G22" i="7"/>
  <c r="G18" i="7"/>
  <c r="G16" i="7"/>
  <c r="G24" i="30" l="1"/>
  <c r="G25" i="30" s="1"/>
  <c r="G24" i="29"/>
  <c r="G25" i="29" s="1"/>
  <c r="G24" i="28"/>
  <c r="G25" i="28" s="1"/>
  <c r="G24" i="26"/>
  <c r="G25" i="26" s="1"/>
  <c r="G24" i="25"/>
  <c r="G25" i="25" s="1"/>
  <c r="G24" i="24"/>
  <c r="G25" i="24" s="1"/>
  <c r="G24" i="23"/>
  <c r="G25" i="23" s="1"/>
  <c r="G24" i="35"/>
  <c r="G25" i="35" s="1"/>
  <c r="G24" i="32"/>
  <c r="G25" i="32" s="1"/>
  <c r="G23" i="31"/>
  <c r="G24" i="31" s="1"/>
  <c r="G24" i="7"/>
  <c r="G25" i="7" s="1"/>
  <c r="G24" i="34"/>
  <c r="G25" i="34" s="1"/>
  <c r="G24" i="33"/>
  <c r="G25" i="33" s="1"/>
  <c r="H53" i="23"/>
  <c r="H55" i="24"/>
  <c r="H54" i="25"/>
  <c r="I54" i="26"/>
  <c r="H54" i="26"/>
  <c r="H55" i="28"/>
  <c r="H54" i="29"/>
  <c r="H54" i="30"/>
  <c r="H55" i="33"/>
  <c r="H54" i="34"/>
  <c r="I54" i="34"/>
  <c r="H54" i="35"/>
  <c r="H54" i="7"/>
  <c r="I53" i="23"/>
  <c r="I55" i="24"/>
  <c r="I54" i="25"/>
  <c r="I55" i="28"/>
  <c r="I54" i="29"/>
  <c r="I54" i="30"/>
  <c r="H54" i="31"/>
  <c r="I54" i="31"/>
  <c r="I54" i="32"/>
  <c r="H54" i="32"/>
  <c r="I55" i="33"/>
  <c r="I54" i="35"/>
  <c r="I54" i="7"/>
  <c r="I53" i="42" l="1"/>
  <c r="H53" i="42"/>
  <c r="G53" i="42"/>
  <c r="F53" i="42"/>
  <c r="E53" i="42"/>
  <c r="I52" i="42"/>
  <c r="H52" i="42"/>
  <c r="G52" i="42"/>
  <c r="F52" i="42"/>
  <c r="E52" i="42"/>
  <c r="I51" i="42"/>
  <c r="H51" i="42"/>
  <c r="G51" i="42"/>
  <c r="F51" i="42"/>
  <c r="E51" i="42"/>
  <c r="I50" i="42"/>
  <c r="H50" i="42"/>
  <c r="G50" i="42"/>
  <c r="F50" i="42"/>
  <c r="E50" i="42"/>
  <c r="I49" i="42"/>
  <c r="H49" i="42"/>
  <c r="G49" i="42"/>
  <c r="F49" i="42"/>
  <c r="E49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G29" i="42"/>
  <c r="G28" i="42"/>
  <c r="I24" i="42"/>
  <c r="H24" i="42"/>
  <c r="G24" i="42"/>
  <c r="I22" i="42"/>
  <c r="H22" i="42"/>
  <c r="G22" i="42"/>
  <c r="I18" i="42"/>
  <c r="H18" i="42"/>
  <c r="G18" i="42"/>
  <c r="F18" i="42"/>
  <c r="E18" i="42"/>
  <c r="I16" i="42"/>
  <c r="H16" i="42"/>
  <c r="G16" i="42"/>
  <c r="F16" i="42"/>
  <c r="E16" i="42"/>
  <c r="E11" i="41" l="1"/>
  <c r="E14" i="41"/>
  <c r="E16" i="41"/>
  <c r="E18" i="41"/>
  <c r="E20" i="41"/>
  <c r="E22" i="41"/>
  <c r="E24" i="41"/>
  <c r="E26" i="41"/>
  <c r="E28" i="41"/>
  <c r="E30" i="41"/>
  <c r="E32" i="41"/>
  <c r="E34" i="41"/>
  <c r="E36" i="41"/>
  <c r="F11" i="41"/>
  <c r="F36" i="41"/>
  <c r="F34" i="41"/>
  <c r="H34" i="41" s="1"/>
  <c r="K34" i="41" s="1"/>
  <c r="F32" i="41"/>
  <c r="F30" i="41"/>
  <c r="H30" i="41" s="1"/>
  <c r="J30" i="41" s="1"/>
  <c r="F28" i="41"/>
  <c r="F24" i="41"/>
  <c r="F22" i="41"/>
  <c r="F20" i="41"/>
  <c r="F18" i="41"/>
  <c r="F16" i="41"/>
  <c r="F14" i="41"/>
  <c r="G36" i="41"/>
  <c r="G38" i="41" s="1"/>
  <c r="F38" i="41" l="1"/>
  <c r="H18" i="41"/>
  <c r="J18" i="41" s="1"/>
  <c r="H14" i="41"/>
  <c r="J14" i="41" s="1"/>
  <c r="H24" i="41"/>
  <c r="J24" i="41" s="1"/>
  <c r="H32" i="41"/>
  <c r="J32" i="41" s="1"/>
  <c r="H20" i="41"/>
  <c r="J20" i="41" s="1"/>
  <c r="H16" i="41"/>
  <c r="J16" i="41" s="1"/>
  <c r="H12" i="41"/>
  <c r="J12" i="41" s="1"/>
  <c r="H36" i="41"/>
  <c r="K36" i="41" s="1"/>
  <c r="K38" i="41" s="1"/>
  <c r="H28" i="41"/>
  <c r="J28" i="41" s="1"/>
  <c r="H26" i="41"/>
  <c r="J26" i="41" s="1"/>
  <c r="H22" i="41"/>
  <c r="J22" i="41" s="1"/>
  <c r="E38" i="41"/>
  <c r="J38" i="41" l="1"/>
  <c r="H38" i="41"/>
  <c r="K39" i="41" l="1"/>
</calcChain>
</file>

<file path=xl/sharedStrings.xml><?xml version="1.0" encoding="utf-8"?>
<sst xmlns="http://schemas.openxmlformats.org/spreadsheetml/2006/main" count="989" uniqueCount="160">
  <si>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</si>
  <si>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</si>
  <si>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</si>
  <si>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</si>
  <si>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</si>
  <si>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</si>
  <si>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</si>
  <si>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</si>
  <si>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</si>
  <si>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</si>
  <si>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</si>
  <si>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</si>
  <si>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</si>
  <si>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</si>
  <si>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</si>
  <si>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</si>
  <si>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</si>
  <si>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</si>
  <si>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>v Kč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</si>
  <si>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</si>
  <si>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</si>
  <si>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</si>
  <si>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</si>
  <si>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</si>
  <si>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</si>
  <si>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</si>
  <si>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</si>
  <si>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</si>
  <si>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</si>
  <si>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</si>
  <si>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</si>
  <si>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</si>
  <si>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</si>
  <si>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</si>
  <si>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</si>
  <si>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</si>
  <si>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</si>
  <si>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</si>
  <si>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</si>
  <si>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</si>
  <si>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</si>
  <si>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</si>
  <si>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</si>
  <si>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</si>
  <si>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</si>
  <si>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</si>
  <si>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</si>
  <si>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</si>
  <si>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</si>
  <si>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</si>
  <si>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</si>
  <si>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</si>
  <si>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</si>
  <si>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Střední zdravotnická škola</t>
  </si>
  <si>
    <t>Základní umělecká škola</t>
  </si>
  <si>
    <t>Dětský domov a Školní jídelna</t>
  </si>
  <si>
    <t>CELKEM</t>
  </si>
  <si>
    <t>Komenského 10</t>
  </si>
  <si>
    <t>Prostějov</t>
  </si>
  <si>
    <t>Lidická 86</t>
  </si>
  <si>
    <t>Gymnázium Jiřího Wolkera</t>
  </si>
  <si>
    <t>Kollárova 3</t>
  </si>
  <si>
    <t>Lidická 4</t>
  </si>
  <si>
    <t>nám. Spojenců 17</t>
  </si>
  <si>
    <t>Obchodní akademie</t>
  </si>
  <si>
    <t>Palackého 18</t>
  </si>
  <si>
    <t>Vápenice 3</t>
  </si>
  <si>
    <t>nám. E.Husserla 1</t>
  </si>
  <si>
    <t>Na Příhonech 425</t>
  </si>
  <si>
    <t>Konice</t>
  </si>
  <si>
    <t>Vrchlického 369</t>
  </si>
  <si>
    <t>Balkán 333</t>
  </si>
  <si>
    <t>Plumlov</t>
  </si>
  <si>
    <t>SŠ, ZŠ a MŠ Prostějov, Komenského 10</t>
  </si>
  <si>
    <t>Komenského 10, Prostějov</t>
  </si>
  <si>
    <t>Lidická 86, Prostějov</t>
  </si>
  <si>
    <t>Kollárova 3, Prostějov</t>
  </si>
  <si>
    <t>SOŠ průmyslová a SOU strojírenské, Prostějov, Lidická 4</t>
  </si>
  <si>
    <t>Lidická 4, Prostějov</t>
  </si>
  <si>
    <t>nám. Spojenců 17, Prostějov</t>
  </si>
  <si>
    <t>Obchodní akademie, Prostějov, Palackého 18</t>
  </si>
  <si>
    <t>Palackého 18, Prostějov</t>
  </si>
  <si>
    <t>Střední zdravotnická škola, Prostějov, Vápenice 3</t>
  </si>
  <si>
    <t>Vápenice 3, Prostějov</t>
  </si>
  <si>
    <t>SOU obchodní Prostějov, nám. E. Husserla 1</t>
  </si>
  <si>
    <t>nám. E. Husserla 1, Prostějov</t>
  </si>
  <si>
    <t>Základní umělecká škola Konice, Na Příhonech 425</t>
  </si>
  <si>
    <t>Na Příhonech 425, Konice</t>
  </si>
  <si>
    <t>Dětský domov a Školní jídelna, Konice, Vrchlického 369</t>
  </si>
  <si>
    <t>Vrchlického 369, Konice</t>
  </si>
  <si>
    <t>Dětský domov a Školní jídelna, Plumlov, Balkán 333</t>
  </si>
  <si>
    <t>Balkán 333, Plumlov</t>
  </si>
  <si>
    <t>SCHOLA SERVIS - zařízení pro DVPP a SSŠ, Prostějov</t>
  </si>
  <si>
    <t>IČ</t>
  </si>
  <si>
    <t xml:space="preserve">Částka </t>
  </si>
  <si>
    <t>nerozp.</t>
  </si>
  <si>
    <t xml:space="preserve"> /spolufin. akcí/</t>
  </si>
  <si>
    <t>00566896</t>
  </si>
  <si>
    <t>47922117</t>
  </si>
  <si>
    <t>00599212</t>
  </si>
  <si>
    <t>00544612</t>
  </si>
  <si>
    <t>00402320</t>
  </si>
  <si>
    <t>47922320</t>
  </si>
  <si>
    <t>Správce:  vedoucí odboru</t>
  </si>
  <si>
    <t>Odvody z investičního fondu /odpisy/</t>
  </si>
  <si>
    <t>SCHOLA SERVIS - zařízení pro DVPP a SSŠ</t>
  </si>
  <si>
    <t>SOŠ průmyslová a SOU strojírenské</t>
  </si>
  <si>
    <t>Střední škola, Základní škola a Mateřská škola</t>
  </si>
  <si>
    <t>Olomoucká 2931/25</t>
  </si>
  <si>
    <t>Vápenice 2986/1, Prostějov</t>
  </si>
  <si>
    <t>Střední škola designu a módy</t>
  </si>
  <si>
    <t>Vápenice 2986/1</t>
  </si>
  <si>
    <t>Střední škola designu a módy, Prostějov, Vápenice 1</t>
  </si>
  <si>
    <t>Olomoucká 2931/25, Prostějov</t>
  </si>
  <si>
    <t>jednotka - Kč na 2 des. místa</t>
  </si>
  <si>
    <t>Stav k 1.1.2012</t>
  </si>
  <si>
    <t>Švehlova střední škola polytechnická</t>
  </si>
  <si>
    <t>Švehlova střední škola polytechnická, Prostějov, nám. Spojenců 17</t>
  </si>
  <si>
    <t>Z celkového počtu 13 organizací okresu Prostějov skončilo: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</si>
  <si>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</si>
  <si>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</si>
  <si>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</si>
  <si>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</si>
  <si>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</si>
  <si>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</si>
  <si>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Gymnázium Jiřího Wolkera, Prostějov, Kollárova 3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</si>
  <si>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</si>
  <si>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</si>
  <si>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</si>
  <si>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</si>
  <si>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</si>
  <si>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</si>
  <si>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a) Rozdělení do fondů</t>
  </si>
  <si>
    <t>b) pokrytí ztráty z minulých období</t>
  </si>
  <si>
    <t>transferový podíl          (účet 432)</t>
  </si>
  <si>
    <t>Saldo</t>
  </si>
  <si>
    <t xml:space="preserve">    Celkem rozděleno:</t>
  </si>
  <si>
    <t>Dle účetního výkazu               (po zdanění)</t>
  </si>
  <si>
    <t xml:space="preserve">Výsledek hospodaření očištěný o transferový podíl 
</t>
  </si>
  <si>
    <t>Rekapitulace hospodaření /výsledek hospodaření/   za rok  2014   -  okres Prostějov</t>
  </si>
  <si>
    <t>Stav k 1.1.2014</t>
  </si>
  <si>
    <t xml:space="preserve">Pozn. Neinvestiční příspěvek - odpisy - příspěvková organizace vrátila částku 3 833,- Kč  dne 12.1.2015 na účet Ol. kraje </t>
  </si>
  <si>
    <t>Pozn.: Vynaložené odpisy nad stanovený limit byly finančně pokryty z provozních prostředků organizace- 29 967,45 Kč.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</si>
  <si>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ve výši 304 423,84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</si>
  <si>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88 191,28 Kč.        
</t>
  </si>
  <si>
    <t xml:space="preserve">Pozn. Neinvestiční příspěvek - odpisy - příspěvková organizace vrátila částku 415,- Kč  dne 12.1.2015 na účet Ol. kraje </t>
  </si>
  <si>
    <t>Odvod z investičního fondu (k navýšení neinvestičního příspěvku na provoz - mzdové náklady ) ve výši 450 000,- Kč.</t>
  </si>
  <si>
    <t xml:space="preserve">Po vyloučení transferového podílu jsou výsledky příspěvkových organizací následující: </t>
  </si>
  <si>
    <t xml:space="preserve"> - 2 organizace se zhoršeným výsledkem hospodaření v celkové výši  -669 662,18 Kč</t>
  </si>
  <si>
    <t xml:space="preserve"> - 11 organizací se zlepšeným výsledkem hospodaření v celkové výši 1 405 567,09 Kč</t>
  </si>
  <si>
    <t xml:space="preserve"> - 2 organizace se zhoršeným výsledkem hospodaření v celkové výši -669 662,18 Kč</t>
  </si>
  <si>
    <t>Pozn.: Vynaložené odpisy nad stanovený limit byly finančně pokryty z vlastních prostředků organizace-33,- Kč.</t>
  </si>
  <si>
    <t>Pozn.: Vynaložené odpisy nad stanovený limit byly finančně pokryty z vlastních prostředků organizace- 120,- Kč.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</si>
  <si>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ve výši 150 022,26 Kč.</t>
  </si>
  <si>
    <t xml:space="preserve"> - 11 organizací se zlepšeným výsledkem hospodaření v celkové výši 1 654 164,14 Kč</t>
  </si>
  <si>
    <t>b) Výsledek hospod. předcház. účet. období k 31.12.2014</t>
  </si>
  <si>
    <t>Dětský domov a Školní jídelna Prostějov, Lidická 86</t>
  </si>
  <si>
    <t xml:space="preserve">Příspěvková organizace skončila své hospodaření za rok 2014 ve ztrátě a to ve výši 617 624,38 Kč. Tato ztráta bude pokryta z rezervního fondu příspěvkové organizace.  </t>
  </si>
  <si>
    <t xml:space="preserve">Příspěvková organizace skončila své hospodaření za rok 2014 ve ztrátě a to ve výši 52 037,80 Kč. Tato ztráta bude pokryta z rezervního fondu příspěvkové organizace. </t>
  </si>
  <si>
    <t>SOU obchodní Prostějov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</si>
</sst>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b/>
      <sz val="8"/>
      <name val="Arial Black"/>
      <family val="2"/>
      <charset val="238"/>
    </font>
    <font>
      <sz val="11"/>
      <color rgb="FFFF0000"/>
      <name val="Arial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0" fillId="0" borderId="3" xfId="0" applyNumberFormat="1" applyFill="1" applyBorder="1"/>
    <xf numFmtId="4" fontId="0" fillId="0" borderId="11" xfId="0" applyNumberForma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2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9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0" fillId="0" borderId="25" xfId="0" applyFill="1" applyBorder="1" applyProtection="1">
      <protection hidden="1"/>
    </xf>
    <xf numFmtId="4" fontId="0" fillId="0" borderId="24" xfId="0" applyNumberFormat="1" applyFill="1" applyBorder="1" applyProtection="1">
      <protection hidden="1"/>
    </xf>
    <xf numFmtId="4" fontId="0" fillId="0" borderId="26" xfId="0" applyNumberFormat="1" applyFill="1" applyBorder="1" applyAlignment="1" applyProtection="1">
      <alignment horizontal="right"/>
      <protection hidden="1"/>
    </xf>
    <xf numFmtId="4" fontId="0" fillId="0" borderId="26" xfId="0" applyNumberFormat="1" applyFill="1" applyBorder="1" applyProtection="1">
      <protection hidden="1"/>
    </xf>
    <xf numFmtId="4" fontId="0" fillId="0" borderId="27" xfId="0" applyNumberFormat="1" applyFill="1" applyBorder="1" applyProtection="1">
      <protection hidden="1"/>
    </xf>
    <xf numFmtId="0" fontId="17" fillId="0" borderId="10" xfId="0" applyFont="1" applyFill="1" applyBorder="1" applyProtection="1">
      <protection hidden="1"/>
    </xf>
    <xf numFmtId="0" fontId="26" fillId="0" borderId="11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4" fontId="0" fillId="0" borderId="0" xfId="0" applyNumberFormat="1" applyFill="1"/>
    <xf numFmtId="0" fontId="31" fillId="0" borderId="0" xfId="0" applyFont="1" applyFill="1"/>
    <xf numFmtId="0" fontId="0" fillId="0" borderId="0" xfId="0" applyFill="1" applyAlignment="1">
      <alignment horizontal="right"/>
    </xf>
    <xf numFmtId="0" fontId="8" fillId="0" borderId="30" xfId="0" applyFont="1" applyFill="1" applyBorder="1"/>
    <xf numFmtId="0" fontId="8" fillId="0" borderId="33" xfId="0" applyFont="1" applyFill="1" applyBorder="1"/>
    <xf numFmtId="0" fontId="7" fillId="0" borderId="34" xfId="0" applyFont="1" applyFill="1" applyBorder="1"/>
    <xf numFmtId="0" fontId="32" fillId="0" borderId="35" xfId="0" applyFont="1" applyFill="1" applyBorder="1"/>
    <xf numFmtId="0" fontId="32" fillId="0" borderId="12" xfId="0" applyFont="1" applyFill="1" applyBorder="1"/>
    <xf numFmtId="0" fontId="33" fillId="0" borderId="1" xfId="0" applyFont="1" applyFill="1" applyBorder="1"/>
    <xf numFmtId="0" fontId="33" fillId="0" borderId="2" xfId="0" applyFont="1" applyFill="1" applyBorder="1"/>
    <xf numFmtId="0" fontId="27" fillId="0" borderId="2" xfId="0" applyFont="1" applyFill="1" applyBorder="1"/>
    <xf numFmtId="0" fontId="0" fillId="0" borderId="2" xfId="0" applyFill="1" applyBorder="1"/>
    <xf numFmtId="0" fontId="15" fillId="0" borderId="13" xfId="0" applyFont="1" applyFill="1" applyBorder="1"/>
    <xf numFmtId="0" fontId="15" fillId="0" borderId="0" xfId="0" applyFont="1" applyFill="1" applyBorder="1"/>
    <xf numFmtId="0" fontId="32" fillId="0" borderId="0" xfId="0" applyFont="1" applyFill="1" applyBorder="1"/>
    <xf numFmtId="0" fontId="33" fillId="0" borderId="10" xfId="0" applyFont="1" applyFill="1" applyBorder="1"/>
    <xf numFmtId="0" fontId="33" fillId="0" borderId="11" xfId="0" applyFont="1" applyFill="1" applyBorder="1"/>
    <xf numFmtId="0" fontId="27" fillId="0" borderId="11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6" fillId="0" borderId="0" xfId="0" applyNumberFormat="1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34" fillId="0" borderId="0" xfId="0" applyFont="1" applyFill="1"/>
    <xf numFmtId="0" fontId="34" fillId="0" borderId="0" xfId="0" applyFont="1" applyFill="1" applyBorder="1"/>
    <xf numFmtId="10" fontId="35" fillId="0" borderId="0" xfId="0" applyNumberFormat="1" applyFont="1" applyFill="1" applyBorder="1"/>
    <xf numFmtId="0" fontId="17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36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13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7" xfId="0" applyFont="1" applyBorder="1" applyProtection="1">
      <protection hidden="1"/>
    </xf>
    <xf numFmtId="14" fontId="1" fillId="0" borderId="17" xfId="0" applyNumberFormat="1" applyFont="1" applyBorder="1" applyAlignment="1" applyProtection="1">
      <alignment horizontal="right"/>
      <protection hidden="1"/>
    </xf>
    <xf numFmtId="14" fontId="1" fillId="0" borderId="9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7" fillId="0" borderId="0" xfId="0" applyFont="1" applyFill="1"/>
    <xf numFmtId="0" fontId="38" fillId="0" borderId="0" xfId="0" applyFont="1" applyFill="1"/>
    <xf numFmtId="4" fontId="34" fillId="0" borderId="10" xfId="0" applyNumberFormat="1" applyFont="1" applyFill="1" applyBorder="1"/>
    <xf numFmtId="0" fontId="34" fillId="0" borderId="11" xfId="0" applyFont="1" applyFill="1" applyBorder="1"/>
    <xf numFmtId="4" fontId="2" fillId="0" borderId="2" xfId="0" applyNumberFormat="1" applyFont="1" applyFill="1" applyBorder="1"/>
    <xf numFmtId="4" fontId="2" fillId="0" borderId="7" xfId="0" applyNumberFormat="1" applyFont="1" applyFill="1" applyBorder="1"/>
    <xf numFmtId="4" fontId="2" fillId="0" borderId="0" xfId="0" applyNumberFormat="1" applyFont="1" applyFill="1" applyBorder="1"/>
    <xf numFmtId="4" fontId="2" fillId="0" borderId="13" xfId="0" applyNumberFormat="1" applyFont="1" applyFill="1" applyBorder="1"/>
    <xf numFmtId="0" fontId="1" fillId="0" borderId="38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6" xfId="0" applyFont="1" applyFill="1" applyBorder="1"/>
    <xf numFmtId="0" fontId="1" fillId="0" borderId="38" xfId="0" applyFont="1" applyFill="1" applyBorder="1"/>
    <xf numFmtId="0" fontId="1" fillId="0" borderId="8" xfId="0" applyFont="1" applyFill="1" applyBorder="1"/>
    <xf numFmtId="0" fontId="1" fillId="0" borderId="14" xfId="0" applyNumberFormat="1" applyFont="1" applyFill="1" applyBorder="1"/>
    <xf numFmtId="0" fontId="1" fillId="0" borderId="38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left" indent="2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" fillId="0" borderId="20" xfId="0" applyNumberFormat="1" applyFont="1" applyFill="1" applyBorder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4" fontId="1" fillId="0" borderId="24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22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4" fontId="1" fillId="0" borderId="28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4" fontId="1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2" xfId="0" applyBorder="1" applyProtection="1">
      <protection hidden="1"/>
    </xf>
    <xf numFmtId="0" fontId="15" fillId="0" borderId="11" xfId="0" applyFont="1" applyFill="1" applyBorder="1" applyProtection="1">
      <protection hidden="1"/>
    </xf>
    <xf numFmtId="4" fontId="15" fillId="0" borderId="10" xfId="0" applyNumberFormat="1" applyFont="1" applyFill="1" applyBorder="1" applyProtection="1">
      <protection hidden="1"/>
    </xf>
    <xf numFmtId="4" fontId="15" fillId="0" borderId="28" xfId="0" applyNumberFormat="1" applyFont="1" applyFill="1" applyBorder="1" applyProtection="1">
      <protection hidden="1"/>
    </xf>
    <xf numFmtId="4" fontId="15" fillId="0" borderId="29" xfId="0" applyNumberFormat="1" applyFont="1" applyFill="1" applyBorder="1" applyProtection="1">
      <protection hidden="1"/>
    </xf>
    <xf numFmtId="4" fontId="0" fillId="0" borderId="56" xfId="0" applyNumberFormat="1" applyFill="1" applyBorder="1" applyAlignment="1" applyProtection="1">
      <alignment horizontal="right"/>
      <protection hidden="1"/>
    </xf>
    <xf numFmtId="4" fontId="0" fillId="0" borderId="57" xfId="0" applyNumberFormat="1" applyFill="1" applyBorder="1" applyAlignment="1" applyProtection="1">
      <alignment horizontal="right"/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Protection="1">
      <protection hidden="1"/>
    </xf>
    <xf numFmtId="0" fontId="0" fillId="0" borderId="36" xfId="0" applyBorder="1" applyProtection="1">
      <protection hidden="1"/>
    </xf>
    <xf numFmtId="4" fontId="0" fillId="0" borderId="60" xfId="0" applyNumberFormat="1" applyFill="1" applyBorder="1" applyProtection="1">
      <protection hidden="1"/>
    </xf>
    <xf numFmtId="4" fontId="15" fillId="0" borderId="61" xfId="0" applyNumberFormat="1" applyFont="1" applyFill="1" applyBorder="1" applyProtection="1">
      <protection hidden="1"/>
    </xf>
    <xf numFmtId="4" fontId="0" fillId="0" borderId="40" xfId="0" applyNumberFormat="1" applyFill="1" applyBorder="1" applyProtection="1">
      <protection hidden="1"/>
    </xf>
    <xf numFmtId="0" fontId="17" fillId="0" borderId="62" xfId="0" applyFont="1" applyBorder="1" applyProtection="1">
      <protection hidden="1"/>
    </xf>
    <xf numFmtId="0" fontId="0" fillId="0" borderId="63" xfId="0" applyBorder="1" applyProtection="1">
      <protection hidden="1"/>
    </xf>
    <xf numFmtId="0" fontId="36" fillId="0" borderId="63" xfId="0" applyFont="1" applyBorder="1" applyProtection="1">
      <protection hidden="1"/>
    </xf>
    <xf numFmtId="0" fontId="1" fillId="0" borderId="64" xfId="0" applyFont="1" applyBorder="1" applyAlignment="1" applyProtection="1">
      <alignment horizontal="center"/>
      <protection hidden="1"/>
    </xf>
    <xf numFmtId="0" fontId="1" fillId="0" borderId="64" xfId="0" applyFont="1" applyBorder="1" applyAlignment="1" applyProtection="1">
      <alignment horizontal="left"/>
      <protection hidden="1"/>
    </xf>
    <xf numFmtId="0" fontId="1" fillId="0" borderId="65" xfId="0" applyFont="1" applyBorder="1" applyAlignment="1" applyProtection="1">
      <alignment horizontal="left"/>
      <protection hidden="1"/>
    </xf>
    <xf numFmtId="0" fontId="0" fillId="0" borderId="66" xfId="0" applyBorder="1" applyProtection="1">
      <protection hidden="1"/>
    </xf>
    <xf numFmtId="0" fontId="0" fillId="0" borderId="0" xfId="0" applyBorder="1" applyProtection="1">
      <protection hidden="1"/>
    </xf>
    <xf numFmtId="14" fontId="1" fillId="0" borderId="67" xfId="0" applyNumberFormat="1" applyFont="1" applyBorder="1" applyAlignment="1" applyProtection="1">
      <alignment horizontal="right"/>
      <protection hidden="1"/>
    </xf>
    <xf numFmtId="0" fontId="1" fillId="0" borderId="67" xfId="0" applyFont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68" xfId="0" applyBorder="1" applyProtection="1">
      <protection hidden="1"/>
    </xf>
    <xf numFmtId="0" fontId="0" fillId="0" borderId="48" xfId="0" applyFill="1" applyBorder="1" applyProtection="1">
      <protection hidden="1"/>
    </xf>
    <xf numFmtId="4" fontId="0" fillId="0" borderId="69" xfId="0" applyNumberFormat="1" applyFill="1" applyBorder="1" applyProtection="1">
      <protection hidden="1"/>
    </xf>
    <xf numFmtId="0" fontId="0" fillId="0" borderId="70" xfId="0" applyFill="1" applyBorder="1" applyProtection="1">
      <protection hidden="1"/>
    </xf>
    <xf numFmtId="4" fontId="0" fillId="0" borderId="71" xfId="0" applyNumberFormat="1" applyFill="1" applyBorder="1" applyProtection="1">
      <protection hidden="1"/>
    </xf>
    <xf numFmtId="0" fontId="17" fillId="0" borderId="72" xfId="0" applyFont="1" applyFill="1" applyBorder="1" applyProtection="1">
      <protection hidden="1"/>
    </xf>
    <xf numFmtId="0" fontId="15" fillId="0" borderId="73" xfId="0" applyFont="1" applyFill="1" applyBorder="1" applyProtection="1">
      <protection hidden="1"/>
    </xf>
    <xf numFmtId="4" fontId="15" fillId="0" borderId="74" xfId="0" applyNumberFormat="1" applyFont="1" applyFill="1" applyBorder="1" applyProtection="1">
      <protection hidden="1"/>
    </xf>
    <xf numFmtId="4" fontId="15" fillId="0" borderId="75" xfId="0" applyNumberFormat="1" applyFont="1" applyFill="1" applyBorder="1" applyProtection="1">
      <protection hidden="1"/>
    </xf>
    <xf numFmtId="4" fontId="15" fillId="0" borderId="76" xfId="0" applyNumberFormat="1" applyFont="1" applyFill="1" applyBorder="1" applyProtection="1">
      <protection hidden="1"/>
    </xf>
    <xf numFmtId="4" fontId="0" fillId="0" borderId="77" xfId="0" applyNumberFormat="1" applyFill="1" applyBorder="1" applyAlignment="1" applyProtection="1">
      <alignment horizontal="right"/>
      <protection hidden="1"/>
    </xf>
    <xf numFmtId="0" fontId="1" fillId="0" borderId="59" xfId="0" applyFont="1" applyBorder="1" applyAlignment="1" applyProtection="1">
      <alignment horizontal="center"/>
      <protection hidden="1"/>
    </xf>
    <xf numFmtId="4" fontId="1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8" fillId="0" borderId="0" xfId="1" applyFont="1" applyFill="1" applyBorder="1" applyProtection="1">
      <protection hidden="1"/>
    </xf>
    <xf numFmtId="0" fontId="39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78" xfId="0" applyFont="1" applyFill="1" applyBorder="1"/>
    <xf numFmtId="0" fontId="7" fillId="0" borderId="79" xfId="0" applyFont="1" applyFill="1" applyBorder="1"/>
    <xf numFmtId="0" fontId="32" fillId="0" borderId="9" xfId="0" applyFont="1" applyFill="1" applyBorder="1"/>
    <xf numFmtId="0" fontId="7" fillId="0" borderId="13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80" xfId="0" applyFont="1" applyFill="1" applyBorder="1"/>
    <xf numFmtId="0" fontId="1" fillId="0" borderId="10" xfId="0" applyFont="1" applyFill="1" applyBorder="1"/>
    <xf numFmtId="4" fontId="2" fillId="0" borderId="9" xfId="0" applyNumberFormat="1" applyFont="1" applyFill="1" applyBorder="1"/>
    <xf numFmtId="4" fontId="2" fillId="0" borderId="6" xfId="0" applyNumberFormat="1" applyFont="1" applyFill="1" applyBorder="1"/>
    <xf numFmtId="4" fontId="2" fillId="0" borderId="8" xfId="0" applyNumberFormat="1" applyFont="1" applyFill="1" applyBorder="1"/>
    <xf numFmtId="0" fontId="0" fillId="0" borderId="3" xfId="0" applyFill="1" applyBorder="1"/>
    <xf numFmtId="4" fontId="2" fillId="0" borderId="12" xfId="0" applyNumberFormat="1" applyFont="1" applyFill="1" applyBorder="1"/>
    <xf numFmtId="4" fontId="2" fillId="0" borderId="46" xfId="0" applyNumberFormat="1" applyFont="1" applyFill="1" applyBorder="1"/>
    <xf numFmtId="4" fontId="2" fillId="0" borderId="5" xfId="0" applyNumberFormat="1" applyFont="1" applyFill="1" applyBorder="1"/>
    <xf numFmtId="4" fontId="2" fillId="0" borderId="44" xfId="0" applyNumberFormat="1" applyFont="1" applyFill="1" applyBorder="1"/>
    <xf numFmtId="4" fontId="2" fillId="0" borderId="4" xfId="0" applyNumberFormat="1" applyFont="1" applyFill="1" applyBorder="1"/>
    <xf numFmtId="0" fontId="0" fillId="0" borderId="1" xfId="0" applyFill="1" applyBorder="1"/>
    <xf numFmtId="0" fontId="8" fillId="0" borderId="10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2" fillId="0" borderId="82" xfId="0" applyNumberFormat="1" applyFont="1" applyFill="1" applyBorder="1"/>
    <xf numFmtId="4" fontId="2" fillId="0" borderId="53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44" xfId="0" applyNumberFormat="1" applyFont="1" applyFill="1" applyBorder="1" applyAlignment="1">
      <alignment horizontal="right"/>
    </xf>
    <xf numFmtId="4" fontId="2" fillId="0" borderId="39" xfId="0" applyNumberFormat="1" applyFont="1" applyFill="1" applyBorder="1"/>
    <xf numFmtId="4" fontId="2" fillId="0" borderId="42" xfId="0" applyNumberFormat="1" applyFont="1" applyFill="1" applyBorder="1"/>
    <xf numFmtId="0" fontId="1" fillId="0" borderId="83" xfId="0" applyFont="1" applyFill="1" applyBorder="1"/>
    <xf numFmtId="0" fontId="1" fillId="0" borderId="9" xfId="0" applyFont="1" applyFill="1" applyBorder="1"/>
    <xf numFmtId="4" fontId="0" fillId="0" borderId="1" xfId="0" applyNumberFormat="1" applyFill="1" applyBorder="1"/>
    <xf numFmtId="4" fontId="2" fillId="0" borderId="15" xfId="0" applyNumberFormat="1" applyFont="1" applyFill="1" applyBorder="1"/>
    <xf numFmtId="4" fontId="2" fillId="0" borderId="18" xfId="0" applyNumberFormat="1" applyFont="1" applyFill="1" applyBorder="1"/>
    <xf numFmtId="4" fontId="0" fillId="0" borderId="16" xfId="0" applyNumberFormat="1" applyFill="1" applyBorder="1"/>
    <xf numFmtId="4" fontId="2" fillId="0" borderId="11" xfId="0" applyNumberFormat="1" applyFont="1" applyFill="1" applyBorder="1"/>
    <xf numFmtId="4" fontId="41" fillId="0" borderId="11" xfId="0" applyNumberFormat="1" applyFont="1" applyFill="1" applyBorder="1"/>
    <xf numFmtId="4" fontId="41" fillId="0" borderId="13" xfId="0" applyNumberFormat="1" applyFont="1" applyFill="1" applyBorder="1"/>
    <xf numFmtId="4" fontId="41" fillId="0" borderId="0" xfId="0" applyNumberFormat="1" applyFont="1" applyFill="1" applyBorder="1"/>
    <xf numFmtId="4" fontId="41" fillId="0" borderId="9" xfId="0" applyNumberFormat="1" applyFont="1" applyFill="1" applyBorder="1"/>
    <xf numFmtId="4" fontId="41" fillId="0" borderId="41" xfId="0" applyNumberFormat="1" applyFont="1" applyFill="1" applyBorder="1"/>
    <xf numFmtId="4" fontId="41" fillId="0" borderId="6" xfId="0" applyNumberFormat="1" applyFont="1" applyFill="1" applyBorder="1"/>
    <xf numFmtId="4" fontId="42" fillId="0" borderId="12" xfId="0" applyNumberFormat="1" applyFont="1" applyFill="1" applyBorder="1"/>
    <xf numFmtId="4" fontId="2" fillId="0" borderId="6" xfId="0" applyNumberFormat="1" applyFont="1" applyFill="1" applyBorder="1" applyAlignment="1">
      <alignment horizontal="right"/>
    </xf>
    <xf numFmtId="0" fontId="8" fillId="0" borderId="31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43" fillId="0" borderId="0" xfId="0" applyFont="1" applyFill="1" applyBorder="1"/>
    <xf numFmtId="2" fontId="16" fillId="0" borderId="0" xfId="0" applyNumberFormat="1" applyFont="1" applyFill="1"/>
    <xf numFmtId="0" fontId="16" fillId="0" borderId="0" xfId="0" applyFont="1"/>
    <xf numFmtId="4" fontId="0" fillId="0" borderId="0" xfId="0" applyNumberFormat="1" applyFill="1" applyBorder="1"/>
    <xf numFmtId="0" fontId="8" fillId="0" borderId="2" xfId="0" applyFont="1" applyFill="1" applyBorder="1" applyAlignment="1">
      <alignment horizontal="center"/>
    </xf>
    <xf numFmtId="4" fontId="39" fillId="0" borderId="0" xfId="0" applyNumberFormat="1" applyFont="1" applyFill="1" applyProtection="1">
      <protection hidden="1"/>
    </xf>
    <xf numFmtId="0" fontId="7" fillId="0" borderId="0" xfId="0" applyFont="1" applyFill="1" applyBorder="1" applyAlignment="1">
      <alignment horizontal="center"/>
    </xf>
    <xf numFmtId="0" fontId="1" fillId="0" borderId="11" xfId="0" applyFont="1" applyFill="1" applyBorder="1"/>
    <xf numFmtId="4" fontId="2" fillId="0" borderId="85" xfId="0" applyNumberFormat="1" applyFont="1" applyFill="1" applyBorder="1" applyAlignment="1">
      <alignment horizontal="right"/>
    </xf>
    <xf numFmtId="4" fontId="2" fillId="0" borderId="85" xfId="0" applyNumberFormat="1" applyFont="1" applyFill="1" applyBorder="1"/>
    <xf numFmtId="4" fontId="2" fillId="0" borderId="88" xfId="0" applyNumberFormat="1" applyFont="1" applyFill="1" applyBorder="1" applyAlignment="1">
      <alignment horizontal="right"/>
    </xf>
    <xf numFmtId="4" fontId="2" fillId="0" borderId="88" xfId="0" applyNumberFormat="1" applyFont="1" applyFill="1" applyBorder="1"/>
    <xf numFmtId="4" fontId="2" fillId="0" borderId="87" xfId="0" applyNumberFormat="1" applyFont="1" applyFill="1" applyBorder="1"/>
    <xf numFmtId="4" fontId="2" fillId="0" borderId="89" xfId="0" applyNumberFormat="1" applyFont="1" applyFill="1" applyBorder="1" applyAlignment="1">
      <alignment horizontal="right"/>
    </xf>
    <xf numFmtId="4" fontId="0" fillId="0" borderId="2" xfId="0" applyNumberFormat="1" applyFill="1" applyBorder="1"/>
    <xf numFmtId="4" fontId="8" fillId="0" borderId="11" xfId="0" applyNumberFormat="1" applyFont="1" applyFill="1" applyBorder="1"/>
    <xf numFmtId="4" fontId="0" fillId="0" borderId="86" xfId="0" applyNumberFormat="1" applyFill="1" applyBorder="1"/>
    <xf numFmtId="4" fontId="41" fillId="0" borderId="89" xfId="0" applyNumberFormat="1" applyFont="1" applyFill="1" applyBorder="1"/>
    <xf numFmtId="4" fontId="41" fillId="0" borderId="90" xfId="0" applyNumberFormat="1" applyFont="1" applyFill="1" applyBorder="1"/>
    <xf numFmtId="4" fontId="2" fillId="0" borderId="86" xfId="0" applyNumberFormat="1" applyFont="1" applyFill="1" applyBorder="1"/>
    <xf numFmtId="4" fontId="2" fillId="0" borderId="89" xfId="0" applyNumberFormat="1" applyFont="1" applyFill="1" applyBorder="1"/>
    <xf numFmtId="4" fontId="2" fillId="0" borderId="43" xfId="0" applyNumberFormat="1" applyFont="1" applyFill="1" applyBorder="1"/>
    <xf numFmtId="4" fontId="2" fillId="0" borderId="84" xfId="0" applyNumberFormat="1" applyFont="1" applyFill="1" applyBorder="1"/>
    <xf numFmtId="4" fontId="2" fillId="0" borderId="91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 shrinkToFit="1"/>
    </xf>
    <xf numFmtId="0" fontId="41" fillId="0" borderId="5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0" fontId="34" fillId="0" borderId="12" xfId="0" applyFont="1" applyFill="1" applyBorder="1"/>
    <xf numFmtId="0" fontId="8" fillId="0" borderId="15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1" fillId="0" borderId="18" xfId="0" applyFont="1" applyFill="1" applyBorder="1"/>
    <xf numFmtId="4" fontId="2" fillId="0" borderId="93" xfId="0" applyNumberFormat="1" applyFont="1" applyFill="1" applyBorder="1" applyAlignment="1">
      <alignment horizontal="right"/>
    </xf>
    <xf numFmtId="4" fontId="2" fillId="0" borderId="93" xfId="0" applyNumberFormat="1" applyFont="1" applyFill="1" applyBorder="1"/>
    <xf numFmtId="4" fontId="41" fillId="0" borderId="12" xfId="0" applyNumberFormat="1" applyFont="1" applyFill="1" applyBorder="1"/>
    <xf numFmtId="4" fontId="2" fillId="0" borderId="0" xfId="0" applyNumberFormat="1" applyFont="1" applyFill="1"/>
    <xf numFmtId="4" fontId="34" fillId="0" borderId="0" xfId="0" applyNumberFormat="1" applyFont="1" applyFill="1"/>
    <xf numFmtId="2" fontId="35" fillId="0" borderId="0" xfId="0" applyNumberFormat="1" applyFont="1" applyFill="1" applyBorder="1"/>
    <xf numFmtId="0" fontId="1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Protection="1">
      <protection hidden="1"/>
    </xf>
    <xf numFmtId="0" fontId="44" fillId="0" borderId="0" xfId="0" applyFont="1" applyFill="1" applyBorder="1" applyProtection="1">
      <protection hidden="1"/>
    </xf>
    <xf numFmtId="0" fontId="45" fillId="0" borderId="0" xfId="0" applyFont="1" applyFill="1" applyBorder="1" applyProtection="1">
      <protection hidden="1"/>
    </xf>
    <xf numFmtId="0" fontId="1" fillId="0" borderId="4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left" vertical="center" wrapText="1"/>
    </xf>
    <xf numFmtId="0" fontId="1" fillId="0" borderId="47" xfId="0" applyNumberFormat="1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right"/>
    </xf>
    <xf numFmtId="4" fontId="2" fillId="0" borderId="8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0" fontId="1" fillId="0" borderId="45" xfId="0" applyNumberFormat="1" applyFont="1" applyFill="1" applyBorder="1" applyAlignment="1">
      <alignment horizontal="left" vertical="center"/>
    </xf>
    <xf numFmtId="0" fontId="1" fillId="0" borderId="47" xfId="0" applyNumberFormat="1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81" xfId="0" applyNumberFormat="1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5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51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left"/>
    </xf>
    <xf numFmtId="4" fontId="2" fillId="0" borderId="86" xfId="0" applyNumberFormat="1" applyFont="1" applyFill="1" applyBorder="1" applyAlignment="1">
      <alignment horizontal="right"/>
    </xf>
    <xf numFmtId="4" fontId="2" fillId="0" borderId="87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41" fillId="0" borderId="13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 shrinkToFit="1"/>
    </xf>
    <xf numFmtId="0" fontId="2" fillId="0" borderId="18" xfId="0" applyFont="1" applyFill="1" applyBorder="1" applyAlignment="1">
      <alignment horizontal="left" vertical="top" wrapText="1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horizontal="left" vertical="top" wrapText="1"/>
    </xf>
    <xf numFmtId="0" fontId="2" fillId="2" borderId="9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Fill="1" applyAlignment="1">
      <alignment horizontal="center" vertical="top" wrapText="1" shrinkToFit="1"/>
    </xf>
    <xf numFmtId="0" fontId="1" fillId="0" borderId="53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Alignment="1">
      <alignment horizontal="justify" vertical="justify" wrapText="1" shrinkToFit="1"/>
    </xf>
    <xf numFmtId="0" fontId="1" fillId="0" borderId="17" xfId="0" applyFont="1" applyBorder="1" applyAlignment="1" applyProtection="1">
      <alignment vertical="justify"/>
      <protection hidden="1"/>
    </xf>
    <xf numFmtId="0" fontId="1" fillId="0" borderId="59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vertical="top" wrapText="1" shrinkToFit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4">
    <dxf>
      <font>
        <condense val="0"/>
        <extend val="0"/>
        <color indexed="54"/>
      </font>
    </dxf>
    <dxf>
      <font>
        <condense val="0"/>
        <extend val="0"/>
        <color indexed="10"/>
      </font>
    </dxf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653"/>
  <sheetViews>
    <sheetView tabSelected="1" zoomScaleNormal="100" workbookViewId="0">
      <selection activeCell="B54" sqref="B54"/>
    </sheetView>
  </sheetViews>
  <sheetFormatPr defaultRowHeight="12.75" x14ac:dyDescent="0.2"/>
  <cols>
    <col min="1" max="1" width="5.85546875" style="10" customWidth="1"/>
    <col min="2" max="2" width="40.28515625" style="97" customWidth="1"/>
    <col min="3" max="3" width="17.140625" style="92" customWidth="1"/>
    <col min="4" max="4" width="11.42578125" style="92" customWidth="1"/>
    <col min="5" max="6" width="13.42578125" style="10" customWidth="1"/>
    <col min="7" max="9" width="10.7109375" style="10" customWidth="1"/>
    <col min="10" max="10" width="10.7109375" style="11" customWidth="1"/>
    <col min="11" max="11" width="11.5703125" style="11" customWidth="1"/>
    <col min="12" max="13" width="10.7109375" style="11" customWidth="1"/>
    <col min="14" max="14" width="12.28515625" style="11" customWidth="1"/>
    <col min="15" max="15" width="11.5703125" style="11" customWidth="1"/>
    <col min="16" max="16" width="11.7109375" style="11" bestFit="1" customWidth="1"/>
    <col min="17" max="16384" width="9.140625" style="11"/>
  </cols>
  <sheetData>
    <row r="1" spans="1:15" ht="20.25" x14ac:dyDescent="0.3">
      <c r="A1" s="148" t="s">
        <v>45</v>
      </c>
      <c r="B1" s="10"/>
      <c r="I1" s="93"/>
      <c r="M1" s="93" t="s">
        <v>46</v>
      </c>
    </row>
    <row r="2" spans="1:15" ht="14.25" x14ac:dyDescent="0.2">
      <c r="A2" s="94" t="s">
        <v>103</v>
      </c>
      <c r="B2" s="10"/>
      <c r="D2" s="95"/>
    </row>
    <row r="3" spans="1:15" ht="14.25" x14ac:dyDescent="0.2">
      <c r="A3" s="94" t="s">
        <v>47</v>
      </c>
      <c r="B3" s="10"/>
      <c r="D3" s="95"/>
    </row>
    <row r="4" spans="1:15" x14ac:dyDescent="0.2">
      <c r="B4" s="10"/>
    </row>
    <row r="5" spans="1:15" ht="15.75" x14ac:dyDescent="0.25">
      <c r="A5" s="149" t="s">
        <v>139</v>
      </c>
      <c r="B5" s="10"/>
      <c r="G5" s="96"/>
    </row>
    <row r="6" spans="1:15" ht="13.5" thickBot="1" x14ac:dyDescent="0.25">
      <c r="I6" s="144"/>
      <c r="M6" s="98"/>
      <c r="N6" s="11" t="s">
        <v>18</v>
      </c>
    </row>
    <row r="7" spans="1:15" ht="16.5" customHeight="1" thickTop="1" x14ac:dyDescent="0.2">
      <c r="A7" s="99" t="s">
        <v>3</v>
      </c>
      <c r="B7" s="304" t="s">
        <v>48</v>
      </c>
      <c r="C7" s="267" t="s">
        <v>49</v>
      </c>
      <c r="D7" s="305"/>
      <c r="E7" s="306" t="s">
        <v>14</v>
      </c>
      <c r="F7" s="342" t="s">
        <v>15</v>
      </c>
      <c r="G7" s="313" t="s">
        <v>50</v>
      </c>
      <c r="H7" s="392" t="s">
        <v>129</v>
      </c>
      <c r="I7" s="393"/>
      <c r="J7" s="393"/>
      <c r="K7" s="394"/>
      <c r="L7" s="383" t="s">
        <v>130</v>
      </c>
      <c r="M7" s="383"/>
      <c r="N7" s="384"/>
    </row>
    <row r="8" spans="1:15" ht="16.5" customHeight="1" x14ac:dyDescent="0.25">
      <c r="A8" s="263"/>
      <c r="B8" s="264"/>
      <c r="C8" s="268"/>
      <c r="D8" s="265"/>
      <c r="E8" s="266"/>
      <c r="F8" s="343"/>
      <c r="G8" s="315"/>
      <c r="H8" s="337"/>
      <c r="I8" s="338"/>
      <c r="J8" s="339"/>
      <c r="K8" s="340"/>
      <c r="L8" s="385" t="s">
        <v>131</v>
      </c>
      <c r="M8" s="385"/>
      <c r="N8" s="386"/>
    </row>
    <row r="9" spans="1:15" ht="33.75" customHeight="1" x14ac:dyDescent="0.25">
      <c r="A9" s="263"/>
      <c r="B9" s="264"/>
      <c r="C9" s="268"/>
      <c r="D9" s="265"/>
      <c r="E9" s="266"/>
      <c r="F9" s="343"/>
      <c r="G9" s="315"/>
      <c r="H9" s="379" t="s">
        <v>137</v>
      </c>
      <c r="I9" s="381" t="s">
        <v>134</v>
      </c>
      <c r="J9" s="390" t="s">
        <v>138</v>
      </c>
      <c r="K9" s="391"/>
      <c r="L9" s="387" t="s">
        <v>132</v>
      </c>
      <c r="M9" s="387"/>
      <c r="N9" s="388" t="s">
        <v>133</v>
      </c>
    </row>
    <row r="10" spans="1:15" ht="16.5" thickBot="1" x14ac:dyDescent="0.3">
      <c r="A10" s="100"/>
      <c r="B10" s="101"/>
      <c r="C10" s="102"/>
      <c r="D10" s="103"/>
      <c r="E10" s="269"/>
      <c r="F10" s="344"/>
      <c r="G10" s="316"/>
      <c r="H10" s="380"/>
      <c r="I10" s="382"/>
      <c r="J10" s="333" t="s">
        <v>51</v>
      </c>
      <c r="K10" s="334" t="s">
        <v>52</v>
      </c>
      <c r="L10" s="335" t="s">
        <v>21</v>
      </c>
      <c r="M10" s="336" t="s">
        <v>20</v>
      </c>
      <c r="N10" s="389"/>
    </row>
    <row r="11" spans="1:15" ht="12" customHeight="1" thickTop="1" x14ac:dyDescent="0.2">
      <c r="A11" s="367">
        <v>1016</v>
      </c>
      <c r="B11" s="370" t="s">
        <v>107</v>
      </c>
      <c r="C11" s="371" t="s">
        <v>57</v>
      </c>
      <c r="D11" s="373" t="s">
        <v>58</v>
      </c>
      <c r="E11" s="361">
        <f>'1016'!G16</f>
        <v>29761856.219999999</v>
      </c>
      <c r="F11" s="359">
        <f>'1016'!G18</f>
        <v>29891298.890000001</v>
      </c>
      <c r="G11" s="377">
        <v>0</v>
      </c>
      <c r="H11" s="284"/>
      <c r="I11" s="375">
        <v>0</v>
      </c>
      <c r="J11" s="328"/>
      <c r="K11" s="330"/>
      <c r="L11" s="152"/>
      <c r="M11" s="292"/>
      <c r="N11" s="281"/>
    </row>
    <row r="12" spans="1:15" ht="12" customHeight="1" x14ac:dyDescent="0.2">
      <c r="A12" s="356"/>
      <c r="B12" s="366"/>
      <c r="C12" s="372"/>
      <c r="D12" s="374"/>
      <c r="E12" s="362"/>
      <c r="F12" s="360"/>
      <c r="G12" s="378"/>
      <c r="H12" s="275">
        <f>F11-E11</f>
        <v>129442.67000000179</v>
      </c>
      <c r="I12" s="376"/>
      <c r="J12" s="321">
        <f>H12-I11</f>
        <v>129442.67000000179</v>
      </c>
      <c r="K12" s="288">
        <v>0</v>
      </c>
      <c r="L12" s="276">
        <f>'1016'!$G$30</f>
        <v>20000</v>
      </c>
      <c r="M12" s="282">
        <f>'1016'!$G$31</f>
        <v>109442.67</v>
      </c>
      <c r="N12" s="303">
        <v>0</v>
      </c>
      <c r="O12" s="312"/>
    </row>
    <row r="13" spans="1:15" ht="12" customHeight="1" x14ac:dyDescent="0.2">
      <c r="A13" s="355">
        <v>1017</v>
      </c>
      <c r="B13" s="365" t="s">
        <v>55</v>
      </c>
      <c r="C13" s="156"/>
      <c r="D13" s="157"/>
      <c r="E13" s="285"/>
      <c r="F13" s="345"/>
      <c r="G13" s="317"/>
      <c r="H13" s="286"/>
      <c r="I13" s="319"/>
      <c r="J13" s="320"/>
      <c r="K13" s="331"/>
      <c r="L13" s="154"/>
      <c r="M13" s="283"/>
      <c r="N13" s="270"/>
      <c r="O13" s="312"/>
    </row>
    <row r="14" spans="1:15" ht="12" customHeight="1" x14ac:dyDescent="0.2">
      <c r="A14" s="356"/>
      <c r="B14" s="366"/>
      <c r="C14" s="158" t="s">
        <v>59</v>
      </c>
      <c r="D14" s="159" t="s">
        <v>58</v>
      </c>
      <c r="E14" s="278">
        <f>'1017'!G16</f>
        <v>31020136.149999999</v>
      </c>
      <c r="F14" s="282">
        <f>'1017'!G18</f>
        <v>31279519.949999999</v>
      </c>
      <c r="G14" s="276">
        <v>0</v>
      </c>
      <c r="H14" s="275">
        <f>F14-E14</f>
        <v>259383.80000000075</v>
      </c>
      <c r="I14" s="276">
        <v>0</v>
      </c>
      <c r="J14" s="321">
        <f>H14-I14</f>
        <v>259383.80000000075</v>
      </c>
      <c r="K14" s="331">
        <v>0</v>
      </c>
      <c r="L14" s="276">
        <f>'1017'!$G$30</f>
        <v>25000</v>
      </c>
      <c r="M14" s="282">
        <f>'1017'!$G$31</f>
        <v>234383.8</v>
      </c>
      <c r="N14" s="270">
        <v>0</v>
      </c>
      <c r="O14" s="312"/>
    </row>
    <row r="15" spans="1:15" ht="12" customHeight="1" x14ac:dyDescent="0.2">
      <c r="A15" s="355">
        <v>1106</v>
      </c>
      <c r="B15" s="365" t="s">
        <v>60</v>
      </c>
      <c r="C15" s="160"/>
      <c r="D15" s="161"/>
      <c r="E15" s="153"/>
      <c r="F15" s="346"/>
      <c r="G15" s="318"/>
      <c r="H15" s="277"/>
      <c r="I15" s="320"/>
      <c r="J15" s="320"/>
      <c r="K15" s="287"/>
      <c r="L15" s="154"/>
      <c r="M15" s="283"/>
      <c r="N15" s="272"/>
      <c r="O15" s="312"/>
    </row>
    <row r="16" spans="1:15" ht="12" customHeight="1" x14ac:dyDescent="0.2">
      <c r="A16" s="356"/>
      <c r="B16" s="366"/>
      <c r="C16" s="162" t="s">
        <v>61</v>
      </c>
      <c r="D16" s="159" t="s">
        <v>58</v>
      </c>
      <c r="E16" s="278">
        <f>'1106'!G16</f>
        <v>41505325.920000002</v>
      </c>
      <c r="F16" s="282">
        <f>'1106'!G18</f>
        <v>41606437.609999999</v>
      </c>
      <c r="G16" s="276">
        <v>0</v>
      </c>
      <c r="H16" s="275">
        <f>F16-E16</f>
        <v>101111.68999999762</v>
      </c>
      <c r="I16" s="321">
        <v>0</v>
      </c>
      <c r="J16" s="321">
        <f>H16-I16</f>
        <v>101111.68999999762</v>
      </c>
      <c r="K16" s="288">
        <v>0</v>
      </c>
      <c r="L16" s="276">
        <f>'1106'!$G$30</f>
        <v>10111</v>
      </c>
      <c r="M16" s="282">
        <f>'1106'!$G$31</f>
        <v>91000.69</v>
      </c>
      <c r="N16" s="271">
        <v>0</v>
      </c>
      <c r="O16" s="312"/>
    </row>
    <row r="17" spans="1:16" ht="12" customHeight="1" x14ac:dyDescent="0.2">
      <c r="A17" s="355">
        <v>1125</v>
      </c>
      <c r="B17" s="357" t="s">
        <v>110</v>
      </c>
      <c r="C17" s="163"/>
      <c r="D17" s="161"/>
      <c r="E17" s="153"/>
      <c r="F17" s="346"/>
      <c r="G17" s="318"/>
      <c r="H17" s="286"/>
      <c r="I17" s="320"/>
      <c r="J17" s="320"/>
      <c r="K17" s="331"/>
      <c r="L17" s="154"/>
      <c r="M17" s="283"/>
      <c r="N17" s="272"/>
      <c r="O17" s="312"/>
    </row>
    <row r="18" spans="1:16" ht="12" customHeight="1" x14ac:dyDescent="0.2">
      <c r="A18" s="356"/>
      <c r="B18" s="358"/>
      <c r="C18" s="162" t="s">
        <v>111</v>
      </c>
      <c r="D18" s="159" t="s">
        <v>58</v>
      </c>
      <c r="E18" s="278">
        <f>'1125'!G16</f>
        <v>23715177.07</v>
      </c>
      <c r="F18" s="282">
        <f>'1125'!G18</f>
        <v>24053523.959999997</v>
      </c>
      <c r="G18" s="276">
        <v>0</v>
      </c>
      <c r="H18" s="275">
        <f>F18-E18</f>
        <v>338346.88999999687</v>
      </c>
      <c r="I18" s="321">
        <f>'1125'!G26</f>
        <v>33923.050000000003</v>
      </c>
      <c r="J18" s="321">
        <f>H18-I18</f>
        <v>304423.83999999688</v>
      </c>
      <c r="K18" s="331">
        <v>0</v>
      </c>
      <c r="L18" s="276">
        <f>'1125'!$G$30</f>
        <v>20000</v>
      </c>
      <c r="M18" s="282">
        <f>'1125'!$G$31</f>
        <v>284423.84000000003</v>
      </c>
      <c r="N18" s="271">
        <v>0</v>
      </c>
      <c r="O18" s="312"/>
    </row>
    <row r="19" spans="1:16" ht="12" customHeight="1" x14ac:dyDescent="0.2">
      <c r="A19" s="355">
        <v>1126</v>
      </c>
      <c r="B19" s="357" t="s">
        <v>106</v>
      </c>
      <c r="C19" s="163"/>
      <c r="D19" s="161"/>
      <c r="E19" s="153"/>
      <c r="F19" s="346"/>
      <c r="G19" s="318"/>
      <c r="H19" s="286"/>
      <c r="I19" s="320"/>
      <c r="J19" s="320"/>
      <c r="K19" s="287"/>
      <c r="L19" s="154"/>
      <c r="M19" s="283"/>
      <c r="N19" s="272"/>
      <c r="O19" s="312"/>
    </row>
    <row r="20" spans="1:16" ht="12" customHeight="1" x14ac:dyDescent="0.2">
      <c r="A20" s="356"/>
      <c r="B20" s="358"/>
      <c r="C20" s="162" t="s">
        <v>62</v>
      </c>
      <c r="D20" s="164" t="s">
        <v>58</v>
      </c>
      <c r="E20" s="278">
        <f>'1126'!G16</f>
        <v>25853109.93</v>
      </c>
      <c r="F20" s="282">
        <f>'1126'!G18</f>
        <v>25865656.93</v>
      </c>
      <c r="G20" s="276">
        <v>0</v>
      </c>
      <c r="H20" s="275">
        <f>F20-E20</f>
        <v>12547</v>
      </c>
      <c r="I20" s="321">
        <v>0</v>
      </c>
      <c r="J20" s="321">
        <f>H20-I20</f>
        <v>12547</v>
      </c>
      <c r="K20" s="288">
        <v>0</v>
      </c>
      <c r="L20" s="276">
        <f>'1126'!$G$30</f>
        <v>10000</v>
      </c>
      <c r="M20" s="282">
        <f>'1126'!$G$31</f>
        <v>2547</v>
      </c>
      <c r="N20" s="271">
        <v>0</v>
      </c>
      <c r="O20" s="312"/>
    </row>
    <row r="21" spans="1:16" ht="12" customHeight="1" x14ac:dyDescent="0.2">
      <c r="A21" s="355">
        <v>1127</v>
      </c>
      <c r="B21" s="357" t="s">
        <v>116</v>
      </c>
      <c r="C21" s="163"/>
      <c r="D21" s="165"/>
      <c r="E21" s="153"/>
      <c r="F21" s="346"/>
      <c r="G21" s="318"/>
      <c r="H21" s="286"/>
      <c r="I21" s="320"/>
      <c r="J21" s="320"/>
      <c r="K21" s="331"/>
      <c r="L21" s="154"/>
      <c r="M21" s="283"/>
      <c r="N21" s="272"/>
      <c r="O21" s="312"/>
    </row>
    <row r="22" spans="1:16" ht="12" customHeight="1" x14ac:dyDescent="0.2">
      <c r="A22" s="356"/>
      <c r="B22" s="358"/>
      <c r="C22" s="166" t="s">
        <v>63</v>
      </c>
      <c r="D22" s="159" t="s">
        <v>58</v>
      </c>
      <c r="E22" s="278">
        <f>'1127'!G15</f>
        <v>61306397.770000003</v>
      </c>
      <c r="F22" s="282">
        <f>'1127'!G17</f>
        <v>61551821.030000001</v>
      </c>
      <c r="G22" s="276">
        <v>0</v>
      </c>
      <c r="H22" s="275">
        <f>F22-E22</f>
        <v>245423.25999999791</v>
      </c>
      <c r="I22" s="321">
        <f>'1127'!G25</f>
        <v>95401</v>
      </c>
      <c r="J22" s="321">
        <f>H22-I22</f>
        <v>150022.25999999791</v>
      </c>
      <c r="K22" s="331">
        <v>0</v>
      </c>
      <c r="L22" s="276">
        <f>'1127'!$G$29</f>
        <v>15000</v>
      </c>
      <c r="M22" s="282">
        <f>'1127'!$G$30</f>
        <v>135022.26</v>
      </c>
      <c r="N22" s="271">
        <v>0</v>
      </c>
      <c r="O22" s="312"/>
    </row>
    <row r="23" spans="1:16" ht="12" customHeight="1" x14ac:dyDescent="0.2">
      <c r="A23" s="355">
        <v>1151</v>
      </c>
      <c r="B23" s="363" t="s">
        <v>64</v>
      </c>
      <c r="C23" s="167"/>
      <c r="D23" s="161"/>
      <c r="E23" s="153"/>
      <c r="F23" s="346"/>
      <c r="G23" s="318"/>
      <c r="H23" s="286"/>
      <c r="I23" s="320"/>
      <c r="J23" s="320"/>
      <c r="K23" s="287"/>
      <c r="L23" s="154"/>
      <c r="M23" s="283"/>
      <c r="N23" s="272"/>
      <c r="O23" s="312"/>
    </row>
    <row r="24" spans="1:16" ht="12" customHeight="1" x14ac:dyDescent="0.2">
      <c r="A24" s="356"/>
      <c r="B24" s="364"/>
      <c r="C24" s="158" t="s">
        <v>65</v>
      </c>
      <c r="D24" s="159" t="s">
        <v>58</v>
      </c>
      <c r="E24" s="278">
        <f>'1151'!G16</f>
        <v>12851999</v>
      </c>
      <c r="F24" s="282">
        <f>'1151'!G18</f>
        <v>12938155.050000001</v>
      </c>
      <c r="G24" s="276">
        <v>0</v>
      </c>
      <c r="H24" s="275">
        <f>F24-E24</f>
        <v>86156.050000000745</v>
      </c>
      <c r="I24" s="321">
        <v>0</v>
      </c>
      <c r="J24" s="321">
        <f>H24-I24</f>
        <v>86156.050000000745</v>
      </c>
      <c r="K24" s="288">
        <v>0</v>
      </c>
      <c r="L24" s="276">
        <f>'1151'!$G$30</f>
        <v>4000</v>
      </c>
      <c r="M24" s="282">
        <f>'1151'!$G$31</f>
        <v>82156.05</v>
      </c>
      <c r="N24" s="271">
        <v>0</v>
      </c>
      <c r="O24" s="312"/>
    </row>
    <row r="25" spans="1:16" ht="12" customHeight="1" x14ac:dyDescent="0.2">
      <c r="A25" s="355">
        <v>1161</v>
      </c>
      <c r="B25" s="363" t="s">
        <v>53</v>
      </c>
      <c r="C25" s="160"/>
      <c r="D25" s="161"/>
      <c r="E25" s="153"/>
      <c r="F25" s="346"/>
      <c r="G25" s="318"/>
      <c r="H25" s="286"/>
      <c r="I25" s="320"/>
      <c r="J25" s="320"/>
      <c r="K25" s="331"/>
      <c r="L25" s="154"/>
      <c r="M25" s="283"/>
      <c r="N25" s="272"/>
      <c r="O25" s="312"/>
    </row>
    <row r="26" spans="1:16" ht="12" customHeight="1" x14ac:dyDescent="0.2">
      <c r="A26" s="356"/>
      <c r="B26" s="364"/>
      <c r="C26" s="158" t="s">
        <v>66</v>
      </c>
      <c r="D26" s="159" t="s">
        <v>58</v>
      </c>
      <c r="E26" s="278">
        <f>'1161'!G16</f>
        <v>14363061.67</v>
      </c>
      <c r="F26" s="282">
        <f>'1161'!G18</f>
        <v>14444350.4</v>
      </c>
      <c r="G26" s="276">
        <v>0</v>
      </c>
      <c r="H26" s="275">
        <f>F26-E26</f>
        <v>81288.730000000447</v>
      </c>
      <c r="I26" s="321">
        <v>0</v>
      </c>
      <c r="J26" s="321">
        <f>H26-I26</f>
        <v>81288.730000000447</v>
      </c>
      <c r="K26" s="331">
        <v>0</v>
      </c>
      <c r="L26" s="276">
        <f>'1161'!$G$30</f>
        <v>10000</v>
      </c>
      <c r="M26" s="282">
        <f>'1161'!$G$31</f>
        <v>71288.73</v>
      </c>
      <c r="N26" s="271">
        <v>0</v>
      </c>
      <c r="O26" s="312"/>
    </row>
    <row r="27" spans="1:16" ht="12" customHeight="1" x14ac:dyDescent="0.2">
      <c r="A27" s="355">
        <v>1212</v>
      </c>
      <c r="B27" s="357" t="s">
        <v>159</v>
      </c>
      <c r="C27" s="160"/>
      <c r="D27" s="161"/>
      <c r="E27" s="153"/>
      <c r="F27" s="346"/>
      <c r="G27" s="318"/>
      <c r="H27" s="286"/>
      <c r="I27" s="320"/>
      <c r="J27" s="320"/>
      <c r="K27" s="287"/>
      <c r="L27" s="154"/>
      <c r="M27" s="283"/>
      <c r="N27" s="272"/>
      <c r="O27" s="312"/>
    </row>
    <row r="28" spans="1:16" ht="12" customHeight="1" x14ac:dyDescent="0.2">
      <c r="A28" s="356"/>
      <c r="B28" s="358"/>
      <c r="C28" s="158" t="s">
        <v>67</v>
      </c>
      <c r="D28" s="164" t="s">
        <v>58</v>
      </c>
      <c r="E28" s="278">
        <f>'1212'!G16</f>
        <v>22908413.020000003</v>
      </c>
      <c r="F28" s="282">
        <f>'1212'!G18</f>
        <v>23115877.299999997</v>
      </c>
      <c r="G28" s="276">
        <v>0</v>
      </c>
      <c r="H28" s="275">
        <f>F28-E28</f>
        <v>207464.27999999374</v>
      </c>
      <c r="I28" s="321">
        <f>'1212'!G26</f>
        <v>119273</v>
      </c>
      <c r="J28" s="321">
        <f>H28-I28</f>
        <v>88191.279999993742</v>
      </c>
      <c r="K28" s="288">
        <v>0</v>
      </c>
      <c r="L28" s="276">
        <f>'1212'!$G$30</f>
        <v>15000</v>
      </c>
      <c r="M28" s="282">
        <f>'1212'!$G$31</f>
        <v>73191.28</v>
      </c>
      <c r="N28" s="271">
        <v>0</v>
      </c>
      <c r="O28" s="312"/>
    </row>
    <row r="29" spans="1:16" ht="12" customHeight="1" x14ac:dyDescent="0.2">
      <c r="A29" s="355">
        <v>1305</v>
      </c>
      <c r="B29" s="365" t="s">
        <v>54</v>
      </c>
      <c r="C29" s="160"/>
      <c r="D29" s="161"/>
      <c r="E29" s="153"/>
      <c r="F29" s="346"/>
      <c r="G29" s="318"/>
      <c r="H29" s="286"/>
      <c r="I29" s="320"/>
      <c r="J29" s="320"/>
      <c r="K29" s="287"/>
      <c r="L29" s="154"/>
      <c r="M29" s="283"/>
      <c r="N29" s="272"/>
      <c r="O29" s="312"/>
    </row>
    <row r="30" spans="1:16" ht="12" customHeight="1" x14ac:dyDescent="0.2">
      <c r="A30" s="356"/>
      <c r="B30" s="366"/>
      <c r="C30" s="162" t="s">
        <v>68</v>
      </c>
      <c r="D30" s="159" t="s">
        <v>69</v>
      </c>
      <c r="E30" s="278">
        <f>'1305'!G16</f>
        <v>6610678.8300000001</v>
      </c>
      <c r="F30" s="282">
        <f>'1305'!G18</f>
        <v>6640892.6799999997</v>
      </c>
      <c r="G30" s="276">
        <v>0</v>
      </c>
      <c r="H30" s="275">
        <f>F30-E30</f>
        <v>30213.849999999627</v>
      </c>
      <c r="I30" s="321">
        <v>0</v>
      </c>
      <c r="J30" s="321">
        <f>H30-I30</f>
        <v>30213.849999999627</v>
      </c>
      <c r="K30" s="331">
        <v>0</v>
      </c>
      <c r="L30" s="276">
        <f>'1305'!$G$30</f>
        <v>4043</v>
      </c>
      <c r="M30" s="282">
        <f>'1305'!$G$31</f>
        <v>26170.85</v>
      </c>
      <c r="N30" s="271">
        <v>0</v>
      </c>
      <c r="O30" s="312"/>
    </row>
    <row r="31" spans="1:16" ht="12" customHeight="1" x14ac:dyDescent="0.2">
      <c r="A31" s="355">
        <v>1401</v>
      </c>
      <c r="B31" s="363" t="s">
        <v>55</v>
      </c>
      <c r="C31" s="163"/>
      <c r="D31" s="161"/>
      <c r="E31" s="153"/>
      <c r="F31" s="346"/>
      <c r="G31" s="318"/>
      <c r="H31" s="286"/>
      <c r="I31" s="320"/>
      <c r="J31" s="320"/>
      <c r="K31" s="287"/>
      <c r="L31" s="154"/>
      <c r="M31" s="283"/>
      <c r="N31" s="272"/>
      <c r="O31" s="312"/>
    </row>
    <row r="32" spans="1:16" ht="12" customHeight="1" x14ac:dyDescent="0.2">
      <c r="A32" s="356"/>
      <c r="B32" s="364"/>
      <c r="C32" s="162" t="s">
        <v>70</v>
      </c>
      <c r="D32" s="159" t="s">
        <v>69</v>
      </c>
      <c r="E32" s="278">
        <f>'1401'!G16</f>
        <v>5792083.0800000001</v>
      </c>
      <c r="F32" s="282">
        <f>'1401'!G18</f>
        <v>5954869</v>
      </c>
      <c r="G32" s="276">
        <v>0</v>
      </c>
      <c r="H32" s="275">
        <f>F32-E32</f>
        <v>162785.91999999993</v>
      </c>
      <c r="I32" s="321">
        <v>0</v>
      </c>
      <c r="J32" s="321">
        <f>H32-I32</f>
        <v>162785.91999999993</v>
      </c>
      <c r="K32" s="288">
        <v>0</v>
      </c>
      <c r="L32" s="276">
        <f>'1401'!$G$30</f>
        <v>1000</v>
      </c>
      <c r="M32" s="282">
        <f>'1401'!$G$31</f>
        <v>161785.92000000001</v>
      </c>
      <c r="N32" s="271">
        <v>0</v>
      </c>
      <c r="O32" s="312"/>
      <c r="P32" s="236"/>
    </row>
    <row r="33" spans="1:17" ht="12" customHeight="1" x14ac:dyDescent="0.2">
      <c r="A33" s="355">
        <v>1402</v>
      </c>
      <c r="B33" s="363" t="s">
        <v>55</v>
      </c>
      <c r="C33" s="163"/>
      <c r="D33" s="161"/>
      <c r="E33" s="153"/>
      <c r="F33" s="346"/>
      <c r="G33" s="318"/>
      <c r="H33" s="286"/>
      <c r="I33" s="320"/>
      <c r="J33" s="320"/>
      <c r="K33" s="287"/>
      <c r="L33" s="154"/>
      <c r="M33" s="283"/>
      <c r="N33" s="272"/>
      <c r="O33" s="312"/>
    </row>
    <row r="34" spans="1:17" ht="12" customHeight="1" x14ac:dyDescent="0.2">
      <c r="A34" s="356"/>
      <c r="B34" s="364"/>
      <c r="C34" s="158" t="s">
        <v>71</v>
      </c>
      <c r="D34" s="159" t="s">
        <v>72</v>
      </c>
      <c r="E34" s="278">
        <f>'1402'!G16</f>
        <v>8709620.3399999999</v>
      </c>
      <c r="F34" s="282">
        <f>'1402'!G18</f>
        <v>8657582.5399999991</v>
      </c>
      <c r="G34" s="276">
        <v>0</v>
      </c>
      <c r="H34" s="275">
        <f>F34-E34</f>
        <v>-52037.800000000745</v>
      </c>
      <c r="I34" s="321">
        <v>0</v>
      </c>
      <c r="J34" s="321">
        <v>0</v>
      </c>
      <c r="K34" s="331">
        <f>H34-I34</f>
        <v>-52037.800000000745</v>
      </c>
      <c r="L34" s="276">
        <f>'1402'!$G$30</f>
        <v>0</v>
      </c>
      <c r="M34" s="282">
        <f>'1402'!$G$31</f>
        <v>0</v>
      </c>
      <c r="N34" s="271">
        <v>0</v>
      </c>
      <c r="O34" s="312"/>
    </row>
    <row r="35" spans="1:17" ht="12" customHeight="1" x14ac:dyDescent="0.2">
      <c r="A35" s="355">
        <v>1465</v>
      </c>
      <c r="B35" s="363" t="s">
        <v>105</v>
      </c>
      <c r="C35" s="160"/>
      <c r="D35" s="161"/>
      <c r="E35" s="153"/>
      <c r="F35" s="346"/>
      <c r="G35" s="318"/>
      <c r="H35" s="286"/>
      <c r="I35" s="320"/>
      <c r="J35" s="320"/>
      <c r="K35" s="287"/>
      <c r="L35" s="154"/>
      <c r="M35" s="283"/>
      <c r="N35" s="272"/>
      <c r="O35" s="312"/>
    </row>
    <row r="36" spans="1:17" ht="12" customHeight="1" thickBot="1" x14ac:dyDescent="0.25">
      <c r="A36" s="368"/>
      <c r="B36" s="369"/>
      <c r="C36" s="289" t="s">
        <v>108</v>
      </c>
      <c r="D36" s="290" t="s">
        <v>58</v>
      </c>
      <c r="E36" s="155">
        <f>'1465'!G16</f>
        <v>29388308.350000001</v>
      </c>
      <c r="F36" s="293">
        <f>'1465'!G18</f>
        <v>28993875.969999999</v>
      </c>
      <c r="G36" s="154">
        <f>'1465'!G22</f>
        <v>223192</v>
      </c>
      <c r="H36" s="155">
        <f>F36-E36-G36</f>
        <v>-617624.38000000268</v>
      </c>
      <c r="I36" s="322">
        <v>0</v>
      </c>
      <c r="J36" s="329">
        <v>0</v>
      </c>
      <c r="K36" s="332">
        <f>H36</f>
        <v>-617624.38000000268</v>
      </c>
      <c r="L36" s="295">
        <f>'1465'!$G$30</f>
        <v>0</v>
      </c>
      <c r="M36" s="293">
        <f>'1465'!$G$31</f>
        <v>0</v>
      </c>
      <c r="N36" s="274">
        <v>0</v>
      </c>
      <c r="O36" s="312"/>
    </row>
    <row r="37" spans="1:17" ht="12" customHeight="1" thickTop="1" x14ac:dyDescent="0.2">
      <c r="A37" s="104"/>
      <c r="B37" s="105"/>
      <c r="C37" s="106"/>
      <c r="D37" s="106"/>
      <c r="E37" s="291"/>
      <c r="F37" s="107"/>
      <c r="G37" s="273"/>
      <c r="H37" s="279"/>
      <c r="I37" s="323"/>
      <c r="J37" s="325"/>
      <c r="K37" s="12"/>
      <c r="L37" s="294"/>
      <c r="M37" s="294"/>
      <c r="N37" s="273"/>
    </row>
    <row r="38" spans="1:17" ht="12" customHeight="1" x14ac:dyDescent="0.25">
      <c r="A38" s="108" t="s">
        <v>56</v>
      </c>
      <c r="B38" s="109"/>
      <c r="C38" s="110"/>
      <c r="D38" s="110"/>
      <c r="E38" s="297">
        <f>SUM(E11:E36)</f>
        <v>313786167.34999996</v>
      </c>
      <c r="F38" s="298">
        <f>SUM(F11:F36)</f>
        <v>314993861.31000006</v>
      </c>
      <c r="G38" s="299">
        <f>SUM(G11:G36)</f>
        <v>223192</v>
      </c>
      <c r="H38" s="297">
        <f>SUM(H11:H36)</f>
        <v>984501.95999998599</v>
      </c>
      <c r="I38" s="298">
        <f>SUM(I11:I36)</f>
        <v>248597.05</v>
      </c>
      <c r="J38" s="326">
        <f>J36+J34+J32+J30+J28+J26+J24+J22+J20+J18+J16+J14+J12</f>
        <v>1405567.0899999894</v>
      </c>
      <c r="K38" s="299">
        <f>K34+K36</f>
        <v>-669662.18000000343</v>
      </c>
      <c r="L38" s="300">
        <f>SUM(L11:L36)</f>
        <v>134154</v>
      </c>
      <c r="M38" s="300">
        <f>SUM(M11:M36)</f>
        <v>1271413.0900000001</v>
      </c>
      <c r="N38" s="301">
        <f>SUM(N11:N36)</f>
        <v>0</v>
      </c>
    </row>
    <row r="39" spans="1:17" ht="12" customHeight="1" thickBot="1" x14ac:dyDescent="0.3">
      <c r="A39" s="111"/>
      <c r="B39" s="112"/>
      <c r="C39" s="113"/>
      <c r="D39" s="113"/>
      <c r="E39" s="150"/>
      <c r="F39" s="151"/>
      <c r="G39" s="341"/>
      <c r="H39" s="280"/>
      <c r="I39" s="324"/>
      <c r="J39" s="327" t="s">
        <v>135</v>
      </c>
      <c r="K39" s="347">
        <f>J38+K38</f>
        <v>735904.90999998595</v>
      </c>
      <c r="L39" s="296" t="s">
        <v>136</v>
      </c>
      <c r="M39" s="13"/>
      <c r="N39" s="302">
        <f>L38+M38+N38</f>
        <v>1405567.09</v>
      </c>
    </row>
    <row r="40" spans="1:17" ht="15" thickTop="1" x14ac:dyDescent="0.2">
      <c r="A40" s="54"/>
      <c r="B40" s="114"/>
      <c r="C40" s="115"/>
      <c r="D40" s="115"/>
      <c r="E40" s="116"/>
      <c r="F40" s="54"/>
      <c r="G40" s="117"/>
      <c r="H40" s="118"/>
      <c r="J40" s="10"/>
      <c r="K40" s="10"/>
      <c r="L40" s="10"/>
      <c r="M40" s="10"/>
      <c r="N40" s="10"/>
    </row>
    <row r="41" spans="1:17" ht="14.25" x14ac:dyDescent="0.2">
      <c r="A41" s="307" t="s">
        <v>118</v>
      </c>
      <c r="B41" s="307"/>
      <c r="C41" s="307"/>
      <c r="D41" s="307"/>
      <c r="E41" s="308"/>
      <c r="F41" s="308"/>
      <c r="G41" s="308"/>
      <c r="H41" s="308"/>
      <c r="I41" s="348"/>
      <c r="J41" s="349"/>
      <c r="K41" s="121"/>
      <c r="L41" s="121"/>
      <c r="M41" s="121"/>
      <c r="N41" s="121"/>
      <c r="O41" s="122"/>
      <c r="P41" s="122"/>
      <c r="Q41" s="122"/>
    </row>
    <row r="42" spans="1:17" ht="14.25" x14ac:dyDescent="0.2">
      <c r="A42" s="307"/>
      <c r="B42" s="307"/>
      <c r="C42" s="307" t="s">
        <v>154</v>
      </c>
      <c r="D42" s="309"/>
      <c r="E42" s="308"/>
      <c r="F42" s="308"/>
      <c r="G42" s="308"/>
      <c r="H42" s="308"/>
      <c r="I42" s="308"/>
      <c r="J42" s="349"/>
      <c r="K42" s="121"/>
      <c r="L42" s="121"/>
      <c r="M42" s="349"/>
      <c r="N42" s="121"/>
      <c r="O42" s="122"/>
      <c r="P42" s="122"/>
      <c r="Q42" s="122"/>
    </row>
    <row r="43" spans="1:17" ht="14.25" x14ac:dyDescent="0.2">
      <c r="A43" s="307"/>
      <c r="B43" s="307"/>
      <c r="C43" s="307" t="s">
        <v>148</v>
      </c>
      <c r="D43" s="309"/>
      <c r="E43" s="308"/>
      <c r="F43" s="308"/>
      <c r="G43" s="308"/>
      <c r="H43" s="308"/>
      <c r="I43" s="308"/>
      <c r="J43" s="123"/>
      <c r="K43" s="123"/>
      <c r="L43" s="350"/>
      <c r="M43" s="350"/>
      <c r="N43" s="122"/>
      <c r="O43" s="122"/>
      <c r="P43" s="122"/>
      <c r="Q43" s="122"/>
    </row>
    <row r="44" spans="1:17" ht="14.25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M44" s="154"/>
    </row>
    <row r="45" spans="1:17" ht="14.25" x14ac:dyDescent="0.2">
      <c r="A45" s="308" t="s">
        <v>147</v>
      </c>
      <c r="B45" s="310"/>
      <c r="C45" s="310"/>
      <c r="D45" s="308"/>
      <c r="E45" s="308"/>
      <c r="F45" s="308"/>
      <c r="G45" s="308"/>
      <c r="H45" s="308"/>
      <c r="I45" s="308"/>
    </row>
    <row r="46" spans="1:17" ht="14.25" x14ac:dyDescent="0.2">
      <c r="A46" s="308"/>
      <c r="B46" s="308"/>
      <c r="C46" s="311" t="s">
        <v>149</v>
      </c>
      <c r="D46" s="311"/>
      <c r="E46" s="311"/>
      <c r="F46" s="311"/>
      <c r="G46" s="311"/>
      <c r="H46" s="311"/>
      <c r="I46" s="311"/>
    </row>
    <row r="47" spans="1:17" ht="14.25" x14ac:dyDescent="0.2">
      <c r="A47" s="308"/>
      <c r="B47" s="308"/>
      <c r="C47" s="311" t="s">
        <v>150</v>
      </c>
      <c r="D47" s="311"/>
      <c r="E47" s="311"/>
      <c r="F47" s="311"/>
      <c r="G47" s="311"/>
      <c r="H47" s="311"/>
      <c r="I47" s="311"/>
    </row>
    <row r="48" spans="1:17" ht="14.25" x14ac:dyDescent="0.2">
      <c r="A48" s="308"/>
      <c r="B48" s="308"/>
      <c r="C48" s="308"/>
      <c r="D48" s="308"/>
      <c r="E48" s="308"/>
      <c r="F48" s="308"/>
      <c r="G48" s="308"/>
      <c r="H48" s="308"/>
      <c r="I48" s="308"/>
    </row>
    <row r="49" spans="1:2" ht="15" x14ac:dyDescent="0.2">
      <c r="A49" s="119"/>
      <c r="B49" s="119"/>
    </row>
    <row r="50" spans="1:2" ht="15" x14ac:dyDescent="0.2">
      <c r="A50" s="119"/>
      <c r="B50" s="119"/>
    </row>
    <row r="51" spans="1:2" ht="15" x14ac:dyDescent="0.2">
      <c r="A51" s="119"/>
      <c r="B51" s="119"/>
    </row>
    <row r="52" spans="1:2" ht="15" x14ac:dyDescent="0.2">
      <c r="A52" s="119"/>
      <c r="B52" s="119"/>
    </row>
    <row r="53" spans="1:2" ht="15" x14ac:dyDescent="0.2">
      <c r="A53" s="119"/>
      <c r="B53" s="119"/>
    </row>
    <row r="54" spans="1:2" ht="15" x14ac:dyDescent="0.2">
      <c r="A54" s="119"/>
      <c r="B54" s="119"/>
    </row>
    <row r="55" spans="1:2" ht="15" x14ac:dyDescent="0.2">
      <c r="A55" s="119"/>
      <c r="B55" s="119"/>
    </row>
    <row r="56" spans="1:2" ht="15" x14ac:dyDescent="0.2">
      <c r="A56" s="119"/>
      <c r="B56" s="119"/>
    </row>
    <row r="57" spans="1:2" ht="15" x14ac:dyDescent="0.2">
      <c r="A57" s="119"/>
      <c r="B57" s="119"/>
    </row>
    <row r="58" spans="1:2" ht="15" x14ac:dyDescent="0.2">
      <c r="A58" s="119"/>
      <c r="B58" s="119"/>
    </row>
    <row r="59" spans="1:2" ht="15" x14ac:dyDescent="0.2">
      <c r="A59" s="119"/>
      <c r="B59" s="119"/>
    </row>
    <row r="60" spans="1:2" ht="15" x14ac:dyDescent="0.2">
      <c r="A60" s="119"/>
      <c r="B60" s="119"/>
    </row>
    <row r="61" spans="1:2" ht="15" x14ac:dyDescent="0.2">
      <c r="A61" s="119"/>
      <c r="B61" s="119"/>
    </row>
    <row r="62" spans="1:2" ht="15" x14ac:dyDescent="0.2">
      <c r="A62" s="119"/>
      <c r="B62" s="119"/>
    </row>
    <row r="63" spans="1:2" ht="15" x14ac:dyDescent="0.2">
      <c r="A63" s="119"/>
      <c r="B63" s="119"/>
    </row>
    <row r="64" spans="1:2" ht="15" x14ac:dyDescent="0.2">
      <c r="A64" s="119"/>
      <c r="B64" s="119"/>
    </row>
    <row r="65" spans="1:2" ht="15" x14ac:dyDescent="0.2">
      <c r="A65" s="119"/>
      <c r="B65" s="119"/>
    </row>
    <row r="66" spans="1:2" ht="15" x14ac:dyDescent="0.2">
      <c r="A66" s="119"/>
      <c r="B66" s="119"/>
    </row>
    <row r="67" spans="1:2" ht="15" x14ac:dyDescent="0.2">
      <c r="A67" s="119"/>
      <c r="B67" s="119"/>
    </row>
    <row r="68" spans="1:2" ht="15" x14ac:dyDescent="0.2">
      <c r="A68" s="119"/>
      <c r="B68" s="119"/>
    </row>
    <row r="69" spans="1:2" ht="15" x14ac:dyDescent="0.2">
      <c r="A69" s="119"/>
      <c r="B69" s="119"/>
    </row>
    <row r="70" spans="1:2" ht="15" x14ac:dyDescent="0.2">
      <c r="A70" s="119"/>
      <c r="B70" s="119"/>
    </row>
    <row r="71" spans="1:2" ht="15" x14ac:dyDescent="0.2">
      <c r="A71" s="119"/>
      <c r="B71" s="119"/>
    </row>
    <row r="72" spans="1:2" ht="15" x14ac:dyDescent="0.2">
      <c r="A72" s="119"/>
      <c r="B72" s="119"/>
    </row>
    <row r="73" spans="1:2" ht="15" x14ac:dyDescent="0.2">
      <c r="A73" s="119"/>
      <c r="B73" s="119"/>
    </row>
    <row r="74" spans="1:2" ht="15" x14ac:dyDescent="0.2">
      <c r="A74" s="119"/>
      <c r="B74" s="119"/>
    </row>
    <row r="75" spans="1:2" ht="15" x14ac:dyDescent="0.2">
      <c r="A75" s="119"/>
      <c r="B75" s="119"/>
    </row>
    <row r="76" spans="1:2" ht="15" x14ac:dyDescent="0.2">
      <c r="A76" s="119"/>
      <c r="B76" s="119"/>
    </row>
    <row r="77" spans="1:2" ht="15" x14ac:dyDescent="0.2">
      <c r="A77" s="119"/>
      <c r="B77" s="119"/>
    </row>
    <row r="78" spans="1:2" ht="15" x14ac:dyDescent="0.2">
      <c r="A78" s="119"/>
      <c r="B78" s="119"/>
    </row>
    <row r="79" spans="1:2" ht="15" x14ac:dyDescent="0.2">
      <c r="A79" s="119"/>
      <c r="B79" s="119"/>
    </row>
    <row r="80" spans="1:2" ht="15" x14ac:dyDescent="0.2">
      <c r="A80" s="119"/>
      <c r="B80" s="119"/>
    </row>
    <row r="81" spans="1:2" ht="15" x14ac:dyDescent="0.2">
      <c r="A81" s="119"/>
      <c r="B81" s="119"/>
    </row>
    <row r="82" spans="1:2" ht="15" x14ac:dyDescent="0.2">
      <c r="A82" s="119"/>
      <c r="B82" s="119"/>
    </row>
    <row r="83" spans="1:2" ht="15" x14ac:dyDescent="0.2">
      <c r="A83" s="119"/>
      <c r="B83" s="119"/>
    </row>
    <row r="84" spans="1:2" ht="15" x14ac:dyDescent="0.2">
      <c r="A84" s="119"/>
      <c r="B84" s="119"/>
    </row>
    <row r="85" spans="1:2" ht="15" x14ac:dyDescent="0.2">
      <c r="A85" s="119"/>
      <c r="B85" s="119"/>
    </row>
    <row r="86" spans="1:2" ht="15" x14ac:dyDescent="0.2">
      <c r="A86" s="119"/>
      <c r="B86" s="119"/>
    </row>
    <row r="87" spans="1:2" ht="15" x14ac:dyDescent="0.2">
      <c r="A87" s="119"/>
      <c r="B87" s="119"/>
    </row>
    <row r="88" spans="1:2" ht="15" x14ac:dyDescent="0.2">
      <c r="A88" s="119"/>
      <c r="B88" s="119"/>
    </row>
    <row r="89" spans="1:2" ht="15" x14ac:dyDescent="0.2">
      <c r="A89" s="119"/>
      <c r="B89" s="119"/>
    </row>
    <row r="90" spans="1:2" ht="15" x14ac:dyDescent="0.2">
      <c r="A90" s="119"/>
      <c r="B90" s="119"/>
    </row>
    <row r="91" spans="1:2" ht="15" x14ac:dyDescent="0.2">
      <c r="A91" s="119"/>
      <c r="B91" s="119"/>
    </row>
    <row r="92" spans="1:2" ht="15" x14ac:dyDescent="0.2">
      <c r="A92" s="119"/>
      <c r="B92" s="119"/>
    </row>
    <row r="93" spans="1:2" ht="15" x14ac:dyDescent="0.2">
      <c r="A93" s="119"/>
      <c r="B93" s="119"/>
    </row>
    <row r="94" spans="1:2" ht="15" x14ac:dyDescent="0.2">
      <c r="A94" s="119"/>
      <c r="B94" s="119"/>
    </row>
    <row r="95" spans="1:2" ht="15" x14ac:dyDescent="0.2">
      <c r="A95" s="119"/>
      <c r="B95" s="119"/>
    </row>
    <row r="96" spans="1:2" ht="15" x14ac:dyDescent="0.2">
      <c r="A96" s="119"/>
      <c r="B96" s="119"/>
    </row>
    <row r="97" spans="1:2" ht="15" x14ac:dyDescent="0.2">
      <c r="A97" s="119"/>
      <c r="B97" s="119"/>
    </row>
    <row r="98" spans="1:2" ht="15" x14ac:dyDescent="0.2">
      <c r="A98" s="119"/>
      <c r="B98" s="119"/>
    </row>
    <row r="99" spans="1:2" ht="15" x14ac:dyDescent="0.2">
      <c r="A99" s="119"/>
      <c r="B99" s="119"/>
    </row>
    <row r="100" spans="1:2" ht="15" x14ac:dyDescent="0.2">
      <c r="A100" s="119"/>
      <c r="B100" s="119"/>
    </row>
    <row r="101" spans="1:2" ht="15" x14ac:dyDescent="0.2">
      <c r="A101" s="119"/>
      <c r="B101" s="119"/>
    </row>
    <row r="102" spans="1:2" ht="15" x14ac:dyDescent="0.2">
      <c r="A102" s="119"/>
      <c r="B102" s="119"/>
    </row>
    <row r="103" spans="1:2" ht="15" x14ac:dyDescent="0.2">
      <c r="A103" s="119"/>
      <c r="B103" s="119"/>
    </row>
    <row r="104" spans="1:2" ht="15" x14ac:dyDescent="0.2">
      <c r="A104" s="119"/>
      <c r="B104" s="119"/>
    </row>
    <row r="105" spans="1:2" ht="15" x14ac:dyDescent="0.2">
      <c r="A105" s="119"/>
      <c r="B105" s="119"/>
    </row>
    <row r="106" spans="1:2" ht="15" x14ac:dyDescent="0.2">
      <c r="A106" s="119"/>
      <c r="B106" s="119"/>
    </row>
    <row r="107" spans="1:2" ht="15" x14ac:dyDescent="0.2">
      <c r="A107" s="119"/>
      <c r="B107" s="119"/>
    </row>
    <row r="108" spans="1:2" ht="15" x14ac:dyDescent="0.2">
      <c r="A108" s="119"/>
      <c r="B108" s="119"/>
    </row>
    <row r="109" spans="1:2" ht="15" x14ac:dyDescent="0.2">
      <c r="A109" s="119"/>
      <c r="B109" s="119"/>
    </row>
    <row r="110" spans="1:2" ht="15" x14ac:dyDescent="0.2">
      <c r="A110" s="119"/>
      <c r="B110" s="119"/>
    </row>
    <row r="111" spans="1:2" ht="15" x14ac:dyDescent="0.2">
      <c r="A111" s="119"/>
      <c r="B111" s="119"/>
    </row>
    <row r="112" spans="1:2" ht="15" x14ac:dyDescent="0.2">
      <c r="A112" s="119"/>
      <c r="B112" s="119"/>
    </row>
    <row r="113" spans="1:2" ht="15" x14ac:dyDescent="0.2">
      <c r="A113" s="119"/>
      <c r="B113" s="119"/>
    </row>
    <row r="114" spans="1:2" ht="15" x14ac:dyDescent="0.2">
      <c r="A114" s="119"/>
      <c r="B114" s="119"/>
    </row>
    <row r="115" spans="1:2" ht="15" x14ac:dyDescent="0.2">
      <c r="A115" s="119"/>
      <c r="B115" s="119"/>
    </row>
    <row r="116" spans="1:2" ht="15" x14ac:dyDescent="0.2">
      <c r="A116" s="119"/>
      <c r="B116" s="119"/>
    </row>
    <row r="117" spans="1:2" ht="15" x14ac:dyDescent="0.2">
      <c r="A117" s="119"/>
      <c r="B117" s="119"/>
    </row>
    <row r="118" spans="1:2" ht="15" x14ac:dyDescent="0.2">
      <c r="A118" s="119"/>
      <c r="B118" s="119"/>
    </row>
    <row r="119" spans="1:2" ht="15" x14ac:dyDescent="0.2">
      <c r="A119" s="119"/>
      <c r="B119" s="119"/>
    </row>
    <row r="120" spans="1:2" ht="15" x14ac:dyDescent="0.2">
      <c r="A120" s="119"/>
      <c r="B120" s="119"/>
    </row>
    <row r="121" spans="1:2" ht="15" x14ac:dyDescent="0.2">
      <c r="A121" s="119"/>
      <c r="B121" s="119"/>
    </row>
    <row r="122" spans="1:2" ht="15" x14ac:dyDescent="0.2">
      <c r="A122" s="119"/>
      <c r="B122" s="119"/>
    </row>
    <row r="123" spans="1:2" ht="15" x14ac:dyDescent="0.2">
      <c r="A123" s="119"/>
      <c r="B123" s="119"/>
    </row>
    <row r="124" spans="1:2" ht="15" x14ac:dyDescent="0.2">
      <c r="A124" s="119"/>
      <c r="B124" s="119"/>
    </row>
    <row r="125" spans="1:2" ht="15" x14ac:dyDescent="0.2">
      <c r="A125" s="119"/>
      <c r="B125" s="119"/>
    </row>
    <row r="126" spans="1:2" ht="15" x14ac:dyDescent="0.2">
      <c r="A126" s="119"/>
      <c r="B126" s="119"/>
    </row>
    <row r="127" spans="1:2" ht="15" x14ac:dyDescent="0.2">
      <c r="A127" s="119"/>
      <c r="B127" s="119"/>
    </row>
    <row r="128" spans="1:2" ht="15" x14ac:dyDescent="0.2">
      <c r="A128" s="119"/>
      <c r="B128" s="119"/>
    </row>
    <row r="129" spans="1:2" ht="15" x14ac:dyDescent="0.2">
      <c r="A129" s="119"/>
      <c r="B129" s="119"/>
    </row>
    <row r="130" spans="1:2" ht="15" x14ac:dyDescent="0.2">
      <c r="A130" s="119"/>
      <c r="B130" s="119"/>
    </row>
    <row r="131" spans="1:2" ht="15" x14ac:dyDescent="0.2">
      <c r="A131" s="119"/>
      <c r="B131" s="119"/>
    </row>
    <row r="132" spans="1:2" ht="15" x14ac:dyDescent="0.2">
      <c r="A132" s="119"/>
      <c r="B132" s="119"/>
    </row>
    <row r="133" spans="1:2" ht="15" x14ac:dyDescent="0.2">
      <c r="A133" s="119"/>
      <c r="B133" s="119"/>
    </row>
    <row r="134" spans="1:2" ht="15" x14ac:dyDescent="0.2">
      <c r="A134" s="119"/>
      <c r="B134" s="119"/>
    </row>
    <row r="135" spans="1:2" ht="15" x14ac:dyDescent="0.2">
      <c r="A135" s="119"/>
      <c r="B135" s="119"/>
    </row>
    <row r="136" spans="1:2" ht="15" x14ac:dyDescent="0.2">
      <c r="A136" s="119"/>
      <c r="B136" s="119"/>
    </row>
    <row r="137" spans="1:2" ht="15" x14ac:dyDescent="0.2">
      <c r="A137" s="119"/>
      <c r="B137" s="119"/>
    </row>
    <row r="138" spans="1:2" ht="15" x14ac:dyDescent="0.2">
      <c r="A138" s="119"/>
      <c r="B138" s="119"/>
    </row>
    <row r="139" spans="1:2" ht="15" x14ac:dyDescent="0.2">
      <c r="A139" s="119"/>
      <c r="B139" s="119"/>
    </row>
    <row r="140" spans="1:2" ht="15" x14ac:dyDescent="0.2">
      <c r="A140" s="119"/>
      <c r="B140" s="119"/>
    </row>
    <row r="141" spans="1:2" ht="15" x14ac:dyDescent="0.2">
      <c r="A141" s="119"/>
      <c r="B141" s="119"/>
    </row>
    <row r="142" spans="1:2" ht="15" x14ac:dyDescent="0.2">
      <c r="A142" s="119"/>
      <c r="B142" s="119"/>
    </row>
    <row r="143" spans="1:2" ht="15" x14ac:dyDescent="0.2">
      <c r="A143" s="119"/>
      <c r="B143" s="119"/>
    </row>
    <row r="144" spans="1:2" ht="15" x14ac:dyDescent="0.2">
      <c r="A144" s="119"/>
      <c r="B144" s="119"/>
    </row>
    <row r="145" spans="1:2" ht="15" x14ac:dyDescent="0.2">
      <c r="A145" s="119"/>
      <c r="B145" s="119"/>
    </row>
    <row r="146" spans="1:2" ht="15" x14ac:dyDescent="0.2">
      <c r="A146" s="119"/>
      <c r="B146" s="119"/>
    </row>
    <row r="147" spans="1:2" ht="15" x14ac:dyDescent="0.2">
      <c r="A147" s="119"/>
      <c r="B147" s="119"/>
    </row>
    <row r="148" spans="1:2" ht="15" x14ac:dyDescent="0.2">
      <c r="A148" s="119"/>
      <c r="B148" s="119"/>
    </row>
    <row r="149" spans="1:2" ht="15" x14ac:dyDescent="0.2">
      <c r="A149" s="119"/>
      <c r="B149" s="119"/>
    </row>
    <row r="150" spans="1:2" ht="15" x14ac:dyDescent="0.2">
      <c r="A150" s="119"/>
      <c r="B150" s="119"/>
    </row>
    <row r="151" spans="1:2" ht="15" x14ac:dyDescent="0.2">
      <c r="A151" s="119"/>
      <c r="B151" s="119"/>
    </row>
    <row r="152" spans="1:2" ht="15" x14ac:dyDescent="0.2">
      <c r="A152" s="119"/>
      <c r="B152" s="119"/>
    </row>
    <row r="153" spans="1:2" ht="15" x14ac:dyDescent="0.2">
      <c r="A153" s="119"/>
      <c r="B153" s="119"/>
    </row>
    <row r="154" spans="1:2" ht="15" x14ac:dyDescent="0.2">
      <c r="A154" s="119"/>
      <c r="B154" s="119"/>
    </row>
    <row r="155" spans="1:2" ht="15" x14ac:dyDescent="0.2">
      <c r="A155" s="119"/>
      <c r="B155" s="119"/>
    </row>
    <row r="156" spans="1:2" ht="15" x14ac:dyDescent="0.2">
      <c r="A156" s="119"/>
      <c r="B156" s="119"/>
    </row>
    <row r="157" spans="1:2" ht="15" x14ac:dyDescent="0.2">
      <c r="A157" s="119"/>
      <c r="B157" s="119"/>
    </row>
    <row r="158" spans="1:2" ht="15" x14ac:dyDescent="0.2">
      <c r="A158" s="119"/>
      <c r="B158" s="119"/>
    </row>
    <row r="159" spans="1:2" ht="15" x14ac:dyDescent="0.2">
      <c r="A159" s="119"/>
      <c r="B159" s="119"/>
    </row>
    <row r="160" spans="1:2" ht="15" x14ac:dyDescent="0.2">
      <c r="A160" s="119"/>
      <c r="B160" s="119"/>
    </row>
    <row r="161" spans="1:2" ht="15" x14ac:dyDescent="0.2">
      <c r="A161" s="119"/>
      <c r="B161" s="119"/>
    </row>
    <row r="162" spans="1:2" ht="15" x14ac:dyDescent="0.2">
      <c r="A162" s="119"/>
      <c r="B162" s="119"/>
    </row>
    <row r="163" spans="1:2" ht="15" x14ac:dyDescent="0.2">
      <c r="A163" s="119"/>
      <c r="B163" s="119"/>
    </row>
    <row r="164" spans="1:2" ht="15" x14ac:dyDescent="0.2">
      <c r="A164" s="119"/>
      <c r="B164" s="119"/>
    </row>
    <row r="165" spans="1:2" ht="15" x14ac:dyDescent="0.2">
      <c r="A165" s="119"/>
      <c r="B165" s="119"/>
    </row>
    <row r="166" spans="1:2" ht="15" x14ac:dyDescent="0.2">
      <c r="A166" s="119"/>
      <c r="B166" s="119"/>
    </row>
    <row r="167" spans="1:2" ht="15" x14ac:dyDescent="0.2">
      <c r="A167" s="119"/>
      <c r="B167" s="119"/>
    </row>
    <row r="168" spans="1:2" ht="15" x14ac:dyDescent="0.2">
      <c r="A168" s="119"/>
      <c r="B168" s="119"/>
    </row>
    <row r="169" spans="1:2" ht="15" x14ac:dyDescent="0.2">
      <c r="A169" s="119"/>
      <c r="B169" s="119"/>
    </row>
    <row r="170" spans="1:2" ht="15" x14ac:dyDescent="0.2">
      <c r="A170" s="119"/>
      <c r="B170" s="119"/>
    </row>
    <row r="171" spans="1:2" ht="15" x14ac:dyDescent="0.2">
      <c r="A171" s="119"/>
      <c r="B171" s="119"/>
    </row>
    <row r="172" spans="1:2" ht="15" x14ac:dyDescent="0.2">
      <c r="A172" s="119"/>
      <c r="B172" s="119"/>
    </row>
    <row r="173" spans="1:2" ht="15" x14ac:dyDescent="0.2">
      <c r="A173" s="119"/>
      <c r="B173" s="119"/>
    </row>
    <row r="174" spans="1:2" ht="15" x14ac:dyDescent="0.2">
      <c r="A174" s="119"/>
      <c r="B174" s="119"/>
    </row>
    <row r="175" spans="1:2" ht="15" x14ac:dyDescent="0.2">
      <c r="A175" s="119"/>
      <c r="B175" s="119"/>
    </row>
    <row r="176" spans="1:2" ht="15" x14ac:dyDescent="0.2">
      <c r="A176" s="119"/>
      <c r="B176" s="119"/>
    </row>
    <row r="177" spans="1:2" ht="15" x14ac:dyDescent="0.2">
      <c r="A177" s="119"/>
      <c r="B177" s="119"/>
    </row>
    <row r="178" spans="1:2" ht="15" x14ac:dyDescent="0.2">
      <c r="A178" s="119"/>
      <c r="B178" s="119"/>
    </row>
    <row r="179" spans="1:2" ht="15" x14ac:dyDescent="0.2">
      <c r="A179" s="119"/>
      <c r="B179" s="119"/>
    </row>
    <row r="180" spans="1:2" ht="15" x14ac:dyDescent="0.2">
      <c r="A180" s="119"/>
      <c r="B180" s="119"/>
    </row>
    <row r="181" spans="1:2" ht="15" x14ac:dyDescent="0.2">
      <c r="A181" s="119"/>
      <c r="B181" s="119"/>
    </row>
    <row r="182" spans="1:2" ht="15" x14ac:dyDescent="0.2">
      <c r="A182" s="119"/>
      <c r="B182" s="119"/>
    </row>
    <row r="183" spans="1:2" ht="15" x14ac:dyDescent="0.2">
      <c r="A183" s="119"/>
      <c r="B183" s="119"/>
    </row>
    <row r="184" spans="1:2" ht="15" x14ac:dyDescent="0.2">
      <c r="A184" s="119"/>
      <c r="B184" s="119"/>
    </row>
    <row r="185" spans="1:2" ht="15" x14ac:dyDescent="0.2">
      <c r="A185" s="119"/>
      <c r="B185" s="119"/>
    </row>
    <row r="186" spans="1:2" ht="15" x14ac:dyDescent="0.2">
      <c r="A186" s="119"/>
      <c r="B186" s="119"/>
    </row>
    <row r="187" spans="1:2" ht="15" x14ac:dyDescent="0.2">
      <c r="A187" s="119"/>
      <c r="B187" s="119"/>
    </row>
    <row r="188" spans="1:2" ht="15" x14ac:dyDescent="0.2">
      <c r="A188" s="119"/>
      <c r="B188" s="119"/>
    </row>
    <row r="189" spans="1:2" ht="15" x14ac:dyDescent="0.2">
      <c r="A189" s="119"/>
      <c r="B189" s="119"/>
    </row>
    <row r="190" spans="1:2" ht="15" x14ac:dyDescent="0.2">
      <c r="A190" s="119"/>
      <c r="B190" s="119"/>
    </row>
    <row r="191" spans="1:2" ht="15" x14ac:dyDescent="0.2">
      <c r="A191" s="119"/>
      <c r="B191" s="119"/>
    </row>
    <row r="192" spans="1:2" ht="15" x14ac:dyDescent="0.2">
      <c r="A192" s="119"/>
      <c r="B192" s="119"/>
    </row>
    <row r="193" spans="1:2" ht="15" x14ac:dyDescent="0.2">
      <c r="A193" s="119"/>
      <c r="B193" s="119"/>
    </row>
    <row r="194" spans="1:2" ht="15" x14ac:dyDescent="0.2">
      <c r="A194" s="119"/>
      <c r="B194" s="119"/>
    </row>
    <row r="195" spans="1:2" ht="15" x14ac:dyDescent="0.2">
      <c r="A195" s="119"/>
      <c r="B195" s="119"/>
    </row>
    <row r="196" spans="1:2" ht="15" x14ac:dyDescent="0.2">
      <c r="A196" s="119"/>
      <c r="B196" s="119"/>
    </row>
    <row r="197" spans="1:2" ht="15" x14ac:dyDescent="0.2">
      <c r="A197" s="119"/>
      <c r="B197" s="119"/>
    </row>
    <row r="198" spans="1:2" ht="15" x14ac:dyDescent="0.2">
      <c r="A198" s="119"/>
      <c r="B198" s="119"/>
    </row>
    <row r="199" spans="1:2" ht="15" x14ac:dyDescent="0.2">
      <c r="A199" s="119"/>
      <c r="B199" s="119"/>
    </row>
    <row r="200" spans="1:2" ht="15" x14ac:dyDescent="0.2">
      <c r="A200" s="119"/>
      <c r="B200" s="119"/>
    </row>
    <row r="201" spans="1:2" ht="15" x14ac:dyDescent="0.2">
      <c r="A201" s="119"/>
      <c r="B201" s="119"/>
    </row>
    <row r="202" spans="1:2" ht="15" x14ac:dyDescent="0.2">
      <c r="A202" s="119"/>
      <c r="B202" s="119"/>
    </row>
    <row r="203" spans="1:2" ht="15" x14ac:dyDescent="0.2">
      <c r="A203" s="119"/>
      <c r="B203" s="119"/>
    </row>
    <row r="204" spans="1:2" ht="15" x14ac:dyDescent="0.2">
      <c r="A204" s="119"/>
      <c r="B204" s="119"/>
    </row>
    <row r="205" spans="1:2" ht="15" x14ac:dyDescent="0.2">
      <c r="A205" s="119"/>
      <c r="B205" s="119"/>
    </row>
    <row r="206" spans="1:2" ht="15" x14ac:dyDescent="0.2">
      <c r="A206" s="119"/>
      <c r="B206" s="119"/>
    </row>
    <row r="207" spans="1:2" ht="15" x14ac:dyDescent="0.2">
      <c r="A207" s="119"/>
      <c r="B207" s="119"/>
    </row>
    <row r="208" spans="1:2" ht="15" x14ac:dyDescent="0.2">
      <c r="A208" s="119"/>
      <c r="B208" s="119"/>
    </row>
    <row r="209" spans="1:2" ht="15" x14ac:dyDescent="0.2">
      <c r="A209" s="119"/>
      <c r="B209" s="119"/>
    </row>
    <row r="210" spans="1:2" ht="15" x14ac:dyDescent="0.2">
      <c r="A210" s="119"/>
      <c r="B210" s="119"/>
    </row>
    <row r="211" spans="1:2" ht="15" x14ac:dyDescent="0.2">
      <c r="A211" s="119"/>
      <c r="B211" s="119"/>
    </row>
    <row r="212" spans="1:2" ht="15" x14ac:dyDescent="0.2">
      <c r="A212" s="119"/>
      <c r="B212" s="119"/>
    </row>
    <row r="213" spans="1:2" ht="15" x14ac:dyDescent="0.2">
      <c r="A213" s="119"/>
      <c r="B213" s="119"/>
    </row>
    <row r="214" spans="1:2" ht="15" x14ac:dyDescent="0.2">
      <c r="A214" s="119"/>
      <c r="B214" s="119"/>
    </row>
    <row r="215" spans="1:2" ht="15" x14ac:dyDescent="0.2">
      <c r="A215" s="119"/>
      <c r="B215" s="119"/>
    </row>
    <row r="216" spans="1:2" ht="15" x14ac:dyDescent="0.2">
      <c r="A216" s="119"/>
      <c r="B216" s="119"/>
    </row>
    <row r="217" spans="1:2" ht="15" x14ac:dyDescent="0.2">
      <c r="A217" s="119"/>
      <c r="B217" s="119"/>
    </row>
    <row r="218" spans="1:2" ht="15" x14ac:dyDescent="0.2">
      <c r="A218" s="119"/>
      <c r="B218" s="119"/>
    </row>
    <row r="219" spans="1:2" ht="15" x14ac:dyDescent="0.2">
      <c r="A219" s="119"/>
      <c r="B219" s="119"/>
    </row>
    <row r="220" spans="1:2" ht="15" x14ac:dyDescent="0.2">
      <c r="A220" s="119"/>
      <c r="B220" s="119"/>
    </row>
    <row r="221" spans="1:2" ht="15" x14ac:dyDescent="0.2">
      <c r="A221" s="119"/>
      <c r="B221" s="119"/>
    </row>
    <row r="222" spans="1:2" ht="15" x14ac:dyDescent="0.2">
      <c r="A222" s="119"/>
      <c r="B222" s="119"/>
    </row>
    <row r="223" spans="1:2" ht="15" x14ac:dyDescent="0.2">
      <c r="A223" s="119"/>
      <c r="B223" s="119"/>
    </row>
    <row r="224" spans="1:2" ht="15" x14ac:dyDescent="0.2">
      <c r="A224" s="119"/>
      <c r="B224" s="119"/>
    </row>
    <row r="225" spans="1:2" ht="15" x14ac:dyDescent="0.2">
      <c r="A225" s="119"/>
      <c r="B225" s="119"/>
    </row>
    <row r="226" spans="1:2" ht="15" x14ac:dyDescent="0.2">
      <c r="A226" s="119"/>
      <c r="B226" s="119"/>
    </row>
    <row r="227" spans="1:2" ht="15" x14ac:dyDescent="0.2">
      <c r="A227" s="119"/>
      <c r="B227" s="119"/>
    </row>
    <row r="228" spans="1:2" ht="15" x14ac:dyDescent="0.2">
      <c r="A228" s="119"/>
      <c r="B228" s="119"/>
    </row>
    <row r="229" spans="1:2" ht="15" x14ac:dyDescent="0.2">
      <c r="A229" s="119"/>
      <c r="B229" s="119"/>
    </row>
    <row r="230" spans="1:2" ht="15" x14ac:dyDescent="0.2">
      <c r="A230" s="119"/>
      <c r="B230" s="119"/>
    </row>
    <row r="231" spans="1:2" ht="15" x14ac:dyDescent="0.2">
      <c r="A231" s="119"/>
      <c r="B231" s="119"/>
    </row>
    <row r="232" spans="1:2" ht="15" x14ac:dyDescent="0.2">
      <c r="A232" s="119"/>
      <c r="B232" s="119"/>
    </row>
    <row r="233" spans="1:2" ht="15" x14ac:dyDescent="0.2">
      <c r="A233" s="119"/>
      <c r="B233" s="119"/>
    </row>
    <row r="234" spans="1:2" ht="15" x14ac:dyDescent="0.2">
      <c r="A234" s="119"/>
      <c r="B234" s="119"/>
    </row>
    <row r="235" spans="1:2" ht="15" x14ac:dyDescent="0.2">
      <c r="A235" s="119"/>
      <c r="B235" s="119"/>
    </row>
    <row r="236" spans="1:2" ht="15" x14ac:dyDescent="0.2">
      <c r="A236" s="119"/>
      <c r="B236" s="119"/>
    </row>
    <row r="237" spans="1:2" ht="15" x14ac:dyDescent="0.2">
      <c r="A237" s="119"/>
      <c r="B237" s="119"/>
    </row>
    <row r="238" spans="1:2" ht="15" x14ac:dyDescent="0.2">
      <c r="A238" s="119"/>
      <c r="B238" s="119"/>
    </row>
    <row r="239" spans="1:2" ht="15" x14ac:dyDescent="0.2">
      <c r="A239" s="119"/>
      <c r="B239" s="119"/>
    </row>
    <row r="240" spans="1:2" ht="15" x14ac:dyDescent="0.2">
      <c r="A240" s="119"/>
      <c r="B240" s="119"/>
    </row>
    <row r="241" spans="1:2" ht="15" x14ac:dyDescent="0.2">
      <c r="A241" s="119"/>
      <c r="B241" s="119"/>
    </row>
    <row r="242" spans="1:2" ht="15" x14ac:dyDescent="0.2">
      <c r="A242" s="119"/>
      <c r="B242" s="119"/>
    </row>
    <row r="243" spans="1:2" ht="15" x14ac:dyDescent="0.2">
      <c r="A243" s="119"/>
      <c r="B243" s="119"/>
    </row>
    <row r="244" spans="1:2" ht="15" x14ac:dyDescent="0.2">
      <c r="A244" s="119"/>
      <c r="B244" s="119"/>
    </row>
    <row r="245" spans="1:2" ht="15" x14ac:dyDescent="0.2">
      <c r="A245" s="119"/>
      <c r="B245" s="119"/>
    </row>
    <row r="246" spans="1:2" ht="15" x14ac:dyDescent="0.2">
      <c r="A246" s="119"/>
      <c r="B246" s="119"/>
    </row>
    <row r="247" spans="1:2" ht="15" x14ac:dyDescent="0.2">
      <c r="A247" s="119"/>
      <c r="B247" s="119"/>
    </row>
    <row r="248" spans="1:2" ht="15" x14ac:dyDescent="0.2">
      <c r="A248" s="119"/>
      <c r="B248" s="119"/>
    </row>
    <row r="249" spans="1:2" ht="15" x14ac:dyDescent="0.2">
      <c r="A249" s="119"/>
      <c r="B249" s="119"/>
    </row>
    <row r="250" spans="1:2" ht="15" x14ac:dyDescent="0.2">
      <c r="A250" s="119"/>
      <c r="B250" s="119"/>
    </row>
    <row r="251" spans="1:2" ht="15" x14ac:dyDescent="0.2">
      <c r="A251" s="119"/>
      <c r="B251" s="119"/>
    </row>
    <row r="252" spans="1:2" ht="15" x14ac:dyDescent="0.2">
      <c r="A252" s="119"/>
      <c r="B252" s="119"/>
    </row>
    <row r="253" spans="1:2" ht="15" x14ac:dyDescent="0.2">
      <c r="A253" s="119"/>
      <c r="B253" s="119"/>
    </row>
    <row r="254" spans="1:2" ht="15" x14ac:dyDescent="0.2">
      <c r="A254" s="119"/>
      <c r="B254" s="119"/>
    </row>
    <row r="255" spans="1:2" ht="15" x14ac:dyDescent="0.2">
      <c r="A255" s="119"/>
      <c r="B255" s="119"/>
    </row>
    <row r="256" spans="1:2" ht="15" x14ac:dyDescent="0.2">
      <c r="A256" s="119"/>
      <c r="B256" s="119"/>
    </row>
    <row r="257" spans="1:2" ht="15" x14ac:dyDescent="0.2">
      <c r="A257" s="119"/>
      <c r="B257" s="119"/>
    </row>
    <row r="258" spans="1:2" ht="15" x14ac:dyDescent="0.2">
      <c r="A258" s="119"/>
      <c r="B258" s="119"/>
    </row>
    <row r="259" spans="1:2" ht="15" x14ac:dyDescent="0.2">
      <c r="A259" s="119"/>
      <c r="B259" s="119"/>
    </row>
    <row r="260" spans="1:2" ht="15" x14ac:dyDescent="0.2">
      <c r="A260" s="119"/>
      <c r="B260" s="119"/>
    </row>
    <row r="261" spans="1:2" ht="15" x14ac:dyDescent="0.2">
      <c r="A261" s="119"/>
      <c r="B261" s="119"/>
    </row>
    <row r="262" spans="1:2" ht="15" x14ac:dyDescent="0.2">
      <c r="A262" s="119"/>
      <c r="B262" s="119"/>
    </row>
    <row r="263" spans="1:2" ht="15" x14ac:dyDescent="0.2">
      <c r="A263" s="119"/>
      <c r="B263" s="119"/>
    </row>
    <row r="264" spans="1:2" ht="15" x14ac:dyDescent="0.2">
      <c r="A264" s="119"/>
      <c r="B264" s="119"/>
    </row>
    <row r="265" spans="1:2" ht="15" x14ac:dyDescent="0.2">
      <c r="A265" s="119"/>
      <c r="B265" s="119"/>
    </row>
    <row r="266" spans="1:2" ht="15" x14ac:dyDescent="0.2">
      <c r="A266" s="119"/>
      <c r="B266" s="119"/>
    </row>
    <row r="267" spans="1:2" ht="15" x14ac:dyDescent="0.2">
      <c r="A267" s="119"/>
      <c r="B267" s="119"/>
    </row>
    <row r="268" spans="1:2" ht="15" x14ac:dyDescent="0.2">
      <c r="A268" s="119"/>
      <c r="B268" s="119"/>
    </row>
    <row r="269" spans="1:2" ht="15" x14ac:dyDescent="0.2">
      <c r="A269" s="119"/>
      <c r="B269" s="119"/>
    </row>
    <row r="270" spans="1:2" ht="15" x14ac:dyDescent="0.2">
      <c r="A270" s="119"/>
      <c r="B270" s="119"/>
    </row>
    <row r="271" spans="1:2" ht="15" x14ac:dyDescent="0.2">
      <c r="A271" s="119"/>
      <c r="B271" s="119"/>
    </row>
    <row r="272" spans="1:2" ht="15" x14ac:dyDescent="0.2">
      <c r="A272" s="119"/>
      <c r="B272" s="119"/>
    </row>
    <row r="273" spans="1:2" ht="15" x14ac:dyDescent="0.2">
      <c r="A273" s="119"/>
      <c r="B273" s="119"/>
    </row>
    <row r="274" spans="1:2" ht="15" x14ac:dyDescent="0.2">
      <c r="A274" s="119"/>
      <c r="B274" s="119"/>
    </row>
    <row r="275" spans="1:2" ht="15" x14ac:dyDescent="0.2">
      <c r="A275" s="119"/>
      <c r="B275" s="119"/>
    </row>
    <row r="276" spans="1:2" ht="15" x14ac:dyDescent="0.2">
      <c r="A276" s="119"/>
      <c r="B276" s="119"/>
    </row>
    <row r="277" spans="1:2" ht="15" x14ac:dyDescent="0.2">
      <c r="A277" s="119"/>
      <c r="B277" s="119"/>
    </row>
    <row r="278" spans="1:2" ht="15" x14ac:dyDescent="0.2">
      <c r="A278" s="119"/>
      <c r="B278" s="119"/>
    </row>
    <row r="279" spans="1:2" ht="15" x14ac:dyDescent="0.2">
      <c r="A279" s="119"/>
      <c r="B279" s="119"/>
    </row>
    <row r="280" spans="1:2" ht="15" x14ac:dyDescent="0.2">
      <c r="A280" s="119"/>
      <c r="B280" s="119"/>
    </row>
    <row r="281" spans="1:2" ht="15" x14ac:dyDescent="0.2">
      <c r="A281" s="119"/>
      <c r="B281" s="119"/>
    </row>
    <row r="282" spans="1:2" ht="15" x14ac:dyDescent="0.2">
      <c r="A282" s="119"/>
      <c r="B282" s="119"/>
    </row>
    <row r="283" spans="1:2" ht="15" x14ac:dyDescent="0.2">
      <c r="A283" s="119"/>
      <c r="B283" s="119"/>
    </row>
    <row r="284" spans="1:2" ht="15" x14ac:dyDescent="0.2">
      <c r="A284" s="119"/>
      <c r="B284" s="119"/>
    </row>
    <row r="285" spans="1:2" ht="15" x14ac:dyDescent="0.2">
      <c r="A285" s="119"/>
      <c r="B285" s="119"/>
    </row>
    <row r="286" spans="1:2" ht="15" x14ac:dyDescent="0.2">
      <c r="A286" s="119"/>
      <c r="B286" s="119"/>
    </row>
    <row r="287" spans="1:2" ht="15" x14ac:dyDescent="0.2">
      <c r="A287" s="119"/>
      <c r="B287" s="119"/>
    </row>
    <row r="288" spans="1:2" ht="15" x14ac:dyDescent="0.2">
      <c r="A288" s="119"/>
      <c r="B288" s="119"/>
    </row>
    <row r="289" spans="1:2" ht="15" x14ac:dyDescent="0.2">
      <c r="A289" s="119"/>
      <c r="B289" s="119"/>
    </row>
    <row r="290" spans="1:2" ht="15" x14ac:dyDescent="0.2">
      <c r="A290" s="119"/>
      <c r="B290" s="119"/>
    </row>
    <row r="291" spans="1:2" ht="15" x14ac:dyDescent="0.2">
      <c r="A291" s="119"/>
      <c r="B291" s="119"/>
    </row>
    <row r="292" spans="1:2" ht="15" x14ac:dyDescent="0.2">
      <c r="A292" s="119"/>
      <c r="B292" s="119"/>
    </row>
    <row r="293" spans="1:2" ht="15" x14ac:dyDescent="0.2">
      <c r="A293" s="119"/>
      <c r="B293" s="119"/>
    </row>
    <row r="294" spans="1:2" ht="15" x14ac:dyDescent="0.2">
      <c r="A294" s="119"/>
      <c r="B294" s="119"/>
    </row>
    <row r="295" spans="1:2" ht="15" x14ac:dyDescent="0.2">
      <c r="A295" s="119"/>
      <c r="B295" s="119"/>
    </row>
    <row r="296" spans="1:2" ht="15" x14ac:dyDescent="0.2">
      <c r="A296" s="119"/>
      <c r="B296" s="119"/>
    </row>
    <row r="297" spans="1:2" ht="15" x14ac:dyDescent="0.2">
      <c r="A297" s="119"/>
      <c r="B297" s="119"/>
    </row>
    <row r="298" spans="1:2" ht="15" x14ac:dyDescent="0.2">
      <c r="A298" s="119"/>
      <c r="B298" s="119"/>
    </row>
    <row r="299" spans="1:2" ht="15" x14ac:dyDescent="0.2">
      <c r="A299" s="119"/>
      <c r="B299" s="119"/>
    </row>
    <row r="300" spans="1:2" ht="15" x14ac:dyDescent="0.2">
      <c r="A300" s="119"/>
      <c r="B300" s="119"/>
    </row>
    <row r="301" spans="1:2" ht="15" x14ac:dyDescent="0.2">
      <c r="A301" s="119"/>
      <c r="B301" s="119"/>
    </row>
    <row r="302" spans="1:2" ht="15" x14ac:dyDescent="0.2">
      <c r="A302" s="119"/>
      <c r="B302" s="119"/>
    </row>
    <row r="303" spans="1:2" ht="15" x14ac:dyDescent="0.2">
      <c r="A303" s="119"/>
      <c r="B303" s="119"/>
    </row>
    <row r="304" spans="1:2" ht="15" x14ac:dyDescent="0.2">
      <c r="A304" s="119"/>
      <c r="B304" s="119"/>
    </row>
    <row r="305" spans="1:2" ht="15" x14ac:dyDescent="0.2">
      <c r="A305" s="119"/>
      <c r="B305" s="119"/>
    </row>
    <row r="306" spans="1:2" ht="15" x14ac:dyDescent="0.2">
      <c r="A306" s="119"/>
      <c r="B306" s="119"/>
    </row>
    <row r="307" spans="1:2" ht="15" x14ac:dyDescent="0.2">
      <c r="A307" s="119"/>
      <c r="B307" s="119"/>
    </row>
    <row r="308" spans="1:2" ht="15" x14ac:dyDescent="0.2">
      <c r="A308" s="119"/>
      <c r="B308" s="119"/>
    </row>
    <row r="309" spans="1:2" ht="15" x14ac:dyDescent="0.2">
      <c r="A309" s="119"/>
      <c r="B309" s="119"/>
    </row>
    <row r="310" spans="1:2" ht="15" x14ac:dyDescent="0.2">
      <c r="A310" s="119"/>
      <c r="B310" s="119"/>
    </row>
    <row r="311" spans="1:2" ht="15" x14ac:dyDescent="0.2">
      <c r="A311" s="119"/>
      <c r="B311" s="119"/>
    </row>
    <row r="312" spans="1:2" ht="15" x14ac:dyDescent="0.2">
      <c r="A312" s="119"/>
      <c r="B312" s="119"/>
    </row>
    <row r="313" spans="1:2" ht="15" x14ac:dyDescent="0.2">
      <c r="A313" s="119"/>
      <c r="B313" s="119"/>
    </row>
    <row r="314" spans="1:2" ht="15" x14ac:dyDescent="0.2">
      <c r="A314" s="119"/>
      <c r="B314" s="119"/>
    </row>
    <row r="315" spans="1:2" ht="15" x14ac:dyDescent="0.2">
      <c r="A315" s="119"/>
      <c r="B315" s="119"/>
    </row>
    <row r="316" spans="1:2" ht="15" x14ac:dyDescent="0.2">
      <c r="A316" s="119"/>
      <c r="B316" s="119"/>
    </row>
    <row r="317" spans="1:2" ht="15" x14ac:dyDescent="0.2">
      <c r="A317" s="119"/>
      <c r="B317" s="119"/>
    </row>
    <row r="318" spans="1:2" ht="15" x14ac:dyDescent="0.2">
      <c r="A318" s="119"/>
      <c r="B318" s="119"/>
    </row>
    <row r="319" spans="1:2" ht="15" x14ac:dyDescent="0.2">
      <c r="A319" s="119"/>
      <c r="B319" s="119"/>
    </row>
    <row r="320" spans="1:2" ht="15" x14ac:dyDescent="0.2">
      <c r="A320" s="119"/>
      <c r="B320" s="119"/>
    </row>
    <row r="321" spans="1:2" ht="15" x14ac:dyDescent="0.2">
      <c r="A321" s="119"/>
      <c r="B321" s="119"/>
    </row>
    <row r="322" spans="1:2" ht="15" x14ac:dyDescent="0.2">
      <c r="A322" s="119"/>
      <c r="B322" s="119"/>
    </row>
    <row r="323" spans="1:2" ht="15" x14ac:dyDescent="0.2">
      <c r="A323" s="119"/>
      <c r="B323" s="119"/>
    </row>
    <row r="324" spans="1:2" ht="15" x14ac:dyDescent="0.2">
      <c r="A324" s="119"/>
      <c r="B324" s="119"/>
    </row>
    <row r="325" spans="1:2" ht="15" x14ac:dyDescent="0.2">
      <c r="A325" s="119"/>
      <c r="B325" s="119"/>
    </row>
    <row r="326" spans="1:2" ht="15" x14ac:dyDescent="0.2">
      <c r="A326" s="119"/>
      <c r="B326" s="119"/>
    </row>
    <row r="327" spans="1:2" ht="15" x14ac:dyDescent="0.2">
      <c r="A327" s="119"/>
      <c r="B327" s="119"/>
    </row>
    <row r="328" spans="1:2" ht="15" x14ac:dyDescent="0.2">
      <c r="A328" s="119"/>
      <c r="B328" s="119"/>
    </row>
    <row r="329" spans="1:2" ht="15" x14ac:dyDescent="0.2">
      <c r="A329" s="119"/>
      <c r="B329" s="119"/>
    </row>
    <row r="330" spans="1:2" ht="15" x14ac:dyDescent="0.2">
      <c r="A330" s="119"/>
      <c r="B330" s="119"/>
    </row>
    <row r="331" spans="1:2" ht="15" x14ac:dyDescent="0.2">
      <c r="A331" s="119"/>
      <c r="B331" s="119"/>
    </row>
    <row r="332" spans="1:2" ht="15" x14ac:dyDescent="0.2">
      <c r="A332" s="119"/>
      <c r="B332" s="119"/>
    </row>
    <row r="333" spans="1:2" ht="15" x14ac:dyDescent="0.2">
      <c r="A333" s="119"/>
      <c r="B333" s="119"/>
    </row>
    <row r="334" spans="1:2" ht="15" x14ac:dyDescent="0.2">
      <c r="A334" s="119"/>
      <c r="B334" s="119"/>
    </row>
    <row r="335" spans="1:2" ht="15" x14ac:dyDescent="0.2">
      <c r="A335" s="119"/>
      <c r="B335" s="119"/>
    </row>
    <row r="336" spans="1:2" ht="15" x14ac:dyDescent="0.2">
      <c r="A336" s="119"/>
      <c r="B336" s="119"/>
    </row>
    <row r="337" spans="1:2" ht="15" x14ac:dyDescent="0.2">
      <c r="A337" s="119"/>
      <c r="B337" s="119"/>
    </row>
    <row r="338" spans="1:2" ht="15" x14ac:dyDescent="0.2">
      <c r="A338" s="119"/>
      <c r="B338" s="119"/>
    </row>
    <row r="339" spans="1:2" ht="15" x14ac:dyDescent="0.2">
      <c r="A339" s="119"/>
      <c r="B339" s="119"/>
    </row>
    <row r="340" spans="1:2" ht="15" x14ac:dyDescent="0.2">
      <c r="A340" s="119"/>
      <c r="B340" s="119"/>
    </row>
    <row r="341" spans="1:2" ht="15" x14ac:dyDescent="0.2">
      <c r="A341" s="119"/>
      <c r="B341" s="119"/>
    </row>
    <row r="342" spans="1:2" ht="15" x14ac:dyDescent="0.2">
      <c r="A342" s="119"/>
      <c r="B342" s="119"/>
    </row>
    <row r="343" spans="1:2" ht="15" x14ac:dyDescent="0.2">
      <c r="A343" s="119"/>
      <c r="B343" s="119"/>
    </row>
    <row r="344" spans="1:2" ht="15" x14ac:dyDescent="0.2">
      <c r="A344" s="119"/>
      <c r="B344" s="119"/>
    </row>
    <row r="345" spans="1:2" ht="15" x14ac:dyDescent="0.2">
      <c r="A345" s="119"/>
      <c r="B345" s="119"/>
    </row>
    <row r="346" spans="1:2" ht="15" x14ac:dyDescent="0.2">
      <c r="A346" s="119"/>
      <c r="B346" s="119"/>
    </row>
    <row r="347" spans="1:2" ht="15" x14ac:dyDescent="0.2">
      <c r="A347" s="119"/>
      <c r="B347" s="119"/>
    </row>
    <row r="348" spans="1:2" ht="15" x14ac:dyDescent="0.2">
      <c r="A348" s="119"/>
      <c r="B348" s="119"/>
    </row>
    <row r="349" spans="1:2" ht="15" x14ac:dyDescent="0.2">
      <c r="A349" s="119"/>
      <c r="B349" s="119"/>
    </row>
    <row r="350" spans="1:2" ht="15" x14ac:dyDescent="0.2">
      <c r="A350" s="119"/>
      <c r="B350" s="119"/>
    </row>
    <row r="351" spans="1:2" ht="15" x14ac:dyDescent="0.2">
      <c r="A351" s="119"/>
      <c r="B351" s="119"/>
    </row>
    <row r="352" spans="1:2" ht="15" x14ac:dyDescent="0.2">
      <c r="A352" s="119"/>
      <c r="B352" s="119"/>
    </row>
    <row r="353" spans="1:2" ht="15" x14ac:dyDescent="0.2">
      <c r="A353" s="119"/>
      <c r="B353" s="119"/>
    </row>
    <row r="354" spans="1:2" ht="15" x14ac:dyDescent="0.2">
      <c r="A354" s="119"/>
      <c r="B354" s="119"/>
    </row>
    <row r="355" spans="1:2" ht="15" x14ac:dyDescent="0.2">
      <c r="A355" s="119"/>
      <c r="B355" s="119"/>
    </row>
    <row r="356" spans="1:2" ht="15" x14ac:dyDescent="0.2">
      <c r="A356" s="119"/>
      <c r="B356" s="119"/>
    </row>
    <row r="357" spans="1:2" ht="15" x14ac:dyDescent="0.2">
      <c r="A357" s="119"/>
      <c r="B357" s="119"/>
    </row>
    <row r="358" spans="1:2" ht="15" x14ac:dyDescent="0.2">
      <c r="A358" s="119"/>
      <c r="B358" s="119"/>
    </row>
    <row r="359" spans="1:2" ht="15" x14ac:dyDescent="0.2">
      <c r="A359" s="119"/>
      <c r="B359" s="119"/>
    </row>
    <row r="360" spans="1:2" ht="15" x14ac:dyDescent="0.2">
      <c r="A360" s="119"/>
      <c r="B360" s="119"/>
    </row>
    <row r="361" spans="1:2" ht="15" x14ac:dyDescent="0.2">
      <c r="A361" s="119"/>
      <c r="B361" s="119"/>
    </row>
    <row r="362" spans="1:2" ht="15" x14ac:dyDescent="0.2">
      <c r="A362" s="119"/>
      <c r="B362" s="119"/>
    </row>
    <row r="363" spans="1:2" ht="15" x14ac:dyDescent="0.2">
      <c r="A363" s="119"/>
      <c r="B363" s="119"/>
    </row>
    <row r="364" spans="1:2" ht="15" x14ac:dyDescent="0.2">
      <c r="A364" s="119"/>
      <c r="B364" s="119"/>
    </row>
    <row r="365" spans="1:2" ht="15" x14ac:dyDescent="0.2">
      <c r="A365" s="119"/>
      <c r="B365" s="119"/>
    </row>
    <row r="366" spans="1:2" ht="15" x14ac:dyDescent="0.2">
      <c r="A366" s="119"/>
      <c r="B366" s="119"/>
    </row>
    <row r="367" spans="1:2" ht="15" x14ac:dyDescent="0.2">
      <c r="A367" s="119"/>
      <c r="B367" s="119"/>
    </row>
    <row r="368" spans="1:2" ht="15" x14ac:dyDescent="0.2">
      <c r="A368" s="119"/>
      <c r="B368" s="119"/>
    </row>
    <row r="369" spans="1:2" ht="15" x14ac:dyDescent="0.2">
      <c r="A369" s="119"/>
      <c r="B369" s="119"/>
    </row>
    <row r="370" spans="1:2" ht="15" x14ac:dyDescent="0.2">
      <c r="A370" s="119"/>
      <c r="B370" s="119"/>
    </row>
    <row r="371" spans="1:2" ht="15" x14ac:dyDescent="0.2">
      <c r="A371" s="119"/>
      <c r="B371" s="119"/>
    </row>
    <row r="372" spans="1:2" ht="15" x14ac:dyDescent="0.2">
      <c r="A372" s="119"/>
      <c r="B372" s="119"/>
    </row>
    <row r="373" spans="1:2" ht="15" x14ac:dyDescent="0.2">
      <c r="A373" s="119"/>
      <c r="B373" s="119"/>
    </row>
    <row r="374" spans="1:2" ht="15" x14ac:dyDescent="0.2">
      <c r="A374" s="119"/>
      <c r="B374" s="119"/>
    </row>
    <row r="375" spans="1:2" ht="15" x14ac:dyDescent="0.2">
      <c r="A375" s="119"/>
      <c r="B375" s="119"/>
    </row>
    <row r="376" spans="1:2" ht="15" x14ac:dyDescent="0.2">
      <c r="A376" s="119"/>
      <c r="B376" s="119"/>
    </row>
    <row r="377" spans="1:2" ht="15" x14ac:dyDescent="0.2">
      <c r="A377" s="119"/>
      <c r="B377" s="119"/>
    </row>
    <row r="378" spans="1:2" ht="15" x14ac:dyDescent="0.2">
      <c r="A378" s="119"/>
      <c r="B378" s="119"/>
    </row>
    <row r="379" spans="1:2" ht="15" x14ac:dyDescent="0.2">
      <c r="A379" s="119"/>
      <c r="B379" s="119"/>
    </row>
    <row r="380" spans="1:2" ht="15" x14ac:dyDescent="0.2">
      <c r="A380" s="119"/>
      <c r="B380" s="119"/>
    </row>
    <row r="381" spans="1:2" ht="15" x14ac:dyDescent="0.2">
      <c r="A381" s="119"/>
      <c r="B381" s="119"/>
    </row>
    <row r="382" spans="1:2" ht="15" x14ac:dyDescent="0.2">
      <c r="A382" s="119"/>
      <c r="B382" s="119"/>
    </row>
    <row r="383" spans="1:2" ht="15" x14ac:dyDescent="0.2">
      <c r="A383" s="119"/>
      <c r="B383" s="119"/>
    </row>
    <row r="384" spans="1:2" ht="15" x14ac:dyDescent="0.2">
      <c r="A384" s="119"/>
      <c r="B384" s="119"/>
    </row>
    <row r="385" spans="1:2" ht="15" x14ac:dyDescent="0.2">
      <c r="A385" s="119"/>
      <c r="B385" s="119"/>
    </row>
    <row r="386" spans="1:2" ht="15" x14ac:dyDescent="0.2">
      <c r="A386" s="119"/>
      <c r="B386" s="119"/>
    </row>
    <row r="387" spans="1:2" ht="15" x14ac:dyDescent="0.2">
      <c r="A387" s="119"/>
      <c r="B387" s="119"/>
    </row>
    <row r="388" spans="1:2" ht="15" x14ac:dyDescent="0.2">
      <c r="A388" s="119"/>
      <c r="B388" s="119"/>
    </row>
    <row r="389" spans="1:2" ht="15" x14ac:dyDescent="0.2">
      <c r="A389" s="119"/>
      <c r="B389" s="119"/>
    </row>
    <row r="390" spans="1:2" ht="15" x14ac:dyDescent="0.2">
      <c r="A390" s="119"/>
      <c r="B390" s="119"/>
    </row>
    <row r="391" spans="1:2" ht="15" x14ac:dyDescent="0.2">
      <c r="A391" s="119"/>
      <c r="B391" s="119"/>
    </row>
    <row r="392" spans="1:2" ht="15" x14ac:dyDescent="0.2">
      <c r="A392" s="119"/>
      <c r="B392" s="119"/>
    </row>
    <row r="393" spans="1:2" ht="15" x14ac:dyDescent="0.2">
      <c r="A393" s="119"/>
      <c r="B393" s="119"/>
    </row>
    <row r="394" spans="1:2" ht="15" x14ac:dyDescent="0.2">
      <c r="A394" s="119"/>
      <c r="B394" s="119"/>
    </row>
    <row r="395" spans="1:2" ht="15" x14ac:dyDescent="0.2">
      <c r="A395" s="119"/>
      <c r="B395" s="119"/>
    </row>
    <row r="396" spans="1:2" ht="15" x14ac:dyDescent="0.2">
      <c r="A396" s="119"/>
      <c r="B396" s="119"/>
    </row>
    <row r="397" spans="1:2" ht="15" x14ac:dyDescent="0.2">
      <c r="A397" s="119"/>
      <c r="B397" s="119"/>
    </row>
    <row r="398" spans="1:2" ht="15" x14ac:dyDescent="0.2">
      <c r="A398" s="119"/>
      <c r="B398" s="119"/>
    </row>
    <row r="399" spans="1:2" ht="15" x14ac:dyDescent="0.2">
      <c r="A399" s="119"/>
      <c r="B399" s="119"/>
    </row>
    <row r="400" spans="1:2" ht="15" x14ac:dyDescent="0.2">
      <c r="A400" s="119"/>
      <c r="B400" s="119"/>
    </row>
    <row r="401" spans="1:2" ht="15" x14ac:dyDescent="0.2">
      <c r="A401" s="119"/>
      <c r="B401" s="119"/>
    </row>
    <row r="402" spans="1:2" ht="15" x14ac:dyDescent="0.2">
      <c r="A402" s="119"/>
      <c r="B402" s="119"/>
    </row>
    <row r="403" spans="1:2" ht="15" x14ac:dyDescent="0.2">
      <c r="A403" s="119"/>
      <c r="B403" s="119"/>
    </row>
    <row r="404" spans="1:2" ht="15" x14ac:dyDescent="0.2">
      <c r="A404" s="119"/>
      <c r="B404" s="119"/>
    </row>
    <row r="405" spans="1:2" ht="15" x14ac:dyDescent="0.2">
      <c r="A405" s="119"/>
      <c r="B405" s="119"/>
    </row>
    <row r="406" spans="1:2" ht="15" x14ac:dyDescent="0.2">
      <c r="A406" s="119"/>
      <c r="B406" s="119"/>
    </row>
    <row r="407" spans="1:2" ht="15" x14ac:dyDescent="0.2">
      <c r="A407" s="119"/>
      <c r="B407" s="119"/>
    </row>
    <row r="408" spans="1:2" ht="15" x14ac:dyDescent="0.2">
      <c r="A408" s="119"/>
      <c r="B408" s="119"/>
    </row>
    <row r="409" spans="1:2" ht="15" x14ac:dyDescent="0.2">
      <c r="A409" s="119"/>
      <c r="B409" s="119"/>
    </row>
    <row r="410" spans="1:2" ht="15" x14ac:dyDescent="0.2">
      <c r="A410" s="119"/>
      <c r="B410" s="119"/>
    </row>
    <row r="411" spans="1:2" ht="15" x14ac:dyDescent="0.2">
      <c r="A411" s="119"/>
      <c r="B411" s="119"/>
    </row>
    <row r="412" spans="1:2" ht="15" x14ac:dyDescent="0.2">
      <c r="A412" s="119"/>
      <c r="B412" s="119"/>
    </row>
    <row r="413" spans="1:2" ht="15" x14ac:dyDescent="0.2">
      <c r="A413" s="119"/>
      <c r="B413" s="119"/>
    </row>
    <row r="414" spans="1:2" ht="15" x14ac:dyDescent="0.2">
      <c r="A414" s="119"/>
      <c r="B414" s="119"/>
    </row>
    <row r="415" spans="1:2" ht="15" x14ac:dyDescent="0.2">
      <c r="A415" s="119"/>
      <c r="B415" s="119"/>
    </row>
    <row r="416" spans="1:2" ht="15" x14ac:dyDescent="0.2">
      <c r="A416" s="119"/>
      <c r="B416" s="119"/>
    </row>
    <row r="417" spans="1:2" ht="15" x14ac:dyDescent="0.2">
      <c r="A417" s="119"/>
      <c r="B417" s="119"/>
    </row>
    <row r="418" spans="1:2" ht="15" x14ac:dyDescent="0.2">
      <c r="A418" s="119"/>
      <c r="B418" s="119"/>
    </row>
    <row r="419" spans="1:2" ht="15" x14ac:dyDescent="0.2">
      <c r="A419" s="119"/>
      <c r="B419" s="119"/>
    </row>
    <row r="420" spans="1:2" ht="15" x14ac:dyDescent="0.2">
      <c r="A420" s="119"/>
      <c r="B420" s="119"/>
    </row>
    <row r="421" spans="1:2" ht="15" x14ac:dyDescent="0.2">
      <c r="A421" s="119"/>
      <c r="B421" s="119"/>
    </row>
    <row r="422" spans="1:2" ht="15" x14ac:dyDescent="0.2">
      <c r="A422" s="119"/>
      <c r="B422" s="119"/>
    </row>
    <row r="423" spans="1:2" ht="15" x14ac:dyDescent="0.2">
      <c r="A423" s="119"/>
      <c r="B423" s="119"/>
    </row>
    <row r="424" spans="1:2" ht="15" x14ac:dyDescent="0.2">
      <c r="A424" s="119"/>
      <c r="B424" s="119"/>
    </row>
    <row r="425" spans="1:2" ht="15" x14ac:dyDescent="0.2">
      <c r="A425" s="119"/>
      <c r="B425" s="119"/>
    </row>
    <row r="426" spans="1:2" ht="15" x14ac:dyDescent="0.2">
      <c r="A426" s="119"/>
      <c r="B426" s="119"/>
    </row>
    <row r="427" spans="1:2" ht="15" x14ac:dyDescent="0.2">
      <c r="A427" s="119"/>
      <c r="B427" s="119"/>
    </row>
    <row r="428" spans="1:2" ht="15" x14ac:dyDescent="0.2">
      <c r="A428" s="119"/>
      <c r="B428" s="119"/>
    </row>
    <row r="429" spans="1:2" ht="15" x14ac:dyDescent="0.2">
      <c r="A429" s="119"/>
      <c r="B429" s="119"/>
    </row>
    <row r="430" spans="1:2" ht="15" x14ac:dyDescent="0.2">
      <c r="A430" s="119"/>
      <c r="B430" s="119"/>
    </row>
    <row r="431" spans="1:2" ht="15" x14ac:dyDescent="0.2">
      <c r="A431" s="119"/>
      <c r="B431" s="119"/>
    </row>
    <row r="432" spans="1:2" ht="15" x14ac:dyDescent="0.2">
      <c r="A432" s="119"/>
      <c r="B432" s="119"/>
    </row>
    <row r="433" spans="1:2" ht="15" x14ac:dyDescent="0.2">
      <c r="A433" s="119"/>
      <c r="B433" s="119"/>
    </row>
    <row r="434" spans="1:2" ht="15" x14ac:dyDescent="0.2">
      <c r="A434" s="119"/>
      <c r="B434" s="119"/>
    </row>
    <row r="435" spans="1:2" ht="15" x14ac:dyDescent="0.2">
      <c r="A435" s="119"/>
      <c r="B435" s="119"/>
    </row>
    <row r="436" spans="1:2" ht="15" x14ac:dyDescent="0.2">
      <c r="A436" s="119"/>
      <c r="B436" s="119"/>
    </row>
    <row r="437" spans="1:2" ht="15" x14ac:dyDescent="0.2">
      <c r="A437" s="119"/>
      <c r="B437" s="119"/>
    </row>
    <row r="438" spans="1:2" ht="15" x14ac:dyDescent="0.2">
      <c r="A438" s="119"/>
      <c r="B438" s="119"/>
    </row>
    <row r="439" spans="1:2" ht="15" x14ac:dyDescent="0.2">
      <c r="A439" s="119"/>
      <c r="B439" s="119"/>
    </row>
    <row r="440" spans="1:2" ht="15" x14ac:dyDescent="0.2">
      <c r="A440" s="119"/>
      <c r="B440" s="119"/>
    </row>
    <row r="441" spans="1:2" ht="15" x14ac:dyDescent="0.2">
      <c r="A441" s="119"/>
      <c r="B441" s="119"/>
    </row>
    <row r="442" spans="1:2" ht="15" x14ac:dyDescent="0.2">
      <c r="A442" s="119"/>
      <c r="B442" s="119"/>
    </row>
    <row r="443" spans="1:2" ht="15" x14ac:dyDescent="0.2">
      <c r="A443" s="119"/>
      <c r="B443" s="119"/>
    </row>
    <row r="444" spans="1:2" ht="15" x14ac:dyDescent="0.2">
      <c r="A444" s="119"/>
      <c r="B444" s="119"/>
    </row>
    <row r="445" spans="1:2" ht="15" x14ac:dyDescent="0.2">
      <c r="A445" s="119"/>
      <c r="B445" s="119"/>
    </row>
    <row r="446" spans="1:2" ht="15" x14ac:dyDescent="0.2">
      <c r="A446" s="119"/>
      <c r="B446" s="119"/>
    </row>
    <row r="447" spans="1:2" ht="15" x14ac:dyDescent="0.2">
      <c r="A447" s="119"/>
      <c r="B447" s="119"/>
    </row>
    <row r="448" spans="1:2" ht="15" x14ac:dyDescent="0.2">
      <c r="A448" s="119"/>
      <c r="B448" s="119"/>
    </row>
    <row r="449" spans="1:2" ht="15" x14ac:dyDescent="0.2">
      <c r="A449" s="119"/>
      <c r="B449" s="119"/>
    </row>
    <row r="450" spans="1:2" ht="15" x14ac:dyDescent="0.2">
      <c r="A450" s="119"/>
      <c r="B450" s="119"/>
    </row>
    <row r="451" spans="1:2" ht="15" x14ac:dyDescent="0.2">
      <c r="A451" s="119"/>
      <c r="B451" s="119"/>
    </row>
    <row r="452" spans="1:2" ht="15" x14ac:dyDescent="0.2">
      <c r="A452" s="119"/>
      <c r="B452" s="119"/>
    </row>
    <row r="453" spans="1:2" ht="15" x14ac:dyDescent="0.2">
      <c r="A453" s="119"/>
      <c r="B453" s="119"/>
    </row>
    <row r="454" spans="1:2" ht="15" x14ac:dyDescent="0.2">
      <c r="A454" s="119"/>
      <c r="B454" s="119"/>
    </row>
    <row r="455" spans="1:2" ht="15" x14ac:dyDescent="0.2">
      <c r="A455" s="119"/>
      <c r="B455" s="119"/>
    </row>
    <row r="456" spans="1:2" ht="15" x14ac:dyDescent="0.2">
      <c r="A456" s="119"/>
      <c r="B456" s="119"/>
    </row>
    <row r="457" spans="1:2" ht="15" x14ac:dyDescent="0.2">
      <c r="A457" s="119"/>
      <c r="B457" s="119"/>
    </row>
    <row r="458" spans="1:2" ht="15" x14ac:dyDescent="0.2">
      <c r="A458" s="119"/>
      <c r="B458" s="119"/>
    </row>
    <row r="459" spans="1:2" ht="15" x14ac:dyDescent="0.2">
      <c r="A459" s="119"/>
      <c r="B459" s="119"/>
    </row>
    <row r="460" spans="1:2" ht="15" x14ac:dyDescent="0.2">
      <c r="A460" s="119"/>
      <c r="B460" s="119"/>
    </row>
    <row r="461" spans="1:2" ht="15" x14ac:dyDescent="0.2">
      <c r="A461" s="119"/>
      <c r="B461" s="119"/>
    </row>
    <row r="462" spans="1:2" ht="15" x14ac:dyDescent="0.2">
      <c r="A462" s="119"/>
      <c r="B462" s="119"/>
    </row>
    <row r="463" spans="1:2" ht="15" x14ac:dyDescent="0.2">
      <c r="A463" s="119"/>
      <c r="B463" s="119"/>
    </row>
    <row r="464" spans="1:2" ht="15" x14ac:dyDescent="0.2">
      <c r="A464" s="119"/>
      <c r="B464" s="119"/>
    </row>
    <row r="465" spans="1:2" ht="15" x14ac:dyDescent="0.2">
      <c r="A465" s="119"/>
      <c r="B465" s="119"/>
    </row>
    <row r="466" spans="1:2" ht="15" x14ac:dyDescent="0.2">
      <c r="A466" s="119"/>
      <c r="B466" s="119"/>
    </row>
    <row r="467" spans="1:2" ht="15" x14ac:dyDescent="0.2">
      <c r="A467" s="119"/>
      <c r="B467" s="119"/>
    </row>
    <row r="468" spans="1:2" ht="15" x14ac:dyDescent="0.2">
      <c r="A468" s="119"/>
      <c r="B468" s="119"/>
    </row>
    <row r="469" spans="1:2" ht="15" x14ac:dyDescent="0.2">
      <c r="A469" s="119"/>
      <c r="B469" s="119"/>
    </row>
    <row r="470" spans="1:2" ht="15" x14ac:dyDescent="0.2">
      <c r="A470" s="119"/>
      <c r="B470" s="119"/>
    </row>
    <row r="471" spans="1:2" ht="15" x14ac:dyDescent="0.2">
      <c r="A471" s="119"/>
      <c r="B471" s="119"/>
    </row>
    <row r="472" spans="1:2" ht="15" x14ac:dyDescent="0.2">
      <c r="A472" s="119"/>
      <c r="B472" s="119"/>
    </row>
    <row r="473" spans="1:2" ht="15" x14ac:dyDescent="0.2">
      <c r="A473" s="119"/>
      <c r="B473" s="119"/>
    </row>
    <row r="474" spans="1:2" ht="15" x14ac:dyDescent="0.2">
      <c r="A474" s="119"/>
      <c r="B474" s="119"/>
    </row>
    <row r="475" spans="1:2" ht="15" x14ac:dyDescent="0.2">
      <c r="A475" s="119"/>
      <c r="B475" s="119"/>
    </row>
    <row r="476" spans="1:2" ht="15" x14ac:dyDescent="0.2">
      <c r="A476" s="119"/>
      <c r="B476" s="119"/>
    </row>
    <row r="477" spans="1:2" ht="15" x14ac:dyDescent="0.2">
      <c r="A477" s="119"/>
      <c r="B477" s="119"/>
    </row>
    <row r="478" spans="1:2" ht="15" x14ac:dyDescent="0.2">
      <c r="A478" s="119"/>
      <c r="B478" s="119"/>
    </row>
    <row r="479" spans="1:2" ht="15" x14ac:dyDescent="0.2">
      <c r="A479" s="119"/>
      <c r="B479" s="119"/>
    </row>
    <row r="480" spans="1:2" ht="15" x14ac:dyDescent="0.2">
      <c r="A480" s="119"/>
      <c r="B480" s="119"/>
    </row>
    <row r="481" spans="1:2" ht="15" x14ac:dyDescent="0.2">
      <c r="A481" s="119"/>
      <c r="B481" s="119"/>
    </row>
    <row r="482" spans="1:2" ht="15" x14ac:dyDescent="0.2">
      <c r="A482" s="119"/>
      <c r="B482" s="119"/>
    </row>
    <row r="483" spans="1:2" ht="15" x14ac:dyDescent="0.2">
      <c r="A483" s="119"/>
      <c r="B483" s="119"/>
    </row>
    <row r="484" spans="1:2" ht="15" x14ac:dyDescent="0.2">
      <c r="A484" s="119"/>
      <c r="B484" s="119"/>
    </row>
    <row r="485" spans="1:2" ht="15" x14ac:dyDescent="0.2">
      <c r="A485" s="119"/>
      <c r="B485" s="119"/>
    </row>
    <row r="486" spans="1:2" ht="15" x14ac:dyDescent="0.2">
      <c r="A486" s="119"/>
      <c r="B486" s="119"/>
    </row>
    <row r="487" spans="1:2" ht="15" x14ac:dyDescent="0.2">
      <c r="A487" s="119"/>
      <c r="B487" s="119"/>
    </row>
    <row r="488" spans="1:2" ht="15" x14ac:dyDescent="0.2">
      <c r="A488" s="119"/>
      <c r="B488" s="119"/>
    </row>
    <row r="489" spans="1:2" ht="15" x14ac:dyDescent="0.2">
      <c r="A489" s="119"/>
      <c r="B489" s="119"/>
    </row>
    <row r="490" spans="1:2" ht="15" x14ac:dyDescent="0.2">
      <c r="A490" s="119"/>
      <c r="B490" s="119"/>
    </row>
    <row r="491" spans="1:2" ht="15" x14ac:dyDescent="0.2">
      <c r="A491" s="119"/>
      <c r="B491" s="119"/>
    </row>
    <row r="492" spans="1:2" ht="15" x14ac:dyDescent="0.2">
      <c r="A492" s="119"/>
      <c r="B492" s="119"/>
    </row>
    <row r="493" spans="1:2" ht="15" x14ac:dyDescent="0.2">
      <c r="A493" s="119"/>
      <c r="B493" s="119"/>
    </row>
    <row r="494" spans="1:2" ht="15" x14ac:dyDescent="0.2">
      <c r="A494" s="119"/>
      <c r="B494" s="119"/>
    </row>
    <row r="495" spans="1:2" ht="15" x14ac:dyDescent="0.2">
      <c r="A495" s="119"/>
      <c r="B495" s="119"/>
    </row>
    <row r="496" spans="1:2" ht="15" x14ac:dyDescent="0.2">
      <c r="A496" s="119"/>
      <c r="B496" s="119"/>
    </row>
    <row r="497" spans="1:2" ht="15" x14ac:dyDescent="0.2">
      <c r="A497" s="119"/>
      <c r="B497" s="119"/>
    </row>
    <row r="498" spans="1:2" ht="15" x14ac:dyDescent="0.2">
      <c r="A498" s="119"/>
      <c r="B498" s="119"/>
    </row>
    <row r="499" spans="1:2" ht="15" x14ac:dyDescent="0.2">
      <c r="A499" s="119"/>
      <c r="B499" s="119"/>
    </row>
    <row r="500" spans="1:2" ht="15" x14ac:dyDescent="0.2">
      <c r="A500" s="119"/>
      <c r="B500" s="119"/>
    </row>
    <row r="501" spans="1:2" ht="15" x14ac:dyDescent="0.2">
      <c r="A501" s="119"/>
      <c r="B501" s="119"/>
    </row>
    <row r="502" spans="1:2" ht="15" x14ac:dyDescent="0.2">
      <c r="A502" s="119"/>
      <c r="B502" s="119"/>
    </row>
    <row r="503" spans="1:2" ht="15" x14ac:dyDescent="0.2">
      <c r="A503" s="119"/>
      <c r="B503" s="119"/>
    </row>
    <row r="504" spans="1:2" ht="15" x14ac:dyDescent="0.2">
      <c r="A504" s="119"/>
      <c r="B504" s="119"/>
    </row>
    <row r="505" spans="1:2" ht="15" x14ac:dyDescent="0.2">
      <c r="A505" s="119"/>
      <c r="B505" s="119"/>
    </row>
    <row r="506" spans="1:2" ht="15" x14ac:dyDescent="0.2">
      <c r="A506" s="119"/>
      <c r="B506" s="119"/>
    </row>
    <row r="507" spans="1:2" ht="15" x14ac:dyDescent="0.2">
      <c r="A507" s="119"/>
      <c r="B507" s="119"/>
    </row>
    <row r="508" spans="1:2" ht="15" x14ac:dyDescent="0.2">
      <c r="A508" s="119"/>
      <c r="B508" s="119"/>
    </row>
    <row r="509" spans="1:2" ht="15" x14ac:dyDescent="0.2">
      <c r="A509" s="119"/>
      <c r="B509" s="119"/>
    </row>
    <row r="510" spans="1:2" ht="15" x14ac:dyDescent="0.2">
      <c r="A510" s="119"/>
      <c r="B510" s="119"/>
    </row>
    <row r="511" spans="1:2" ht="15" x14ac:dyDescent="0.2">
      <c r="A511" s="119"/>
      <c r="B511" s="119"/>
    </row>
    <row r="512" spans="1:2" ht="15" x14ac:dyDescent="0.2">
      <c r="A512" s="119"/>
      <c r="B512" s="119"/>
    </row>
    <row r="513" spans="1:2" ht="15" x14ac:dyDescent="0.2">
      <c r="A513" s="119"/>
      <c r="B513" s="119"/>
    </row>
    <row r="514" spans="1:2" ht="15" x14ac:dyDescent="0.2">
      <c r="A514" s="119"/>
      <c r="B514" s="119"/>
    </row>
    <row r="515" spans="1:2" ht="15" x14ac:dyDescent="0.2">
      <c r="A515" s="119"/>
      <c r="B515" s="119"/>
    </row>
    <row r="516" spans="1:2" ht="15" x14ac:dyDescent="0.2">
      <c r="A516" s="119"/>
      <c r="B516" s="119"/>
    </row>
    <row r="517" spans="1:2" ht="15" x14ac:dyDescent="0.2">
      <c r="A517" s="119"/>
      <c r="B517" s="119"/>
    </row>
    <row r="518" spans="1:2" ht="15" x14ac:dyDescent="0.2">
      <c r="A518" s="119"/>
      <c r="B518" s="119"/>
    </row>
    <row r="519" spans="1:2" ht="15" x14ac:dyDescent="0.2">
      <c r="A519" s="119"/>
      <c r="B519" s="119"/>
    </row>
    <row r="520" spans="1:2" ht="15" x14ac:dyDescent="0.2">
      <c r="A520" s="119"/>
      <c r="B520" s="119"/>
    </row>
    <row r="521" spans="1:2" ht="15" x14ac:dyDescent="0.2">
      <c r="A521" s="119"/>
      <c r="B521" s="119"/>
    </row>
    <row r="522" spans="1:2" ht="15" x14ac:dyDescent="0.2">
      <c r="A522" s="119"/>
      <c r="B522" s="119"/>
    </row>
    <row r="523" spans="1:2" ht="15" x14ac:dyDescent="0.2">
      <c r="A523" s="119"/>
      <c r="B523" s="119"/>
    </row>
    <row r="524" spans="1:2" ht="15" x14ac:dyDescent="0.2">
      <c r="A524" s="119"/>
      <c r="B524" s="119"/>
    </row>
    <row r="525" spans="1:2" ht="15" x14ac:dyDescent="0.2">
      <c r="A525" s="119"/>
      <c r="B525" s="119"/>
    </row>
    <row r="526" spans="1:2" ht="15" x14ac:dyDescent="0.2">
      <c r="A526" s="119"/>
      <c r="B526" s="119"/>
    </row>
    <row r="527" spans="1:2" ht="15" x14ac:dyDescent="0.2">
      <c r="A527" s="119"/>
      <c r="B527" s="119"/>
    </row>
    <row r="528" spans="1:2" ht="15" x14ac:dyDescent="0.2">
      <c r="A528" s="119"/>
      <c r="B528" s="119"/>
    </row>
    <row r="529" spans="1:2" ht="15" x14ac:dyDescent="0.2">
      <c r="A529" s="119"/>
      <c r="B529" s="119"/>
    </row>
    <row r="530" spans="1:2" ht="15" x14ac:dyDescent="0.2">
      <c r="A530" s="119"/>
      <c r="B530" s="119"/>
    </row>
    <row r="531" spans="1:2" ht="15" x14ac:dyDescent="0.2">
      <c r="A531" s="119"/>
      <c r="B531" s="119"/>
    </row>
    <row r="532" spans="1:2" ht="15" x14ac:dyDescent="0.2">
      <c r="A532" s="119"/>
      <c r="B532" s="119"/>
    </row>
    <row r="533" spans="1:2" ht="15" x14ac:dyDescent="0.2">
      <c r="A533" s="119"/>
      <c r="B533" s="119"/>
    </row>
    <row r="534" spans="1:2" ht="15" x14ac:dyDescent="0.2">
      <c r="A534" s="119"/>
      <c r="B534" s="119"/>
    </row>
    <row r="535" spans="1:2" ht="15" x14ac:dyDescent="0.2">
      <c r="A535" s="119"/>
      <c r="B535" s="119"/>
    </row>
    <row r="536" spans="1:2" ht="15" x14ac:dyDescent="0.2">
      <c r="A536" s="119"/>
      <c r="B536" s="119"/>
    </row>
    <row r="537" spans="1:2" ht="15" x14ac:dyDescent="0.2">
      <c r="A537" s="119"/>
      <c r="B537" s="119"/>
    </row>
    <row r="538" spans="1:2" ht="15" x14ac:dyDescent="0.2">
      <c r="A538" s="119"/>
      <c r="B538" s="119"/>
    </row>
    <row r="539" spans="1:2" ht="15" x14ac:dyDescent="0.2">
      <c r="A539" s="119"/>
      <c r="B539" s="119"/>
    </row>
    <row r="540" spans="1:2" ht="15" x14ac:dyDescent="0.2">
      <c r="A540" s="119"/>
      <c r="B540" s="119"/>
    </row>
    <row r="541" spans="1:2" ht="15" x14ac:dyDescent="0.2">
      <c r="A541" s="119"/>
      <c r="B541" s="119"/>
    </row>
    <row r="542" spans="1:2" ht="15" x14ac:dyDescent="0.2">
      <c r="A542" s="119"/>
      <c r="B542" s="119"/>
    </row>
    <row r="543" spans="1:2" ht="15" x14ac:dyDescent="0.2">
      <c r="A543" s="119"/>
      <c r="B543" s="119"/>
    </row>
    <row r="544" spans="1:2" ht="15" x14ac:dyDescent="0.2">
      <c r="A544" s="119"/>
      <c r="B544" s="119"/>
    </row>
    <row r="545" spans="1:2" ht="15" x14ac:dyDescent="0.2">
      <c r="A545" s="119"/>
      <c r="B545" s="119"/>
    </row>
    <row r="546" spans="1:2" ht="15" x14ac:dyDescent="0.2">
      <c r="A546" s="119"/>
      <c r="B546" s="119"/>
    </row>
    <row r="547" spans="1:2" ht="15" x14ac:dyDescent="0.2">
      <c r="A547" s="119"/>
      <c r="B547" s="119"/>
    </row>
    <row r="548" spans="1:2" ht="15" x14ac:dyDescent="0.2">
      <c r="A548" s="119"/>
      <c r="B548" s="119"/>
    </row>
    <row r="549" spans="1:2" ht="15" x14ac:dyDescent="0.2">
      <c r="A549" s="119"/>
      <c r="B549" s="119"/>
    </row>
    <row r="550" spans="1:2" ht="15" x14ac:dyDescent="0.2">
      <c r="A550" s="119"/>
      <c r="B550" s="119"/>
    </row>
    <row r="551" spans="1:2" ht="15" x14ac:dyDescent="0.2">
      <c r="A551" s="119"/>
      <c r="B551" s="119"/>
    </row>
    <row r="552" spans="1:2" ht="15" x14ac:dyDescent="0.2">
      <c r="A552" s="119"/>
      <c r="B552" s="119"/>
    </row>
    <row r="553" spans="1:2" ht="15" x14ac:dyDescent="0.2">
      <c r="A553" s="119"/>
      <c r="B553" s="119"/>
    </row>
    <row r="554" spans="1:2" ht="15" x14ac:dyDescent="0.2">
      <c r="A554" s="119"/>
      <c r="B554" s="119"/>
    </row>
    <row r="555" spans="1:2" ht="15" x14ac:dyDescent="0.2">
      <c r="A555" s="119"/>
      <c r="B555" s="119"/>
    </row>
    <row r="556" spans="1:2" ht="15" x14ac:dyDescent="0.2">
      <c r="A556" s="119"/>
      <c r="B556" s="119"/>
    </row>
    <row r="557" spans="1:2" ht="15" x14ac:dyDescent="0.2">
      <c r="A557" s="119"/>
      <c r="B557" s="119"/>
    </row>
    <row r="558" spans="1:2" ht="15" x14ac:dyDescent="0.2">
      <c r="A558" s="119"/>
      <c r="B558" s="119"/>
    </row>
    <row r="559" spans="1:2" ht="15" x14ac:dyDescent="0.2">
      <c r="A559" s="119"/>
      <c r="B559" s="119"/>
    </row>
    <row r="560" spans="1:2" ht="15" x14ac:dyDescent="0.2">
      <c r="A560" s="119"/>
      <c r="B560" s="119"/>
    </row>
    <row r="561" spans="1:2" ht="15" x14ac:dyDescent="0.2">
      <c r="A561" s="119"/>
      <c r="B561" s="119"/>
    </row>
    <row r="562" spans="1:2" ht="15" x14ac:dyDescent="0.2">
      <c r="A562" s="119"/>
      <c r="B562" s="119"/>
    </row>
    <row r="563" spans="1:2" ht="15" x14ac:dyDescent="0.2">
      <c r="A563" s="119"/>
      <c r="B563" s="119"/>
    </row>
    <row r="564" spans="1:2" ht="15" x14ac:dyDescent="0.2">
      <c r="A564" s="119"/>
      <c r="B564" s="119"/>
    </row>
    <row r="565" spans="1:2" ht="15" x14ac:dyDescent="0.2">
      <c r="A565" s="119"/>
      <c r="B565" s="119"/>
    </row>
    <row r="566" spans="1:2" ht="15" x14ac:dyDescent="0.2">
      <c r="A566" s="119"/>
      <c r="B566" s="119"/>
    </row>
    <row r="567" spans="1:2" ht="15" x14ac:dyDescent="0.2">
      <c r="A567" s="119"/>
      <c r="B567" s="119"/>
    </row>
    <row r="568" spans="1:2" ht="15" x14ac:dyDescent="0.2">
      <c r="A568" s="119"/>
      <c r="B568" s="119"/>
    </row>
    <row r="569" spans="1:2" ht="15" x14ac:dyDescent="0.2">
      <c r="A569" s="119"/>
      <c r="B569" s="119"/>
    </row>
    <row r="570" spans="1:2" ht="15" x14ac:dyDescent="0.2">
      <c r="A570" s="119"/>
      <c r="B570" s="119"/>
    </row>
    <row r="571" spans="1:2" ht="15" x14ac:dyDescent="0.2">
      <c r="A571" s="119"/>
      <c r="B571" s="119"/>
    </row>
    <row r="572" spans="1:2" ht="15" x14ac:dyDescent="0.2">
      <c r="A572" s="119"/>
      <c r="B572" s="119"/>
    </row>
    <row r="573" spans="1:2" ht="15" x14ac:dyDescent="0.2">
      <c r="A573" s="119"/>
      <c r="B573" s="119"/>
    </row>
    <row r="574" spans="1:2" ht="15" x14ac:dyDescent="0.2">
      <c r="A574" s="119"/>
      <c r="B574" s="119"/>
    </row>
    <row r="575" spans="1:2" ht="15" x14ac:dyDescent="0.2">
      <c r="A575" s="119"/>
      <c r="B575" s="119"/>
    </row>
    <row r="576" spans="1:2" ht="15" x14ac:dyDescent="0.2">
      <c r="A576" s="119"/>
      <c r="B576" s="119"/>
    </row>
    <row r="577" spans="1:2" ht="15" x14ac:dyDescent="0.2">
      <c r="A577" s="119"/>
      <c r="B577" s="119"/>
    </row>
    <row r="578" spans="1:2" ht="15" x14ac:dyDescent="0.2">
      <c r="A578" s="119"/>
      <c r="B578" s="119"/>
    </row>
    <row r="579" spans="1:2" ht="15" x14ac:dyDescent="0.2">
      <c r="A579" s="119"/>
      <c r="B579" s="119"/>
    </row>
    <row r="580" spans="1:2" ht="15" x14ac:dyDescent="0.2">
      <c r="A580" s="119"/>
      <c r="B580" s="119"/>
    </row>
    <row r="581" spans="1:2" ht="15" x14ac:dyDescent="0.2">
      <c r="A581" s="119"/>
      <c r="B581" s="119"/>
    </row>
    <row r="582" spans="1:2" ht="15" x14ac:dyDescent="0.2">
      <c r="A582" s="119"/>
      <c r="B582" s="119"/>
    </row>
    <row r="583" spans="1:2" ht="15" x14ac:dyDescent="0.2">
      <c r="A583" s="119"/>
      <c r="B583" s="119"/>
    </row>
    <row r="584" spans="1:2" ht="15" x14ac:dyDescent="0.2">
      <c r="A584" s="119"/>
      <c r="B584" s="119"/>
    </row>
    <row r="585" spans="1:2" ht="15" x14ac:dyDescent="0.2">
      <c r="A585" s="119"/>
      <c r="B585" s="119"/>
    </row>
    <row r="586" spans="1:2" ht="15" x14ac:dyDescent="0.2">
      <c r="A586" s="119"/>
      <c r="B586" s="119"/>
    </row>
    <row r="587" spans="1:2" ht="15" x14ac:dyDescent="0.2">
      <c r="A587" s="119"/>
      <c r="B587" s="119"/>
    </row>
    <row r="588" spans="1:2" ht="15" x14ac:dyDescent="0.2">
      <c r="A588" s="119"/>
      <c r="B588" s="119"/>
    </row>
    <row r="589" spans="1:2" ht="15" x14ac:dyDescent="0.2">
      <c r="A589" s="119"/>
      <c r="B589" s="119"/>
    </row>
    <row r="590" spans="1:2" ht="15" x14ac:dyDescent="0.2">
      <c r="A590" s="119"/>
      <c r="B590" s="119"/>
    </row>
    <row r="591" spans="1:2" ht="15" x14ac:dyDescent="0.2">
      <c r="A591" s="119"/>
      <c r="B591" s="119"/>
    </row>
    <row r="592" spans="1:2" ht="15" x14ac:dyDescent="0.2">
      <c r="A592" s="119"/>
      <c r="B592" s="119"/>
    </row>
    <row r="593" spans="1:2" ht="15" x14ac:dyDescent="0.2">
      <c r="A593" s="119"/>
      <c r="B593" s="119"/>
    </row>
    <row r="594" spans="1:2" ht="15" x14ac:dyDescent="0.2">
      <c r="A594" s="119"/>
      <c r="B594" s="119"/>
    </row>
    <row r="595" spans="1:2" ht="15" x14ac:dyDescent="0.2">
      <c r="A595" s="119"/>
      <c r="B595" s="119"/>
    </row>
    <row r="596" spans="1:2" ht="15" x14ac:dyDescent="0.2">
      <c r="A596" s="119"/>
      <c r="B596" s="119"/>
    </row>
    <row r="597" spans="1:2" ht="15" x14ac:dyDescent="0.2">
      <c r="A597" s="119"/>
      <c r="B597" s="119"/>
    </row>
    <row r="598" spans="1:2" ht="15" x14ac:dyDescent="0.2">
      <c r="A598" s="119"/>
      <c r="B598" s="119"/>
    </row>
    <row r="599" spans="1:2" ht="15" x14ac:dyDescent="0.2">
      <c r="A599" s="119"/>
      <c r="B599" s="119"/>
    </row>
    <row r="600" spans="1:2" ht="15" x14ac:dyDescent="0.2">
      <c r="A600" s="119"/>
      <c r="B600" s="119"/>
    </row>
    <row r="601" spans="1:2" ht="15" x14ac:dyDescent="0.2">
      <c r="A601" s="119"/>
      <c r="B601" s="119"/>
    </row>
    <row r="602" spans="1:2" ht="15" x14ac:dyDescent="0.2">
      <c r="A602" s="119"/>
      <c r="B602" s="119"/>
    </row>
    <row r="603" spans="1:2" ht="15" x14ac:dyDescent="0.2">
      <c r="A603" s="119"/>
      <c r="B603" s="119"/>
    </row>
    <row r="604" spans="1:2" ht="15" x14ac:dyDescent="0.2">
      <c r="A604" s="119"/>
      <c r="B604" s="119"/>
    </row>
    <row r="605" spans="1:2" ht="15" x14ac:dyDescent="0.2">
      <c r="A605" s="119"/>
      <c r="B605" s="119"/>
    </row>
    <row r="606" spans="1:2" ht="15" x14ac:dyDescent="0.2">
      <c r="A606" s="119"/>
      <c r="B606" s="119"/>
    </row>
    <row r="607" spans="1:2" ht="15" x14ac:dyDescent="0.2">
      <c r="A607" s="119"/>
      <c r="B607" s="119"/>
    </row>
    <row r="608" spans="1:2" ht="15" x14ac:dyDescent="0.2">
      <c r="A608" s="119"/>
      <c r="B608" s="119"/>
    </row>
    <row r="609" spans="1:2" ht="15" x14ac:dyDescent="0.2">
      <c r="A609" s="119"/>
      <c r="B609" s="119"/>
    </row>
    <row r="610" spans="1:2" ht="15" x14ac:dyDescent="0.2">
      <c r="A610" s="119"/>
      <c r="B610" s="119"/>
    </row>
    <row r="611" spans="1:2" ht="15" x14ac:dyDescent="0.2">
      <c r="A611" s="119"/>
      <c r="B611" s="119"/>
    </row>
    <row r="612" spans="1:2" ht="15" x14ac:dyDescent="0.2">
      <c r="A612" s="119"/>
      <c r="B612" s="119"/>
    </row>
    <row r="613" spans="1:2" ht="15" x14ac:dyDescent="0.2">
      <c r="A613" s="119"/>
      <c r="B613" s="119"/>
    </row>
    <row r="614" spans="1:2" ht="15" x14ac:dyDescent="0.2">
      <c r="A614" s="119"/>
      <c r="B614" s="119"/>
    </row>
    <row r="615" spans="1:2" ht="15" x14ac:dyDescent="0.2">
      <c r="A615" s="119"/>
      <c r="B615" s="119"/>
    </row>
    <row r="616" spans="1:2" ht="15" x14ac:dyDescent="0.2">
      <c r="A616" s="119"/>
      <c r="B616" s="119"/>
    </row>
    <row r="617" spans="1:2" ht="15" x14ac:dyDescent="0.2">
      <c r="A617" s="119"/>
      <c r="B617" s="119"/>
    </row>
    <row r="618" spans="1:2" ht="15" x14ac:dyDescent="0.2">
      <c r="A618" s="119"/>
      <c r="B618" s="119"/>
    </row>
    <row r="619" spans="1:2" ht="15" x14ac:dyDescent="0.2">
      <c r="A619" s="119"/>
      <c r="B619" s="119"/>
    </row>
    <row r="620" spans="1:2" ht="15" x14ac:dyDescent="0.2">
      <c r="A620" s="119"/>
      <c r="B620" s="119"/>
    </row>
    <row r="621" spans="1:2" ht="15" x14ac:dyDescent="0.2">
      <c r="A621" s="119"/>
      <c r="B621" s="119"/>
    </row>
    <row r="622" spans="1:2" ht="15" x14ac:dyDescent="0.2">
      <c r="A622" s="119"/>
      <c r="B622" s="119"/>
    </row>
    <row r="623" spans="1:2" ht="15" x14ac:dyDescent="0.2">
      <c r="A623" s="119"/>
      <c r="B623" s="119"/>
    </row>
    <row r="624" spans="1:2" ht="15" x14ac:dyDescent="0.2">
      <c r="A624" s="119"/>
      <c r="B624" s="119"/>
    </row>
    <row r="625" spans="1:2" ht="15" x14ac:dyDescent="0.2">
      <c r="A625" s="119"/>
      <c r="B625" s="119"/>
    </row>
    <row r="626" spans="1:2" ht="15" x14ac:dyDescent="0.2">
      <c r="A626" s="119"/>
      <c r="B626" s="119"/>
    </row>
    <row r="627" spans="1:2" ht="15" x14ac:dyDescent="0.2">
      <c r="A627" s="119"/>
      <c r="B627" s="119"/>
    </row>
    <row r="628" spans="1:2" ht="15" x14ac:dyDescent="0.2">
      <c r="A628" s="119"/>
      <c r="B628" s="119"/>
    </row>
    <row r="629" spans="1:2" ht="15" x14ac:dyDescent="0.2">
      <c r="A629" s="119"/>
      <c r="B629" s="119"/>
    </row>
    <row r="630" spans="1:2" ht="15" x14ac:dyDescent="0.2">
      <c r="A630" s="119"/>
      <c r="B630" s="119"/>
    </row>
    <row r="631" spans="1:2" ht="15" x14ac:dyDescent="0.2">
      <c r="A631" s="119"/>
      <c r="B631" s="119"/>
    </row>
    <row r="632" spans="1:2" ht="15" x14ac:dyDescent="0.2">
      <c r="A632" s="119"/>
      <c r="B632" s="119"/>
    </row>
    <row r="633" spans="1:2" ht="15" x14ac:dyDescent="0.2">
      <c r="A633" s="119"/>
      <c r="B633" s="119"/>
    </row>
    <row r="634" spans="1:2" ht="15" x14ac:dyDescent="0.2">
      <c r="A634" s="119"/>
      <c r="B634" s="119"/>
    </row>
    <row r="635" spans="1:2" ht="15" x14ac:dyDescent="0.2">
      <c r="A635" s="119"/>
      <c r="B635" s="119"/>
    </row>
    <row r="636" spans="1:2" ht="15" x14ac:dyDescent="0.2">
      <c r="A636" s="119"/>
      <c r="B636" s="119"/>
    </row>
    <row r="637" spans="1:2" ht="15" x14ac:dyDescent="0.2">
      <c r="A637" s="119"/>
      <c r="B637" s="119"/>
    </row>
    <row r="638" spans="1:2" ht="15" x14ac:dyDescent="0.2">
      <c r="A638" s="119"/>
      <c r="B638" s="119"/>
    </row>
    <row r="639" spans="1:2" ht="15" x14ac:dyDescent="0.2">
      <c r="A639" s="119"/>
      <c r="B639" s="119"/>
    </row>
    <row r="640" spans="1:2" ht="15" x14ac:dyDescent="0.2">
      <c r="A640" s="119"/>
      <c r="B640" s="119"/>
    </row>
    <row r="641" spans="1:2" ht="15" x14ac:dyDescent="0.2">
      <c r="A641" s="119"/>
      <c r="B641" s="119"/>
    </row>
    <row r="642" spans="1:2" ht="15" x14ac:dyDescent="0.2">
      <c r="A642" s="119"/>
      <c r="B642" s="119"/>
    </row>
    <row r="643" spans="1:2" ht="15" x14ac:dyDescent="0.2">
      <c r="A643" s="119"/>
      <c r="B643" s="119"/>
    </row>
    <row r="644" spans="1:2" ht="15" x14ac:dyDescent="0.2">
      <c r="A644" s="119"/>
      <c r="B644" s="119"/>
    </row>
    <row r="645" spans="1:2" ht="15" x14ac:dyDescent="0.2">
      <c r="A645" s="119"/>
      <c r="B645" s="119"/>
    </row>
    <row r="646" spans="1:2" ht="15" x14ac:dyDescent="0.2">
      <c r="A646" s="119"/>
      <c r="B646" s="119"/>
    </row>
    <row r="647" spans="1:2" ht="15" x14ac:dyDescent="0.2">
      <c r="A647" s="119"/>
      <c r="B647" s="119"/>
    </row>
    <row r="648" spans="1:2" ht="15" x14ac:dyDescent="0.2">
      <c r="A648" s="119"/>
      <c r="B648" s="119"/>
    </row>
    <row r="649" spans="1:2" ht="15" x14ac:dyDescent="0.2">
      <c r="A649" s="119"/>
      <c r="B649" s="119"/>
    </row>
    <row r="650" spans="1:2" ht="15" x14ac:dyDescent="0.2">
      <c r="A650" s="119"/>
      <c r="B650" s="119"/>
    </row>
    <row r="651" spans="1:2" ht="15" x14ac:dyDescent="0.2">
      <c r="A651" s="119"/>
      <c r="B651" s="119"/>
    </row>
    <row r="652" spans="1:2" ht="15" x14ac:dyDescent="0.2">
      <c r="A652" s="119"/>
      <c r="B652" s="119"/>
    </row>
    <row r="653" spans="1:2" ht="15" x14ac:dyDescent="0.2">
      <c r="A653" s="119"/>
      <c r="B653" s="119"/>
    </row>
  </sheetData>
  <mergeCells count="40">
    <mergeCell ref="H9:H10"/>
    <mergeCell ref="I9:I10"/>
    <mergeCell ref="L7:N7"/>
    <mergeCell ref="L8:N8"/>
    <mergeCell ref="L9:M9"/>
    <mergeCell ref="N9:N10"/>
    <mergeCell ref="J9:K9"/>
    <mergeCell ref="H7:K7"/>
    <mergeCell ref="B11:B12"/>
    <mergeCell ref="C11:C12"/>
    <mergeCell ref="D11:D12"/>
    <mergeCell ref="I11:I12"/>
    <mergeCell ref="G11:G12"/>
    <mergeCell ref="A35:A36"/>
    <mergeCell ref="B35:B36"/>
    <mergeCell ref="A31:A32"/>
    <mergeCell ref="B31:B32"/>
    <mergeCell ref="A33:A34"/>
    <mergeCell ref="B33:B34"/>
    <mergeCell ref="A29:A30"/>
    <mergeCell ref="B29:B30"/>
    <mergeCell ref="A21:A22"/>
    <mergeCell ref="B21:B22"/>
    <mergeCell ref="A23:A24"/>
    <mergeCell ref="A17:A18"/>
    <mergeCell ref="B17:B18"/>
    <mergeCell ref="A19:A20"/>
    <mergeCell ref="F11:F12"/>
    <mergeCell ref="A27:A28"/>
    <mergeCell ref="B27:B28"/>
    <mergeCell ref="E11:E12"/>
    <mergeCell ref="B19:B20"/>
    <mergeCell ref="A25:A26"/>
    <mergeCell ref="B25:B26"/>
    <mergeCell ref="B23:B24"/>
    <mergeCell ref="A13:A14"/>
    <mergeCell ref="B13:B14"/>
    <mergeCell ref="A15:A16"/>
    <mergeCell ref="B15:B16"/>
    <mergeCell ref="A11:A12"/>
  </mergeCells>
  <phoneticPr fontId="2" type="noConversion"/>
  <conditionalFormatting sqref="J12">
    <cfRule type="cellIs" dxfId="3" priority="3" stopIfTrue="1" operator="lessThan">
      <formula>0</formula>
    </cfRule>
    <cfRule type="cellIs" dxfId="2" priority="4" stopIfTrue="1" operator="equal">
      <formula>0</formula>
    </cfRule>
  </conditionalFormatting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8740157480314965" right="0" top="0.78740157480314965" bottom="0.19685039370078741" header="0.51181102362204722" footer="0.51181102362204722"/>
  <pageSetup paperSize="9" scale="70" firstPageNumber="320" orientation="landscape" useFirstPageNumber="1" r:id="rId1"/>
  <headerFooter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73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74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2">
        <v>47921374</v>
      </c>
      <c r="F6" s="20"/>
      <c r="G6" s="21" t="s">
        <v>3</v>
      </c>
      <c r="I6" s="22">
        <v>1016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5318000</v>
      </c>
      <c r="F16" s="146">
        <v>29559781</v>
      </c>
      <c r="G16" s="7">
        <f>H16+I16</f>
        <v>29761856.219999999</v>
      </c>
      <c r="H16" s="145">
        <v>29543735.140000001</v>
      </c>
      <c r="I16" s="145">
        <v>218121.08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5318000</v>
      </c>
      <c r="F18" s="146">
        <v>29581337</v>
      </c>
      <c r="G18" s="7">
        <f>H18+I18</f>
        <v>29891298.890000001</v>
      </c>
      <c r="H18" s="145">
        <v>29625057.190000001</v>
      </c>
      <c r="I18" s="145">
        <v>266241.7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129442.67000000179</v>
      </c>
      <c r="H24" s="245">
        <f>H18-H16-H22</f>
        <v>81322.050000000745</v>
      </c>
      <c r="I24" s="245">
        <f>I18-I16-I22</f>
        <v>48120.620000000024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129442.67000000179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129442.67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20000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109442.67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519616</v>
      </c>
      <c r="G39" s="190">
        <v>515783</v>
      </c>
      <c r="H39" s="147"/>
      <c r="I39" s="61">
        <f>G39/F39</f>
        <v>0.99262339881758832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415893</v>
      </c>
      <c r="G41" s="190">
        <v>415893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399" t="s">
        <v>141</v>
      </c>
      <c r="B43" s="399"/>
      <c r="C43" s="399"/>
      <c r="D43" s="399"/>
      <c r="E43" s="399"/>
      <c r="F43" s="399"/>
      <c r="G43" s="399"/>
      <c r="H43" s="399"/>
      <c r="I43" s="399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.75" thickTop="1" x14ac:dyDescent="0.35">
      <c r="A46" s="124"/>
      <c r="B46" s="192"/>
      <c r="C46" s="126"/>
      <c r="D46" s="192"/>
      <c r="E46" s="127" t="s">
        <v>140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401"/>
      <c r="G47" s="134"/>
      <c r="H47" s="135">
        <v>42004</v>
      </c>
      <c r="I47" s="136">
        <v>42004</v>
      </c>
      <c r="J47" s="11"/>
    </row>
    <row r="48" spans="1:10" x14ac:dyDescent="0.2">
      <c r="A48" s="193"/>
      <c r="B48" s="194"/>
      <c r="C48" s="194"/>
      <c r="D48" s="194"/>
      <c r="E48" s="132"/>
      <c r="F48" s="401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53583</v>
      </c>
      <c r="F50" s="72">
        <v>10000</v>
      </c>
      <c r="G50" s="73">
        <v>8800</v>
      </c>
      <c r="H50" s="73">
        <f>E50+F50-G50</f>
        <v>54783</v>
      </c>
      <c r="I50" s="74">
        <v>54783</v>
      </c>
      <c r="J50" s="11"/>
    </row>
    <row r="51" spans="1:10" x14ac:dyDescent="0.2">
      <c r="A51" s="75"/>
      <c r="B51" s="76"/>
      <c r="C51" s="76" t="s">
        <v>29</v>
      </c>
      <c r="D51" s="76"/>
      <c r="E51" s="77">
        <v>549603.12</v>
      </c>
      <c r="F51" s="78">
        <v>177648</v>
      </c>
      <c r="G51" s="79">
        <v>198157</v>
      </c>
      <c r="H51" s="79">
        <f>E51+F51-G51</f>
        <v>529094.12</v>
      </c>
      <c r="I51" s="80">
        <v>458285.32</v>
      </c>
      <c r="J51" s="11"/>
    </row>
    <row r="52" spans="1:10" x14ac:dyDescent="0.2">
      <c r="A52" s="75"/>
      <c r="B52" s="76"/>
      <c r="C52" s="76" t="s">
        <v>20</v>
      </c>
      <c r="D52" s="76"/>
      <c r="E52" s="77">
        <v>249957.30999999997</v>
      </c>
      <c r="F52" s="78">
        <v>60261.88</v>
      </c>
      <c r="G52" s="79">
        <v>0</v>
      </c>
      <c r="H52" s="79">
        <f>E52+F52-G52</f>
        <v>310219.18999999994</v>
      </c>
      <c r="I52" s="80">
        <f>139473.63+76364.3</f>
        <v>215837.93</v>
      </c>
      <c r="J52" s="11"/>
    </row>
    <row r="53" spans="1:10" x14ac:dyDescent="0.2">
      <c r="A53" s="75"/>
      <c r="B53" s="76"/>
      <c r="C53" s="76" t="s">
        <v>30</v>
      </c>
      <c r="D53" s="76"/>
      <c r="E53" s="77">
        <v>217768.80000000005</v>
      </c>
      <c r="F53" s="78">
        <v>519616</v>
      </c>
      <c r="G53" s="79">
        <v>615862</v>
      </c>
      <c r="H53" s="79">
        <f>E53+F53-G53</f>
        <v>121522.80000000005</v>
      </c>
      <c r="I53" s="80">
        <v>121522.8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1070912.23</v>
      </c>
      <c r="F54" s="202">
        <f>F50+F51+F52+F53</f>
        <v>767525.88</v>
      </c>
      <c r="G54" s="202">
        <f>G50+G51+G52+G53</f>
        <v>822819</v>
      </c>
      <c r="H54" s="202">
        <f>H50+H51+H52+H53</f>
        <v>1015619.11</v>
      </c>
      <c r="I54" s="203">
        <f>I50+I51+I52+I53</f>
        <v>850429.05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sheetProtection selectLockedCells="1"/>
  <mergeCells count="14">
    <mergeCell ref="F47:F48"/>
    <mergeCell ref="H45:I45"/>
    <mergeCell ref="E5:I5"/>
    <mergeCell ref="H13:I13"/>
    <mergeCell ref="E7:I7"/>
    <mergeCell ref="C29:E29"/>
    <mergeCell ref="C32:F32"/>
    <mergeCell ref="B33:F33"/>
    <mergeCell ref="A2:D2"/>
    <mergeCell ref="E2:I2"/>
    <mergeCell ref="E4:I4"/>
    <mergeCell ref="E3:I3"/>
    <mergeCell ref="A43:I43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156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75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47922265</v>
      </c>
      <c r="F6" s="20"/>
      <c r="G6" s="21" t="s">
        <v>3</v>
      </c>
      <c r="I6" s="22">
        <v>1017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5493000</v>
      </c>
      <c r="F16" s="146">
        <v>31020299</v>
      </c>
      <c r="G16" s="7">
        <f>H16+I16</f>
        <v>31020136.149999999</v>
      </c>
      <c r="H16" s="145">
        <v>31016536.149999999</v>
      </c>
      <c r="I16" s="145">
        <v>3600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5493000</v>
      </c>
      <c r="F18" s="146">
        <v>31228423</v>
      </c>
      <c r="G18" s="7">
        <f>H18+I18</f>
        <v>31279519.949999999</v>
      </c>
      <c r="H18" s="145">
        <v>31275919.949999999</v>
      </c>
      <c r="I18" s="145">
        <v>3600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259383.80000000075</v>
      </c>
      <c r="H24" s="245">
        <f>H18-H16-H22</f>
        <v>259383.80000000075</v>
      </c>
      <c r="I24" s="245">
        <f>I18-I16-I22</f>
        <v>0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259383.80000000075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259383.8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25000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234383.8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7"/>
      <c r="B34" s="407"/>
      <c r="C34" s="407"/>
      <c r="D34" s="407"/>
      <c r="E34" s="407"/>
      <c r="F34" s="407"/>
      <c r="G34" s="407"/>
      <c r="H34" s="407"/>
      <c r="I34" s="407"/>
    </row>
    <row r="35" spans="1:10" s="4" customFormat="1" x14ac:dyDescent="0.2">
      <c r="A35" s="407"/>
      <c r="B35" s="407"/>
      <c r="C35" s="407"/>
      <c r="D35" s="407"/>
      <c r="E35" s="407"/>
      <c r="F35" s="407"/>
      <c r="G35" s="407"/>
      <c r="H35" s="407"/>
      <c r="I35" s="407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1168575</v>
      </c>
      <c r="G39" s="190">
        <v>1168574.7</v>
      </c>
      <c r="H39" s="147"/>
      <c r="I39" s="61">
        <f>G39/F39</f>
        <v>0.9999997432770682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969575</v>
      </c>
      <c r="G41" s="190">
        <v>969575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.75" thickTop="1" x14ac:dyDescent="0.35">
      <c r="A46" s="124"/>
      <c r="B46" s="192"/>
      <c r="C46" s="126"/>
      <c r="D46" s="192"/>
      <c r="E46" s="127" t="s">
        <v>140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401"/>
      <c r="G47" s="134"/>
      <c r="H47" s="135">
        <v>42004</v>
      </c>
      <c r="I47" s="136">
        <v>42004</v>
      </c>
      <c r="J47" s="11"/>
    </row>
    <row r="48" spans="1:10" x14ac:dyDescent="0.2">
      <c r="A48" s="193"/>
      <c r="B48" s="194"/>
      <c r="C48" s="194"/>
      <c r="D48" s="194"/>
      <c r="E48" s="132"/>
      <c r="F48" s="401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2156</v>
      </c>
      <c r="F50" s="72">
        <v>0</v>
      </c>
      <c r="G50" s="73">
        <v>2000</v>
      </c>
      <c r="H50" s="73">
        <f>E50+F50-G50</f>
        <v>156</v>
      </c>
      <c r="I50" s="74">
        <v>156</v>
      </c>
      <c r="J50" s="11"/>
    </row>
    <row r="51" spans="1:10" x14ac:dyDescent="0.2">
      <c r="A51" s="75"/>
      <c r="B51" s="76"/>
      <c r="C51" s="76" t="s">
        <v>29</v>
      </c>
      <c r="D51" s="76"/>
      <c r="E51" s="77">
        <v>10408.920000000013</v>
      </c>
      <c r="F51" s="78">
        <v>184338.58</v>
      </c>
      <c r="G51" s="79">
        <v>174285</v>
      </c>
      <c r="H51" s="79">
        <f>E51+F51-G51</f>
        <v>20462.5</v>
      </c>
      <c r="I51" s="80">
        <v>10539.92</v>
      </c>
      <c r="J51" s="11"/>
    </row>
    <row r="52" spans="1:10" x14ac:dyDescent="0.2">
      <c r="A52" s="75"/>
      <c r="B52" s="76"/>
      <c r="C52" s="76" t="s">
        <v>20</v>
      </c>
      <c r="D52" s="76"/>
      <c r="E52" s="77">
        <v>2007116.0999999996</v>
      </c>
      <c r="F52" s="78">
        <v>212250</v>
      </c>
      <c r="G52" s="79">
        <f>337775.03+259923</f>
        <v>597698.03</v>
      </c>
      <c r="H52" s="79">
        <f>E52+F52-G52</f>
        <v>1621668.0699999996</v>
      </c>
      <c r="I52" s="80">
        <f>583707.53+788</f>
        <v>584495.53</v>
      </c>
      <c r="J52" s="11"/>
    </row>
    <row r="53" spans="1:10" x14ac:dyDescent="0.2">
      <c r="A53" s="75"/>
      <c r="B53" s="76"/>
      <c r="C53" s="76" t="s">
        <v>30</v>
      </c>
      <c r="D53" s="76"/>
      <c r="E53" s="77">
        <v>926439.76</v>
      </c>
      <c r="F53" s="78">
        <v>1168574.7</v>
      </c>
      <c r="G53" s="79">
        <v>969575</v>
      </c>
      <c r="H53" s="79">
        <f>E53+F53-G53</f>
        <v>1125439.46</v>
      </c>
      <c r="I53" s="80">
        <v>1125439.46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2946120.7799999993</v>
      </c>
      <c r="F54" s="202">
        <f>F50+F51+F52+F53</f>
        <v>1565163.2799999998</v>
      </c>
      <c r="G54" s="202">
        <f>G50+G51+G52+G53</f>
        <v>1743558.03</v>
      </c>
      <c r="H54" s="202">
        <f>H50+H51+H52+H53</f>
        <v>2767726.0299999993</v>
      </c>
      <c r="I54" s="203">
        <f>I50+I51+I52+I53</f>
        <v>1720630.9100000001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85"/>
      <c r="H55" s="86"/>
      <c r="I55" s="86"/>
      <c r="J55" s="11"/>
    </row>
    <row r="56" spans="1:10" ht="1.5" customHeight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1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H45:I45"/>
    <mergeCell ref="F47:F48"/>
    <mergeCell ref="E7:I7"/>
    <mergeCell ref="H13:I13"/>
    <mergeCell ref="A34:I35"/>
    <mergeCell ref="A43:I43"/>
    <mergeCell ref="C29:E29"/>
    <mergeCell ref="C32:F32"/>
    <mergeCell ref="B33:F33"/>
    <mergeCell ref="A2:D2"/>
    <mergeCell ref="E2:I2"/>
    <mergeCell ref="E3:I3"/>
    <mergeCell ref="E4:I4"/>
    <mergeCell ref="E5:I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125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76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47922206</v>
      </c>
      <c r="F6" s="20"/>
      <c r="G6" s="21" t="s">
        <v>3</v>
      </c>
      <c r="I6" s="22">
        <v>1106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4678000</v>
      </c>
      <c r="F16" s="146">
        <v>41492645.609999999</v>
      </c>
      <c r="G16" s="7">
        <f>H16+I16</f>
        <v>41505325.920000002</v>
      </c>
      <c r="H16" s="145">
        <v>41276596.710000001</v>
      </c>
      <c r="I16" s="145">
        <v>228729.21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4805000</v>
      </c>
      <c r="F18" s="146">
        <v>41192510.229999997</v>
      </c>
      <c r="G18" s="7">
        <f>H18+I18</f>
        <v>41606437.609999999</v>
      </c>
      <c r="H18" s="145">
        <v>41262312.109999999</v>
      </c>
      <c r="I18" s="145">
        <v>344125.5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101111.68999999762</v>
      </c>
      <c r="H24" s="245">
        <f>H18-H16-H22</f>
        <v>-14284.60000000149</v>
      </c>
      <c r="I24" s="245">
        <f>I18-I16-I22</f>
        <v>115396.29000000001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101111.68999999762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101111.69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10111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91000.69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100000</v>
      </c>
      <c r="G38" s="190">
        <v>49750</v>
      </c>
      <c r="H38" s="147"/>
      <c r="I38" s="61">
        <f>G38/F38</f>
        <v>0.4975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982610</v>
      </c>
      <c r="G39" s="190">
        <v>982610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789610</v>
      </c>
      <c r="G41" s="190">
        <v>789610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.75" thickTop="1" x14ac:dyDescent="0.35">
      <c r="A46" s="124"/>
      <c r="B46" s="192"/>
      <c r="C46" s="126"/>
      <c r="D46" s="192"/>
      <c r="E46" s="127" t="s">
        <v>140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401"/>
      <c r="G47" s="134"/>
      <c r="H47" s="135">
        <v>42004</v>
      </c>
      <c r="I47" s="136">
        <v>42004</v>
      </c>
      <c r="J47" s="11"/>
    </row>
    <row r="48" spans="1:10" x14ac:dyDescent="0.2">
      <c r="A48" s="193"/>
      <c r="B48" s="194"/>
      <c r="C48" s="194"/>
      <c r="D48" s="194"/>
      <c r="E48" s="132"/>
      <c r="F48" s="401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23908</v>
      </c>
      <c r="F50" s="72">
        <v>0</v>
      </c>
      <c r="G50" s="73">
        <v>5853</v>
      </c>
      <c r="H50" s="73">
        <f>E50+F50-G50</f>
        <v>18055</v>
      </c>
      <c r="I50" s="74">
        <v>18055</v>
      </c>
      <c r="J50" s="11"/>
    </row>
    <row r="51" spans="1:10" x14ac:dyDescent="0.2">
      <c r="A51" s="75"/>
      <c r="B51" s="76"/>
      <c r="C51" s="76" t="s">
        <v>29</v>
      </c>
      <c r="D51" s="76"/>
      <c r="E51" s="77">
        <v>201901.69000000006</v>
      </c>
      <c r="F51" s="78">
        <v>221039.81</v>
      </c>
      <c r="G51" s="79">
        <v>312106</v>
      </c>
      <c r="H51" s="79">
        <f>E51+F51-G51</f>
        <v>110835.50000000006</v>
      </c>
      <c r="I51" s="80">
        <v>88522.22</v>
      </c>
      <c r="J51" s="11"/>
    </row>
    <row r="52" spans="1:10" x14ac:dyDescent="0.2">
      <c r="A52" s="75"/>
      <c r="B52" s="76"/>
      <c r="C52" s="76" t="s">
        <v>20</v>
      </c>
      <c r="D52" s="76"/>
      <c r="E52" s="77">
        <v>882012.08</v>
      </c>
      <c r="F52" s="78">
        <f>118399.18+85443.93</f>
        <v>203843.11</v>
      </c>
      <c r="G52" s="79">
        <f>78420.53+786354.67</f>
        <v>864775.20000000007</v>
      </c>
      <c r="H52" s="79">
        <f>E52+F52-G52</f>
        <v>221079.98999999987</v>
      </c>
      <c r="I52" s="80">
        <f>135636.06+85443.93</f>
        <v>221079.99</v>
      </c>
      <c r="J52" s="11"/>
    </row>
    <row r="53" spans="1:10" x14ac:dyDescent="0.2">
      <c r="A53" s="75"/>
      <c r="B53" s="76"/>
      <c r="C53" s="76" t="s">
        <v>30</v>
      </c>
      <c r="D53" s="76"/>
      <c r="E53" s="77">
        <v>279549.60000000009</v>
      </c>
      <c r="F53" s="78">
        <v>991939</v>
      </c>
      <c r="G53" s="79">
        <v>1164781.07</v>
      </c>
      <c r="H53" s="79">
        <f>E53+F53-G53</f>
        <v>106707.53000000003</v>
      </c>
      <c r="I53" s="80">
        <v>106707.53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1387371.37</v>
      </c>
      <c r="F54" s="202">
        <f>F50+F51+F52+F53</f>
        <v>1416821.92</v>
      </c>
      <c r="G54" s="202">
        <f>G50+G51+G52+G53</f>
        <v>2347515.2700000005</v>
      </c>
      <c r="H54" s="202">
        <f>H50+H51+H52+H53</f>
        <v>456678.01999999996</v>
      </c>
      <c r="I54" s="203">
        <f>I50+I51+I52+I53</f>
        <v>434364.74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H45:I45"/>
    <mergeCell ref="A43:I43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3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112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109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47922061</v>
      </c>
      <c r="F6" s="20"/>
      <c r="G6" s="21" t="s">
        <v>3</v>
      </c>
      <c r="I6" s="22">
        <v>1125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6888000</v>
      </c>
      <c r="F16" s="146">
        <v>23886973</v>
      </c>
      <c r="G16" s="7">
        <f>H16+I16</f>
        <v>23715177.07</v>
      </c>
      <c r="H16" s="145">
        <v>22400914.98</v>
      </c>
      <c r="I16" s="145">
        <v>1314262.0900000001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6888000</v>
      </c>
      <c r="F18" s="146">
        <v>23803803.050000001</v>
      </c>
      <c r="G18" s="7">
        <f>H18+I18</f>
        <v>24053523.959999997</v>
      </c>
      <c r="H18" s="145">
        <v>22614402.649999999</v>
      </c>
      <c r="I18" s="145">
        <v>1439121.31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338346.88999999687</v>
      </c>
      <c r="H24" s="245">
        <f>H18-H16-H22</f>
        <v>213487.66999999806</v>
      </c>
      <c r="I24" s="245">
        <f>I18-I16-I22</f>
        <v>124859.21999999997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G24-G26</f>
        <v>304423.83999999688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6">
        <v>33923.050000000003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304423.84000000003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20000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284423.84000000003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33923.050000000003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ht="15" customHeight="1" x14ac:dyDescent="0.2">
      <c r="A34" s="409" t="s">
        <v>143</v>
      </c>
      <c r="B34" s="409"/>
      <c r="C34" s="409"/>
      <c r="D34" s="409"/>
      <c r="E34" s="409"/>
      <c r="F34" s="409"/>
      <c r="G34" s="409"/>
      <c r="H34" s="409"/>
      <c r="I34" s="409"/>
    </row>
    <row r="35" spans="1:10" s="4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4"/>
    </row>
    <row r="37" spans="1:10" ht="19.5" x14ac:dyDescent="0.4">
      <c r="A37" s="32" t="s">
        <v>123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0" ht="15" customHeight="1" x14ac:dyDescent="0.35">
      <c r="A39" s="168" t="s">
        <v>32</v>
      </c>
      <c r="B39" s="60"/>
      <c r="C39" s="2"/>
      <c r="D39" s="60"/>
      <c r="E39" s="187"/>
      <c r="F39" s="190">
        <v>0</v>
      </c>
      <c r="G39" s="190">
        <v>0</v>
      </c>
      <c r="H39" s="147"/>
      <c r="I39" s="61" t="s">
        <v>95</v>
      </c>
      <c r="J39" s="54"/>
    </row>
    <row r="40" spans="1:10" ht="16.5" x14ac:dyDescent="0.35">
      <c r="A40" s="168" t="s">
        <v>43</v>
      </c>
      <c r="B40" s="60"/>
      <c r="C40" s="2"/>
      <c r="D40" s="191"/>
      <c r="E40" s="191"/>
      <c r="F40" s="190">
        <v>697000</v>
      </c>
      <c r="G40" s="190">
        <v>726967.45</v>
      </c>
      <c r="H40" s="147"/>
      <c r="I40" s="61">
        <f>G40/F40</f>
        <v>1.042994906743185</v>
      </c>
      <c r="J40" s="11"/>
    </row>
    <row r="41" spans="1:10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95</v>
      </c>
      <c r="J41" s="11"/>
    </row>
    <row r="42" spans="1:10" ht="16.5" x14ac:dyDescent="0.35">
      <c r="A42" s="168" t="s">
        <v>104</v>
      </c>
      <c r="B42" s="60"/>
      <c r="C42" s="2"/>
      <c r="D42" s="187"/>
      <c r="E42" s="187"/>
      <c r="F42" s="190">
        <v>557600</v>
      </c>
      <c r="G42" s="190">
        <v>557600</v>
      </c>
      <c r="H42" s="147"/>
      <c r="I42" s="61">
        <f>G42/F42</f>
        <v>1</v>
      </c>
      <c r="J42" s="11"/>
    </row>
    <row r="43" spans="1:10" ht="16.5" x14ac:dyDescent="0.35">
      <c r="A43" s="168" t="s">
        <v>38</v>
      </c>
      <c r="B43" s="35"/>
      <c r="C43" s="35"/>
      <c r="D43" s="28"/>
      <c r="E43" s="28" t="s">
        <v>96</v>
      </c>
      <c r="F43" s="190">
        <v>0</v>
      </c>
      <c r="G43" s="190">
        <v>0</v>
      </c>
      <c r="H43" s="147"/>
      <c r="I43" s="61" t="s">
        <v>95</v>
      </c>
      <c r="J43" s="11"/>
    </row>
    <row r="44" spans="1:10" x14ac:dyDescent="0.2">
      <c r="A44" s="399" t="s">
        <v>142</v>
      </c>
      <c r="B44" s="399"/>
      <c r="C44" s="399"/>
      <c r="D44" s="399"/>
      <c r="E44" s="399"/>
      <c r="F44" s="399"/>
      <c r="G44" s="399"/>
      <c r="H44" s="399"/>
      <c r="I44" s="399"/>
      <c r="J44" s="11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0" ht="19.5" thickBot="1" x14ac:dyDescent="0.45">
      <c r="A46" s="32" t="s">
        <v>124</v>
      </c>
      <c r="B46" s="32" t="s">
        <v>25</v>
      </c>
      <c r="C46" s="34"/>
      <c r="D46" s="187"/>
      <c r="E46" s="187"/>
      <c r="F46" s="67"/>
      <c r="G46" s="68"/>
      <c r="H46" s="402" t="s">
        <v>42</v>
      </c>
      <c r="I46" s="403"/>
      <c r="J46" s="11"/>
    </row>
    <row r="47" spans="1:10" ht="18.75" thickTop="1" x14ac:dyDescent="0.35">
      <c r="A47" s="124"/>
      <c r="B47" s="192"/>
      <c r="C47" s="126"/>
      <c r="D47" s="192"/>
      <c r="E47" s="127" t="s">
        <v>140</v>
      </c>
      <c r="F47" s="128" t="s">
        <v>26</v>
      </c>
      <c r="G47" s="129" t="s">
        <v>27</v>
      </c>
      <c r="H47" s="130" t="s">
        <v>28</v>
      </c>
      <c r="I47" s="131" t="s">
        <v>41</v>
      </c>
      <c r="J47" s="11"/>
    </row>
    <row r="48" spans="1:10" x14ac:dyDescent="0.2">
      <c r="A48" s="193"/>
      <c r="B48" s="194"/>
      <c r="C48" s="194"/>
      <c r="D48" s="194"/>
      <c r="E48" s="132"/>
      <c r="F48" s="401"/>
      <c r="G48" s="134"/>
      <c r="H48" s="135">
        <v>42004</v>
      </c>
      <c r="I48" s="136">
        <v>42004</v>
      </c>
      <c r="J48" s="11"/>
    </row>
    <row r="49" spans="1:10" x14ac:dyDescent="0.2">
      <c r="A49" s="193"/>
      <c r="B49" s="194"/>
      <c r="C49" s="194"/>
      <c r="D49" s="194"/>
      <c r="E49" s="132"/>
      <c r="F49" s="401"/>
      <c r="G49" s="137"/>
      <c r="H49" s="137"/>
      <c r="I49" s="138"/>
      <c r="J49" s="11"/>
    </row>
    <row r="50" spans="1:10" ht="13.5" thickBot="1" x14ac:dyDescent="0.25">
      <c r="A50" s="195"/>
      <c r="B50" s="196"/>
      <c r="C50" s="196"/>
      <c r="D50" s="196"/>
      <c r="E50" s="195"/>
      <c r="F50" s="197"/>
      <c r="G50" s="198"/>
      <c r="H50" s="198"/>
      <c r="I50" s="199"/>
      <c r="J50" s="11"/>
    </row>
    <row r="51" spans="1:10" ht="13.5" thickTop="1" x14ac:dyDescent="0.2">
      <c r="A51" s="69"/>
      <c r="B51" s="70"/>
      <c r="C51" s="70" t="s">
        <v>21</v>
      </c>
      <c r="D51" s="70"/>
      <c r="E51" s="71">
        <v>18100</v>
      </c>
      <c r="F51" s="72">
        <v>30000</v>
      </c>
      <c r="G51" s="73">
        <v>40000</v>
      </c>
      <c r="H51" s="73">
        <f>E51+F51-G51</f>
        <v>8100</v>
      </c>
      <c r="I51" s="74">
        <v>8100</v>
      </c>
      <c r="J51" s="11"/>
    </row>
    <row r="52" spans="1:10" x14ac:dyDescent="0.2">
      <c r="A52" s="75"/>
      <c r="B52" s="76"/>
      <c r="C52" s="76" t="s">
        <v>29</v>
      </c>
      <c r="D52" s="76"/>
      <c r="E52" s="77">
        <v>154545.04999999999</v>
      </c>
      <c r="F52" s="78">
        <v>115753.82</v>
      </c>
      <c r="G52" s="79">
        <v>102980</v>
      </c>
      <c r="H52" s="79">
        <f>E52+F52-G52</f>
        <v>167318.87</v>
      </c>
      <c r="I52" s="80">
        <v>148746.85999999999</v>
      </c>
      <c r="J52" s="11"/>
    </row>
    <row r="53" spans="1:10" x14ac:dyDescent="0.2">
      <c r="A53" s="75"/>
      <c r="B53" s="76"/>
      <c r="C53" s="76" t="s">
        <v>20</v>
      </c>
      <c r="D53" s="76"/>
      <c r="E53" s="77">
        <v>433127.03</v>
      </c>
      <c r="F53" s="78">
        <v>82607.960000000006</v>
      </c>
      <c r="G53" s="79">
        <v>239093</v>
      </c>
      <c r="H53" s="79">
        <f>E53+F53-G53</f>
        <v>276641.99000000005</v>
      </c>
      <c r="I53" s="80">
        <v>276641.99</v>
      </c>
      <c r="J53" s="11"/>
    </row>
    <row r="54" spans="1:10" x14ac:dyDescent="0.2">
      <c r="A54" s="75"/>
      <c r="B54" s="76"/>
      <c r="C54" s="76" t="s">
        <v>30</v>
      </c>
      <c r="D54" s="76"/>
      <c r="E54" s="77">
        <v>726611.66999999993</v>
      </c>
      <c r="F54" s="78">
        <v>822893</v>
      </c>
      <c r="G54" s="79">
        <v>710735</v>
      </c>
      <c r="H54" s="79">
        <f>E54+F54-G54</f>
        <v>838769.66999999993</v>
      </c>
      <c r="I54" s="80">
        <v>838769.67</v>
      </c>
      <c r="J54" s="11"/>
    </row>
    <row r="55" spans="1:10" ht="18.75" thickBot="1" x14ac:dyDescent="0.4">
      <c r="A55" s="81" t="s">
        <v>12</v>
      </c>
      <c r="B55" s="200"/>
      <c r="C55" s="200"/>
      <c r="D55" s="200"/>
      <c r="E55" s="201">
        <f>E51+E52+E53+E54</f>
        <v>1332383.75</v>
      </c>
      <c r="F55" s="202">
        <f>F51+F52+F53+F54</f>
        <v>1051254.78</v>
      </c>
      <c r="G55" s="202">
        <f>G51+G52+G53+G54</f>
        <v>1092808</v>
      </c>
      <c r="H55" s="202">
        <f>H51+H52+H53+H54</f>
        <v>1290830.53</v>
      </c>
      <c r="I55" s="203">
        <f>I51+I52+I53+I54</f>
        <v>1272258.52</v>
      </c>
      <c r="J55" s="11"/>
    </row>
    <row r="56" spans="1:10" ht="18.75" thickTop="1" x14ac:dyDescent="0.35">
      <c r="A56" s="83"/>
      <c r="B56" s="64"/>
      <c r="C56" s="64"/>
      <c r="D56" s="36"/>
      <c r="E56" s="36"/>
      <c r="F56" s="67"/>
      <c r="G56" s="68"/>
      <c r="H56" s="84"/>
      <c r="I56" s="84"/>
      <c r="J56" s="11"/>
    </row>
    <row r="57" spans="1:10" ht="18" x14ac:dyDescent="0.35">
      <c r="A57" s="83"/>
      <c r="B57" s="64"/>
      <c r="C57" s="64"/>
      <c r="D57" s="36"/>
      <c r="E57" s="36"/>
      <c r="F57" s="67"/>
      <c r="G57" s="85"/>
      <c r="H57" s="86"/>
      <c r="I57" s="86"/>
      <c r="J57" s="11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1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F48:F49"/>
    <mergeCell ref="E5:I5"/>
    <mergeCell ref="E7:I7"/>
    <mergeCell ref="H13:I13"/>
    <mergeCell ref="A44:I44"/>
    <mergeCell ref="C29:E29"/>
    <mergeCell ref="C32:F32"/>
    <mergeCell ref="B33:F33"/>
    <mergeCell ref="A2:D2"/>
    <mergeCell ref="E2:I2"/>
    <mergeCell ref="E3:I3"/>
    <mergeCell ref="E4:I4"/>
    <mergeCell ref="H46:I46"/>
    <mergeCell ref="A34:I36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77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78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69650721</v>
      </c>
      <c r="F6" s="20"/>
      <c r="G6" s="21" t="s">
        <v>3</v>
      </c>
      <c r="I6" s="22">
        <v>1126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4720000</v>
      </c>
      <c r="F16" s="146">
        <v>25551516</v>
      </c>
      <c r="G16" s="7">
        <f>H16+I16</f>
        <v>25853109.93</v>
      </c>
      <c r="H16" s="145">
        <v>25814240.93</v>
      </c>
      <c r="I16" s="145">
        <v>38869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4720000</v>
      </c>
      <c r="F18" s="146">
        <v>25799686</v>
      </c>
      <c r="G18" s="7">
        <f>H18+I18</f>
        <v>25865656.93</v>
      </c>
      <c r="H18" s="145">
        <v>25814240.93</v>
      </c>
      <c r="I18" s="145">
        <v>51416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12547</v>
      </c>
      <c r="H24" s="245">
        <f>H18-H16-H22</f>
        <v>0</v>
      </c>
      <c r="I24" s="245">
        <f>I18-I16-I22</f>
        <v>12547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12547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12547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145">
        <v>10000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2547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132624</v>
      </c>
      <c r="G39" s="190">
        <v>132624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108624</v>
      </c>
      <c r="G41" s="190">
        <v>108624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207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234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33">
        <v>0</v>
      </c>
      <c r="F50" s="204">
        <v>10500</v>
      </c>
      <c r="G50" s="73">
        <v>2000</v>
      </c>
      <c r="H50" s="73">
        <f>E50+F50-G50</f>
        <v>8500</v>
      </c>
      <c r="I50" s="225">
        <v>8500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76735.789999999979</v>
      </c>
      <c r="F51" s="205">
        <v>143672</v>
      </c>
      <c r="G51" s="79">
        <v>124229</v>
      </c>
      <c r="H51" s="79">
        <f>E51+F51-G51</f>
        <v>96178.789999999979</v>
      </c>
      <c r="I51" s="227">
        <v>83574.789999999994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167600</v>
      </c>
      <c r="F52" s="205">
        <v>82700</v>
      </c>
      <c r="G52" s="79">
        <f>203273+7027</f>
        <v>210300</v>
      </c>
      <c r="H52" s="79">
        <f>E52+F52-G52</f>
        <v>40000</v>
      </c>
      <c r="I52" s="227">
        <v>40000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20221.26999999999</v>
      </c>
      <c r="F53" s="205">
        <v>132624</v>
      </c>
      <c r="G53" s="79">
        <v>152845.26999999999</v>
      </c>
      <c r="H53" s="79">
        <f>E53+F53-G53</f>
        <v>0</v>
      </c>
      <c r="I53" s="227">
        <v>0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264557.05999999994</v>
      </c>
      <c r="F54" s="230">
        <f>F50+F51+F52+F53</f>
        <v>369496</v>
      </c>
      <c r="G54" s="231">
        <f>G50+G51+G52+G53</f>
        <v>489374.27</v>
      </c>
      <c r="H54" s="231">
        <f>H50+H51+H52+H53</f>
        <v>144678.78999999998</v>
      </c>
      <c r="I54" s="232">
        <f>I50+I51+I52+I53</f>
        <v>132074.78999999998</v>
      </c>
      <c r="J54" s="11"/>
    </row>
    <row r="55" spans="1:10" ht="15" customHeight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2.75" customHeight="1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2.7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A2:D2"/>
    <mergeCell ref="E2:I2"/>
    <mergeCell ref="E3:I3"/>
    <mergeCell ref="E4:I4"/>
    <mergeCell ref="F47:F48"/>
    <mergeCell ref="A34:I35"/>
    <mergeCell ref="H45:I45"/>
    <mergeCell ref="E5:I5"/>
    <mergeCell ref="E7:I7"/>
    <mergeCell ref="H13:I13"/>
    <mergeCell ref="A43:I43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7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117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79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97</v>
      </c>
      <c r="F6" s="20"/>
      <c r="G6" s="21" t="s">
        <v>3</v>
      </c>
      <c r="I6" s="22">
        <v>1127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10" spans="1:10" s="4" customFormat="1" ht="15" customHeight="1" x14ac:dyDescent="0.4">
      <c r="A10" s="23"/>
      <c r="B10" s="24"/>
      <c r="C10" s="24"/>
      <c r="D10" s="24"/>
      <c r="E10" s="25" t="s">
        <v>4</v>
      </c>
      <c r="F10" s="25" t="s">
        <v>5</v>
      </c>
      <c r="G10" s="26" t="s">
        <v>6</v>
      </c>
      <c r="H10" s="47" t="s">
        <v>7</v>
      </c>
      <c r="I10" s="47"/>
      <c r="J10" s="24"/>
    </row>
    <row r="11" spans="1:10" s="4" customFormat="1" ht="15" customHeight="1" x14ac:dyDescent="0.4">
      <c r="A11" s="28"/>
      <c r="B11" s="28"/>
      <c r="C11" s="28"/>
      <c r="D11" s="28"/>
      <c r="E11" s="25" t="s">
        <v>8</v>
      </c>
      <c r="F11" s="25" t="s">
        <v>8</v>
      </c>
      <c r="G11" s="26" t="s">
        <v>9</v>
      </c>
      <c r="H11" s="185" t="s">
        <v>10</v>
      </c>
      <c r="I11" s="120" t="s">
        <v>11</v>
      </c>
      <c r="J11" s="24"/>
    </row>
    <row r="12" spans="1:10" s="4" customFormat="1" ht="12.75" customHeight="1" x14ac:dyDescent="0.2">
      <c r="A12" s="28"/>
      <c r="B12" s="28"/>
      <c r="C12" s="28"/>
      <c r="D12" s="28"/>
      <c r="E12" s="25" t="s">
        <v>12</v>
      </c>
      <c r="F12" s="25" t="s">
        <v>12</v>
      </c>
      <c r="G12" s="186"/>
      <c r="H12" s="402" t="s">
        <v>114</v>
      </c>
      <c r="I12" s="403"/>
      <c r="J12" s="24"/>
    </row>
    <row r="13" spans="1:10" s="4" customFormat="1" ht="12.75" customHeight="1" x14ac:dyDescent="0.2">
      <c r="A13" s="28"/>
      <c r="B13" s="28"/>
      <c r="C13" s="28"/>
      <c r="D13" s="28"/>
      <c r="E13" s="25"/>
      <c r="F13" s="25"/>
      <c r="G13" s="186"/>
      <c r="H13" s="182"/>
      <c r="I13" s="144"/>
      <c r="J13" s="24"/>
    </row>
    <row r="14" spans="1:10" s="4" customFormat="1" ht="18.75" x14ac:dyDescent="0.4">
      <c r="A14" s="32" t="s">
        <v>119</v>
      </c>
      <c r="B14" s="32"/>
      <c r="C14" s="33"/>
      <c r="D14" s="34"/>
      <c r="E14" s="35"/>
      <c r="F14" s="35"/>
      <c r="G14" s="187"/>
      <c r="H14" s="28"/>
      <c r="I14" s="28"/>
      <c r="J14" s="24"/>
    </row>
    <row r="15" spans="1:10" s="4" customFormat="1" ht="19.5" x14ac:dyDescent="0.4">
      <c r="A15" s="37" t="s">
        <v>14</v>
      </c>
      <c r="B15" s="32"/>
      <c r="C15" s="33"/>
      <c r="D15" s="34"/>
      <c r="E15" s="145">
        <v>18384000</v>
      </c>
      <c r="F15" s="146">
        <v>61551821.030000001</v>
      </c>
      <c r="G15" s="7">
        <f>H15+I15</f>
        <v>61306397.770000003</v>
      </c>
      <c r="H15" s="145">
        <v>59502644.490000002</v>
      </c>
      <c r="I15" s="145">
        <v>1803753.28</v>
      </c>
      <c r="J15" s="24"/>
    </row>
    <row r="16" spans="1:10" s="4" customFormat="1" ht="20.25" customHeight="1" x14ac:dyDescent="0.35">
      <c r="A16" s="2"/>
      <c r="B16" s="24"/>
      <c r="C16" s="24"/>
      <c r="D16" s="24"/>
      <c r="J16" s="24"/>
    </row>
    <row r="17" spans="1:10" s="4" customFormat="1" ht="19.5" x14ac:dyDescent="0.4">
      <c r="A17" s="37" t="s">
        <v>15</v>
      </c>
      <c r="B17" s="3"/>
      <c r="C17" s="3"/>
      <c r="D17" s="3"/>
      <c r="E17" s="145">
        <v>18384000</v>
      </c>
      <c r="F17" s="146">
        <v>64813095.899999999</v>
      </c>
      <c r="G17" s="7">
        <f>H17+I17</f>
        <v>61551821.030000001</v>
      </c>
      <c r="H17" s="145">
        <v>59382717.850000001</v>
      </c>
      <c r="I17" s="145">
        <v>2169103.1800000002</v>
      </c>
      <c r="J17" s="24"/>
    </row>
    <row r="18" spans="1:10" s="4" customFormat="1" ht="14.25" customHeight="1" x14ac:dyDescent="0.35">
      <c r="A18" s="2"/>
      <c r="B18" s="3"/>
      <c r="C18" s="3"/>
      <c r="D18" s="3"/>
      <c r="E18" s="7"/>
      <c r="F18" s="8"/>
      <c r="G18" s="7"/>
      <c r="H18" s="9"/>
      <c r="I18" s="9"/>
      <c r="J18" s="184"/>
    </row>
    <row r="19" spans="1:10" s="4" customFormat="1" ht="14.25" customHeight="1" x14ac:dyDescent="0.35">
      <c r="A19" s="2"/>
      <c r="B19" s="3"/>
      <c r="C19" s="3"/>
      <c r="D19" s="3"/>
      <c r="E19" s="38"/>
      <c r="F19" s="38"/>
      <c r="G19" s="39"/>
      <c r="H19" s="1"/>
      <c r="I19" s="1"/>
      <c r="J19" s="184"/>
    </row>
    <row r="20" spans="1:10" ht="19.5" x14ac:dyDescent="0.4">
      <c r="A20" s="40" t="s">
        <v>16</v>
      </c>
      <c r="B20" s="38"/>
      <c r="C20" s="38"/>
      <c r="D20" s="38"/>
      <c r="E20" s="38"/>
      <c r="F20" s="38"/>
      <c r="G20" s="41"/>
      <c r="H20" s="39"/>
      <c r="I20" s="39"/>
      <c r="J20" s="39"/>
    </row>
    <row r="21" spans="1:10" ht="18" x14ac:dyDescent="0.35">
      <c r="A21" s="38"/>
      <c r="B21" s="38"/>
      <c r="C21" s="188" t="s">
        <v>39</v>
      </c>
      <c r="D21" s="38"/>
      <c r="E21" s="38"/>
      <c r="F21" s="38"/>
      <c r="G21" s="5">
        <f>H21+I21</f>
        <v>0</v>
      </c>
      <c r="H21" s="6">
        <v>0</v>
      </c>
      <c r="I21" s="6">
        <v>0</v>
      </c>
      <c r="J21" s="39"/>
    </row>
    <row r="22" spans="1:10" ht="18" x14ac:dyDescent="0.35">
      <c r="A22" s="38"/>
      <c r="B22" s="38"/>
      <c r="C22" s="188"/>
      <c r="D22" s="38"/>
      <c r="E22" s="38"/>
      <c r="F22" s="38"/>
      <c r="G22" s="5"/>
      <c r="H22" s="6"/>
      <c r="I22" s="6"/>
      <c r="J22" s="39"/>
    </row>
    <row r="23" spans="1:10" ht="19.5" x14ac:dyDescent="0.4">
      <c r="A23" s="243" t="s">
        <v>35</v>
      </c>
      <c r="B23" s="243"/>
      <c r="C23" s="244"/>
      <c r="D23" s="243"/>
      <c r="E23" s="243"/>
      <c r="F23" s="243"/>
      <c r="G23" s="245">
        <f>G17-G15-G21</f>
        <v>245423.25999999791</v>
      </c>
      <c r="H23" s="245">
        <f>H17-H15-H21</f>
        <v>-119926.6400000006</v>
      </c>
      <c r="I23" s="245">
        <f>I17-I15-I21</f>
        <v>365349.90000000014</v>
      </c>
      <c r="J23" s="45"/>
    </row>
    <row r="24" spans="1:10" ht="15" x14ac:dyDescent="0.3">
      <c r="A24" s="241" t="s">
        <v>126</v>
      </c>
      <c r="B24" s="241"/>
      <c r="C24" s="241"/>
      <c r="D24" s="241"/>
      <c r="E24" s="241"/>
      <c r="F24" s="241"/>
      <c r="G24" s="246">
        <f>G23-G25</f>
        <v>150022.25999999791</v>
      </c>
      <c r="H24" s="238"/>
      <c r="I24" s="238"/>
    </row>
    <row r="25" spans="1:10" ht="15" x14ac:dyDescent="0.3">
      <c r="A25" s="241" t="s">
        <v>120</v>
      </c>
      <c r="B25" s="241"/>
      <c r="C25" s="241"/>
      <c r="D25" s="241"/>
      <c r="E25" s="241"/>
      <c r="F25" s="241"/>
      <c r="G25" s="314">
        <v>95401</v>
      </c>
      <c r="H25" s="238"/>
      <c r="I25" s="238"/>
    </row>
    <row r="26" spans="1:10" x14ac:dyDescent="0.2">
      <c r="A26" s="238"/>
      <c r="B26" s="238"/>
      <c r="C26" s="238"/>
      <c r="D26" s="238"/>
      <c r="E26" s="238"/>
      <c r="F26" s="238"/>
      <c r="G26" s="238"/>
      <c r="H26" s="237"/>
      <c r="I26" s="237"/>
    </row>
    <row r="27" spans="1:10" ht="16.5" x14ac:dyDescent="0.35">
      <c r="A27" s="248" t="s">
        <v>121</v>
      </c>
      <c r="B27" s="248" t="s">
        <v>122</v>
      </c>
      <c r="C27" s="248"/>
      <c r="D27" s="242"/>
      <c r="E27" s="242"/>
      <c r="F27" s="240"/>
      <c r="G27" s="245"/>
      <c r="H27" s="239"/>
      <c r="I27" s="249"/>
      <c r="J27" s="46"/>
    </row>
    <row r="28" spans="1:10" s="4" customFormat="1" ht="15" x14ac:dyDescent="0.3">
      <c r="A28" s="248"/>
      <c r="B28" s="248"/>
      <c r="C28" s="404" t="s">
        <v>19</v>
      </c>
      <c r="D28" s="404"/>
      <c r="E28" s="404"/>
      <c r="F28" s="240"/>
      <c r="G28" s="250">
        <f>G29+G30</f>
        <v>150022.26</v>
      </c>
      <c r="H28" s="239"/>
      <c r="I28" s="249"/>
    </row>
    <row r="29" spans="1:10" s="4" customFormat="1" ht="18.75" x14ac:dyDescent="0.4">
      <c r="A29" s="251"/>
      <c r="B29" s="251"/>
      <c r="C29" s="252"/>
      <c r="D29" s="253"/>
      <c r="E29" s="254" t="s">
        <v>127</v>
      </c>
      <c r="F29" s="255" t="s">
        <v>21</v>
      </c>
      <c r="G29" s="256">
        <v>15000</v>
      </c>
      <c r="H29" s="239"/>
      <c r="I29" s="249"/>
    </row>
    <row r="30" spans="1:10" s="4" customFormat="1" ht="18.75" x14ac:dyDescent="0.4">
      <c r="A30" s="251"/>
      <c r="B30" s="251"/>
      <c r="C30" s="257"/>
      <c r="D30" s="253"/>
      <c r="E30" s="258"/>
      <c r="F30" s="255" t="s">
        <v>20</v>
      </c>
      <c r="G30" s="256">
        <v>135022.26</v>
      </c>
      <c r="H30" s="239"/>
      <c r="I30" s="249"/>
    </row>
    <row r="31" spans="1:10" s="4" customFormat="1" ht="20.25" customHeight="1" x14ac:dyDescent="0.4">
      <c r="A31" s="251"/>
      <c r="B31" s="259"/>
      <c r="C31" s="405" t="s">
        <v>128</v>
      </c>
      <c r="D31" s="405"/>
      <c r="E31" s="405"/>
      <c r="F31" s="405"/>
      <c r="G31" s="250">
        <f>G25</f>
        <v>95401</v>
      </c>
      <c r="H31" s="239"/>
      <c r="I31" s="249"/>
    </row>
    <row r="32" spans="1:10" s="4" customFormat="1" ht="20.25" customHeight="1" x14ac:dyDescent="0.3">
      <c r="A32" s="260"/>
      <c r="B32" s="406" t="s">
        <v>155</v>
      </c>
      <c r="C32" s="406"/>
      <c r="D32" s="406"/>
      <c r="E32" s="406"/>
      <c r="F32" s="406"/>
      <c r="G32" s="261">
        <v>284426.40000000002</v>
      </c>
      <c r="H32" s="262"/>
      <c r="I32" s="262"/>
    </row>
    <row r="33" spans="1:10" s="4" customFormat="1" ht="12.75" customHeight="1" x14ac:dyDescent="0.2">
      <c r="A33" s="409" t="s">
        <v>153</v>
      </c>
      <c r="B33" s="409"/>
      <c r="C33" s="409"/>
      <c r="D33" s="409"/>
      <c r="E33" s="409"/>
      <c r="F33" s="409"/>
      <c r="G33" s="409"/>
      <c r="H33" s="409"/>
      <c r="I33" s="409"/>
    </row>
    <row r="34" spans="1:10" s="4" customFormat="1" x14ac:dyDescent="0.2">
      <c r="A34" s="409"/>
      <c r="B34" s="409"/>
      <c r="C34" s="409"/>
      <c r="D34" s="409"/>
      <c r="E34" s="409"/>
      <c r="F34" s="409"/>
      <c r="G34" s="409"/>
      <c r="H34" s="409"/>
      <c r="I34" s="409"/>
    </row>
    <row r="35" spans="1:10" s="4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19.5" customHeight="1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135000</v>
      </c>
      <c r="G38" s="190">
        <v>134355</v>
      </c>
      <c r="H38" s="147"/>
      <c r="I38" s="61">
        <f>G38/F38</f>
        <v>0.99522222222222223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2063393</v>
      </c>
      <c r="G39" s="190">
        <v>2063392.7</v>
      </c>
      <c r="H39" s="147"/>
      <c r="I39" s="61">
        <f>G39/F39</f>
        <v>0.99999985460840468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1668393</v>
      </c>
      <c r="G41" s="190">
        <v>1668393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ht="7.5" customHeight="1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76511</v>
      </c>
      <c r="F50" s="204">
        <v>0</v>
      </c>
      <c r="G50" s="73">
        <v>0</v>
      </c>
      <c r="H50" s="73">
        <f>E50+F50-G50</f>
        <v>76511</v>
      </c>
      <c r="I50" s="225">
        <v>76511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118872.92999999993</v>
      </c>
      <c r="F51" s="205">
        <v>255140</v>
      </c>
      <c r="G51" s="79">
        <v>281905.53000000003</v>
      </c>
      <c r="H51" s="79">
        <f>E51+F51-G51</f>
        <v>92107.399999999907</v>
      </c>
      <c r="I51" s="227">
        <v>63623.9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636871.80999999959</v>
      </c>
      <c r="F52" s="205">
        <v>3851603.73</v>
      </c>
      <c r="G52" s="79">
        <f>96662.22+533432.19</f>
        <v>630094.40999999992</v>
      </c>
      <c r="H52" s="79">
        <f>E52+F52-G52</f>
        <v>3858381.129999999</v>
      </c>
      <c r="I52" s="227">
        <f>11777.4+3846603.73</f>
        <v>3858381.13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715708.62999999989</v>
      </c>
      <c r="F53" s="205">
        <v>2153606.7000000002</v>
      </c>
      <c r="G53" s="79">
        <v>2674343</v>
      </c>
      <c r="H53" s="79">
        <f>E53+F53-G53</f>
        <v>194972.33000000007</v>
      </c>
      <c r="I53" s="227">
        <v>194972.33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1547964.3699999994</v>
      </c>
      <c r="F54" s="230">
        <f>F50+F51+F52+F53</f>
        <v>6260350.4299999997</v>
      </c>
      <c r="G54" s="231">
        <f>G50+G51+G52+G53</f>
        <v>3586342.94</v>
      </c>
      <c r="H54" s="231">
        <f>H50+H51+H52+H53</f>
        <v>4221971.8599999994</v>
      </c>
      <c r="I54" s="232">
        <f>I50+I51+I52+I53</f>
        <v>4193488.36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E47:E48"/>
    <mergeCell ref="A2:D2"/>
    <mergeCell ref="E2:I2"/>
    <mergeCell ref="E3:I3"/>
    <mergeCell ref="E4:I4"/>
    <mergeCell ref="E5:I5"/>
    <mergeCell ref="E7:I7"/>
    <mergeCell ref="H12:I12"/>
    <mergeCell ref="A33:I35"/>
    <mergeCell ref="A43:I43"/>
    <mergeCell ref="H45:I45"/>
    <mergeCell ref="F47:F48"/>
    <mergeCell ref="C28:E28"/>
    <mergeCell ref="C31:F31"/>
    <mergeCell ref="B32:F32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80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81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98</v>
      </c>
      <c r="F6" s="20"/>
      <c r="G6" s="21" t="s">
        <v>3</v>
      </c>
      <c r="I6" s="22">
        <v>1151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1203000</v>
      </c>
      <c r="F16" s="146">
        <v>12886087.66</v>
      </c>
      <c r="G16" s="7">
        <f>H16+I16</f>
        <v>12851999</v>
      </c>
      <c r="H16" s="145">
        <v>12825083.26</v>
      </c>
      <c r="I16" s="145">
        <v>26915.74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1203000</v>
      </c>
      <c r="F18" s="146">
        <v>12114397.529999999</v>
      </c>
      <c r="G18" s="7">
        <f>H18+I18</f>
        <v>12938155.050000001</v>
      </c>
      <c r="H18" s="145">
        <v>12886480.050000001</v>
      </c>
      <c r="I18" s="145">
        <v>51675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86156.050000000745</v>
      </c>
      <c r="H24" s="245">
        <f>H18-H16-H22</f>
        <v>61396.790000000969</v>
      </c>
      <c r="I24" s="245">
        <f>I18-I16-I22</f>
        <v>24759.26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86156.050000000745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86156.05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4000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82156.05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7"/>
      <c r="B34" s="407"/>
      <c r="C34" s="407"/>
      <c r="D34" s="407"/>
      <c r="E34" s="407"/>
      <c r="F34" s="407"/>
      <c r="G34" s="407"/>
      <c r="H34" s="407"/>
      <c r="I34" s="407"/>
    </row>
    <row r="35" spans="1:10" ht="16.5" customHeight="1" x14ac:dyDescent="0.2">
      <c r="A35" s="407"/>
      <c r="B35" s="407"/>
      <c r="C35" s="407"/>
      <c r="D35" s="407"/>
      <c r="E35" s="407"/>
      <c r="F35" s="407"/>
      <c r="G35" s="407"/>
      <c r="H35" s="407"/>
      <c r="I35" s="407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160242</v>
      </c>
      <c r="G39" s="190">
        <v>160242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127994</v>
      </c>
      <c r="G41" s="190">
        <v>127994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13015</v>
      </c>
      <c r="F50" s="204">
        <v>0</v>
      </c>
      <c r="G50" s="73">
        <v>4000</v>
      </c>
      <c r="H50" s="73">
        <f>E50+F50-G50</f>
        <v>9015</v>
      </c>
      <c r="I50" s="225">
        <v>9015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84048.9</v>
      </c>
      <c r="F51" s="205">
        <v>69616.639999999999</v>
      </c>
      <c r="G51" s="79">
        <v>75784</v>
      </c>
      <c r="H51" s="79">
        <f>E51+F51-G51</f>
        <v>77881.539999999979</v>
      </c>
      <c r="I51" s="227">
        <v>74864.27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594930.1</v>
      </c>
      <c r="F52" s="205">
        <v>128630.85</v>
      </c>
      <c r="G52" s="79">
        <f>123321+598558.15</f>
        <v>721879.15</v>
      </c>
      <c r="H52" s="79">
        <f>E52+F52-G52</f>
        <v>1681.7999999999302</v>
      </c>
      <c r="I52" s="227">
        <v>1681.8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176991.91999999998</v>
      </c>
      <c r="F53" s="205">
        <v>160242</v>
      </c>
      <c r="G53" s="79">
        <v>239387</v>
      </c>
      <c r="H53" s="79">
        <f>E53+F53-G53</f>
        <v>97846.919999999984</v>
      </c>
      <c r="I53" s="227">
        <v>97846.92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868985.91999999993</v>
      </c>
      <c r="F54" s="230">
        <f>F50+F51+F52+F53</f>
        <v>358489.49</v>
      </c>
      <c r="G54" s="231">
        <f>G50+G51+G52+G53</f>
        <v>1041050.15</v>
      </c>
      <c r="H54" s="231">
        <f>H50+H51+H52+H53</f>
        <v>186425.25999999989</v>
      </c>
      <c r="I54" s="232">
        <f>I50+I51+I52+I53</f>
        <v>183407.99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82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83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99</v>
      </c>
      <c r="F6" s="20"/>
      <c r="G6" s="21" t="s">
        <v>3</v>
      </c>
      <c r="I6" s="22">
        <v>1161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1628000</v>
      </c>
      <c r="F16" s="146">
        <v>14377097</v>
      </c>
      <c r="G16" s="7">
        <f>H16+I16</f>
        <v>14363061.67</v>
      </c>
      <c r="H16" s="145">
        <v>14234672.789999999</v>
      </c>
      <c r="I16" s="145">
        <v>128388.88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1628000</v>
      </c>
      <c r="F18" s="146">
        <v>14264511</v>
      </c>
      <c r="G18" s="7">
        <f>H18+I18</f>
        <v>14444350.4</v>
      </c>
      <c r="H18" s="145">
        <v>14251520.4</v>
      </c>
      <c r="I18" s="145">
        <v>192830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81288.730000000447</v>
      </c>
      <c r="H24" s="245">
        <f>H18-H16-H22</f>
        <v>16847.610000001267</v>
      </c>
      <c r="I24" s="245">
        <f>I18-I16-I22</f>
        <v>64441.119999999995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81288.730000000447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81288.73</v>
      </c>
      <c r="H29" s="239"/>
      <c r="I29" s="249"/>
      <c r="J29" s="145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145">
        <v>10000</v>
      </c>
      <c r="H30" s="239"/>
      <c r="I30" s="249"/>
      <c r="J30" s="145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71288.73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48383</v>
      </c>
      <c r="G39" s="190">
        <v>48383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38383</v>
      </c>
      <c r="G41" s="190">
        <v>38383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44500</v>
      </c>
      <c r="F50" s="204">
        <v>10000</v>
      </c>
      <c r="G50" s="73">
        <v>4000</v>
      </c>
      <c r="H50" s="73">
        <f>E50+F50-G50</f>
        <v>50500</v>
      </c>
      <c r="I50" s="225">
        <v>50500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72541.549999999988</v>
      </c>
      <c r="F51" s="205">
        <v>91660</v>
      </c>
      <c r="G51" s="79">
        <v>79536</v>
      </c>
      <c r="H51" s="79">
        <f>E51+F51-G51</f>
        <v>84665.549999999988</v>
      </c>
      <c r="I51" s="227">
        <v>84509.55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448218.36</v>
      </c>
      <c r="F52" s="205">
        <f>74667.54+12500</f>
        <v>87167.54</v>
      </c>
      <c r="G52" s="79">
        <f>40777+193284</f>
        <v>234061</v>
      </c>
      <c r="H52" s="79">
        <f>E52+F52-G52</f>
        <v>301324.90000000002</v>
      </c>
      <c r="I52" s="227">
        <f>288824.9+26414</f>
        <v>315238.90000000002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17481.73000000001</v>
      </c>
      <c r="F53" s="205">
        <v>89160</v>
      </c>
      <c r="G53" s="79">
        <v>79305</v>
      </c>
      <c r="H53" s="79">
        <f>E53+F53-G53</f>
        <v>27336.73000000001</v>
      </c>
      <c r="I53" s="227">
        <v>27336.73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582741.6399999999</v>
      </c>
      <c r="F54" s="230">
        <f>F50+F51+F52+F53</f>
        <v>277987.53999999998</v>
      </c>
      <c r="G54" s="231">
        <f>G50+G51+G52+G53</f>
        <v>396902</v>
      </c>
      <c r="H54" s="231">
        <f>H50+H51+H52+H53</f>
        <v>463827.18000000005</v>
      </c>
      <c r="I54" s="232">
        <f>I50+I51+I52+I53</f>
        <v>477585.18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topLeftCell="A7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84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85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100</v>
      </c>
      <c r="F6" s="20"/>
      <c r="G6" s="21" t="s">
        <v>3</v>
      </c>
      <c r="I6" s="22">
        <v>1212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4481000</v>
      </c>
      <c r="F16" s="146">
        <v>22790789.440000001</v>
      </c>
      <c r="G16" s="7">
        <f>H16+I16</f>
        <v>22908413.020000003</v>
      </c>
      <c r="H16" s="145">
        <v>22854612.420000002</v>
      </c>
      <c r="I16" s="145">
        <v>53800.6</v>
      </c>
      <c r="J16" s="24"/>
    </row>
    <row r="17" spans="1:11" s="4" customFormat="1" ht="20.25" customHeight="1" x14ac:dyDescent="0.35">
      <c r="A17" s="2"/>
      <c r="B17" s="24"/>
      <c r="C17" s="24"/>
      <c r="D17" s="24"/>
      <c r="J17" s="24"/>
    </row>
    <row r="18" spans="1:11" s="4" customFormat="1" ht="19.5" x14ac:dyDescent="0.4">
      <c r="A18" s="37" t="s">
        <v>15</v>
      </c>
      <c r="B18" s="3"/>
      <c r="C18" s="3"/>
      <c r="D18" s="3"/>
      <c r="E18" s="145">
        <v>4600000</v>
      </c>
      <c r="F18" s="146">
        <v>22790789.440000001</v>
      </c>
      <c r="G18" s="7">
        <f>H18+I18</f>
        <v>23115877.299999997</v>
      </c>
      <c r="H18" s="145">
        <v>22947133.309999999</v>
      </c>
      <c r="I18" s="145">
        <v>168743.99</v>
      </c>
      <c r="J18" s="24"/>
    </row>
    <row r="19" spans="1:11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1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1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1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207464.27999999374</v>
      </c>
      <c r="H24" s="245">
        <f>H18-H16-H22</f>
        <v>92520.889999996871</v>
      </c>
      <c r="I24" s="245">
        <f>I18-I16-I22</f>
        <v>114943.38999999998</v>
      </c>
      <c r="J24" s="45"/>
    </row>
    <row r="25" spans="1:11" ht="15" x14ac:dyDescent="0.3">
      <c r="A25" s="241" t="s">
        <v>126</v>
      </c>
      <c r="B25" s="241"/>
      <c r="C25" s="241"/>
      <c r="D25" s="241"/>
      <c r="E25" s="241"/>
      <c r="F25" s="241"/>
      <c r="G25" s="246">
        <f>G24-G26</f>
        <v>88191.279999993742</v>
      </c>
      <c r="H25" s="238"/>
      <c r="I25" s="238"/>
    </row>
    <row r="26" spans="1:11" ht="15" x14ac:dyDescent="0.3">
      <c r="A26" s="241" t="s">
        <v>120</v>
      </c>
      <c r="B26" s="241"/>
      <c r="C26" s="241"/>
      <c r="D26" s="241"/>
      <c r="E26" s="241"/>
      <c r="F26" s="241"/>
      <c r="G26" s="246">
        <v>119273</v>
      </c>
      <c r="H26" s="238"/>
      <c r="I26" s="238"/>
    </row>
    <row r="27" spans="1:11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1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1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88191.28</v>
      </c>
      <c r="H29" s="239"/>
      <c r="I29" s="249"/>
      <c r="K29" s="145"/>
    </row>
    <row r="30" spans="1:11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145">
        <v>15000</v>
      </c>
      <c r="H30" s="239"/>
      <c r="I30" s="249"/>
      <c r="K30" s="145"/>
    </row>
    <row r="31" spans="1:11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73191.28</v>
      </c>
      <c r="H31" s="239"/>
      <c r="I31" s="249"/>
      <c r="K31" s="189"/>
    </row>
    <row r="32" spans="1:11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119273</v>
      </c>
      <c r="H32" s="239"/>
      <c r="I32" s="249"/>
      <c r="K32" s="145"/>
    </row>
    <row r="33" spans="1:11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116168</v>
      </c>
      <c r="H33" s="262"/>
      <c r="I33" s="262"/>
      <c r="K33" s="145"/>
    </row>
    <row r="34" spans="1:11" x14ac:dyDescent="0.2">
      <c r="A34" s="407" t="s">
        <v>144</v>
      </c>
      <c r="B34" s="407"/>
      <c r="C34" s="407"/>
      <c r="D34" s="407"/>
      <c r="E34" s="407"/>
      <c r="F34" s="407"/>
      <c r="G34" s="407"/>
      <c r="H34" s="407"/>
      <c r="I34" s="407"/>
      <c r="J34" s="54"/>
    </row>
    <row r="35" spans="1:11" x14ac:dyDescent="0.2">
      <c r="A35" s="407"/>
      <c r="B35" s="407"/>
      <c r="C35" s="407"/>
      <c r="D35" s="407"/>
      <c r="E35" s="407"/>
      <c r="F35" s="407"/>
      <c r="G35" s="407"/>
      <c r="H35" s="407"/>
      <c r="I35" s="407"/>
      <c r="J35" s="54"/>
    </row>
    <row r="36" spans="1:11" x14ac:dyDescent="0.2">
      <c r="A36" s="407"/>
      <c r="B36" s="407"/>
      <c r="C36" s="407"/>
      <c r="D36" s="407"/>
      <c r="E36" s="407"/>
      <c r="F36" s="407"/>
      <c r="G36" s="407"/>
      <c r="H36" s="407"/>
      <c r="I36" s="407"/>
      <c r="J36" s="54"/>
    </row>
    <row r="37" spans="1:11" ht="15" customHeight="1" x14ac:dyDescent="0.4">
      <c r="A37" s="32" t="s">
        <v>123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1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11"/>
    </row>
    <row r="39" spans="1:11" ht="16.5" x14ac:dyDescent="0.35">
      <c r="A39" s="168" t="s">
        <v>32</v>
      </c>
      <c r="B39" s="60"/>
      <c r="C39" s="2"/>
      <c r="D39" s="60"/>
      <c r="E39" s="187"/>
      <c r="F39" s="190">
        <v>285000</v>
      </c>
      <c r="G39" s="190">
        <v>128791</v>
      </c>
      <c r="H39" s="147"/>
      <c r="I39" s="61">
        <f>G39/F39</f>
        <v>0.45189824561403508</v>
      </c>
      <c r="J39" s="11"/>
    </row>
    <row r="40" spans="1:11" ht="16.5" x14ac:dyDescent="0.35">
      <c r="A40" s="168" t="s">
        <v>43</v>
      </c>
      <c r="B40" s="60"/>
      <c r="C40" s="2"/>
      <c r="D40" s="191"/>
      <c r="E40" s="191"/>
      <c r="F40" s="190">
        <v>315430</v>
      </c>
      <c r="G40" s="190">
        <v>315430</v>
      </c>
      <c r="H40" s="147"/>
      <c r="I40" s="61">
        <f>G40/F40</f>
        <v>1</v>
      </c>
      <c r="J40" s="11"/>
    </row>
    <row r="41" spans="1:11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95</v>
      </c>
      <c r="J41" s="11"/>
    </row>
    <row r="42" spans="1:11" ht="16.5" x14ac:dyDescent="0.35">
      <c r="A42" s="168" t="s">
        <v>104</v>
      </c>
      <c r="B42" s="60"/>
      <c r="C42" s="2"/>
      <c r="D42" s="187"/>
      <c r="E42" s="187"/>
      <c r="F42" s="190">
        <v>252430</v>
      </c>
      <c r="G42" s="190">
        <v>252430</v>
      </c>
      <c r="H42" s="147"/>
      <c r="I42" s="61">
        <f>G42/F42</f>
        <v>1</v>
      </c>
      <c r="J42" s="11"/>
    </row>
    <row r="43" spans="1:11" ht="16.5" x14ac:dyDescent="0.35">
      <c r="A43" s="168" t="s">
        <v>38</v>
      </c>
      <c r="B43" s="35"/>
      <c r="C43" s="35"/>
      <c r="D43" s="28"/>
      <c r="E43" s="28" t="s">
        <v>96</v>
      </c>
      <c r="F43" s="190">
        <v>0</v>
      </c>
      <c r="G43" s="190">
        <v>0</v>
      </c>
      <c r="H43" s="147"/>
      <c r="I43" s="65" t="s">
        <v>95</v>
      </c>
      <c r="J43" s="11"/>
    </row>
    <row r="44" spans="1:11" x14ac:dyDescent="0.2">
      <c r="A44" s="408"/>
      <c r="B44" s="408"/>
      <c r="C44" s="408"/>
      <c r="D44" s="408"/>
      <c r="E44" s="408"/>
      <c r="F44" s="408"/>
      <c r="G44" s="408"/>
      <c r="H44" s="408"/>
      <c r="I44" s="408"/>
      <c r="J44" s="11"/>
    </row>
    <row r="45" spans="1:11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1" ht="19.5" thickBot="1" x14ac:dyDescent="0.45">
      <c r="A46" s="32" t="s">
        <v>124</v>
      </c>
      <c r="B46" s="32" t="s">
        <v>25</v>
      </c>
      <c r="C46" s="34"/>
      <c r="D46" s="187"/>
      <c r="E46" s="187"/>
      <c r="F46" s="67"/>
      <c r="G46" s="68"/>
      <c r="H46" s="402" t="s">
        <v>42</v>
      </c>
      <c r="I46" s="403"/>
      <c r="J46" s="11"/>
    </row>
    <row r="47" spans="1:11" ht="18" x14ac:dyDescent="0.35">
      <c r="A47" s="212"/>
      <c r="B47" s="213"/>
      <c r="C47" s="214"/>
      <c r="D47" s="213"/>
      <c r="E47" s="206" t="s">
        <v>140</v>
      </c>
      <c r="F47" s="215" t="s">
        <v>26</v>
      </c>
      <c r="G47" s="215" t="s">
        <v>27</v>
      </c>
      <c r="H47" s="216" t="s">
        <v>28</v>
      </c>
      <c r="I47" s="217" t="s">
        <v>41</v>
      </c>
      <c r="J47" s="11"/>
    </row>
    <row r="48" spans="1:11" x14ac:dyDescent="0.2">
      <c r="A48" s="218"/>
      <c r="B48" s="219"/>
      <c r="C48" s="219"/>
      <c r="D48" s="219"/>
      <c r="E48" s="411"/>
      <c r="F48" s="410"/>
      <c r="G48" s="134"/>
      <c r="H48" s="135">
        <v>42004</v>
      </c>
      <c r="I48" s="220">
        <v>42004</v>
      </c>
      <c r="J48" s="11"/>
    </row>
    <row r="49" spans="1:10" x14ac:dyDescent="0.2">
      <c r="A49" s="218"/>
      <c r="B49" s="219"/>
      <c r="C49" s="219"/>
      <c r="D49" s="219"/>
      <c r="E49" s="411"/>
      <c r="F49" s="410"/>
      <c r="G49" s="137"/>
      <c r="H49" s="137"/>
      <c r="I49" s="221"/>
      <c r="J49" s="11"/>
    </row>
    <row r="50" spans="1:10" ht="13.5" thickBot="1" x14ac:dyDescent="0.25">
      <c r="A50" s="222"/>
      <c r="B50" s="196"/>
      <c r="C50" s="196"/>
      <c r="D50" s="196"/>
      <c r="E50" s="208"/>
      <c r="F50" s="198"/>
      <c r="G50" s="198"/>
      <c r="H50" s="198"/>
      <c r="I50" s="223"/>
      <c r="J50" s="11"/>
    </row>
    <row r="51" spans="1:10" ht="13.5" thickTop="1" x14ac:dyDescent="0.2">
      <c r="A51" s="224"/>
      <c r="B51" s="70"/>
      <c r="C51" s="70" t="s">
        <v>21</v>
      </c>
      <c r="D51" s="70"/>
      <c r="E51" s="211">
        <v>49184</v>
      </c>
      <c r="F51" s="204">
        <v>10000</v>
      </c>
      <c r="G51" s="73">
        <v>4000</v>
      </c>
      <c r="H51" s="73">
        <f>E51+F51-G51</f>
        <v>55184</v>
      </c>
      <c r="I51" s="225">
        <v>55184</v>
      </c>
      <c r="J51" s="11"/>
    </row>
    <row r="52" spans="1:10" x14ac:dyDescent="0.2">
      <c r="A52" s="226"/>
      <c r="B52" s="76"/>
      <c r="C52" s="76" t="s">
        <v>29</v>
      </c>
      <c r="D52" s="76"/>
      <c r="E52" s="209">
        <v>38479.160000000003</v>
      </c>
      <c r="F52" s="205">
        <v>130701.49</v>
      </c>
      <c r="G52" s="79">
        <v>138822</v>
      </c>
      <c r="H52" s="79">
        <f>E52+F52-G52</f>
        <v>30358.650000000023</v>
      </c>
      <c r="I52" s="227">
        <v>32087.9</v>
      </c>
      <c r="J52" s="11"/>
    </row>
    <row r="53" spans="1:10" x14ac:dyDescent="0.2">
      <c r="A53" s="226"/>
      <c r="B53" s="76"/>
      <c r="C53" s="76" t="s">
        <v>20</v>
      </c>
      <c r="D53" s="76"/>
      <c r="E53" s="209">
        <v>48773.180000000051</v>
      </c>
      <c r="F53" s="205">
        <f>16000+56299.16</f>
        <v>72299.16</v>
      </c>
      <c r="G53" s="79">
        <v>55417</v>
      </c>
      <c r="H53" s="79">
        <f>E53+F53-G53</f>
        <v>65655.340000000055</v>
      </c>
      <c r="I53" s="227">
        <v>65655.34</v>
      </c>
      <c r="J53" s="11"/>
    </row>
    <row r="54" spans="1:10" x14ac:dyDescent="0.2">
      <c r="A54" s="226"/>
      <c r="B54" s="76"/>
      <c r="C54" s="76" t="s">
        <v>30</v>
      </c>
      <c r="D54" s="76"/>
      <c r="E54" s="209">
        <v>78960.830000000075</v>
      </c>
      <c r="F54" s="205">
        <v>321216</v>
      </c>
      <c r="G54" s="79">
        <v>252430</v>
      </c>
      <c r="H54" s="79">
        <f>E54+F54-G54</f>
        <v>147746.83000000007</v>
      </c>
      <c r="I54" s="227">
        <v>147746.82999999999</v>
      </c>
      <c r="J54" s="11"/>
    </row>
    <row r="55" spans="1:10" ht="18" customHeight="1" thickBot="1" x14ac:dyDescent="0.4">
      <c r="A55" s="228" t="s">
        <v>12</v>
      </c>
      <c r="B55" s="229"/>
      <c r="C55" s="229"/>
      <c r="D55" s="229"/>
      <c r="E55" s="210">
        <f>E51+E52+E53+E54</f>
        <v>215397.17000000013</v>
      </c>
      <c r="F55" s="230">
        <f>F51+F52+F53+F54</f>
        <v>534216.65</v>
      </c>
      <c r="G55" s="231">
        <f>G51+G52+G53+G54</f>
        <v>450669</v>
      </c>
      <c r="H55" s="231">
        <f>H51+H52+H53+H54</f>
        <v>298944.82000000018</v>
      </c>
      <c r="I55" s="232">
        <f>I51+I52+I53+I54</f>
        <v>300674.06999999995</v>
      </c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H46:I46"/>
    <mergeCell ref="E48:E49"/>
    <mergeCell ref="F48:F49"/>
    <mergeCell ref="E7:I7"/>
    <mergeCell ref="H13:I13"/>
    <mergeCell ref="A34:I36"/>
    <mergeCell ref="A44:I44"/>
    <mergeCell ref="C29:E29"/>
    <mergeCell ref="C32:F32"/>
    <mergeCell ref="B33:F33"/>
    <mergeCell ref="A2:D2"/>
    <mergeCell ref="E2:I2"/>
    <mergeCell ref="E3:I3"/>
    <mergeCell ref="E4:I4"/>
    <mergeCell ref="E5:I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86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87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101</v>
      </c>
      <c r="F6" s="20"/>
      <c r="G6" s="21" t="s">
        <v>3</v>
      </c>
      <c r="I6" s="22">
        <v>1305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810000</v>
      </c>
      <c r="F16" s="146">
        <v>6611093.8300000001</v>
      </c>
      <c r="G16" s="7">
        <f>H16+I16</f>
        <v>6610678.8300000001</v>
      </c>
      <c r="H16" s="145">
        <v>6603858.8300000001</v>
      </c>
      <c r="I16" s="145">
        <v>6820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810000</v>
      </c>
      <c r="F18" s="146">
        <v>6641307.6799999997</v>
      </c>
      <c r="G18" s="7">
        <f>H18+I18</f>
        <v>6640892.6799999997</v>
      </c>
      <c r="H18" s="145">
        <v>6634072.6799999997</v>
      </c>
      <c r="I18" s="145">
        <v>6820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30213.849999999627</v>
      </c>
      <c r="H24" s="245">
        <f>H18-H16-H22</f>
        <v>30213.849999999627</v>
      </c>
      <c r="I24" s="245">
        <f>I18-I16-I22</f>
        <v>0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30213.849999999627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30213.85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4043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26170.85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5000</v>
      </c>
      <c r="G39" s="190">
        <v>4585</v>
      </c>
      <c r="H39" s="147"/>
      <c r="I39" s="61">
        <f>G39/F39</f>
        <v>0.91700000000000004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4000</v>
      </c>
      <c r="G41" s="190">
        <v>4000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399" t="s">
        <v>145</v>
      </c>
      <c r="B43" s="399"/>
      <c r="C43" s="399"/>
      <c r="D43" s="399"/>
      <c r="E43" s="399"/>
      <c r="F43" s="399"/>
      <c r="G43" s="399"/>
      <c r="H43" s="399"/>
      <c r="I43" s="399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57441</v>
      </c>
      <c r="F50" s="204">
        <v>0</v>
      </c>
      <c r="G50" s="73">
        <v>0</v>
      </c>
      <c r="H50" s="73">
        <f>E50+F50-G50</f>
        <v>57441</v>
      </c>
      <c r="I50" s="225">
        <v>57440.09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68241.279999999999</v>
      </c>
      <c r="F51" s="205">
        <v>42689</v>
      </c>
      <c r="G51" s="79">
        <v>33569</v>
      </c>
      <c r="H51" s="79">
        <f>E51+F51-G51</f>
        <v>77361.279999999999</v>
      </c>
      <c r="I51" s="227">
        <v>74052.17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214742.87</v>
      </c>
      <c r="F52" s="205">
        <v>3446.37</v>
      </c>
      <c r="G52" s="79">
        <v>0</v>
      </c>
      <c r="H52" s="79">
        <f>E52+F52-G52</f>
        <v>218189.24</v>
      </c>
      <c r="I52" s="227">
        <v>218188.9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174761.47</v>
      </c>
      <c r="F53" s="205">
        <v>4585</v>
      </c>
      <c r="G53" s="79">
        <v>4000</v>
      </c>
      <c r="H53" s="79">
        <f>E53+F53-G53</f>
        <v>175346.47</v>
      </c>
      <c r="I53" s="227">
        <v>175346.47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515186.62</v>
      </c>
      <c r="F54" s="230">
        <f>F50+F51+F52+F53</f>
        <v>50720.37</v>
      </c>
      <c r="G54" s="231">
        <f>G50+G51+G52+G53</f>
        <v>37569</v>
      </c>
      <c r="H54" s="231">
        <f>H50+H51+H52+H53</f>
        <v>528337.99</v>
      </c>
      <c r="I54" s="232">
        <f>I50+I51+I52+I53</f>
        <v>525027.63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88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89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47922141</v>
      </c>
      <c r="F6" s="20"/>
      <c r="G6" s="21" t="s">
        <v>3</v>
      </c>
      <c r="I6" s="22">
        <v>1401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1638000</v>
      </c>
      <c r="F16" s="146">
        <v>5981353</v>
      </c>
      <c r="G16" s="7">
        <f>H16+I16</f>
        <v>5792083.0800000001</v>
      </c>
      <c r="H16" s="145">
        <v>5792083.0800000001</v>
      </c>
      <c r="I16" s="145">
        <v>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1638000</v>
      </c>
      <c r="F18" s="146">
        <v>5981353</v>
      </c>
      <c r="G18" s="7">
        <f>H18+I18</f>
        <v>5954869</v>
      </c>
      <c r="H18" s="145">
        <v>5954869</v>
      </c>
      <c r="I18" s="145">
        <v>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162785.91999999993</v>
      </c>
      <c r="H24" s="245">
        <f>H18-H16-H22</f>
        <v>162785.91999999993</v>
      </c>
      <c r="I24" s="245">
        <f>I18-I16-I22</f>
        <v>0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162785.91999999993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162785.92000000001</v>
      </c>
      <c r="H29" s="239"/>
      <c r="I29" s="249"/>
      <c r="J29" s="145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145">
        <v>1000</v>
      </c>
      <c r="H30" s="239"/>
      <c r="I30" s="249"/>
      <c r="J30" s="145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161785.92000000001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0"/>
      <c r="B34" s="400"/>
      <c r="C34" s="400"/>
      <c r="D34" s="400"/>
      <c r="E34" s="400"/>
      <c r="F34" s="400"/>
      <c r="G34" s="400"/>
      <c r="H34" s="400"/>
      <c r="I34" s="400"/>
    </row>
    <row r="35" spans="1:10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123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95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280389</v>
      </c>
      <c r="G39" s="190">
        <v>280389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95</v>
      </c>
      <c r="J40" s="11"/>
    </row>
    <row r="41" spans="1:10" ht="16.5" x14ac:dyDescent="0.35">
      <c r="A41" s="168" t="s">
        <v>104</v>
      </c>
      <c r="B41" s="60"/>
      <c r="C41" s="2"/>
      <c r="D41" s="187"/>
      <c r="E41" s="187"/>
      <c r="F41" s="190">
        <v>224389</v>
      </c>
      <c r="G41" s="190">
        <v>224389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96</v>
      </c>
      <c r="F42" s="190">
        <v>0</v>
      </c>
      <c r="G42" s="190">
        <v>0</v>
      </c>
      <c r="H42" s="147"/>
      <c r="I42" s="65" t="s">
        <v>95</v>
      </c>
      <c r="J42" s="11"/>
    </row>
    <row r="43" spans="1:10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124</v>
      </c>
      <c r="B45" s="32" t="s">
        <v>25</v>
      </c>
      <c r="C45" s="34"/>
      <c r="D45" s="187"/>
      <c r="E45" s="187"/>
      <c r="F45" s="67"/>
      <c r="G45" s="68"/>
      <c r="H45" s="402" t="s">
        <v>42</v>
      </c>
      <c r="I45" s="403"/>
      <c r="J45" s="11"/>
    </row>
    <row r="46" spans="1:10" ht="18" x14ac:dyDescent="0.35">
      <c r="A46" s="212"/>
      <c r="B46" s="213"/>
      <c r="C46" s="214"/>
      <c r="D46" s="213"/>
      <c r="E46" s="206" t="s">
        <v>140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4"/>
      <c r="H47" s="135">
        <v>42004</v>
      </c>
      <c r="I47" s="220">
        <v>42004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77613</v>
      </c>
      <c r="F50" s="204">
        <v>1000</v>
      </c>
      <c r="G50" s="73">
        <v>0</v>
      </c>
      <c r="H50" s="73">
        <f>E50+F50-G50</f>
        <v>78613</v>
      </c>
      <c r="I50" s="225">
        <f>H50</f>
        <v>78613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55466.34</v>
      </c>
      <c r="F51" s="205">
        <v>31685</v>
      </c>
      <c r="G51" s="79">
        <v>35000</v>
      </c>
      <c r="H51" s="79">
        <f>E51+F51-G51</f>
        <v>52151.34</v>
      </c>
      <c r="I51" s="227">
        <f t="shared" ref="I51:I53" si="0">H51</f>
        <v>52151.34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1894458.4</v>
      </c>
      <c r="F52" s="205">
        <v>75443.06</v>
      </c>
      <c r="G52" s="79">
        <v>47014</v>
      </c>
      <c r="H52" s="79">
        <f>E52+F52-G52</f>
        <v>1922887.46</v>
      </c>
      <c r="I52" s="227">
        <f>1274117.56+116957.1</f>
        <v>1391074.6600000001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267984.91000000003</v>
      </c>
      <c r="F53" s="205">
        <v>280389</v>
      </c>
      <c r="G53" s="79">
        <v>224389</v>
      </c>
      <c r="H53" s="79">
        <f>E53+F53-G53</f>
        <v>323984.91000000003</v>
      </c>
      <c r="I53" s="227">
        <f t="shared" si="0"/>
        <v>323984.91000000003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2295522.65</v>
      </c>
      <c r="F54" s="230">
        <f>F50+F51+F52+F53</f>
        <v>388517.06</v>
      </c>
      <c r="G54" s="231">
        <f>G50+G51+G52+G53</f>
        <v>306403</v>
      </c>
      <c r="H54" s="231">
        <f>H50+H51+H52+H53</f>
        <v>2377636.71</v>
      </c>
      <c r="I54" s="232">
        <f>I50+I51+I52+I53</f>
        <v>1845823.9100000001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I5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9"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90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397" t="s">
        <v>91</v>
      </c>
      <c r="F4" s="397"/>
      <c r="G4" s="397"/>
      <c r="H4" s="397"/>
      <c r="I4" s="397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91" t="s">
        <v>102</v>
      </c>
      <c r="F6" s="20"/>
      <c r="G6" s="21" t="s">
        <v>3</v>
      </c>
      <c r="I6" s="22">
        <v>1402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1887000</v>
      </c>
      <c r="F16" s="146">
        <v>8709620.3399999999</v>
      </c>
      <c r="G16" s="7">
        <f>H16+I16</f>
        <v>8709620.3399999999</v>
      </c>
      <c r="H16" s="145">
        <v>8709620.3399999999</v>
      </c>
      <c r="I16" s="145">
        <v>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1887000</v>
      </c>
      <c r="F18" s="146">
        <v>8657582.5399999991</v>
      </c>
      <c r="G18" s="7">
        <f>H18+I18</f>
        <v>8657582.5399999991</v>
      </c>
      <c r="H18" s="145">
        <v>8657582.5399999991</v>
      </c>
      <c r="I18" s="145">
        <v>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-52037.800000000745</v>
      </c>
      <c r="H24" s="245">
        <f>H18-H16-H22</f>
        <v>-52037.800000000745</v>
      </c>
      <c r="I24" s="245">
        <f>I18-I16-I22</f>
        <v>0</v>
      </c>
      <c r="J24" s="45"/>
    </row>
    <row r="25" spans="1:10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-52037.800000000745</v>
      </c>
      <c r="H25" s="238"/>
      <c r="I25" s="238"/>
    </row>
    <row r="26" spans="1:10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0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0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0</v>
      </c>
      <c r="H33" s="262"/>
      <c r="I33" s="262"/>
    </row>
    <row r="34" spans="1:10" s="4" customFormat="1" x14ac:dyDescent="0.2">
      <c r="A34" s="407" t="s">
        <v>158</v>
      </c>
      <c r="B34" s="407"/>
      <c r="C34" s="407"/>
      <c r="D34" s="407"/>
      <c r="E34" s="407"/>
      <c r="F34" s="407"/>
      <c r="G34" s="407"/>
      <c r="H34" s="407"/>
      <c r="I34" s="407"/>
    </row>
    <row r="35" spans="1:10" s="4" customFormat="1" x14ac:dyDescent="0.2">
      <c r="A35" s="407"/>
      <c r="B35" s="407"/>
      <c r="C35" s="407"/>
      <c r="D35" s="407"/>
      <c r="E35" s="407"/>
      <c r="F35" s="407"/>
      <c r="G35" s="407"/>
      <c r="H35" s="407"/>
      <c r="I35" s="407"/>
    </row>
    <row r="36" spans="1:10" ht="3" customHeight="1" x14ac:dyDescent="0.2">
      <c r="A36" s="407"/>
      <c r="B36" s="407"/>
      <c r="C36" s="407"/>
      <c r="D36" s="407"/>
      <c r="E36" s="407"/>
      <c r="F36" s="407"/>
      <c r="G36" s="407"/>
      <c r="H36" s="407"/>
      <c r="I36" s="407"/>
      <c r="J36" s="54"/>
    </row>
    <row r="37" spans="1:10" ht="19.5" x14ac:dyDescent="0.4">
      <c r="A37" s="32" t="s">
        <v>123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0" ht="15" customHeight="1" x14ac:dyDescent="0.35">
      <c r="A39" s="168" t="s">
        <v>32</v>
      </c>
      <c r="B39" s="60"/>
      <c r="C39" s="2"/>
      <c r="D39" s="60"/>
      <c r="E39" s="187"/>
      <c r="F39" s="190">
        <v>0</v>
      </c>
      <c r="G39" s="190">
        <v>0</v>
      </c>
      <c r="H39" s="147"/>
      <c r="I39" s="61" t="s">
        <v>95</v>
      </c>
      <c r="J39" s="54"/>
    </row>
    <row r="40" spans="1:10" ht="16.5" x14ac:dyDescent="0.35">
      <c r="A40" s="168" t="s">
        <v>43</v>
      </c>
      <c r="B40" s="60"/>
      <c r="C40" s="2"/>
      <c r="D40" s="191"/>
      <c r="E40" s="191"/>
      <c r="F40" s="190">
        <v>44000</v>
      </c>
      <c r="G40" s="190">
        <v>44033</v>
      </c>
      <c r="H40" s="147"/>
      <c r="I40" s="61">
        <f>G40/F40</f>
        <v>1.00075</v>
      </c>
      <c r="J40" s="11"/>
    </row>
    <row r="41" spans="1:10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95</v>
      </c>
      <c r="J41" s="11"/>
    </row>
    <row r="42" spans="1:10" ht="16.5" x14ac:dyDescent="0.35">
      <c r="A42" s="168" t="s">
        <v>104</v>
      </c>
      <c r="B42" s="60"/>
      <c r="C42" s="2"/>
      <c r="D42" s="187"/>
      <c r="E42" s="187"/>
      <c r="F42" s="190">
        <v>35000</v>
      </c>
      <c r="G42" s="190">
        <v>35000</v>
      </c>
      <c r="H42" s="147"/>
      <c r="I42" s="61">
        <f>G42/F42</f>
        <v>1</v>
      </c>
      <c r="J42" s="11"/>
    </row>
    <row r="43" spans="1:10" ht="16.5" x14ac:dyDescent="0.35">
      <c r="A43" s="168" t="s">
        <v>38</v>
      </c>
      <c r="B43" s="35"/>
      <c r="C43" s="35"/>
      <c r="D43" s="28"/>
      <c r="E43" s="28" t="s">
        <v>96</v>
      </c>
      <c r="F43" s="190">
        <v>0</v>
      </c>
      <c r="G43" s="190">
        <v>0</v>
      </c>
      <c r="H43" s="147"/>
      <c r="I43" s="65" t="s">
        <v>95</v>
      </c>
      <c r="J43" s="11"/>
    </row>
    <row r="44" spans="1:10" x14ac:dyDescent="0.2">
      <c r="A44" s="399" t="s">
        <v>151</v>
      </c>
      <c r="B44" s="399"/>
      <c r="C44" s="399"/>
      <c r="D44" s="399"/>
      <c r="E44" s="399"/>
      <c r="F44" s="399"/>
      <c r="G44" s="399"/>
      <c r="H44" s="399"/>
      <c r="I44" s="399"/>
      <c r="J44" s="11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0" ht="19.5" thickBot="1" x14ac:dyDescent="0.45">
      <c r="A46" s="32" t="s">
        <v>124</v>
      </c>
      <c r="B46" s="32" t="s">
        <v>25</v>
      </c>
      <c r="C46" s="34"/>
      <c r="D46" s="187"/>
      <c r="E46" s="187"/>
      <c r="F46" s="67"/>
      <c r="G46" s="68"/>
      <c r="H46" s="402" t="s">
        <v>42</v>
      </c>
      <c r="I46" s="403"/>
      <c r="J46" s="11"/>
    </row>
    <row r="47" spans="1:10" ht="18" x14ac:dyDescent="0.35">
      <c r="A47" s="212"/>
      <c r="B47" s="213"/>
      <c r="C47" s="214"/>
      <c r="D47" s="213"/>
      <c r="E47" s="206" t="s">
        <v>140</v>
      </c>
      <c r="F47" s="215" t="s">
        <v>26</v>
      </c>
      <c r="G47" s="215" t="s">
        <v>27</v>
      </c>
      <c r="H47" s="216" t="s">
        <v>28</v>
      </c>
      <c r="I47" s="217" t="s">
        <v>41</v>
      </c>
      <c r="J47" s="11"/>
    </row>
    <row r="48" spans="1:10" x14ac:dyDescent="0.2">
      <c r="A48" s="218"/>
      <c r="B48" s="219"/>
      <c r="C48" s="219"/>
      <c r="D48" s="219"/>
      <c r="E48" s="411"/>
      <c r="F48" s="410"/>
      <c r="G48" s="134"/>
      <c r="H48" s="135">
        <v>42004</v>
      </c>
      <c r="I48" s="220">
        <v>42004</v>
      </c>
      <c r="J48" s="11"/>
    </row>
    <row r="49" spans="1:10" x14ac:dyDescent="0.2">
      <c r="A49" s="218"/>
      <c r="B49" s="219"/>
      <c r="C49" s="219"/>
      <c r="D49" s="219"/>
      <c r="E49" s="411"/>
      <c r="F49" s="410"/>
      <c r="G49" s="137"/>
      <c r="H49" s="137"/>
      <c r="I49" s="221"/>
      <c r="J49" s="11"/>
    </row>
    <row r="50" spans="1:10" ht="13.5" thickBot="1" x14ac:dyDescent="0.25">
      <c r="A50" s="222"/>
      <c r="B50" s="196"/>
      <c r="C50" s="196"/>
      <c r="D50" s="196"/>
      <c r="E50" s="208"/>
      <c r="F50" s="198"/>
      <c r="G50" s="198"/>
      <c r="H50" s="198"/>
      <c r="I50" s="223"/>
      <c r="J50" s="11"/>
    </row>
    <row r="51" spans="1:10" ht="13.5" thickTop="1" x14ac:dyDescent="0.2">
      <c r="A51" s="224"/>
      <c r="B51" s="70"/>
      <c r="C51" s="70" t="s">
        <v>21</v>
      </c>
      <c r="D51" s="70"/>
      <c r="E51" s="211">
        <v>5557</v>
      </c>
      <c r="F51" s="204">
        <v>0</v>
      </c>
      <c r="G51" s="73">
        <v>0</v>
      </c>
      <c r="H51" s="73">
        <f>E51+F51-G51</f>
        <v>5557</v>
      </c>
      <c r="I51" s="225">
        <v>2557</v>
      </c>
      <c r="J51" s="11"/>
    </row>
    <row r="52" spans="1:10" x14ac:dyDescent="0.2">
      <c r="A52" s="226"/>
      <c r="B52" s="76"/>
      <c r="C52" s="76" t="s">
        <v>29</v>
      </c>
      <c r="D52" s="76"/>
      <c r="E52" s="209">
        <v>143706.69</v>
      </c>
      <c r="F52" s="205">
        <v>47946</v>
      </c>
      <c r="G52" s="79">
        <v>74238</v>
      </c>
      <c r="H52" s="79">
        <f>E52+F52-G52</f>
        <v>117414.69</v>
      </c>
      <c r="I52" s="227">
        <v>117322.52</v>
      </c>
      <c r="J52" s="11"/>
    </row>
    <row r="53" spans="1:10" x14ac:dyDescent="0.2">
      <c r="A53" s="226"/>
      <c r="B53" s="76"/>
      <c r="C53" s="76" t="s">
        <v>20</v>
      </c>
      <c r="D53" s="76"/>
      <c r="E53" s="209">
        <v>1093836.1500000001</v>
      </c>
      <c r="F53" s="205">
        <v>105066</v>
      </c>
      <c r="G53" s="79">
        <f>36127.79+105066</f>
        <v>141193.79</v>
      </c>
      <c r="H53" s="79">
        <f>E53+F53-G53</f>
        <v>1057708.3600000001</v>
      </c>
      <c r="I53" s="227">
        <v>296376.94</v>
      </c>
      <c r="J53" s="11"/>
    </row>
    <row r="54" spans="1:10" x14ac:dyDescent="0.2">
      <c r="A54" s="226"/>
      <c r="B54" s="76"/>
      <c r="C54" s="76" t="s">
        <v>30</v>
      </c>
      <c r="D54" s="76"/>
      <c r="E54" s="209">
        <v>37317.570000000007</v>
      </c>
      <c r="F54" s="205">
        <v>44033</v>
      </c>
      <c r="G54" s="79">
        <v>72524</v>
      </c>
      <c r="H54" s="79">
        <f>E54+F54-G54</f>
        <v>8826.570000000007</v>
      </c>
      <c r="I54" s="227">
        <v>8826.57</v>
      </c>
      <c r="J54" s="11"/>
    </row>
    <row r="55" spans="1:10" ht="18.75" thickBot="1" x14ac:dyDescent="0.4">
      <c r="A55" s="228" t="s">
        <v>12</v>
      </c>
      <c r="B55" s="229"/>
      <c r="C55" s="229"/>
      <c r="D55" s="229"/>
      <c r="E55" s="210">
        <f>E51+E52+E53+E54</f>
        <v>1280417.4100000001</v>
      </c>
      <c r="F55" s="230">
        <f>F51+F52+F53+F54</f>
        <v>197045</v>
      </c>
      <c r="G55" s="231">
        <f>G51+G52+G53+G54</f>
        <v>287955.79000000004</v>
      </c>
      <c r="H55" s="231">
        <f>H51+H52+H53+H54</f>
        <v>1189506.6200000001</v>
      </c>
      <c r="I55" s="232">
        <f>I51+I52+I53+I54</f>
        <v>425083.03</v>
      </c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E48:E49"/>
    <mergeCell ref="F48:F49"/>
    <mergeCell ref="A34:I36"/>
    <mergeCell ref="E5:I5"/>
    <mergeCell ref="E7:I7"/>
    <mergeCell ref="H13:I13"/>
    <mergeCell ref="A44:I44"/>
    <mergeCell ref="C29:E29"/>
    <mergeCell ref="C32:F32"/>
    <mergeCell ref="B33:F33"/>
    <mergeCell ref="A2:D2"/>
    <mergeCell ref="E2:I2"/>
    <mergeCell ref="E3:I3"/>
    <mergeCell ref="E4:I4"/>
    <mergeCell ref="H46:I46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7"/>
  <sheetViews>
    <sheetView zoomScaleNormal="100" workbookViewId="0">
      <selection activeCell="B9" sqref="B9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6.42578125" style="16" customWidth="1"/>
    <col min="10" max="10" width="16.85546875" style="16" customWidth="1"/>
    <col min="11" max="11" width="12.7109375" style="10" bestFit="1" customWidth="1"/>
    <col min="12" max="16384" width="9.140625" style="10"/>
  </cols>
  <sheetData>
    <row r="1" spans="1:10" ht="19.5" x14ac:dyDescent="0.4">
      <c r="A1" s="352" t="s">
        <v>0</v>
      </c>
      <c r="B1" s="353"/>
      <c r="C1" s="353"/>
      <c r="D1" s="353"/>
      <c r="E1" s="354"/>
      <c r="F1" s="28"/>
    </row>
    <row r="2" spans="1:10" ht="19.5" x14ac:dyDescent="0.4">
      <c r="A2" s="395" t="s">
        <v>1</v>
      </c>
      <c r="B2" s="395"/>
      <c r="C2" s="395"/>
      <c r="D2" s="395"/>
      <c r="E2" s="396" t="s">
        <v>92</v>
      </c>
      <c r="F2" s="396"/>
      <c r="G2" s="396"/>
      <c r="H2" s="396"/>
      <c r="I2" s="396"/>
      <c r="J2" s="18"/>
    </row>
    <row r="3" spans="1:10" ht="9.75" customHeight="1" x14ac:dyDescent="0.4">
      <c r="A3" s="17"/>
      <c r="B3" s="17"/>
      <c r="C3" s="17"/>
      <c r="D3" s="17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412" t="s">
        <v>113</v>
      </c>
      <c r="F4" s="412"/>
      <c r="G4" s="412"/>
      <c r="H4" s="412"/>
      <c r="I4" s="412"/>
    </row>
    <row r="5" spans="1:10" ht="7.5" customHeight="1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71177451</v>
      </c>
      <c r="F6" s="20"/>
      <c r="G6" s="21" t="s">
        <v>3</v>
      </c>
      <c r="I6" s="22">
        <v>1465</v>
      </c>
    </row>
    <row r="7" spans="1:10" ht="8.25" customHeight="1" x14ac:dyDescent="0.4">
      <c r="A7" s="18"/>
      <c r="E7" s="398" t="s">
        <v>34</v>
      </c>
      <c r="F7" s="398"/>
      <c r="G7" s="398"/>
      <c r="H7" s="398"/>
      <c r="I7" s="398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402" t="s">
        <v>114</v>
      </c>
      <c r="I13" s="403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119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24058000</v>
      </c>
      <c r="F16" s="146">
        <v>23503496</v>
      </c>
      <c r="G16" s="7">
        <f>H16+I16</f>
        <v>29388308.350000001</v>
      </c>
      <c r="H16" s="145">
        <v>12986714.779999999</v>
      </c>
      <c r="I16" s="145">
        <f>16624785.57-I22</f>
        <v>16401593.57</v>
      </c>
      <c r="J16" s="24"/>
    </row>
    <row r="17" spans="1:11" s="4" customFormat="1" ht="20.25" customHeight="1" x14ac:dyDescent="0.35">
      <c r="A17" s="2"/>
      <c r="B17" s="24"/>
      <c r="C17" s="24"/>
      <c r="D17" s="24"/>
      <c r="J17" s="24"/>
    </row>
    <row r="18" spans="1:11" s="4" customFormat="1" ht="19.5" x14ac:dyDescent="0.4">
      <c r="A18" s="37" t="s">
        <v>15</v>
      </c>
      <c r="B18" s="3"/>
      <c r="C18" s="3"/>
      <c r="D18" s="3"/>
      <c r="E18" s="145">
        <v>24068000</v>
      </c>
      <c r="F18" s="146">
        <v>28287629.489999998</v>
      </c>
      <c r="G18" s="7">
        <f>H18+I18</f>
        <v>28993875.969999999</v>
      </c>
      <c r="H18" s="145">
        <v>12095784.939999999</v>
      </c>
      <c r="I18" s="145">
        <v>16898091.030000001</v>
      </c>
      <c r="J18" s="24"/>
      <c r="K18" s="235"/>
    </row>
    <row r="19" spans="1:11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1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223192</v>
      </c>
      <c r="H22" s="6">
        <v>0</v>
      </c>
      <c r="I22" s="6">
        <v>223192</v>
      </c>
      <c r="J22" s="39"/>
    </row>
    <row r="23" spans="1:11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1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-617624.38000000268</v>
      </c>
      <c r="H24" s="245">
        <f>H18-H16-H22</f>
        <v>-890929.83999999985</v>
      </c>
      <c r="I24" s="245">
        <f>I18-I16-I22</f>
        <v>273305.46000000089</v>
      </c>
      <c r="J24" s="45"/>
    </row>
    <row r="25" spans="1:11" ht="15" x14ac:dyDescent="0.3">
      <c r="A25" s="241" t="s">
        <v>126</v>
      </c>
      <c r="B25" s="241"/>
      <c r="C25" s="241"/>
      <c r="D25" s="241"/>
      <c r="E25" s="241"/>
      <c r="F25" s="241"/>
      <c r="G25" s="246">
        <f>G24</f>
        <v>-617624.38000000268</v>
      </c>
      <c r="H25" s="238"/>
      <c r="I25" s="238"/>
    </row>
    <row r="26" spans="1:11" ht="15" x14ac:dyDescent="0.3">
      <c r="A26" s="241" t="s">
        <v>120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1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1" ht="16.5" x14ac:dyDescent="0.35">
      <c r="A28" s="248" t="s">
        <v>121</v>
      </c>
      <c r="B28" s="248" t="s">
        <v>122</v>
      </c>
      <c r="C28" s="248"/>
      <c r="D28" s="242"/>
      <c r="E28" s="242"/>
      <c r="F28" s="240"/>
      <c r="G28" s="245"/>
      <c r="H28" s="239"/>
      <c r="I28" s="249"/>
      <c r="J28" s="46"/>
    </row>
    <row r="29" spans="1:11" s="4" customFormat="1" ht="15" x14ac:dyDescent="0.3">
      <c r="A29" s="248"/>
      <c r="B29" s="248"/>
      <c r="C29" s="404" t="s">
        <v>19</v>
      </c>
      <c r="D29" s="404"/>
      <c r="E29" s="404"/>
      <c r="F29" s="240"/>
      <c r="G29" s="250">
        <f>G30+G31</f>
        <v>0</v>
      </c>
      <c r="H29" s="239"/>
      <c r="I29" s="249"/>
    </row>
    <row r="30" spans="1:11" s="4" customFormat="1" ht="18.75" x14ac:dyDescent="0.4">
      <c r="A30" s="251"/>
      <c r="B30" s="251"/>
      <c r="C30" s="252"/>
      <c r="D30" s="253"/>
      <c r="E30" s="254" t="s">
        <v>127</v>
      </c>
      <c r="F30" s="255" t="s">
        <v>21</v>
      </c>
      <c r="G30" s="256">
        <v>0</v>
      </c>
      <c r="H30" s="239"/>
      <c r="I30" s="249"/>
    </row>
    <row r="31" spans="1:11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1" s="4" customFormat="1" ht="20.25" customHeight="1" x14ac:dyDescent="0.4">
      <c r="A32" s="251"/>
      <c r="B32" s="259"/>
      <c r="C32" s="405" t="s">
        <v>128</v>
      </c>
      <c r="D32" s="405"/>
      <c r="E32" s="405"/>
      <c r="F32" s="405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406" t="s">
        <v>155</v>
      </c>
      <c r="C33" s="406"/>
      <c r="D33" s="406"/>
      <c r="E33" s="406"/>
      <c r="F33" s="406"/>
      <c r="G33" s="261">
        <v>-18757.990000000002</v>
      </c>
      <c r="H33" s="262"/>
      <c r="I33" s="262"/>
    </row>
    <row r="34" spans="1:10" s="4" customFormat="1" ht="29.25" customHeight="1" x14ac:dyDescent="0.2">
      <c r="A34" s="407" t="s">
        <v>157</v>
      </c>
      <c r="B34" s="407"/>
      <c r="C34" s="407"/>
      <c r="D34" s="407"/>
      <c r="E34" s="407"/>
      <c r="F34" s="407"/>
      <c r="G34" s="407"/>
      <c r="H34" s="407"/>
      <c r="I34" s="407"/>
    </row>
    <row r="35" spans="1:10" ht="19.5" x14ac:dyDescent="0.4">
      <c r="A35" s="32" t="s">
        <v>123</v>
      </c>
      <c r="B35" s="32" t="s">
        <v>31</v>
      </c>
      <c r="C35" s="32"/>
      <c r="D35" s="55"/>
      <c r="E35" s="187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37</v>
      </c>
      <c r="G36" s="120" t="s">
        <v>6</v>
      </c>
      <c r="H36" s="28"/>
      <c r="I36" s="58" t="s">
        <v>40</v>
      </c>
      <c r="J36" s="54"/>
    </row>
    <row r="37" spans="1:10" ht="15" customHeight="1" x14ac:dyDescent="0.35">
      <c r="A37" s="168" t="s">
        <v>32</v>
      </c>
      <c r="B37" s="60"/>
      <c r="C37" s="2"/>
      <c r="D37" s="60"/>
      <c r="E37" s="187"/>
      <c r="F37" s="190">
        <v>3450000</v>
      </c>
      <c r="G37" s="190">
        <v>2493507</v>
      </c>
      <c r="H37" s="147"/>
      <c r="I37" s="61">
        <f>G37/F37</f>
        <v>0.72275565217391302</v>
      </c>
      <c r="J37" s="236"/>
    </row>
    <row r="38" spans="1:10" ht="16.5" x14ac:dyDescent="0.35">
      <c r="A38" s="168" t="s">
        <v>43</v>
      </c>
      <c r="B38" s="60"/>
      <c r="C38" s="2"/>
      <c r="D38" s="191"/>
      <c r="E38" s="191"/>
      <c r="F38" s="190">
        <v>698000</v>
      </c>
      <c r="G38" s="190">
        <v>698120</v>
      </c>
      <c r="H38" s="147"/>
      <c r="I38" s="61">
        <f>G38/F38</f>
        <v>1.0001719197707737</v>
      </c>
      <c r="J38" s="11"/>
    </row>
    <row r="39" spans="1:10" ht="16.5" x14ac:dyDescent="0.35">
      <c r="A39" s="168" t="s">
        <v>44</v>
      </c>
      <c r="B39" s="60"/>
      <c r="C39" s="2"/>
      <c r="D39" s="191"/>
      <c r="E39" s="191"/>
      <c r="F39" s="190">
        <v>0</v>
      </c>
      <c r="G39" s="190">
        <v>0</v>
      </c>
      <c r="H39" s="147"/>
      <c r="I39" s="61" t="s">
        <v>95</v>
      </c>
      <c r="J39" s="11"/>
    </row>
    <row r="40" spans="1:10" ht="16.5" x14ac:dyDescent="0.35">
      <c r="A40" s="168" t="s">
        <v>104</v>
      </c>
      <c r="B40" s="60"/>
      <c r="C40" s="2"/>
      <c r="D40" s="187"/>
      <c r="E40" s="187"/>
      <c r="F40" s="190">
        <v>558000</v>
      </c>
      <c r="G40" s="190">
        <v>558000</v>
      </c>
      <c r="H40" s="147"/>
      <c r="I40" s="61">
        <f>G40/F40</f>
        <v>1</v>
      </c>
      <c r="J40" s="11"/>
    </row>
    <row r="41" spans="1:10" ht="16.5" x14ac:dyDescent="0.35">
      <c r="A41" s="168" t="s">
        <v>38</v>
      </c>
      <c r="B41" s="35"/>
      <c r="C41" s="35"/>
      <c r="D41" s="28"/>
      <c r="E41" s="28" t="s">
        <v>96</v>
      </c>
      <c r="F41" s="190">
        <v>0</v>
      </c>
      <c r="G41" s="190">
        <v>0</v>
      </c>
      <c r="H41" s="147"/>
      <c r="I41" s="65" t="s">
        <v>95</v>
      </c>
      <c r="J41" s="11"/>
    </row>
    <row r="42" spans="1:10" x14ac:dyDescent="0.2">
      <c r="A42" s="408" t="s">
        <v>146</v>
      </c>
      <c r="B42" s="408"/>
      <c r="C42" s="408"/>
      <c r="D42" s="408"/>
      <c r="E42" s="408"/>
      <c r="F42" s="408"/>
      <c r="G42" s="408"/>
      <c r="H42" s="408"/>
      <c r="I42" s="408"/>
      <c r="J42" s="11"/>
    </row>
    <row r="43" spans="1:10" x14ac:dyDescent="0.2">
      <c r="A43" s="351" t="s">
        <v>152</v>
      </c>
      <c r="B43" s="183"/>
      <c r="C43" s="183"/>
      <c r="D43" s="183"/>
      <c r="E43" s="183"/>
      <c r="F43" s="183"/>
      <c r="G43" s="183"/>
      <c r="H43" s="183"/>
      <c r="I43" s="183"/>
      <c r="J43" s="11"/>
    </row>
    <row r="44" spans="1:10" ht="19.5" thickBot="1" x14ac:dyDescent="0.45">
      <c r="A44" s="32" t="s">
        <v>124</v>
      </c>
      <c r="B44" s="32" t="s">
        <v>25</v>
      </c>
      <c r="C44" s="34"/>
      <c r="D44" s="187"/>
      <c r="E44" s="187"/>
      <c r="F44" s="67"/>
      <c r="G44" s="68"/>
      <c r="H44" s="402" t="s">
        <v>42</v>
      </c>
      <c r="I44" s="403"/>
      <c r="J44" s="11"/>
    </row>
    <row r="45" spans="1:10" ht="18" x14ac:dyDescent="0.35">
      <c r="A45" s="212"/>
      <c r="B45" s="213"/>
      <c r="C45" s="214"/>
      <c r="D45" s="213"/>
      <c r="E45" s="206" t="s">
        <v>140</v>
      </c>
      <c r="F45" s="215" t="s">
        <v>26</v>
      </c>
      <c r="G45" s="215" t="s">
        <v>27</v>
      </c>
      <c r="H45" s="216" t="s">
        <v>28</v>
      </c>
      <c r="I45" s="217" t="s">
        <v>41</v>
      </c>
      <c r="J45" s="11"/>
    </row>
    <row r="46" spans="1:10" x14ac:dyDescent="0.2">
      <c r="A46" s="218"/>
      <c r="B46" s="219"/>
      <c r="C46" s="219"/>
      <c r="D46" s="219"/>
      <c r="E46" s="411"/>
      <c r="F46" s="410"/>
      <c r="G46" s="134"/>
      <c r="H46" s="135">
        <v>42004</v>
      </c>
      <c r="I46" s="220">
        <v>42004</v>
      </c>
      <c r="J46" s="11"/>
    </row>
    <row r="47" spans="1:10" x14ac:dyDescent="0.2">
      <c r="A47" s="218"/>
      <c r="B47" s="219"/>
      <c r="C47" s="219"/>
      <c r="D47" s="219"/>
      <c r="E47" s="411"/>
      <c r="F47" s="410"/>
      <c r="G47" s="137"/>
      <c r="H47" s="137"/>
      <c r="I47" s="221"/>
      <c r="J47" s="11"/>
    </row>
    <row r="48" spans="1:10" ht="13.5" thickBot="1" x14ac:dyDescent="0.25">
      <c r="A48" s="222"/>
      <c r="B48" s="196"/>
      <c r="C48" s="196"/>
      <c r="D48" s="196"/>
      <c r="E48" s="208"/>
      <c r="F48" s="198"/>
      <c r="G48" s="198"/>
      <c r="H48" s="198"/>
      <c r="I48" s="223"/>
      <c r="J48" s="11"/>
    </row>
    <row r="49" spans="1:10" ht="13.5" thickTop="1" x14ac:dyDescent="0.2">
      <c r="A49" s="224"/>
      <c r="B49" s="70"/>
      <c r="C49" s="70" t="s">
        <v>21</v>
      </c>
      <c r="D49" s="70"/>
      <c r="E49" s="211">
        <v>0</v>
      </c>
      <c r="F49" s="204">
        <v>0</v>
      </c>
      <c r="G49" s="73">
        <v>0</v>
      </c>
      <c r="H49" s="73">
        <f>E49+F49-G49</f>
        <v>0</v>
      </c>
      <c r="I49" s="225">
        <v>0</v>
      </c>
      <c r="J49" s="11"/>
    </row>
    <row r="50" spans="1:10" x14ac:dyDescent="0.2">
      <c r="A50" s="226"/>
      <c r="B50" s="76"/>
      <c r="C50" s="76" t="s">
        <v>29</v>
      </c>
      <c r="D50" s="76"/>
      <c r="E50" s="209">
        <v>24882.869999999995</v>
      </c>
      <c r="F50" s="205">
        <v>108513.57</v>
      </c>
      <c r="G50" s="79">
        <v>74862</v>
      </c>
      <c r="H50" s="79">
        <f>E50+F50-G50</f>
        <v>58534.44</v>
      </c>
      <c r="I50" s="227">
        <v>122153.22</v>
      </c>
      <c r="J50" s="11"/>
    </row>
    <row r="51" spans="1:10" x14ac:dyDescent="0.2">
      <c r="A51" s="226"/>
      <c r="B51" s="76"/>
      <c r="C51" s="76" t="s">
        <v>20</v>
      </c>
      <c r="D51" s="76"/>
      <c r="E51" s="209">
        <v>1302247.9899999998</v>
      </c>
      <c r="F51" s="205">
        <v>0</v>
      </c>
      <c r="G51" s="79">
        <v>648080.89</v>
      </c>
      <c r="H51" s="79">
        <f>E51+F51-G51</f>
        <v>654167.09999999974</v>
      </c>
      <c r="I51" s="227">
        <v>0</v>
      </c>
      <c r="J51" s="11"/>
    </row>
    <row r="52" spans="1:10" x14ac:dyDescent="0.2">
      <c r="A52" s="226"/>
      <c r="B52" s="76"/>
      <c r="C52" s="76" t="s">
        <v>30</v>
      </c>
      <c r="D52" s="76"/>
      <c r="E52" s="209">
        <v>1313846.2100000002</v>
      </c>
      <c r="F52" s="205">
        <v>1048214</v>
      </c>
      <c r="G52" s="79">
        <v>1333443.76</v>
      </c>
      <c r="H52" s="79">
        <f>E52+F52-G52</f>
        <v>1028616.45</v>
      </c>
      <c r="I52" s="227">
        <v>887816.45</v>
      </c>
      <c r="J52" s="11"/>
    </row>
    <row r="53" spans="1:10" ht="18.75" thickBot="1" x14ac:dyDescent="0.4">
      <c r="A53" s="228" t="s">
        <v>12</v>
      </c>
      <c r="B53" s="229"/>
      <c r="C53" s="229"/>
      <c r="D53" s="229"/>
      <c r="E53" s="210">
        <f>E49+E50+E51+E52</f>
        <v>2640977.0700000003</v>
      </c>
      <c r="F53" s="230">
        <f>F49+F50+F51+F52</f>
        <v>1156727.57</v>
      </c>
      <c r="G53" s="231">
        <f>G49+G50+G51+G52</f>
        <v>2056386.65</v>
      </c>
      <c r="H53" s="231">
        <f>H49+H50+H51+H52</f>
        <v>1741317.9899999998</v>
      </c>
      <c r="I53" s="232">
        <f>I49+I50+I51+I52</f>
        <v>1009969.6699999999</v>
      </c>
      <c r="J53" s="11"/>
    </row>
    <row r="54" spans="1:10" ht="18" x14ac:dyDescent="0.35">
      <c r="A54" s="83"/>
      <c r="B54" s="64"/>
      <c r="C54" s="64"/>
      <c r="D54" s="36"/>
      <c r="E54" s="36"/>
      <c r="F54" s="67"/>
      <c r="G54" s="68"/>
      <c r="H54" s="84"/>
      <c r="I54" s="84"/>
      <c r="J54" s="11"/>
    </row>
    <row r="55" spans="1:10" ht="18" x14ac:dyDescent="0.35">
      <c r="A55" s="83"/>
      <c r="B55" s="64"/>
      <c r="C55" s="64"/>
      <c r="D55" s="36"/>
      <c r="E55" s="36"/>
      <c r="F55" s="67"/>
      <c r="G55" s="85"/>
      <c r="H55" s="86"/>
      <c r="I55" s="86"/>
      <c r="J55" s="11"/>
    </row>
    <row r="56" spans="1:10" ht="1.5" customHeight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1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5">
    <mergeCell ref="A2:D2"/>
    <mergeCell ref="E2:I2"/>
    <mergeCell ref="E3:I3"/>
    <mergeCell ref="E4:I4"/>
    <mergeCell ref="F46:F47"/>
    <mergeCell ref="E5:I5"/>
    <mergeCell ref="E7:I7"/>
    <mergeCell ref="H13:I13"/>
    <mergeCell ref="H44:I44"/>
    <mergeCell ref="E46:E47"/>
    <mergeCell ref="A42:I42"/>
    <mergeCell ref="A34:I34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5" workbookViewId="0">
      <selection activeCell="F49" sqref="F49:H53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95" t="s">
        <v>1</v>
      </c>
      <c r="B2" s="395"/>
      <c r="C2" s="395"/>
      <c r="D2" s="395"/>
      <c r="E2" s="396" t="s">
        <v>92</v>
      </c>
      <c r="F2" s="396"/>
      <c r="G2" s="396"/>
      <c r="H2" s="396"/>
      <c r="I2" s="396"/>
      <c r="J2" s="18"/>
    </row>
    <row r="3" spans="1:10" ht="19.5" x14ac:dyDescent="0.4">
      <c r="A3" s="171"/>
      <c r="B3" s="171"/>
      <c r="C3" s="171"/>
      <c r="D3" s="171"/>
      <c r="E3" s="398" t="s">
        <v>33</v>
      </c>
      <c r="F3" s="398"/>
      <c r="G3" s="398"/>
      <c r="H3" s="398"/>
      <c r="I3" s="398"/>
      <c r="J3" s="18"/>
    </row>
    <row r="4" spans="1:10" ht="15.75" x14ac:dyDescent="0.25">
      <c r="A4" s="19" t="s">
        <v>2</v>
      </c>
      <c r="E4" s="412" t="s">
        <v>113</v>
      </c>
      <c r="F4" s="412"/>
      <c r="G4" s="412"/>
      <c r="H4" s="412"/>
      <c r="I4" s="412"/>
    </row>
    <row r="5" spans="1:10" ht="15.75" x14ac:dyDescent="0.25">
      <c r="A5" s="19"/>
      <c r="E5" s="398" t="s">
        <v>33</v>
      </c>
      <c r="F5" s="398"/>
      <c r="G5" s="398"/>
      <c r="H5" s="398"/>
      <c r="I5" s="398"/>
    </row>
    <row r="6" spans="1:10" ht="19.5" x14ac:dyDescent="0.4">
      <c r="A6" s="18" t="s">
        <v>93</v>
      </c>
      <c r="E6" s="20">
        <v>71177451</v>
      </c>
      <c r="F6" s="20"/>
      <c r="G6" s="21" t="s">
        <v>3</v>
      </c>
      <c r="I6" s="22">
        <v>1465</v>
      </c>
    </row>
    <row r="7" spans="1:10" ht="19.5" x14ac:dyDescent="0.4">
      <c r="A7" s="18"/>
      <c r="E7" s="398" t="s">
        <v>34</v>
      </c>
      <c r="F7" s="398"/>
      <c r="G7" s="398"/>
      <c r="H7" s="398"/>
      <c r="I7" s="398"/>
    </row>
    <row r="8" spans="1:10" ht="19.5" x14ac:dyDescent="0.4">
      <c r="A8" s="18"/>
      <c r="E8" s="22"/>
      <c r="F8" s="22"/>
      <c r="G8" s="22"/>
      <c r="H8" s="21"/>
      <c r="I8" s="22"/>
    </row>
    <row r="9" spans="1:10" ht="19.5" x14ac:dyDescent="0.4">
      <c r="A9" s="18"/>
      <c r="E9" s="22"/>
      <c r="F9" s="22"/>
      <c r="G9" s="22"/>
      <c r="H9" s="21"/>
      <c r="I9" s="22"/>
    </row>
    <row r="11" spans="1:10" s="4" customFormat="1" ht="18.75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27" t="s">
        <v>7</v>
      </c>
      <c r="I11" s="27"/>
      <c r="J11" s="24"/>
    </row>
    <row r="12" spans="1:10" s="4" customFormat="1" ht="18.75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29" t="s">
        <v>10</v>
      </c>
      <c r="I12" s="30" t="s">
        <v>11</v>
      </c>
      <c r="J12" s="24"/>
    </row>
    <row r="13" spans="1:10" s="4" customFormat="1" ht="15" x14ac:dyDescent="0.2">
      <c r="A13" s="28"/>
      <c r="B13" s="28"/>
      <c r="C13" s="28"/>
      <c r="D13" s="28"/>
      <c r="E13" s="25" t="s">
        <v>12</v>
      </c>
      <c r="F13" s="25" t="s">
        <v>12</v>
      </c>
      <c r="G13" s="31"/>
      <c r="H13" s="413" t="s">
        <v>114</v>
      </c>
      <c r="I13" s="413"/>
      <c r="J13" s="24"/>
    </row>
    <row r="14" spans="1:10" s="4" customFormat="1" ht="15" x14ac:dyDescent="0.2">
      <c r="A14" s="28"/>
      <c r="B14" s="28"/>
      <c r="C14" s="28"/>
      <c r="D14" s="28"/>
      <c r="E14" s="25"/>
      <c r="F14" s="25"/>
      <c r="G14" s="31"/>
      <c r="H14" s="169"/>
      <c r="I14" s="170"/>
      <c r="J14" s="24"/>
    </row>
    <row r="15" spans="1:10" s="4" customFormat="1" ht="18.75" x14ac:dyDescent="0.4">
      <c r="A15" s="32" t="s">
        <v>13</v>
      </c>
      <c r="B15" s="32"/>
      <c r="C15" s="33"/>
      <c r="D15" s="34"/>
      <c r="E15" s="35"/>
      <c r="F15" s="35"/>
      <c r="G15" s="36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f>SUM('1016:1465'!E16)</f>
        <v>62802000</v>
      </c>
      <c r="F16" s="145">
        <f>SUM('1016:1465'!F16)</f>
        <v>246370751.88000003</v>
      </c>
      <c r="G16" s="145">
        <f>SUM('1016:1465'!G16)</f>
        <v>252479769.58000001</v>
      </c>
      <c r="H16" s="145">
        <f>SUM('1016:1465'!H16)</f>
        <v>234058669.41000003</v>
      </c>
      <c r="I16" s="145">
        <f>SUM('1016:1465'!I16)</f>
        <v>18421100.170000002</v>
      </c>
      <c r="J16" s="24"/>
    </row>
    <row r="17" spans="1:19" s="4" customFormat="1" ht="20.25" customHeight="1" x14ac:dyDescent="0.35">
      <c r="A17" s="2"/>
      <c r="B17" s="24"/>
      <c r="C17" s="24"/>
      <c r="D17" s="24"/>
      <c r="J17" s="24"/>
    </row>
    <row r="18" spans="1:19" s="4" customFormat="1" ht="19.5" x14ac:dyDescent="0.4">
      <c r="A18" s="37" t="s">
        <v>15</v>
      </c>
      <c r="B18" s="3"/>
      <c r="C18" s="3"/>
      <c r="D18" s="3"/>
      <c r="E18" s="145">
        <f>SUM('1016:1465'!E18)</f>
        <v>63058000</v>
      </c>
      <c r="F18" s="145">
        <f>SUM('1016:1465'!F18)</f>
        <v>250343329.95999998</v>
      </c>
      <c r="G18" s="145">
        <f>SUM('1016:1465'!G18)</f>
        <v>253442040.28000003</v>
      </c>
      <c r="H18" s="145">
        <f>SUM('1016:1465'!H18)</f>
        <v>234019375.75000003</v>
      </c>
      <c r="I18" s="145">
        <f>SUM('1016:1465'!I18)</f>
        <v>19422664.530000001</v>
      </c>
      <c r="J18" s="24"/>
    </row>
    <row r="19" spans="1:19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72"/>
    </row>
    <row r="20" spans="1:19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72"/>
    </row>
    <row r="21" spans="1:19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9" ht="18" x14ac:dyDescent="0.35">
      <c r="A22" s="38"/>
      <c r="B22" s="38"/>
      <c r="C22" s="42" t="s">
        <v>39</v>
      </c>
      <c r="D22" s="38"/>
      <c r="E22" s="38"/>
      <c r="F22" s="38"/>
      <c r="G22" s="145">
        <f>SUM('1016:1465'!G22)</f>
        <v>223192</v>
      </c>
      <c r="H22" s="145">
        <f>SUM('1016:1465'!H22)</f>
        <v>0</v>
      </c>
      <c r="I22" s="145">
        <f>SUM('1016:1465'!I22)</f>
        <v>223192</v>
      </c>
      <c r="J22" s="39"/>
    </row>
    <row r="23" spans="1:19" ht="18" x14ac:dyDescent="0.35">
      <c r="A23" s="38"/>
      <c r="B23" s="38"/>
      <c r="C23" s="42"/>
      <c r="D23" s="38"/>
      <c r="E23" s="38"/>
      <c r="F23" s="38"/>
      <c r="G23" s="5"/>
      <c r="H23" s="6"/>
      <c r="I23" s="6"/>
      <c r="J23" s="39"/>
    </row>
    <row r="24" spans="1:19" ht="22.5" x14ac:dyDescent="0.45">
      <c r="A24" s="43" t="s">
        <v>35</v>
      </c>
      <c r="B24" s="43"/>
      <c r="C24" s="44"/>
      <c r="D24" s="43"/>
      <c r="E24" s="43"/>
      <c r="F24" s="43"/>
      <c r="G24" s="145">
        <f>SUM('1016:1465'!G24)</f>
        <v>889100.95999998599</v>
      </c>
      <c r="H24" s="145">
        <f>SUM('1016:1465'!H24)</f>
        <v>-39293.660000003874</v>
      </c>
      <c r="I24" s="145">
        <f>SUM('1016:1465'!I24)</f>
        <v>778372.36000000092</v>
      </c>
      <c r="J24" s="45"/>
    </row>
    <row r="26" spans="1:19" ht="24" customHeight="1" x14ac:dyDescent="0.2">
      <c r="H26" s="46"/>
    </row>
    <row r="28" spans="1:19" ht="18.75" x14ac:dyDescent="0.4">
      <c r="A28" s="32" t="s">
        <v>17</v>
      </c>
      <c r="B28" s="32" t="s">
        <v>36</v>
      </c>
      <c r="C28" s="32"/>
      <c r="D28" s="3"/>
      <c r="E28" s="3"/>
      <c r="F28" s="28"/>
      <c r="G28" s="145">
        <f>SUM('1016:1465'!G28)</f>
        <v>150022.26</v>
      </c>
      <c r="H28" s="47"/>
      <c r="I28" s="48"/>
      <c r="J28" s="46"/>
    </row>
    <row r="29" spans="1:19" s="4" customFormat="1" ht="18.75" x14ac:dyDescent="0.4">
      <c r="A29" s="49"/>
      <c r="B29" s="49"/>
      <c r="C29" s="50" t="s">
        <v>19</v>
      </c>
      <c r="D29" s="51"/>
      <c r="E29" s="52"/>
      <c r="F29" s="46" t="s">
        <v>21</v>
      </c>
      <c r="G29" s="145">
        <f>SUM('1016:1465'!G29)</f>
        <v>1270544.83</v>
      </c>
      <c r="H29" s="47"/>
      <c r="I29" s="48"/>
    </row>
    <row r="30" spans="1:19" s="4" customFormat="1" ht="18.75" x14ac:dyDescent="0.4">
      <c r="A30" s="49"/>
      <c r="B30" s="49"/>
      <c r="C30" s="50"/>
      <c r="D30" s="51"/>
      <c r="E30" s="52"/>
      <c r="F30" s="46" t="s">
        <v>20</v>
      </c>
      <c r="G30" s="145">
        <f>SUM('1016:1465'!G30)</f>
        <v>254176.26</v>
      </c>
      <c r="H30" s="47"/>
      <c r="I30" s="48"/>
    </row>
    <row r="31" spans="1:19" s="4" customFormat="1" ht="18.75" x14ac:dyDescent="0.4">
      <c r="A31" s="49"/>
      <c r="B31" s="49"/>
      <c r="C31" s="50" t="s">
        <v>22</v>
      </c>
      <c r="D31" s="51"/>
      <c r="E31" s="52"/>
      <c r="F31" s="46" t="s">
        <v>94</v>
      </c>
      <c r="G31" s="145">
        <f>SUM('1016:1465'!G31)</f>
        <v>1231791.83</v>
      </c>
      <c r="H31" s="53"/>
      <c r="I31" s="48"/>
      <c r="K31" s="408"/>
      <c r="L31" s="408"/>
      <c r="M31" s="408"/>
      <c r="N31" s="408"/>
      <c r="O31" s="408"/>
      <c r="P31" s="408"/>
      <c r="Q31" s="408"/>
      <c r="R31" s="408"/>
      <c r="S31" s="408"/>
    </row>
    <row r="32" spans="1:19" s="4" customFormat="1" ht="15.2" customHeight="1" x14ac:dyDescent="0.2">
      <c r="A32" s="414"/>
      <c r="B32" s="415"/>
      <c r="C32" s="415"/>
      <c r="D32" s="415"/>
      <c r="E32" s="415"/>
      <c r="F32" s="415"/>
      <c r="G32" s="415"/>
      <c r="H32" s="415"/>
      <c r="I32" s="415"/>
    </row>
    <row r="33" spans="1:10" s="4" customFormat="1" x14ac:dyDescent="0.2">
      <c r="A33" s="415"/>
      <c r="B33" s="415"/>
      <c r="C33" s="415"/>
      <c r="D33" s="415"/>
      <c r="E33" s="415"/>
      <c r="F33" s="415"/>
      <c r="G33" s="415"/>
      <c r="H33" s="415"/>
      <c r="I33" s="415"/>
    </row>
    <row r="34" spans="1:10" x14ac:dyDescent="0.2">
      <c r="A34" s="415"/>
      <c r="B34" s="415"/>
      <c r="C34" s="415"/>
      <c r="D34" s="415"/>
      <c r="E34" s="415"/>
      <c r="F34" s="415"/>
      <c r="G34" s="415"/>
      <c r="H34" s="415"/>
      <c r="I34" s="415"/>
      <c r="J34" s="54"/>
    </row>
    <row r="35" spans="1:10" ht="19.5" x14ac:dyDescent="0.4">
      <c r="A35" s="32" t="s">
        <v>23</v>
      </c>
      <c r="B35" s="32" t="s">
        <v>31</v>
      </c>
      <c r="C35" s="32"/>
      <c r="D35" s="55"/>
      <c r="E35" s="36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37</v>
      </c>
      <c r="G36" s="120" t="s">
        <v>6</v>
      </c>
      <c r="H36" s="28"/>
      <c r="I36" s="58" t="s">
        <v>40</v>
      </c>
      <c r="J36" s="54"/>
    </row>
    <row r="37" spans="1:10" ht="16.5" x14ac:dyDescent="0.35">
      <c r="A37" s="59" t="s">
        <v>32</v>
      </c>
      <c r="B37" s="60"/>
      <c r="C37" s="2"/>
      <c r="D37" s="60"/>
      <c r="E37" s="36"/>
      <c r="F37" s="145">
        <f>SUM('1016:1465'!F37)</f>
        <v>3450000</v>
      </c>
      <c r="G37" s="145">
        <f>SUM('1016:1465'!G37)</f>
        <v>2493507</v>
      </c>
      <c r="H37" s="147"/>
      <c r="I37" s="61"/>
      <c r="J37" s="54"/>
    </row>
    <row r="38" spans="1:10" ht="16.5" x14ac:dyDescent="0.35">
      <c r="A38" s="59" t="s">
        <v>43</v>
      </c>
      <c r="B38" s="60"/>
      <c r="C38" s="2"/>
      <c r="D38" s="62"/>
      <c r="E38" s="62"/>
      <c r="F38" s="145">
        <f>SUM('1016:1465'!F38)</f>
        <v>933000</v>
      </c>
      <c r="G38" s="145">
        <f>SUM('1016:1465'!G38)</f>
        <v>882225</v>
      </c>
      <c r="H38" s="147"/>
      <c r="I38" s="61"/>
      <c r="J38" s="11"/>
    </row>
    <row r="39" spans="1:10" ht="16.5" x14ac:dyDescent="0.35">
      <c r="A39" s="59" t="s">
        <v>44</v>
      </c>
      <c r="B39" s="60"/>
      <c r="C39" s="2"/>
      <c r="D39" s="62"/>
      <c r="E39" s="62"/>
      <c r="F39" s="145">
        <f>SUM('1016:1465'!F39)</f>
        <v>5645832</v>
      </c>
      <c r="G39" s="145">
        <f>SUM('1016:1465'!G39)</f>
        <v>5485374.4000000004</v>
      </c>
      <c r="H39" s="147"/>
      <c r="I39" s="61"/>
      <c r="J39" s="11"/>
    </row>
    <row r="40" spans="1:10" x14ac:dyDescent="0.2">
      <c r="A40" s="63" t="s">
        <v>104</v>
      </c>
      <c r="B40" s="63"/>
      <c r="C40" s="63"/>
      <c r="D40" s="63"/>
      <c r="E40" s="63"/>
      <c r="F40" s="145">
        <f>SUM('1016:1465'!F40)</f>
        <v>1614430</v>
      </c>
      <c r="G40" s="145">
        <f>SUM('1016:1465'!G40)</f>
        <v>1644430.45</v>
      </c>
      <c r="H40" s="147"/>
      <c r="I40" s="61"/>
      <c r="J40" s="11"/>
    </row>
    <row r="41" spans="1:10" ht="18" x14ac:dyDescent="0.35">
      <c r="A41" s="59" t="s">
        <v>38</v>
      </c>
      <c r="B41" s="64"/>
      <c r="C41" s="64"/>
      <c r="D41" s="36"/>
      <c r="E41" s="28" t="s">
        <v>96</v>
      </c>
      <c r="F41" s="145">
        <f>SUM('1016:1465'!F41)</f>
        <v>4346861</v>
      </c>
      <c r="G41" s="145">
        <f>SUM('1016:1465'!G41)</f>
        <v>4346861</v>
      </c>
      <c r="H41" s="147"/>
      <c r="I41" s="65"/>
      <c r="J41" s="11"/>
    </row>
    <row r="42" spans="1:10" x14ac:dyDescent="0.2">
      <c r="A42" s="408"/>
      <c r="B42" s="408"/>
      <c r="C42" s="408"/>
      <c r="D42" s="408"/>
      <c r="E42" s="408"/>
      <c r="F42" s="408"/>
      <c r="G42" s="408"/>
      <c r="H42" s="408"/>
      <c r="I42" s="408"/>
      <c r="J42" s="11"/>
    </row>
    <row r="43" spans="1:10" x14ac:dyDescent="0.2">
      <c r="A43" s="66"/>
      <c r="B43" s="66"/>
      <c r="C43" s="66"/>
      <c r="D43" s="66"/>
      <c r="E43" s="66"/>
      <c r="F43" s="66"/>
      <c r="G43" s="66"/>
      <c r="H43" s="66"/>
      <c r="I43" s="66"/>
      <c r="J43" s="11"/>
    </row>
    <row r="44" spans="1:10" ht="19.5" thickBot="1" x14ac:dyDescent="0.45">
      <c r="A44" s="32" t="s">
        <v>24</v>
      </c>
      <c r="B44" s="32" t="s">
        <v>25</v>
      </c>
      <c r="C44" s="34"/>
      <c r="D44" s="36"/>
      <c r="E44" s="36"/>
      <c r="F44" s="67"/>
      <c r="G44" s="68"/>
      <c r="H44" s="416" t="s">
        <v>42</v>
      </c>
      <c r="I44" s="417"/>
      <c r="J44" s="11"/>
    </row>
    <row r="45" spans="1:10" ht="18.75" thickTop="1" x14ac:dyDescent="0.35">
      <c r="A45" s="124"/>
      <c r="B45" s="125"/>
      <c r="C45" s="126"/>
      <c r="D45" s="125"/>
      <c r="E45" s="127" t="s">
        <v>115</v>
      </c>
      <c r="F45" s="128" t="s">
        <v>26</v>
      </c>
      <c r="G45" s="129" t="s">
        <v>27</v>
      </c>
      <c r="H45" s="130" t="s">
        <v>28</v>
      </c>
      <c r="I45" s="131" t="s">
        <v>41</v>
      </c>
      <c r="J45" s="11"/>
    </row>
    <row r="46" spans="1:10" x14ac:dyDescent="0.2">
      <c r="A46" s="132"/>
      <c r="B46" s="133"/>
      <c r="C46" s="133"/>
      <c r="D46" s="133"/>
      <c r="E46" s="132"/>
      <c r="F46" s="401"/>
      <c r="G46" s="134"/>
      <c r="H46" s="135">
        <v>41274</v>
      </c>
      <c r="I46" s="136">
        <v>41274</v>
      </c>
      <c r="J46" s="11"/>
    </row>
    <row r="47" spans="1:10" x14ac:dyDescent="0.2">
      <c r="A47" s="132"/>
      <c r="B47" s="133"/>
      <c r="C47" s="133"/>
      <c r="D47" s="133"/>
      <c r="E47" s="132"/>
      <c r="F47" s="401"/>
      <c r="G47" s="137"/>
      <c r="H47" s="137"/>
      <c r="I47" s="138"/>
      <c r="J47" s="11"/>
    </row>
    <row r="48" spans="1:10" ht="13.5" thickBot="1" x14ac:dyDescent="0.25">
      <c r="A48" s="139"/>
      <c r="B48" s="140"/>
      <c r="C48" s="140"/>
      <c r="D48" s="140"/>
      <c r="E48" s="139"/>
      <c r="F48" s="141"/>
      <c r="G48" s="142"/>
      <c r="H48" s="142"/>
      <c r="I48" s="143"/>
      <c r="J48" s="11"/>
    </row>
    <row r="49" spans="1:10" ht="13.5" thickTop="1" x14ac:dyDescent="0.2">
      <c r="A49" s="69"/>
      <c r="B49" s="70"/>
      <c r="C49" s="70" t="s">
        <v>21</v>
      </c>
      <c r="D49" s="70"/>
      <c r="E49" s="173">
        <f>SUM('1016:1465'!E49)</f>
        <v>0</v>
      </c>
      <c r="F49" s="179">
        <f>SUM('1016:1465'!F49)</f>
        <v>0</v>
      </c>
      <c r="G49" s="179">
        <f>SUM('1016:1465'!G49)</f>
        <v>0</v>
      </c>
      <c r="H49" s="179">
        <f>SUM('1016:1465'!H49)</f>
        <v>0</v>
      </c>
      <c r="I49" s="174">
        <f>SUM('1016:1465'!I49)</f>
        <v>0</v>
      </c>
      <c r="J49" s="11"/>
    </row>
    <row r="50" spans="1:10" x14ac:dyDescent="0.2">
      <c r="A50" s="75"/>
      <c r="B50" s="76"/>
      <c r="C50" s="76" t="s">
        <v>29</v>
      </c>
      <c r="D50" s="76"/>
      <c r="E50" s="175">
        <f>SUM('1016:1465'!E50)</f>
        <v>373609.87</v>
      </c>
      <c r="F50" s="180">
        <f>SUM('1016:1465'!F50)</f>
        <v>140013.57</v>
      </c>
      <c r="G50" s="180">
        <f>SUM('1016:1465'!G50)</f>
        <v>101515</v>
      </c>
      <c r="H50" s="180">
        <f>SUM('1016:1465'!H50)</f>
        <v>412108.44</v>
      </c>
      <c r="I50" s="176">
        <f>SUM('1016:1465'!I50)</f>
        <v>475726.30999999994</v>
      </c>
      <c r="J50" s="11"/>
    </row>
    <row r="51" spans="1:10" x14ac:dyDescent="0.2">
      <c r="A51" s="75"/>
      <c r="B51" s="76"/>
      <c r="C51" s="76" t="s">
        <v>20</v>
      </c>
      <c r="D51" s="76"/>
      <c r="E51" s="175">
        <f>SUM('1016:1465'!E51)</f>
        <v>2612909.5099999998</v>
      </c>
      <c r="F51" s="180">
        <f>SUM('1016:1465'!F51)</f>
        <v>1257489.0299999998</v>
      </c>
      <c r="G51" s="180">
        <f>SUM('1016:1465'!G51)</f>
        <v>2006652.42</v>
      </c>
      <c r="H51" s="180">
        <f>SUM('1016:1465'!H51)</f>
        <v>1863746.12</v>
      </c>
      <c r="I51" s="176">
        <f>SUM('1016:1465'!I51)</f>
        <v>1055964.4800000002</v>
      </c>
      <c r="J51" s="11"/>
    </row>
    <row r="52" spans="1:10" x14ac:dyDescent="0.2">
      <c r="A52" s="75"/>
      <c r="B52" s="76"/>
      <c r="C52" s="76" t="s">
        <v>30</v>
      </c>
      <c r="D52" s="76"/>
      <c r="E52" s="175">
        <f>SUM('1016:1465'!E52)</f>
        <v>8746484.1400000006</v>
      </c>
      <c r="F52" s="180">
        <f>SUM('1016:1465'!F52)</f>
        <v>6047961.8499999996</v>
      </c>
      <c r="G52" s="180">
        <f>SUM('1016:1465'!G52)</f>
        <v>4955305.55</v>
      </c>
      <c r="H52" s="180">
        <f>SUM('1016:1465'!H52)</f>
        <v>9839140.4399999976</v>
      </c>
      <c r="I52" s="176">
        <f>SUM('1016:1465'!I52)</f>
        <v>8031952.5700000003</v>
      </c>
      <c r="J52" s="11"/>
    </row>
    <row r="53" spans="1:10" ht="18.75" thickBot="1" x14ac:dyDescent="0.4">
      <c r="A53" s="81" t="s">
        <v>12</v>
      </c>
      <c r="B53" s="82"/>
      <c r="C53" s="82"/>
      <c r="D53" s="82"/>
      <c r="E53" s="177">
        <f>SUM('1016:1465'!E53)</f>
        <v>7013621.5200000005</v>
      </c>
      <c r="F53" s="181">
        <f>SUM('1016:1465'!F53)</f>
        <v>6917437.0900000008</v>
      </c>
      <c r="G53" s="181">
        <f>SUM('1016:1465'!G53)</f>
        <v>8616577.7799999993</v>
      </c>
      <c r="H53" s="181">
        <f>SUM('1016:1465'!H53)</f>
        <v>5314480.83</v>
      </c>
      <c r="I53" s="178">
        <f>SUM('1016:1465'!I53)</f>
        <v>3821801.0900000003</v>
      </c>
      <c r="J53" s="11"/>
    </row>
    <row r="54" spans="1:10" ht="18.75" thickTop="1" x14ac:dyDescent="0.35">
      <c r="A54" s="83"/>
      <c r="B54" s="64"/>
      <c r="C54" s="64"/>
      <c r="D54" s="36"/>
      <c r="E54" s="36"/>
      <c r="F54" s="67"/>
      <c r="G54" s="68"/>
      <c r="H54" s="84"/>
      <c r="I54" s="84"/>
      <c r="J54" s="11"/>
    </row>
    <row r="55" spans="1:10" ht="18" x14ac:dyDescent="0.35">
      <c r="A55" s="83"/>
      <c r="B55" s="64"/>
      <c r="C55" s="64"/>
      <c r="D55" s="36"/>
      <c r="E55" s="36"/>
      <c r="F55" s="67"/>
      <c r="G55" s="85"/>
      <c r="H55" s="86"/>
      <c r="I55" s="86"/>
      <c r="J55" s="11"/>
    </row>
    <row r="56" spans="1:10" ht="18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1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2">
    <mergeCell ref="K31:S31"/>
    <mergeCell ref="A32:I34"/>
    <mergeCell ref="A42:I42"/>
    <mergeCell ref="H44:I44"/>
    <mergeCell ref="F46:F47"/>
    <mergeCell ref="E7:I7"/>
    <mergeCell ref="H13:I13"/>
    <mergeCell ref="A2:D2"/>
    <mergeCell ref="E2:I2"/>
    <mergeCell ref="E3:I3"/>
    <mergeCell ref="E4:I4"/>
    <mergeCell ref="E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13</vt:i4>
      </vt:variant>
    </vt:vector>
  </HeadingPairs>
  <TitlesOfParts>
    <vt:vector size="28" baseType="lpstr">
      <vt:lpstr>Rekapitulace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1401</vt:lpstr>
      <vt:lpstr>1402</vt:lpstr>
      <vt:lpstr>1465</vt:lpstr>
      <vt:lpstr>List1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'1401'!Oblast_tisku</vt:lpstr>
      <vt:lpstr>'1402'!Oblast_tisku</vt:lpstr>
      <vt:lpstr>'1465'!Oblast_tisku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2015-06-08T10:59:30Z</cp:lastPrinted>
  <dcterms:created xsi:type="dcterms:W3CDTF">2008-01-24T08:46:29Z</dcterms:created>
  <dcterms:modified xsi:type="dcterms:W3CDTF">2015-06-08T10:59:40Z</dcterms:modified>
</cp:coreProperties>
</file>