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10415100021000000\Prilohy\"/>
    </mc:Choice>
  </mc:AlternateContent>
  <bookViews>
    <workbookView xWindow="480" yWindow="192" windowWidth="18192" windowHeight="11700" firstSheet="1" activeTab="1"/>
  </bookViews>
  <sheets>
    <sheet name="List1" sheetId="1" state="hidden" r:id="rId1"/>
    <sheet name="příloha" sheetId="2" r:id="rId2"/>
  </sheets>
  <definedNames>
    <definedName name="_FilterDatabase" localSheetId="0" hidden="1">List1!$A$10:$R$19</definedName>
    <definedName name="DZACATEK">List1!$N$1</definedName>
    <definedName name="FZACATEK">List1!$Q$1</definedName>
    <definedName name="LZACATEK">List1!$W$1</definedName>
    <definedName name="_xlnm.Print_Titles" localSheetId="1">příloha!$1:$3</definedName>
    <definedName name="_xlnm.Print_Area" localSheetId="1">příloha!$A$1:$N$42</definedName>
  </definedNames>
  <calcPr calcId="162913"/>
</workbook>
</file>

<file path=xl/calcChain.xml><?xml version="1.0" encoding="utf-8"?>
<calcChain xmlns="http://schemas.openxmlformats.org/spreadsheetml/2006/main">
  <c r="X23" i="1" l="1"/>
  <c r="W18" i="1" l="1"/>
  <c r="W13" i="1"/>
  <c r="W14" i="1"/>
  <c r="W12" i="1"/>
  <c r="W11" i="1"/>
  <c r="W21" i="1"/>
  <c r="W22" i="1" l="1"/>
  <c r="W20" i="1"/>
  <c r="W19" i="1"/>
  <c r="W17" i="1"/>
  <c r="W16" i="1"/>
  <c r="W15" i="1"/>
  <c r="B4" i="2" l="1"/>
  <c r="E4" i="2" s="1"/>
  <c r="A6" i="2"/>
  <c r="B7" i="2" s="1"/>
  <c r="C9" i="2" s="1"/>
  <c r="A9" i="2"/>
  <c r="B10" i="2"/>
  <c r="D11" i="2" s="1"/>
  <c r="A12" i="2"/>
  <c r="B13" i="2" s="1"/>
  <c r="H13" i="2" s="1"/>
  <c r="A15" i="2"/>
  <c r="B16" i="2" s="1"/>
  <c r="C18" i="2" s="1"/>
  <c r="A18" i="2"/>
  <c r="B19" i="2"/>
  <c r="D20" i="2" s="1"/>
  <c r="A21" i="2"/>
  <c r="B22" i="2" s="1"/>
  <c r="M22" i="2" s="1"/>
  <c r="A24" i="2"/>
  <c r="B25" i="2" s="1"/>
  <c r="K25" i="2" s="1"/>
  <c r="A27" i="2"/>
  <c r="B28" i="2" s="1"/>
  <c r="L28" i="2" s="1"/>
  <c r="A30" i="2"/>
  <c r="B31" i="2" s="1"/>
  <c r="D31" i="2" s="1"/>
  <c r="A33" i="2"/>
  <c r="B34" i="2" s="1"/>
  <c r="K34" i="2" s="1"/>
  <c r="A36" i="2"/>
  <c r="B37" i="2" s="1"/>
  <c r="G37" i="2" s="1"/>
  <c r="A39" i="2"/>
  <c r="B40" i="2" s="1"/>
  <c r="C41" i="2" s="1"/>
  <c r="A42" i="2"/>
  <c r="D6" i="2"/>
  <c r="I4" i="2" l="1"/>
  <c r="G4" i="2"/>
  <c r="L4" i="2"/>
  <c r="H16" i="2"/>
  <c r="K16" i="2"/>
  <c r="E22" i="2"/>
  <c r="F15" i="2"/>
  <c r="I16" i="2"/>
  <c r="C13" i="2"/>
  <c r="D23" i="2"/>
  <c r="D8" i="2"/>
  <c r="C8" i="2"/>
  <c r="E7" i="2"/>
  <c r="J16" i="2"/>
  <c r="M4" i="2"/>
  <c r="K4" i="2"/>
  <c r="C15" i="2"/>
  <c r="D14" i="2"/>
  <c r="G22" i="2"/>
  <c r="H4" i="2"/>
  <c r="D13" i="2"/>
  <c r="C14" i="2"/>
  <c r="C6" i="2"/>
  <c r="D5" i="2"/>
  <c r="I13" i="2"/>
  <c r="K13" i="2"/>
  <c r="D22" i="2"/>
  <c r="F22" i="2"/>
  <c r="H22" i="2"/>
  <c r="C24" i="2"/>
  <c r="L13" i="2"/>
  <c r="D15" i="2"/>
  <c r="C4" i="2"/>
  <c r="F6" i="2"/>
  <c r="E13" i="2"/>
  <c r="G13" i="2"/>
  <c r="L22" i="2"/>
  <c r="C23" i="2"/>
  <c r="F24" i="2"/>
  <c r="I22" i="2"/>
  <c r="D4" i="2"/>
  <c r="D24" i="2"/>
  <c r="H34" i="2"/>
  <c r="C7" i="2"/>
  <c r="C32" i="2"/>
  <c r="G16" i="2"/>
  <c r="L16" i="2"/>
  <c r="K40" i="2"/>
  <c r="M31" i="2"/>
  <c r="C22" i="2"/>
  <c r="G34" i="2"/>
  <c r="J22" i="2"/>
  <c r="J13" i="2"/>
  <c r="E40" i="2"/>
  <c r="K31" i="2"/>
  <c r="H40" i="2"/>
  <c r="I31" i="2"/>
  <c r="C31" i="2"/>
  <c r="G40" i="2"/>
  <c r="C40" i="2"/>
  <c r="F33" i="2"/>
  <c r="F31" i="2"/>
  <c r="F42" i="2"/>
  <c r="I40" i="2"/>
  <c r="C33" i="2"/>
  <c r="D32" i="2"/>
  <c r="D33" i="2"/>
  <c r="D41" i="2"/>
  <c r="C42" i="2"/>
  <c r="E31" i="2"/>
  <c r="G31" i="2"/>
  <c r="K22" i="2"/>
  <c r="C36" i="2"/>
  <c r="J40" i="2"/>
  <c r="D42" i="2"/>
  <c r="H7" i="2"/>
  <c r="G7" i="2"/>
  <c r="F7" i="2"/>
  <c r="D34" i="2"/>
  <c r="M16" i="2"/>
  <c r="C35" i="2"/>
  <c r="F9" i="2"/>
  <c r="I34" i="2"/>
  <c r="C26" i="2"/>
  <c r="I25" i="2"/>
  <c r="D26" i="2"/>
  <c r="C39" i="2"/>
  <c r="E16" i="2"/>
  <c r="D17" i="2"/>
  <c r="J25" i="2"/>
  <c r="D27" i="2"/>
  <c r="L25" i="2"/>
  <c r="E25" i="2"/>
  <c r="G25" i="2"/>
  <c r="C28" i="2"/>
  <c r="F25" i="2"/>
  <c r="E34" i="2"/>
  <c r="C34" i="2"/>
  <c r="F36" i="2"/>
  <c r="C27" i="2"/>
  <c r="F27" i="2"/>
  <c r="C25" i="2"/>
  <c r="L34" i="2"/>
  <c r="F18" i="2"/>
  <c r="C16" i="2"/>
  <c r="F34" i="2"/>
  <c r="I7" i="2"/>
  <c r="K7" i="2"/>
  <c r="D35" i="2"/>
  <c r="D36" i="2"/>
  <c r="J34" i="2"/>
  <c r="D18" i="2"/>
  <c r="C17" i="2"/>
  <c r="D16" i="2"/>
  <c r="F16" i="2"/>
  <c r="D7" i="2"/>
  <c r="J7" i="2"/>
  <c r="D9" i="2"/>
  <c r="L7" i="2"/>
  <c r="J4" i="2"/>
  <c r="F4" i="2"/>
  <c r="J31" i="2"/>
  <c r="F40" i="2"/>
  <c r="H31" i="2"/>
  <c r="D40" i="2"/>
  <c r="L31" i="2"/>
  <c r="F13" i="2"/>
  <c r="H25" i="2"/>
  <c r="D25" i="2"/>
  <c r="K37" i="2"/>
  <c r="F21" i="2"/>
  <c r="D12" i="2"/>
  <c r="J10" i="2"/>
  <c r="E10" i="2"/>
  <c r="C10" i="2"/>
  <c r="F12" i="2"/>
  <c r="F10" i="2"/>
  <c r="I37" i="2"/>
  <c r="C11" i="2"/>
  <c r="F30" i="2"/>
  <c r="C30" i="2"/>
  <c r="C21" i="2"/>
  <c r="K10" i="2"/>
  <c r="I10" i="2"/>
  <c r="H37" i="2"/>
  <c r="J37" i="2"/>
  <c r="D39" i="2"/>
  <c r="C38" i="2"/>
  <c r="F37" i="2"/>
  <c r="L37" i="2"/>
  <c r="D37" i="2"/>
  <c r="D38" i="2"/>
  <c r="M37" i="2"/>
  <c r="D28" i="2"/>
  <c r="J28" i="2"/>
  <c r="C29" i="2"/>
  <c r="D30" i="2"/>
  <c r="F28" i="2"/>
  <c r="I28" i="2"/>
  <c r="G28" i="2"/>
  <c r="D19" i="2"/>
  <c r="L19" i="2"/>
  <c r="J19" i="2"/>
  <c r="G19" i="2"/>
  <c r="E19" i="2"/>
  <c r="D10" i="2"/>
  <c r="F19" i="2"/>
  <c r="E37" i="2"/>
  <c r="C37" i="2"/>
  <c r="D29" i="2"/>
  <c r="M28" i="2"/>
  <c r="M19" i="2"/>
  <c r="K19" i="2"/>
  <c r="G10" i="2"/>
  <c r="L10" i="2"/>
  <c r="C20" i="2"/>
  <c r="H28" i="2"/>
  <c r="F39" i="2"/>
  <c r="K28" i="2"/>
  <c r="E28" i="2"/>
  <c r="H10" i="2"/>
  <c r="I19" i="2"/>
  <c r="C19" i="2"/>
  <c r="C12" i="2"/>
  <c r="C5" i="2"/>
  <c r="D21" i="2"/>
  <c r="H19" i="2"/>
</calcChain>
</file>

<file path=xl/sharedStrings.xml><?xml version="1.0" encoding="utf-8"?>
<sst xmlns="http://schemas.openxmlformats.org/spreadsheetml/2006/main" count="246" uniqueCount="110">
  <si>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</si>
  <si>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</si>
  <si>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</si>
  <si>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</si>
  <si>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</si>
  <si>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</si>
  <si>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</si>
  <si>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</si>
  <si>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</si>
  <si>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</si>
  <si>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</si>
  <si>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</si>
  <si>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</si>
  <si>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</si>
  <si>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</si>
  <si>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</si>
  <si>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</si>
  <si>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</si>
  <si>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</si>
  <si>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</si>
  <si>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</si>
  <si>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</si>
  <si>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</si>
  <si>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</si>
  <si>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</si>
  <si>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</si>
  <si>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</si>
  <si>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</si>
  <si>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</si>
  <si>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</si>
  <si>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</si>
  <si>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</t>
  </si>
  <si>
    <t>SH ČMS - Okresní sdružení hasičů Šumperk</t>
  </si>
  <si>
    <t>Nemocniční 3299/7</t>
  </si>
  <si>
    <t>Šumperk</t>
  </si>
  <si>
    <t>78701</t>
  </si>
  <si>
    <t>Pobočný spolek</t>
  </si>
  <si>
    <t>62353284</t>
  </si>
  <si>
    <t>219761496/0300</t>
  </si>
  <si>
    <t>podpora činnosti SH ČMS - Okresní sdružení hasičů Šumperk v roce 2021, která je spojená s organizací sportovních i kulturních akcí, včetně zabezpečení chodu kanceláře</t>
  </si>
  <si>
    <t>1/2021</t>
  </si>
  <si>
    <t>12/2021</t>
  </si>
  <si>
    <t>14.01.2022</t>
  </si>
  <si>
    <t>3</t>
  </si>
  <si>
    <t>SH ČMS - Okresní sdružení hasičů Jeseník</t>
  </si>
  <si>
    <t>U Bělidla 1258/1</t>
  </si>
  <si>
    <t>Jeseník</t>
  </si>
  <si>
    <t>79001</t>
  </si>
  <si>
    <t>64095525</t>
  </si>
  <si>
    <t>Činnost spojená s organizací kulturních a sportovních akcí, včetně zabezpečení chodu kanceláře SH ČMS - OSH  Jeseník</t>
  </si>
  <si>
    <t>činnost OSH Jeseník , která je spojena s pořádaním kulturních a sportovních akcí pro rok 2021, včetně zajištění chodu  kanceláře</t>
  </si>
  <si>
    <t>výdaje spojené s kulturními a spotovními akcemi, dále na výdaje spojené s úhradou a s odvody ze mzdy na výdaje pobočného spolků hasičů v souladu s pravidly DT2, na nákup cen, diplomů, pitný režim soutěžících a rozhodčích</t>
  </si>
  <si>
    <t>4</t>
  </si>
  <si>
    <t>Moravská hasičská jednota - okres Přerov</t>
  </si>
  <si>
    <t>Šířava 2180/25</t>
  </si>
  <si>
    <t>Přerov</t>
  </si>
  <si>
    <t>75002</t>
  </si>
  <si>
    <t>64989330</t>
  </si>
  <si>
    <t>podpora činnosti Moravské hasičské jednoty - okresu Přerov v roce 2021, která je spojena s organizací kulturních a sportovních akcí,
včetně zabezpečení chodu kanceláře</t>
  </si>
  <si>
    <t>ceny, diplomy, medaile, propagace, kancelářské potřeby a pomůcky, materiálně-technické vybavení a zabezpečení, občerstvení, pronájmy, ubytování, sportovní vybavení, mzdy a potřebné odvody a další výdaje spojené se zajištěním činnosti spolku a akcí</t>
  </si>
  <si>
    <t>5</t>
  </si>
  <si>
    <t>SH ČMS - Okresní sdružení hasičů Olomouc</t>
  </si>
  <si>
    <t>Schweitzerova 524/91</t>
  </si>
  <si>
    <t>Olomouc</t>
  </si>
  <si>
    <t>77900</t>
  </si>
  <si>
    <t>65890132</t>
  </si>
  <si>
    <t>ceny, diplomy, medaile, propagaci, kancelářské potřeby a pomůcky, materiálně-technické vybavení a zabezpečení, občerstvení, pronájmy, ubytování, sportovní vybavení, mzdy a potřebné odvody a další výdaje spojené se zajištěním činnosti spolku a akcí</t>
  </si>
  <si>
    <t>6</t>
  </si>
  <si>
    <t>SH ČMS - Krajské sdružení hasičů Olomouckého kraje</t>
  </si>
  <si>
    <t>71164952</t>
  </si>
  <si>
    <t>podpora činnosti SH ČMS - Krajského sdružení hasičů Olomouckého kraje v roce 2021, která je spojená s organizací kulturních a
sportovních akcí, včetně zabezpečení chodu kanceláře a dále zabezpečení mistrovství ČR v dorostu</t>
  </si>
  <si>
    <t>7</t>
  </si>
  <si>
    <t>SH ČMS - Okresní sdružení hasičů Přerov</t>
  </si>
  <si>
    <t>Mánesova 1347</t>
  </si>
  <si>
    <t>Lipník nad Bečvou</t>
  </si>
  <si>
    <t>75131</t>
  </si>
  <si>
    <t>64601641</t>
  </si>
  <si>
    <t>podpora činnosti SH ČMS - Okresního sdružení hasičů Přerov v roce 2021, která je spojená s organizací kulturních a společenských akcí, včetně zabezpečení chodu kanceláře</t>
  </si>
  <si>
    <t>ceny, diplomy, medaile, propagaci, kancelářské potřeby a pomůcky, materiálně-technické vybavení, občerstvení, pronájmy, ubytování, sportovní vybavení, mzdy a potřebné odvody, další výdaje spojené s činností kanceláře OSH, spolku a  akcemi</t>
  </si>
  <si>
    <t>14.01.2021</t>
  </si>
  <si>
    <t>8</t>
  </si>
  <si>
    <t>SH ČMS - Okresní sdružení hasičů Prostějov</t>
  </si>
  <si>
    <t>Wolkerova 1554/6</t>
  </si>
  <si>
    <t>Prostějov</t>
  </si>
  <si>
    <t>79601</t>
  </si>
  <si>
    <t>Spolek</t>
  </si>
  <si>
    <t>62859781</t>
  </si>
  <si>
    <t>SH ČMS - Okresní sdružení hasičů Prostějov žádá o dotaci na mzdy a činnost spojenou s organizací kulturních a sportovních akcí, včetně zabezpečení chodu kanceláře</t>
  </si>
  <si>
    <t>9</t>
  </si>
  <si>
    <t>Sportovní klub při Hasičském záchranném sboru Olomouckého kraje, z. s.</t>
  </si>
  <si>
    <t>Schweitzerova 91</t>
  </si>
  <si>
    <t>26536706</t>
  </si>
  <si>
    <t>nákup materiálu, věcných cen, pohárů, medailí, pitného režimu a stravy</t>
  </si>
  <si>
    <t>Milena Sobotková</t>
  </si>
  <si>
    <t>Činnost spojená s organizací kulturních a sportovních akcí, včetně zabezpečení chodu kanceláře SH ČMS - Okresní sdružení hasičů Šumperk</t>
  </si>
  <si>
    <t>Činnost spojená s organizací kulturních a sportovních akcí, včetně zabezpečení chodu kanceláře Moravská hasičská jednota - okres Přerov</t>
  </si>
  <si>
    <t>Činnost spojená s organizací kulturních a sportovních akcí, včetně zabezpečení chodu kanceláře SH ČMS - Okresní sdružení hasičů Olomouc</t>
  </si>
  <si>
    <t>Činnost spojená s organizací kulturních a sportovních akcí, včetně zabezpečení chodu kanceláře SH ČMS - Krajské sdružení hasičů Olomouckého kraje</t>
  </si>
  <si>
    <t>Činnost spojená s organizací kulturních a sportovních akcí, včetně zabezpečení chodu kanceláře SH ČMS - Okresní sdružení hasičů Přerov</t>
  </si>
  <si>
    <t>Činnost spojená s organizací kulturních a sportovních akcí, včetně zabezpečení chodu kanceláře SH ČMS - Okresní sdružení hasičů Prostějov</t>
  </si>
  <si>
    <t>Činnost spojená s organizací kulturních a sportovních akcí, včetně zabezpečení chodu kancelářeSportovního klubu při Hasičském záchranném sboru Olomouckého kraje, z.s.</t>
  </si>
  <si>
    <t>dotace na uspořádání soutěže hasičů v dovednostech práce s motorovou řetězovou pilou Hanácké pilař 2021</t>
  </si>
  <si>
    <t>dotace na mzdy ve výši 120.000 Kč a dále na činnost spojenou s organizací sportovních a kulturních akcí ve výši 80.000 Kč</t>
  </si>
  <si>
    <t>ceny, diplomy, medaile, propagace, kancelářské potřeby, materiálně - technické vybavení, občerstvení, pronájmy, ubytování, sportovní vybavení, mzdy a potřebné odvody a další výdaje spojené se zajištěním činnosti spolků a akci</t>
  </si>
  <si>
    <t>ceny,diplomy,medaile, propagaci, kancelářské potřeby a pomůcky, materiálně-technické vybavení a zabezpečení, občerstvení, pronájmy, ubytování, sportovní vybavení, mzdy a potřebné odvody a další spojené se zajištěním chodu kanceláře, činnosti spolku a akcí</t>
  </si>
  <si>
    <t>celkem</t>
  </si>
  <si>
    <t>ROK</t>
  </si>
  <si>
    <t>ZOK</t>
  </si>
  <si>
    <t>anonymizováno</t>
  </si>
  <si>
    <t>Rozhoduje ROK/ZOK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</si>
</sst>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3" xfId="0" applyFont="1" applyFill="1" applyBorder="1" applyAlignment="1">
      <alignment horizontal="centerContinuous" vertical="top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20" xfId="0" applyFont="1" applyFill="1" applyBorder="1" applyAlignment="1">
      <alignment horizontal="centerContinuous"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3" fontId="3" fillId="0" borderId="21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2" xfId="0" applyFont="1" applyFill="1" applyBorder="1" applyAlignment="1">
      <alignment horizontal="centerContinuous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Continuous" wrapText="1"/>
    </xf>
    <xf numFmtId="0" fontId="6" fillId="0" borderId="4" xfId="0" applyFont="1" applyFill="1" applyBorder="1" applyAlignment="1">
      <alignment horizontal="centerContinuous" wrapText="1"/>
    </xf>
    <xf numFmtId="0" fontId="6" fillId="0" borderId="19" xfId="0" applyFont="1" applyFill="1" applyBorder="1" applyAlignment="1">
      <alignment horizontal="centerContinuous" vertical="center" wrapText="1"/>
    </xf>
    <xf numFmtId="0" fontId="6" fillId="0" borderId="20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164" fontId="6" fillId="0" borderId="7" xfId="0" applyNumberFormat="1" applyFont="1" applyFill="1" applyBorder="1" applyAlignment="1">
      <alignment horizontal="centerContinuous" wrapText="1"/>
    </xf>
    <xf numFmtId="0" fontId="7" fillId="0" borderId="0" xfId="0" applyFont="1"/>
    <xf numFmtId="0" fontId="6" fillId="0" borderId="3" xfId="0" applyFont="1" applyFill="1" applyBorder="1" applyAlignment="1">
      <alignment horizontal="centerContinuous" vertical="center" wrapText="1"/>
    </xf>
    <xf numFmtId="164" fontId="6" fillId="0" borderId="3" xfId="0" applyNumberFormat="1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vertical="top" wrapText="1"/>
    </xf>
    <xf numFmtId="0" fontId="6" fillId="0" borderId="5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Continuous" vertical="center" wrapText="1"/>
    </xf>
    <xf numFmtId="164" fontId="6" fillId="0" borderId="13" xfId="0" applyNumberFormat="1" applyFont="1" applyFill="1" applyBorder="1" applyAlignment="1">
      <alignment horizontal="centerContinuous" wrapText="1"/>
    </xf>
    <xf numFmtId="0" fontId="6" fillId="0" borderId="13" xfId="0" applyFont="1" applyFill="1" applyBorder="1" applyAlignment="1">
      <alignment horizontal="centerContinuous" wrapText="1"/>
    </xf>
    <xf numFmtId="0" fontId="6" fillId="0" borderId="15" xfId="0" applyFont="1" applyFill="1" applyBorder="1" applyAlignment="1">
      <alignment horizontal="centerContinuous" wrapText="1"/>
    </xf>
    <xf numFmtId="0" fontId="6" fillId="0" borderId="13" xfId="0" applyFont="1" applyFill="1" applyBorder="1" applyAlignment="1">
      <alignment horizontal="centerContinuous" vertical="top" wrapText="1"/>
    </xf>
    <xf numFmtId="0" fontId="6" fillId="0" borderId="13" xfId="0" applyFont="1" applyFill="1" applyBorder="1" applyAlignment="1">
      <alignment horizontal="center" wrapText="1"/>
    </xf>
    <xf numFmtId="0" fontId="8" fillId="0" borderId="0" xfId="0" applyFont="1"/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0" xfId="0" applyFont="1" applyBorder="1"/>
    <xf numFmtId="0" fontId="6" fillId="0" borderId="3" xfId="0" applyFont="1" applyFill="1" applyBorder="1" applyAlignment="1">
      <alignment horizontal="right" wrapText="1"/>
    </xf>
    <xf numFmtId="3" fontId="0" fillId="0" borderId="0" xfId="0" applyNumberFormat="1"/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3"/>
  <sheetViews>
    <sheetView topLeftCell="A10" zoomScaleNormal="100" workbookViewId="0">
      <selection activeCell="J22" sqref="J22"/>
    </sheetView>
  </sheetViews>
  <sheetFormatPr defaultColWidth="9.109375" defaultRowHeight="14.4" x14ac:dyDescent="0.3"/>
  <cols>
    <col min="1" max="1" width="4.5546875" customWidth="1"/>
    <col min="2" max="2" width="2.88671875" customWidth="1"/>
    <col min="3" max="3" width="29" customWidth="1"/>
    <col min="4" max="4" width="14.44140625" customWidth="1"/>
    <col min="5" max="5" width="12.33203125" customWidth="1"/>
    <col min="6" max="6" width="8.44140625" customWidth="1"/>
    <col min="7" max="7" width="7.44140625" customWidth="1"/>
    <col min="8" max="8" width="14.44140625" customWidth="1"/>
    <col min="9" max="9" width="10.33203125" customWidth="1"/>
    <col min="10" max="10" width="14.44140625" customWidth="1"/>
    <col min="11" max="11" width="14" customWidth="1"/>
    <col min="12" max="12" width="37.44140625" customWidth="1"/>
    <col min="13" max="13" width="32.44140625" customWidth="1"/>
    <col min="14" max="14" width="41" customWidth="1"/>
    <col min="15" max="15" width="10.33203125" customWidth="1"/>
    <col min="16" max="16" width="9.88671875" customWidth="1"/>
    <col min="17" max="17" width="9.33203125" customWidth="1"/>
    <col min="18" max="19" width="9.109375" customWidth="1"/>
    <col min="23" max="23" width="19.6640625" customWidth="1"/>
  </cols>
  <sheetData>
    <row r="1" spans="2:24" s="17" customFormat="1" ht="10.5" customHeight="1" x14ac:dyDescent="0.2"/>
    <row r="2" spans="2:24" s="17" customFormat="1" ht="10.5" customHeight="1" x14ac:dyDescent="0.2"/>
    <row r="3" spans="2:24" s="17" customFormat="1" ht="10.5" customHeight="1" x14ac:dyDescent="0.2"/>
    <row r="4" spans="2:24" s="17" customFormat="1" ht="10.5" customHeight="1" x14ac:dyDescent="0.2"/>
    <row r="5" spans="2:24" s="17" customFormat="1" ht="10.5" customHeight="1" x14ac:dyDescent="0.2"/>
    <row r="6" spans="2:24" s="17" customFormat="1" ht="10.5" customHeight="1" x14ac:dyDescent="0.2"/>
    <row r="7" spans="2:24" s="17" customFormat="1" ht="10.5" customHeight="1" thickBot="1" x14ac:dyDescent="0.25"/>
    <row r="8" spans="2:24" s="21" customFormat="1" ht="53.25" customHeight="1" thickBot="1" x14ac:dyDescent="0.25">
      <c r="B8" s="13" t="s">
        <v>0</v>
      </c>
      <c r="C8" s="50" t="s">
        <v>1</v>
      </c>
      <c r="D8" s="18"/>
      <c r="E8" s="18"/>
      <c r="F8" s="18"/>
      <c r="G8" s="18"/>
      <c r="H8" s="18"/>
      <c r="I8" s="18"/>
      <c r="J8" s="18"/>
      <c r="K8" s="19"/>
      <c r="L8" s="15" t="s">
        <v>26</v>
      </c>
      <c r="M8" s="20" t="s">
        <v>29</v>
      </c>
      <c r="N8" s="15" t="s">
        <v>2</v>
      </c>
      <c r="O8" s="11" t="s">
        <v>3</v>
      </c>
      <c r="P8" s="16" t="s">
        <v>4</v>
      </c>
      <c r="Q8" s="20"/>
      <c r="R8" s="16" t="s">
        <v>5</v>
      </c>
      <c r="S8" s="10" t="s">
        <v>6</v>
      </c>
      <c r="T8" s="41" t="s">
        <v>7</v>
      </c>
      <c r="U8" s="42"/>
      <c r="V8" s="42"/>
      <c r="W8" s="40"/>
      <c r="X8" s="15" t="s">
        <v>8</v>
      </c>
    </row>
    <row r="9" spans="2:24" s="21" customFormat="1" ht="13.5" customHeight="1" x14ac:dyDescent="0.25">
      <c r="B9" s="14"/>
      <c r="C9" s="51" t="s">
        <v>9</v>
      </c>
      <c r="D9" s="22"/>
      <c r="E9" s="22"/>
      <c r="F9" s="22"/>
      <c r="G9" s="44"/>
      <c r="H9" s="43"/>
      <c r="I9" s="23"/>
      <c r="J9" s="23"/>
      <c r="K9" s="52"/>
      <c r="L9" s="12"/>
      <c r="M9" s="24"/>
      <c r="N9" s="12"/>
      <c r="O9" s="12"/>
      <c r="P9" s="25"/>
      <c r="Q9" s="26"/>
      <c r="R9" s="25"/>
      <c r="S9" s="39"/>
      <c r="T9" s="27" t="s">
        <v>10</v>
      </c>
      <c r="U9" s="27" t="s">
        <v>11</v>
      </c>
      <c r="V9" s="28" t="s">
        <v>12</v>
      </c>
      <c r="W9" s="11" t="s">
        <v>13</v>
      </c>
      <c r="X9" s="12"/>
    </row>
    <row r="10" spans="2:24" s="21" customFormat="1" ht="13.8" thickBot="1" x14ac:dyDescent="0.3">
      <c r="B10" s="29"/>
      <c r="C10" s="53" t="s">
        <v>14</v>
      </c>
      <c r="D10" s="54" t="s">
        <v>15</v>
      </c>
      <c r="E10" s="54" t="s">
        <v>16</v>
      </c>
      <c r="F10" s="54" t="s">
        <v>17</v>
      </c>
      <c r="G10" s="55" t="s">
        <v>18</v>
      </c>
      <c r="H10" s="56" t="s">
        <v>19</v>
      </c>
      <c r="I10" s="57" t="s">
        <v>20</v>
      </c>
      <c r="J10" s="57" t="s">
        <v>21</v>
      </c>
      <c r="K10" s="58" t="s">
        <v>22</v>
      </c>
      <c r="L10" s="30"/>
      <c r="M10" s="31"/>
      <c r="N10" s="30"/>
      <c r="O10" s="30"/>
      <c r="P10" s="32" t="s">
        <v>23</v>
      </c>
      <c r="Q10" s="33" t="s">
        <v>24</v>
      </c>
      <c r="R10" s="32"/>
      <c r="S10" s="34"/>
      <c r="T10" s="33"/>
      <c r="U10" s="33"/>
      <c r="V10" s="35" t="s">
        <v>25</v>
      </c>
      <c r="W10" s="30"/>
      <c r="X10" s="30"/>
    </row>
    <row r="11" spans="2:24" s="38" customFormat="1" ht="52.2" hidden="1" customHeight="1" x14ac:dyDescent="0.3">
      <c r="B11" s="36" t="s">
        <v>31</v>
      </c>
      <c r="C11" s="59" t="s">
        <v>32</v>
      </c>
      <c r="D11" s="59" t="s">
        <v>33</v>
      </c>
      <c r="E11" s="60" t="s">
        <v>34</v>
      </c>
      <c r="F11" s="61" t="s">
        <v>35</v>
      </c>
      <c r="G11" s="59" t="s">
        <v>34</v>
      </c>
      <c r="H11" s="59" t="s">
        <v>36</v>
      </c>
      <c r="I11" s="61" t="s">
        <v>37</v>
      </c>
      <c r="J11" s="61" t="s">
        <v>38</v>
      </c>
      <c r="K11" s="61" t="s">
        <v>93</v>
      </c>
      <c r="L11" s="37" t="s">
        <v>94</v>
      </c>
      <c r="M11" s="37" t="s">
        <v>39</v>
      </c>
      <c r="N11" s="37" t="s">
        <v>103</v>
      </c>
      <c r="O11" s="63">
        <v>280000</v>
      </c>
      <c r="P11" s="62" t="s">
        <v>40</v>
      </c>
      <c r="Q11" s="62" t="s">
        <v>41</v>
      </c>
      <c r="R11" s="63">
        <v>280000</v>
      </c>
      <c r="S11" s="63" t="s">
        <v>42</v>
      </c>
      <c r="T11" s="63">
        <v>80</v>
      </c>
      <c r="U11" s="63">
        <v>50</v>
      </c>
      <c r="V11" s="63">
        <v>100</v>
      </c>
      <c r="W11" s="63">
        <f t="shared" ref="W11:W22" si="0">SUM(T11:V11)</f>
        <v>230</v>
      </c>
      <c r="X11" s="49">
        <v>280000</v>
      </c>
    </row>
    <row r="12" spans="2:24" s="38" customFormat="1" ht="52.2" customHeight="1" x14ac:dyDescent="0.3">
      <c r="B12" s="36" t="s">
        <v>52</v>
      </c>
      <c r="C12" s="59" t="s">
        <v>53</v>
      </c>
      <c r="D12" s="59" t="s">
        <v>54</v>
      </c>
      <c r="E12" s="60" t="s">
        <v>55</v>
      </c>
      <c r="F12" s="61" t="s">
        <v>56</v>
      </c>
      <c r="G12" s="59" t="s">
        <v>55</v>
      </c>
      <c r="H12" s="59" t="s">
        <v>36</v>
      </c>
      <c r="I12" s="61" t="s">
        <v>57</v>
      </c>
      <c r="J12" s="61" t="s">
        <v>108</v>
      </c>
      <c r="K12" s="61" t="s">
        <v>108</v>
      </c>
      <c r="L12" s="37" t="s">
        <v>95</v>
      </c>
      <c r="M12" s="37" t="s">
        <v>58</v>
      </c>
      <c r="N12" s="37" t="s">
        <v>59</v>
      </c>
      <c r="O12" s="63">
        <v>125000</v>
      </c>
      <c r="P12" s="62" t="s">
        <v>40</v>
      </c>
      <c r="Q12" s="62" t="s">
        <v>41</v>
      </c>
      <c r="R12" s="63">
        <v>125000</v>
      </c>
      <c r="S12" s="63" t="s">
        <v>42</v>
      </c>
      <c r="T12" s="63">
        <v>25</v>
      </c>
      <c r="U12" s="63">
        <v>25</v>
      </c>
      <c r="V12" s="63">
        <v>100</v>
      </c>
      <c r="W12" s="63">
        <f t="shared" ref="W12:W13" si="1">SUM(T12:V12)</f>
        <v>150</v>
      </c>
      <c r="X12" s="49">
        <v>125000</v>
      </c>
    </row>
    <row r="13" spans="2:24" s="38" customFormat="1" ht="52.2" customHeight="1" x14ac:dyDescent="0.3">
      <c r="B13" s="36" t="s">
        <v>67</v>
      </c>
      <c r="C13" s="59" t="s">
        <v>68</v>
      </c>
      <c r="D13" s="59" t="s">
        <v>62</v>
      </c>
      <c r="E13" s="60" t="s">
        <v>63</v>
      </c>
      <c r="F13" s="61" t="s">
        <v>64</v>
      </c>
      <c r="G13" s="59" t="s">
        <v>63</v>
      </c>
      <c r="H13" s="59" t="s">
        <v>36</v>
      </c>
      <c r="I13" s="61" t="s">
        <v>69</v>
      </c>
      <c r="J13" s="61" t="s">
        <v>108</v>
      </c>
      <c r="K13" s="61" t="s">
        <v>108</v>
      </c>
      <c r="L13" s="37" t="s">
        <v>97</v>
      </c>
      <c r="M13" s="37" t="s">
        <v>70</v>
      </c>
      <c r="N13" s="37" t="s">
        <v>66</v>
      </c>
      <c r="O13" s="63">
        <v>400000</v>
      </c>
      <c r="P13" s="62" t="s">
        <v>40</v>
      </c>
      <c r="Q13" s="62" t="s">
        <v>41</v>
      </c>
      <c r="R13" s="63">
        <v>400000</v>
      </c>
      <c r="S13" s="63" t="s">
        <v>42</v>
      </c>
      <c r="T13" s="63">
        <v>10</v>
      </c>
      <c r="U13" s="63">
        <v>100</v>
      </c>
      <c r="V13" s="63">
        <v>100</v>
      </c>
      <c r="W13" s="63">
        <f t="shared" si="1"/>
        <v>210</v>
      </c>
      <c r="X13" s="49">
        <v>400000</v>
      </c>
    </row>
    <row r="14" spans="2:24" s="38" customFormat="1" ht="52.2" customHeight="1" x14ac:dyDescent="0.3">
      <c r="B14" s="36" t="s">
        <v>43</v>
      </c>
      <c r="C14" s="59" t="s">
        <v>44</v>
      </c>
      <c r="D14" s="59" t="s">
        <v>45</v>
      </c>
      <c r="E14" s="60" t="s">
        <v>46</v>
      </c>
      <c r="F14" s="61" t="s">
        <v>47</v>
      </c>
      <c r="G14" s="59" t="s">
        <v>46</v>
      </c>
      <c r="H14" s="59" t="s">
        <v>36</v>
      </c>
      <c r="I14" s="61" t="s">
        <v>48</v>
      </c>
      <c r="J14" s="61" t="s">
        <v>108</v>
      </c>
      <c r="K14" s="61" t="s">
        <v>108</v>
      </c>
      <c r="L14" s="37" t="s">
        <v>49</v>
      </c>
      <c r="M14" s="37" t="s">
        <v>50</v>
      </c>
      <c r="N14" s="37" t="s">
        <v>51</v>
      </c>
      <c r="O14" s="63">
        <v>220000</v>
      </c>
      <c r="P14" s="62" t="s">
        <v>40</v>
      </c>
      <c r="Q14" s="62" t="s">
        <v>41</v>
      </c>
      <c r="R14" s="63">
        <v>220000</v>
      </c>
      <c r="S14" s="63" t="s">
        <v>42</v>
      </c>
      <c r="T14" s="63">
        <v>100</v>
      </c>
      <c r="U14" s="63">
        <v>50</v>
      </c>
      <c r="V14" s="63">
        <v>100</v>
      </c>
      <c r="W14" s="63">
        <f t="shared" si="0"/>
        <v>250</v>
      </c>
      <c r="X14" s="49">
        <v>220000</v>
      </c>
    </row>
    <row r="15" spans="2:24" s="38" customFormat="1" ht="52.2" hidden="1" customHeight="1" x14ac:dyDescent="0.3">
      <c r="B15" s="36" t="s">
        <v>52</v>
      </c>
      <c r="C15" s="59" t="s">
        <v>53</v>
      </c>
      <c r="D15" s="59" t="s">
        <v>54</v>
      </c>
      <c r="E15" s="60" t="s">
        <v>55</v>
      </c>
      <c r="F15" s="61" t="s">
        <v>56</v>
      </c>
      <c r="G15" s="59" t="s">
        <v>55</v>
      </c>
      <c r="H15" s="59" t="s">
        <v>36</v>
      </c>
      <c r="I15" s="61" t="s">
        <v>57</v>
      </c>
      <c r="J15" s="61" t="s">
        <v>108</v>
      </c>
      <c r="K15" s="61" t="s">
        <v>108</v>
      </c>
      <c r="L15" s="37" t="s">
        <v>95</v>
      </c>
      <c r="M15" s="37" t="s">
        <v>58</v>
      </c>
      <c r="N15" s="37" t="s">
        <v>59</v>
      </c>
      <c r="O15" s="63">
        <v>125000</v>
      </c>
      <c r="P15" s="62" t="s">
        <v>40</v>
      </c>
      <c r="Q15" s="62" t="s">
        <v>41</v>
      </c>
      <c r="R15" s="63">
        <v>125000</v>
      </c>
      <c r="S15" s="63" t="s">
        <v>42</v>
      </c>
      <c r="T15" s="63">
        <v>25</v>
      </c>
      <c r="U15" s="63">
        <v>25</v>
      </c>
      <c r="V15" s="63">
        <v>100</v>
      </c>
      <c r="W15" s="63">
        <f t="shared" si="0"/>
        <v>150</v>
      </c>
      <c r="X15" s="49">
        <v>125000</v>
      </c>
    </row>
    <row r="16" spans="2:24" s="38" customFormat="1" ht="52.2" customHeight="1" x14ac:dyDescent="0.3">
      <c r="B16" s="36" t="s">
        <v>60</v>
      </c>
      <c r="C16" s="59" t="s">
        <v>61</v>
      </c>
      <c r="D16" s="59" t="s">
        <v>62</v>
      </c>
      <c r="E16" s="60" t="s">
        <v>63</v>
      </c>
      <c r="F16" s="61" t="s">
        <v>64</v>
      </c>
      <c r="G16" s="59" t="s">
        <v>63</v>
      </c>
      <c r="H16" s="59" t="s">
        <v>36</v>
      </c>
      <c r="I16" s="61" t="s">
        <v>65</v>
      </c>
      <c r="J16" s="61" t="s">
        <v>108</v>
      </c>
      <c r="K16" s="61" t="s">
        <v>108</v>
      </c>
      <c r="L16" s="37" t="s">
        <v>96</v>
      </c>
      <c r="M16" s="37" t="s">
        <v>102</v>
      </c>
      <c r="N16" s="37" t="s">
        <v>66</v>
      </c>
      <c r="O16" s="63">
        <v>200000</v>
      </c>
      <c r="P16" s="62" t="s">
        <v>40</v>
      </c>
      <c r="Q16" s="62" t="s">
        <v>41</v>
      </c>
      <c r="R16" s="63">
        <v>200000</v>
      </c>
      <c r="S16" s="63" t="s">
        <v>42</v>
      </c>
      <c r="T16" s="63">
        <v>10</v>
      </c>
      <c r="U16" s="63">
        <v>50</v>
      </c>
      <c r="V16" s="63">
        <v>100</v>
      </c>
      <c r="W16" s="63">
        <f t="shared" si="0"/>
        <v>160</v>
      </c>
      <c r="X16" s="49">
        <v>200000</v>
      </c>
    </row>
    <row r="17" spans="2:24" s="38" customFormat="1" ht="52.2" hidden="1" customHeight="1" x14ac:dyDescent="0.3">
      <c r="B17" s="36" t="s">
        <v>67</v>
      </c>
      <c r="C17" s="59" t="s">
        <v>68</v>
      </c>
      <c r="D17" s="59" t="s">
        <v>62</v>
      </c>
      <c r="E17" s="60" t="s">
        <v>63</v>
      </c>
      <c r="F17" s="61" t="s">
        <v>64</v>
      </c>
      <c r="G17" s="59" t="s">
        <v>63</v>
      </c>
      <c r="H17" s="59" t="s">
        <v>36</v>
      </c>
      <c r="I17" s="61" t="s">
        <v>69</v>
      </c>
      <c r="J17" s="61" t="s">
        <v>108</v>
      </c>
      <c r="K17" s="61" t="s">
        <v>108</v>
      </c>
      <c r="L17" s="37" t="s">
        <v>97</v>
      </c>
      <c r="M17" s="37" t="s">
        <v>70</v>
      </c>
      <c r="N17" s="37" t="s">
        <v>66</v>
      </c>
      <c r="O17" s="63">
        <v>400000</v>
      </c>
      <c r="P17" s="62" t="s">
        <v>40</v>
      </c>
      <c r="Q17" s="62" t="s">
        <v>41</v>
      </c>
      <c r="R17" s="63">
        <v>400000</v>
      </c>
      <c r="S17" s="63" t="s">
        <v>42</v>
      </c>
      <c r="T17" s="63">
        <v>10</v>
      </c>
      <c r="U17" s="63">
        <v>100</v>
      </c>
      <c r="V17" s="63">
        <v>100</v>
      </c>
      <c r="W17" s="63">
        <f t="shared" si="0"/>
        <v>210</v>
      </c>
      <c r="X17" s="49">
        <v>400000</v>
      </c>
    </row>
    <row r="18" spans="2:24" s="38" customFormat="1" ht="52.2" customHeight="1" x14ac:dyDescent="0.3">
      <c r="B18" s="36" t="s">
        <v>80</v>
      </c>
      <c r="C18" s="59" t="s">
        <v>81</v>
      </c>
      <c r="D18" s="59" t="s">
        <v>82</v>
      </c>
      <c r="E18" s="60" t="s">
        <v>83</v>
      </c>
      <c r="F18" s="61" t="s">
        <v>84</v>
      </c>
      <c r="G18" s="59" t="s">
        <v>83</v>
      </c>
      <c r="H18" s="59" t="s">
        <v>36</v>
      </c>
      <c r="I18" s="61" t="s">
        <v>86</v>
      </c>
      <c r="J18" s="61" t="s">
        <v>108</v>
      </c>
      <c r="K18" s="61" t="s">
        <v>108</v>
      </c>
      <c r="L18" s="37" t="s">
        <v>99</v>
      </c>
      <c r="M18" s="37" t="s">
        <v>87</v>
      </c>
      <c r="N18" s="37" t="s">
        <v>104</v>
      </c>
      <c r="O18" s="63">
        <v>260000</v>
      </c>
      <c r="P18" s="62" t="s">
        <v>40</v>
      </c>
      <c r="Q18" s="62" t="s">
        <v>41</v>
      </c>
      <c r="R18" s="63">
        <v>260000</v>
      </c>
      <c r="S18" s="63" t="s">
        <v>42</v>
      </c>
      <c r="T18" s="63">
        <v>80</v>
      </c>
      <c r="U18" s="63">
        <v>50</v>
      </c>
      <c r="V18" s="63">
        <v>100</v>
      </c>
      <c r="W18" s="63">
        <f t="shared" ref="W18" si="2">SUM(T18:V18)</f>
        <v>230</v>
      </c>
      <c r="X18" s="49">
        <v>260000</v>
      </c>
    </row>
    <row r="19" spans="2:24" s="38" customFormat="1" ht="52.2" customHeight="1" x14ac:dyDescent="0.3">
      <c r="B19" s="36" t="s">
        <v>71</v>
      </c>
      <c r="C19" s="59" t="s">
        <v>72</v>
      </c>
      <c r="D19" s="59" t="s">
        <v>73</v>
      </c>
      <c r="E19" s="60" t="s">
        <v>74</v>
      </c>
      <c r="F19" s="61" t="s">
        <v>75</v>
      </c>
      <c r="G19" s="59" t="s">
        <v>55</v>
      </c>
      <c r="H19" s="59" t="s">
        <v>36</v>
      </c>
      <c r="I19" s="61" t="s">
        <v>76</v>
      </c>
      <c r="J19" s="61" t="s">
        <v>108</v>
      </c>
      <c r="K19" s="61" t="s">
        <v>108</v>
      </c>
      <c r="L19" s="37" t="s">
        <v>98</v>
      </c>
      <c r="M19" s="37" t="s">
        <v>77</v>
      </c>
      <c r="N19" s="37" t="s">
        <v>78</v>
      </c>
      <c r="O19" s="63">
        <v>514000</v>
      </c>
      <c r="P19" s="62" t="s">
        <v>40</v>
      </c>
      <c r="Q19" s="62" t="s">
        <v>41</v>
      </c>
      <c r="R19" s="63">
        <v>200000</v>
      </c>
      <c r="S19" s="63" t="s">
        <v>79</v>
      </c>
      <c r="T19" s="63">
        <v>25</v>
      </c>
      <c r="U19" s="63">
        <v>50</v>
      </c>
      <c r="V19" s="63">
        <v>100</v>
      </c>
      <c r="W19" s="63">
        <f t="shared" si="0"/>
        <v>175</v>
      </c>
      <c r="X19" s="49">
        <v>200000</v>
      </c>
    </row>
    <row r="20" spans="2:24" s="38" customFormat="1" ht="52.2" hidden="1" customHeight="1" x14ac:dyDescent="0.3">
      <c r="B20" s="36" t="s">
        <v>80</v>
      </c>
      <c r="C20" s="59" t="s">
        <v>81</v>
      </c>
      <c r="D20" s="59" t="s">
        <v>82</v>
      </c>
      <c r="E20" s="60" t="s">
        <v>83</v>
      </c>
      <c r="F20" s="61" t="s">
        <v>84</v>
      </c>
      <c r="G20" s="59" t="s">
        <v>83</v>
      </c>
      <c r="H20" s="59" t="s">
        <v>36</v>
      </c>
      <c r="I20" s="61" t="s">
        <v>86</v>
      </c>
      <c r="J20" s="61" t="s">
        <v>108</v>
      </c>
      <c r="K20" s="61" t="s">
        <v>108</v>
      </c>
      <c r="L20" s="37" t="s">
        <v>99</v>
      </c>
      <c r="M20" s="37" t="s">
        <v>87</v>
      </c>
      <c r="N20" s="37" t="s">
        <v>104</v>
      </c>
      <c r="O20" s="63">
        <v>260000</v>
      </c>
      <c r="P20" s="62" t="s">
        <v>40</v>
      </c>
      <c r="Q20" s="62" t="s">
        <v>41</v>
      </c>
      <c r="R20" s="63">
        <v>260000</v>
      </c>
      <c r="S20" s="63" t="s">
        <v>42</v>
      </c>
      <c r="T20" s="63">
        <v>80</v>
      </c>
      <c r="U20" s="63">
        <v>50</v>
      </c>
      <c r="V20" s="63">
        <v>100</v>
      </c>
      <c r="W20" s="63">
        <f t="shared" si="0"/>
        <v>230</v>
      </c>
      <c r="X20" s="49">
        <v>260000</v>
      </c>
    </row>
    <row r="21" spans="2:24" s="38" customFormat="1" ht="52.2" customHeight="1" x14ac:dyDescent="0.3">
      <c r="B21" s="36" t="s">
        <v>31</v>
      </c>
      <c r="C21" s="59" t="s">
        <v>32</v>
      </c>
      <c r="D21" s="59" t="s">
        <v>33</v>
      </c>
      <c r="E21" s="60" t="s">
        <v>34</v>
      </c>
      <c r="F21" s="61" t="s">
        <v>35</v>
      </c>
      <c r="G21" s="59" t="s">
        <v>34</v>
      </c>
      <c r="H21" s="59" t="s">
        <v>36</v>
      </c>
      <c r="I21" s="61" t="s">
        <v>37</v>
      </c>
      <c r="J21" s="61" t="s">
        <v>108</v>
      </c>
      <c r="K21" s="61" t="s">
        <v>108</v>
      </c>
      <c r="L21" s="37" t="s">
        <v>94</v>
      </c>
      <c r="M21" s="37" t="s">
        <v>39</v>
      </c>
      <c r="N21" s="37" t="s">
        <v>103</v>
      </c>
      <c r="O21" s="63">
        <v>280000</v>
      </c>
      <c r="P21" s="62" t="s">
        <v>40</v>
      </c>
      <c r="Q21" s="62" t="s">
        <v>41</v>
      </c>
      <c r="R21" s="63">
        <v>280000</v>
      </c>
      <c r="S21" s="63" t="s">
        <v>42</v>
      </c>
      <c r="T21" s="63">
        <v>80</v>
      </c>
      <c r="U21" s="63">
        <v>50</v>
      </c>
      <c r="V21" s="63">
        <v>100</v>
      </c>
      <c r="W21" s="63">
        <f t="shared" ref="W21" si="3">SUM(T21:V21)</f>
        <v>230</v>
      </c>
      <c r="X21" s="49">
        <v>280000</v>
      </c>
    </row>
    <row r="22" spans="2:24" s="38" customFormat="1" ht="52.2" customHeight="1" x14ac:dyDescent="0.3">
      <c r="B22" s="36" t="s">
        <v>88</v>
      </c>
      <c r="C22" s="59" t="s">
        <v>89</v>
      </c>
      <c r="D22" s="59" t="s">
        <v>90</v>
      </c>
      <c r="E22" s="60" t="s">
        <v>63</v>
      </c>
      <c r="F22" s="61" t="s">
        <v>64</v>
      </c>
      <c r="G22" s="59" t="s">
        <v>63</v>
      </c>
      <c r="H22" s="59" t="s">
        <v>85</v>
      </c>
      <c r="I22" s="61" t="s">
        <v>91</v>
      </c>
      <c r="J22" s="61" t="s">
        <v>108</v>
      </c>
      <c r="K22" s="61" t="s">
        <v>108</v>
      </c>
      <c r="L22" s="37" t="s">
        <v>100</v>
      </c>
      <c r="M22" s="37" t="s">
        <v>101</v>
      </c>
      <c r="N22" s="37" t="s">
        <v>92</v>
      </c>
      <c r="O22" s="63">
        <v>50000</v>
      </c>
      <c r="P22" s="62" t="s">
        <v>40</v>
      </c>
      <c r="Q22" s="62" t="s">
        <v>41</v>
      </c>
      <c r="R22" s="63">
        <v>50000</v>
      </c>
      <c r="S22" s="63" t="s">
        <v>42</v>
      </c>
      <c r="T22" s="63">
        <v>80</v>
      </c>
      <c r="U22" s="63">
        <v>100</v>
      </c>
      <c r="V22" s="63">
        <v>100</v>
      </c>
      <c r="W22" s="63">
        <f t="shared" si="0"/>
        <v>280</v>
      </c>
      <c r="X22" s="49">
        <v>50000</v>
      </c>
    </row>
    <row r="23" spans="2:24" x14ac:dyDescent="0.3">
      <c r="X23" s="94">
        <f>SUM(X11:X22)</f>
        <v>2800000</v>
      </c>
    </row>
  </sheetData>
  <pageMargins left="0.31496062992125984" right="0.31496062992125984" top="0.78740157480314965" bottom="0.78740157480314965" header="0.31496062992125984" footer="0.31496062992125984"/>
  <pageSetup paperSize="9" scale="4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Layout" zoomScale="80" zoomScaleNormal="60" zoomScalePageLayoutView="80" workbookViewId="0">
      <selection activeCell="A2" sqref="A2"/>
    </sheetView>
  </sheetViews>
  <sheetFormatPr defaultRowHeight="14.4" x14ac:dyDescent="0.3"/>
  <cols>
    <col min="1" max="1" width="4.109375" style="47" customWidth="1"/>
    <col min="2" max="2" width="5.33203125" style="1" customWidth="1"/>
    <col min="3" max="3" width="27.33203125" style="3" customWidth="1"/>
    <col min="4" max="4" width="53.44140625" style="5" customWidth="1"/>
    <col min="5" max="5" width="17.6640625" style="9" customWidth="1"/>
    <col min="6" max="6" width="12.109375" style="46" customWidth="1"/>
    <col min="7" max="7" width="19.109375" style="7" customWidth="1"/>
    <col min="8" max="8" width="11.88671875" customWidth="1"/>
    <col min="9" max="9" width="5.6640625" customWidth="1"/>
    <col min="10" max="10" width="6.5546875" customWidth="1"/>
    <col min="12" max="12" width="8.6640625" customWidth="1"/>
    <col min="13" max="13" width="18.33203125" style="7" customWidth="1"/>
    <col min="14" max="14" width="8.6640625" customWidth="1"/>
  </cols>
  <sheetData>
    <row r="1" spans="1:14" ht="36.6" customHeight="1" thickBot="1" x14ac:dyDescent="0.35">
      <c r="A1" s="64"/>
      <c r="B1" s="65" t="s">
        <v>0</v>
      </c>
      <c r="C1" s="65" t="s">
        <v>1</v>
      </c>
      <c r="D1" s="66" t="s">
        <v>26</v>
      </c>
      <c r="E1" s="99" t="s">
        <v>27</v>
      </c>
      <c r="F1" s="102" t="s">
        <v>28</v>
      </c>
      <c r="G1" s="67" t="s">
        <v>5</v>
      </c>
      <c r="H1" s="68" t="s">
        <v>6</v>
      </c>
      <c r="I1" s="69" t="s">
        <v>7</v>
      </c>
      <c r="J1" s="70"/>
      <c r="K1" s="70"/>
      <c r="L1" s="71"/>
      <c r="M1" s="72" t="s">
        <v>8</v>
      </c>
      <c r="N1" s="107" t="s">
        <v>109</v>
      </c>
    </row>
    <row r="2" spans="1:14" ht="15" thickBot="1" x14ac:dyDescent="0.35">
      <c r="A2" s="64"/>
      <c r="B2" s="74"/>
      <c r="C2" s="74"/>
      <c r="D2" s="66" t="s">
        <v>29</v>
      </c>
      <c r="E2" s="100"/>
      <c r="F2" s="103"/>
      <c r="G2" s="75"/>
      <c r="H2" s="76"/>
      <c r="I2" s="77" t="s">
        <v>10</v>
      </c>
      <c r="J2" s="77" t="s">
        <v>11</v>
      </c>
      <c r="K2" s="78" t="s">
        <v>12</v>
      </c>
      <c r="L2" s="93" t="s">
        <v>13</v>
      </c>
      <c r="M2" s="75"/>
      <c r="N2" s="108"/>
    </row>
    <row r="3" spans="1:14" ht="15" thickBot="1" x14ac:dyDescent="0.35">
      <c r="A3" s="64"/>
      <c r="B3" s="79"/>
      <c r="C3" s="79"/>
      <c r="D3" s="66" t="s">
        <v>30</v>
      </c>
      <c r="E3" s="101"/>
      <c r="F3" s="104"/>
      <c r="G3" s="80"/>
      <c r="H3" s="82"/>
      <c r="I3" s="83"/>
      <c r="J3" s="83"/>
      <c r="K3" s="84" t="s">
        <v>25</v>
      </c>
      <c r="L3" s="81"/>
      <c r="M3" s="80"/>
      <c r="N3" s="108"/>
    </row>
    <row r="4" spans="1:14" ht="69" hidden="1" x14ac:dyDescent="0.3">
      <c r="A4" s="85"/>
      <c r="B4" s="95" t="str">
        <f ca="1">IF(OFFSET(List1!B$11,příloha!A3,0)&gt;0,OFFSET(List1!B$11,příloha!A3,0),"")</f>
        <v>1</v>
      </c>
      <c r="C4" s="86" t="str">
        <f ca="1">IF(B4="","",CONCATENATE(OFFSET(List1!C$11,příloha!A3,0),"
",OFFSET(List1!D$11,příloha!A3,0),"
",OFFSET(List1!E$11,příloha!A3,0),"
",OFFSET(List1!F$11,příloha!A3,0)))</f>
        <v>SH ČMS - Okresní sdružení hasičů Šumperk
Nemocniční 3299/7
Šumperk
78701</v>
      </c>
      <c r="D4" s="87" t="str">
        <f ca="1">IF(B4="","",OFFSET(List1!L$11,příloha!A3,0))</f>
        <v>Činnost spojená s organizací kulturních a sportovních akcí, včetně zabezpečení chodu kanceláře SH ČMS - Okresní sdružení hasičů Šumperk</v>
      </c>
      <c r="E4" s="97">
        <f ca="1">IF(B4="","",OFFSET(List1!O$11,příloha!A3,0))</f>
        <v>280000</v>
      </c>
      <c r="F4" s="88" t="str">
        <f ca="1">IF(B4="","",OFFSET(List1!P$11,příloha!A3,0))</f>
        <v>1/2021</v>
      </c>
      <c r="G4" s="96">
        <f ca="1">IF(B4="","",OFFSET(List1!R$11,příloha!A3,0))</f>
        <v>280000</v>
      </c>
      <c r="H4" s="98" t="str">
        <f ca="1">IF(B4="","",OFFSET(List1!S$11,příloha!A3,0))</f>
        <v>14.01.2022</v>
      </c>
      <c r="I4" s="95">
        <f ca="1">IF(B4="","",OFFSET(List1!T$11,příloha!A3,0))</f>
        <v>80</v>
      </c>
      <c r="J4" s="95">
        <f ca="1">IF(B4="","",OFFSET(List1!U$11,příloha!A3,0))</f>
        <v>50</v>
      </c>
      <c r="K4" s="95">
        <f ca="1">IF(B4="","",OFFSET(List1!V$11,příloha!A3,0))</f>
        <v>100</v>
      </c>
      <c r="L4" s="95">
        <f ca="1">IF(B4="","",OFFSET(List1!W$11,příloha!A3,0))</f>
        <v>230</v>
      </c>
      <c r="M4" s="96">
        <f ca="1">IF(B4="","",OFFSET(List1!X$11,příloha!A3,0))</f>
        <v>280000</v>
      </c>
      <c r="N4" s="73"/>
    </row>
    <row r="5" spans="1:14" ht="75" hidden="1" customHeight="1" x14ac:dyDescent="0.3">
      <c r="A5" s="85"/>
      <c r="B5" s="95"/>
      <c r="C5" s="86" t="str">
        <f ca="1">IF(B4="","",CONCATENATE("Okres ",OFFSET(List1!G$11,příloha!A3,0),"
","Právní forma","
",OFFSET(List1!H$11,příloha!A3,0),"
","IČO ",OFFSET(List1!I$11,příloha!A3,0),"
 ","B.Ú. ",OFFSET(List1!J$11,příloha!A3,0)))</f>
        <v>Okres Šumperk
Právní forma
Pobočný spolek
IČO 62353284
 B.Ú. 219761496/0300</v>
      </c>
      <c r="D5" s="89" t="str">
        <f ca="1">IF(B4="","",OFFSET(List1!M$11,příloha!A3,0))</f>
        <v>podpora činnosti SH ČMS - Okresní sdružení hasičů Šumperk v roce 2021, která je spojená s organizací sportovních i kulturních akcí, včetně zabezpečení chodu kanceláře</v>
      </c>
      <c r="E5" s="97"/>
      <c r="F5" s="90"/>
      <c r="G5" s="96"/>
      <c r="H5" s="98"/>
      <c r="I5" s="95"/>
      <c r="J5" s="95"/>
      <c r="K5" s="95"/>
      <c r="L5" s="95"/>
      <c r="M5" s="96"/>
      <c r="N5" s="73"/>
    </row>
    <row r="6" spans="1:14" ht="69" hidden="1" x14ac:dyDescent="0.3">
      <c r="A6" s="85">
        <f>ROW()/3-1</f>
        <v>1</v>
      </c>
      <c r="B6" s="95"/>
      <c r="C6" s="86" t="str">
        <f ca="1">IF(B4="","",CONCATENATE("Zástupce","
",OFFSET(List1!K$11,příloha!A3,0)))</f>
        <v>Zástupce
Milena Sobotková</v>
      </c>
      <c r="D6" s="91" t="str">
        <f ca="1">IF(B4="","",CONCATENATE("Dotace bude použita na:","
",OFFSET(List1!N$11,příloha!A3,0)))</f>
        <v>Dotace bude použita na:
ceny, diplomy, medaile, propagace, kancelářské potřeby, materiálně - technické vybavení, občerstvení, pronájmy, ubytování, sportovní vybavení, mzdy a potřebné odvody a další výdaje spojené se zajištěním činnosti spolků a akci</v>
      </c>
      <c r="E6" s="97"/>
      <c r="F6" s="88" t="str">
        <f ca="1">IF(B4="","",OFFSET(List1!Q$11,příloha!A3,0))</f>
        <v>12/2021</v>
      </c>
      <c r="G6" s="96"/>
      <c r="H6" s="98"/>
      <c r="I6" s="95"/>
      <c r="J6" s="95"/>
      <c r="K6" s="95"/>
      <c r="L6" s="95"/>
      <c r="M6" s="96"/>
      <c r="N6" s="73"/>
    </row>
    <row r="7" spans="1:14" ht="75" customHeight="1" x14ac:dyDescent="0.3">
      <c r="A7" s="85"/>
      <c r="B7" s="95" t="str">
        <f ca="1">IF(OFFSET(List1!B$11,příloha!A6,0)&gt;0,OFFSET(List1!B$11,příloha!A6,0),"")</f>
        <v>4</v>
      </c>
      <c r="C7" s="86" t="str">
        <f ca="1">IF(B7="","",CONCATENATE(OFFSET(List1!C$11,příloha!A6,0),"
",OFFSET(List1!D$11,příloha!A6,0),"
",OFFSET(List1!E$11,příloha!A6,0),"
",OFFSET(List1!F$11,příloha!A6,0)))</f>
        <v>Moravská hasičská jednota - okres Přerov
Šířava 2180/25
Přerov
75002</v>
      </c>
      <c r="D7" s="87" t="str">
        <f ca="1">IF(B7="","",OFFSET(List1!L$11,příloha!A6,0))</f>
        <v>Činnost spojená s organizací kulturních a sportovních akcí, včetně zabezpečení chodu kanceláře Moravská hasičská jednota - okres Přerov</v>
      </c>
      <c r="E7" s="97">
        <f ca="1">IF(B7="","",OFFSET(List1!O$11,příloha!A6,0))</f>
        <v>125000</v>
      </c>
      <c r="F7" s="88" t="str">
        <f ca="1">IF(B7="","",OFFSET(List1!P$11,příloha!A6,0))</f>
        <v>1/2021</v>
      </c>
      <c r="G7" s="96">
        <f ca="1">IF(B7="","",OFFSET(List1!R$11,příloha!A6,0))</f>
        <v>125000</v>
      </c>
      <c r="H7" s="98" t="str">
        <f ca="1">IF(B7="","",OFFSET(List1!S$11,příloha!A6,0))</f>
        <v>14.01.2022</v>
      </c>
      <c r="I7" s="95">
        <f ca="1">IF(B7="","",OFFSET(List1!T$11,příloha!A6,0))</f>
        <v>25</v>
      </c>
      <c r="J7" s="95">
        <f ca="1">IF(B7="","",OFFSET(List1!U$11,příloha!A6,0))</f>
        <v>25</v>
      </c>
      <c r="K7" s="95">
        <f ca="1">IF(B7="","",OFFSET(List1!V$11,příloha!A6,0))</f>
        <v>100</v>
      </c>
      <c r="L7" s="95">
        <f ca="1">IF(B7="","",OFFSET(List1!W$11,příloha!A6,0))</f>
        <v>150</v>
      </c>
      <c r="M7" s="96">
        <v>100000</v>
      </c>
      <c r="N7" s="73"/>
    </row>
    <row r="8" spans="1:14" ht="75" customHeight="1" x14ac:dyDescent="0.3">
      <c r="A8" s="85"/>
      <c r="B8" s="95"/>
      <c r="C8" s="86" t="str">
        <f ca="1">IF(B7="","",CONCATENATE("Okres ",OFFSET(List1!G$11,příloha!A6,0),"
","Právní forma","
",OFFSET(List1!H$11,příloha!A6,0),"
","IČO ",OFFSET(List1!I$11,příloha!A6,0),"
 ","B.Ú. ",OFFSET(List1!J$11,příloha!A6,0)))</f>
        <v>Okres Přerov
Právní forma
Pobočný spolek
IČO 64989330
 B.Ú. anonymizováno</v>
      </c>
      <c r="D8" s="89" t="str">
        <f ca="1">IF(B7="","",OFFSET(List1!M$11,příloha!A6,0))</f>
        <v>podpora činnosti Moravské hasičské jednoty - okresu Přerov v roce 2021, která je spojena s organizací kulturních a sportovních akcí,
včetně zabezpečení chodu kanceláře</v>
      </c>
      <c r="E8" s="97"/>
      <c r="F8" s="90"/>
      <c r="G8" s="96"/>
      <c r="H8" s="98"/>
      <c r="I8" s="95"/>
      <c r="J8" s="95"/>
      <c r="K8" s="95"/>
      <c r="L8" s="95"/>
      <c r="M8" s="96"/>
      <c r="N8" s="73" t="s">
        <v>106</v>
      </c>
    </row>
    <row r="9" spans="1:14" ht="90.6" customHeight="1" x14ac:dyDescent="0.3">
      <c r="A9" s="85">
        <f>ROW()/3-1</f>
        <v>2</v>
      </c>
      <c r="B9" s="95"/>
      <c r="C9" s="86" t="str">
        <f ca="1">IF(B7="","",CONCATENATE("Zástupce","
",OFFSET(List1!K$11,příloha!A6,0)))</f>
        <v>Zástupce
anonymizováno</v>
      </c>
      <c r="D9" s="89" t="str">
        <f ca="1">IF(B7="","",CONCATENATE("Dotace bude použita na:",OFFSET(List1!N$11,příloha!A6,0)))</f>
        <v>Dotace bude použita na:ceny, diplomy, medaile, propagace, kancelářské potřeby a pomůcky, materiálně-technické vybavení a zabezpečení, občerstvení, pronájmy, ubytování, sportovní vybavení, mzdy a potřebné odvody a další výdaje spojené se zajištěním činnosti spolku a akcí</v>
      </c>
      <c r="E9" s="97"/>
      <c r="F9" s="88" t="str">
        <f ca="1">IF(B7="","",OFFSET(List1!Q$11,příloha!A6,0))</f>
        <v>12/2021</v>
      </c>
      <c r="G9" s="96"/>
      <c r="H9" s="98"/>
      <c r="I9" s="95"/>
      <c r="J9" s="95"/>
      <c r="K9" s="95"/>
      <c r="L9" s="95"/>
      <c r="M9" s="96"/>
      <c r="N9" s="73"/>
    </row>
    <row r="10" spans="1:14" ht="88.95" customHeight="1" x14ac:dyDescent="0.3">
      <c r="A10" s="85"/>
      <c r="B10" s="95" t="str">
        <f ca="1">IF(OFFSET(List1!B$11,příloha!A9,0)&gt;0,OFFSET(List1!B$11,příloha!A9,0),"")</f>
        <v>6</v>
      </c>
      <c r="C10" s="86" t="str">
        <f ca="1">IF(B10="","",CONCATENATE(OFFSET(List1!C$11,příloha!A9,0),"
",OFFSET(List1!D$11,příloha!A9,0),"
",OFFSET(List1!E$11,příloha!A9,0),"
",OFFSET(List1!F$11,příloha!A9,0)))</f>
        <v>SH ČMS - Krajské sdružení hasičů Olomouckého kraje
Schweitzerova 524/91
Olomouc
77900</v>
      </c>
      <c r="D10" s="87" t="str">
        <f ca="1">IF(B10="","",OFFSET(List1!L$11,příloha!A9,0))</f>
        <v>Činnost spojená s organizací kulturních a sportovních akcí, včetně zabezpečení chodu kanceláře SH ČMS - Krajské sdružení hasičů Olomouckého kraje</v>
      </c>
      <c r="E10" s="97">
        <f ca="1">IF(B10="","",OFFSET(List1!O$11,příloha!A9,0))</f>
        <v>400000</v>
      </c>
      <c r="F10" s="88" t="str">
        <f ca="1">IF(B10="","",OFFSET(List1!P$11,příloha!A9,0))</f>
        <v>1/2021</v>
      </c>
      <c r="G10" s="96">
        <f ca="1">IF(B10="","",OFFSET(List1!R$11,příloha!A9,0))</f>
        <v>400000</v>
      </c>
      <c r="H10" s="98" t="str">
        <f ca="1">IF(B10="","",OFFSET(List1!S$11,příloha!A9,0))</f>
        <v>14.01.2022</v>
      </c>
      <c r="I10" s="95">
        <f ca="1">IF(B10="","",OFFSET(List1!T$11,příloha!A9,0))</f>
        <v>10</v>
      </c>
      <c r="J10" s="95">
        <f ca="1">IF(B10="","",OFFSET(List1!U$11,příloha!A9,0))</f>
        <v>100</v>
      </c>
      <c r="K10" s="95">
        <f ca="1">IF(B10="","",OFFSET(List1!V$11,příloha!A9,0))</f>
        <v>100</v>
      </c>
      <c r="L10" s="95">
        <f ca="1">IF(B10="","",OFFSET(List1!W$11,příloha!A9,0))</f>
        <v>210</v>
      </c>
      <c r="M10" s="96">
        <v>350000</v>
      </c>
      <c r="N10" s="73"/>
    </row>
    <row r="11" spans="1:14" ht="85.2" customHeight="1" x14ac:dyDescent="0.3">
      <c r="A11" s="85"/>
      <c r="B11" s="95"/>
      <c r="C11" s="86" t="str">
        <f ca="1">IF(B10="","",CONCATENATE("Okres ",OFFSET(List1!G$11,příloha!A9,0),"
","Právní forma","
",OFFSET(List1!H$11,příloha!A9,0),"
","IČO ",OFFSET(List1!I$11,příloha!A9,0),"
 ","B.Ú. ",OFFSET(List1!J$11,příloha!A9,0)))</f>
        <v>Okres Olomouc
Právní forma
Pobočný spolek
IČO 71164952
 B.Ú. anonymizováno</v>
      </c>
      <c r="D11" s="89" t="str">
        <f ca="1">IF(B10="","",OFFSET(List1!M$11,příloha!A9,0))</f>
        <v>podpora činnosti SH ČMS - Krajského sdružení hasičů Olomouckého kraje v roce 2021, která je spojená s organizací kulturních a
sportovních akcí, včetně zabezpečení chodu kanceláře a dále zabezpečení mistrovství ČR v dorostu</v>
      </c>
      <c r="E11" s="97"/>
      <c r="F11" s="90"/>
      <c r="G11" s="96"/>
      <c r="H11" s="98"/>
      <c r="I11" s="95"/>
      <c r="J11" s="95"/>
      <c r="K11" s="95"/>
      <c r="L11" s="95"/>
      <c r="M11" s="96"/>
      <c r="N11" s="73" t="s">
        <v>107</v>
      </c>
    </row>
    <row r="12" spans="1:14" ht="102" customHeight="1" x14ac:dyDescent="0.3">
      <c r="A12" s="85">
        <f>ROW()/3-1</f>
        <v>3</v>
      </c>
      <c r="B12" s="95"/>
      <c r="C12" s="86" t="str">
        <f ca="1">IF(B10="","",CONCATENATE("Zástupce","
",OFFSET(List1!K$11,příloha!A9,0)))</f>
        <v>Zástupce
anonymizováno</v>
      </c>
      <c r="D12" s="89" t="str">
        <f ca="1">IF(B10="","",CONCATENATE("Dotace bude použita na:",OFFSET(List1!N$11,příloha!A9,0)))</f>
        <v>Dotace bude použita na:ceny,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12" s="97"/>
      <c r="F12" s="88" t="str">
        <f ca="1">IF(B10="","",OFFSET(List1!Q$11,příloha!A9,0))</f>
        <v>12/2021</v>
      </c>
      <c r="G12" s="96"/>
      <c r="H12" s="98"/>
      <c r="I12" s="95"/>
      <c r="J12" s="95"/>
      <c r="K12" s="95"/>
      <c r="L12" s="95"/>
      <c r="M12" s="96"/>
      <c r="N12" s="73"/>
    </row>
    <row r="13" spans="1:14" ht="75" customHeight="1" x14ac:dyDescent="0.3">
      <c r="A13" s="64"/>
      <c r="B13" s="95" t="str">
        <f ca="1">IF(OFFSET(List1!B$11,příloha!A12,0)&gt;0,OFFSET(List1!B$11,příloha!A12,0),"")</f>
        <v>3</v>
      </c>
      <c r="C13" s="86" t="str">
        <f ca="1">IF(B13="","",CONCATENATE(OFFSET(List1!C$11,příloha!A12,0),"
",OFFSET(List1!D$11,příloha!A12,0),"
",OFFSET(List1!E$11,příloha!A12,0),"
",OFFSET(List1!F$11,příloha!A12,0)))</f>
        <v>SH ČMS - Okresní sdružení hasičů Jeseník
U Bělidla 1258/1
Jeseník
79001</v>
      </c>
      <c r="D13" s="87" t="str">
        <f ca="1">IF(B13="","",OFFSET(List1!L$11,příloha!A12,0))</f>
        <v>Činnost spojená s organizací kulturních a sportovních akcí, včetně zabezpečení chodu kanceláře SH ČMS - OSH  Jeseník</v>
      </c>
      <c r="E13" s="97">
        <f ca="1">IF(B13="","",OFFSET(List1!O$11,příloha!A12,0))</f>
        <v>220000</v>
      </c>
      <c r="F13" s="88" t="str">
        <f ca="1">IF(B13="","",OFFSET(List1!P$11,příloha!A12,0))</f>
        <v>1/2021</v>
      </c>
      <c r="G13" s="96">
        <f ca="1">IF(B13="","",OFFSET(List1!R$11,příloha!A12,0))</f>
        <v>220000</v>
      </c>
      <c r="H13" s="98" t="str">
        <f ca="1">IF(B13="","",OFFSET(List1!S$11,příloha!A12,0))</f>
        <v>14.01.2022</v>
      </c>
      <c r="I13" s="95">
        <f ca="1">IF(B13="","",OFFSET(List1!T$11,příloha!A12,0))</f>
        <v>100</v>
      </c>
      <c r="J13" s="95">
        <f ca="1">IF(B13="","",OFFSET(List1!U$11,příloha!A12,0))</f>
        <v>50</v>
      </c>
      <c r="K13" s="95">
        <f ca="1">IF(B13="","",OFFSET(List1!V$11,příloha!A12,0))</f>
        <v>100</v>
      </c>
      <c r="L13" s="95">
        <f ca="1">IF(B13="","",OFFSET(List1!W$11,příloha!A12,0))</f>
        <v>250</v>
      </c>
      <c r="M13" s="96">
        <v>200000</v>
      </c>
      <c r="N13" s="73"/>
    </row>
    <row r="14" spans="1:14" ht="75" customHeight="1" x14ac:dyDescent="0.3">
      <c r="A14" s="64"/>
      <c r="B14" s="95"/>
      <c r="C14" s="86" t="str">
        <f ca="1">IF(B13="","",CONCATENATE("Okres ",OFFSET(List1!G$11,příloha!A12,0),"
","Právní forma","
",OFFSET(List1!H$11,příloha!A12,0),"
","IČO ",OFFSET(List1!I$11,příloha!A12,0),"
 ","B.Ú. ",OFFSET(List1!J$11,příloha!A12,0)))</f>
        <v>Okres Jeseník
Právní forma
Pobočný spolek
IČO 64095525
 B.Ú. anonymizováno</v>
      </c>
      <c r="D14" s="89" t="str">
        <f ca="1">IF(B13="","",OFFSET(List1!M$11,příloha!A12,0))</f>
        <v>činnost OSH Jeseník , která je spojena s pořádaním kulturních a sportovních akcí pro rok 2021, včetně zajištění chodu  kanceláře</v>
      </c>
      <c r="E14" s="97"/>
      <c r="F14" s="90"/>
      <c r="G14" s="96"/>
      <c r="H14" s="98"/>
      <c r="I14" s="95"/>
      <c r="J14" s="95"/>
      <c r="K14" s="95"/>
      <c r="L14" s="95"/>
      <c r="M14" s="96"/>
      <c r="N14" s="73" t="s">
        <v>107</v>
      </c>
    </row>
    <row r="15" spans="1:14" ht="104.4" customHeight="1" x14ac:dyDescent="0.3">
      <c r="A15" s="64">
        <f>ROW()/3-1</f>
        <v>4</v>
      </c>
      <c r="B15" s="95"/>
      <c r="C15" s="86" t="str">
        <f ca="1">IF(B13="","",CONCATENATE("Zástupce","
",OFFSET(List1!K$11,příloha!A12,0)))</f>
        <v>Zástupce
anonymizováno</v>
      </c>
      <c r="D15" s="89" t="str">
        <f ca="1">IF(B13="","",CONCATENATE("Dotace bude použita na:",OFFSET(List1!N$11,příloha!A12,0)))</f>
        <v>Dotace bude použita na:výdaje spojené s kulturními a spotovními akcemi, dále na výdaje spojené s úhradou a s odvody ze mzdy na výdaje pobočného spolků hasičů v souladu s pravidly DT2, na nákup cen, diplomů, pitný režim soutěžících a rozhodčích</v>
      </c>
      <c r="E15" s="97"/>
      <c r="F15" s="88" t="str">
        <f ca="1">IF(B13="","",OFFSET(List1!Q$11,příloha!A12,0))</f>
        <v>12/2021</v>
      </c>
      <c r="G15" s="96"/>
      <c r="H15" s="98"/>
      <c r="I15" s="95"/>
      <c r="J15" s="95"/>
      <c r="K15" s="95"/>
      <c r="L15" s="95"/>
      <c r="M15" s="96"/>
      <c r="N15" s="73"/>
    </row>
    <row r="16" spans="1:14" ht="94.95" hidden="1" customHeight="1" x14ac:dyDescent="0.3">
      <c r="A16" s="64"/>
      <c r="B16" s="95" t="str">
        <f ca="1">IF(OFFSET(List1!B$11,příloha!A15,0)&gt;0,OFFSET(List1!B$11,příloha!A15,0),"")</f>
        <v>4</v>
      </c>
      <c r="C16" s="86" t="str">
        <f ca="1">IF(B16="","",CONCATENATE(OFFSET(List1!C$11,příloha!A15,0),"
",OFFSET(List1!D$11,příloha!A15,0),"
",OFFSET(List1!E$11,příloha!A15,0),"
",OFFSET(List1!F$11,příloha!A15,0)))</f>
        <v>Moravská hasičská jednota - okres Přerov
Šířava 2180/25
Přerov
75002</v>
      </c>
      <c r="D16" s="87" t="str">
        <f ca="1">IF(B16="","",OFFSET(List1!L$11,příloha!A15,0))</f>
        <v>Činnost spojená s organizací kulturních a sportovních akcí, včetně zabezpečení chodu kanceláře Moravská hasičská jednota - okres Přerov</v>
      </c>
      <c r="E16" s="97">
        <f ca="1">IF(B16="","",OFFSET(List1!O$11,příloha!A15,0))</f>
        <v>125000</v>
      </c>
      <c r="F16" s="88" t="str">
        <f ca="1">IF(B16="","",OFFSET(List1!P$11,příloha!A15,0))</f>
        <v>1/2021</v>
      </c>
      <c r="G16" s="96">
        <f ca="1">IF(B16="","",OFFSET(List1!R$11,příloha!A15,0))</f>
        <v>125000</v>
      </c>
      <c r="H16" s="98" t="str">
        <f ca="1">IF(B16="","",OFFSET(List1!S$11,příloha!A15,0))</f>
        <v>14.01.2022</v>
      </c>
      <c r="I16" s="95">
        <f ca="1">IF(B16="","",OFFSET(List1!T$11,příloha!A15,0))</f>
        <v>25</v>
      </c>
      <c r="J16" s="95">
        <f ca="1">IF(B16="","",OFFSET(List1!U$11,příloha!A15,0))</f>
        <v>25</v>
      </c>
      <c r="K16" s="95">
        <f ca="1">IF(B16="","",OFFSET(List1!V$11,příloha!A15,0))</f>
        <v>100</v>
      </c>
      <c r="L16" s="95">
        <f ca="1">IF(B16="","",OFFSET(List1!W$11,příloha!A15,0))</f>
        <v>150</v>
      </c>
      <c r="M16" s="96">
        <f ca="1">IF(B16="","",OFFSET(List1!X$11,příloha!A15,0))</f>
        <v>125000</v>
      </c>
      <c r="N16" s="73"/>
    </row>
    <row r="17" spans="1:14" ht="112.95" hidden="1" customHeight="1" x14ac:dyDescent="0.3">
      <c r="A17" s="64"/>
      <c r="B17" s="95"/>
      <c r="C17" s="86" t="str">
        <f ca="1">IF(B16="","",CONCATENATE("Okres ",OFFSET(List1!G$11,příloha!A15,0),"
","Právní forma","
",OFFSET(List1!H$11,příloha!A15,0),"
","IČO ",OFFSET(List1!I$11,příloha!A15,0),"
 ","B.Ú. ",OFFSET(List1!J$11,příloha!A15,0)))</f>
        <v>Okres Přerov
Právní forma
Pobočný spolek
IČO 64989330
 B.Ú. anonymizováno</v>
      </c>
      <c r="D17" s="89" t="str">
        <f ca="1">IF(B16="","",OFFSET(List1!M$11,příloha!A15,0))</f>
        <v>podpora činnosti Moravské hasičské jednoty - okresu Přerov v roce 2021, která je spojena s organizací kulturních a sportovních akcí,
včetně zabezpečení chodu kanceláře</v>
      </c>
      <c r="E17" s="97"/>
      <c r="F17" s="90"/>
      <c r="G17" s="96"/>
      <c r="H17" s="98"/>
      <c r="I17" s="95"/>
      <c r="J17" s="95"/>
      <c r="K17" s="95"/>
      <c r="L17" s="95"/>
      <c r="M17" s="96"/>
      <c r="N17" s="73"/>
    </row>
    <row r="18" spans="1:14" ht="110.4" hidden="1" customHeight="1" x14ac:dyDescent="0.3">
      <c r="A18" s="64">
        <f>ROW()/3-1</f>
        <v>5</v>
      </c>
      <c r="B18" s="95"/>
      <c r="C18" s="86" t="str">
        <f ca="1">IF(B16="","",CONCATENATE("Zástupce","
",OFFSET(List1!K$11,příloha!A15,0)))</f>
        <v>Zástupce
anonymizováno</v>
      </c>
      <c r="D18" s="89" t="str">
        <f ca="1">IF(B16="","",CONCATENATE("Dotace bude použita na:",OFFSET(List1!N$11,příloha!A15,0)))</f>
        <v>Dotace bude použita na:ceny, diplomy, medaile, propagace, kancelářské potřeby a pomůcky, materiálně-technické vybavení a zabezpečení, občerstvení, pronájmy, ubytování, sportovní vybavení, mzdy a potřebné odvody a další výdaje spojené se zajištěním činnosti spolku a akcí</v>
      </c>
      <c r="E18" s="97"/>
      <c r="F18" s="88" t="str">
        <f ca="1">IF(B16="","",OFFSET(List1!Q$11,příloha!A15,0))</f>
        <v>12/2021</v>
      </c>
      <c r="G18" s="96"/>
      <c r="H18" s="98"/>
      <c r="I18" s="95"/>
      <c r="J18" s="95"/>
      <c r="K18" s="95"/>
      <c r="L18" s="95"/>
      <c r="M18" s="96"/>
      <c r="N18" s="73"/>
    </row>
    <row r="19" spans="1:14" s="1" customFormat="1" ht="84" customHeight="1" x14ac:dyDescent="0.3">
      <c r="A19" s="64"/>
      <c r="B19" s="95" t="str">
        <f ca="1">IF(OFFSET(List1!B$11,příloha!A18,0)&gt;0,OFFSET(List1!B$11,příloha!A18,0),"")</f>
        <v>5</v>
      </c>
      <c r="C19" s="86" t="str">
        <f ca="1">IF(B19="","",CONCATENATE(OFFSET(List1!C$11,příloha!A18,0),"
",OFFSET(List1!D$11,příloha!A18,0),"
",OFFSET(List1!E$11,příloha!A18,0),"
",OFFSET(List1!F$11,příloha!A18,0)))</f>
        <v>SH ČMS - Okresní sdružení hasičů Olomouc
Schweitzerova 524/91
Olomouc
77900</v>
      </c>
      <c r="D19" s="87" t="str">
        <f ca="1">IF(B19="","",OFFSET(List1!L$11,příloha!A18,0))</f>
        <v>Činnost spojená s organizací kulturních a sportovních akcí, včetně zabezpečení chodu kanceláře SH ČMS - Okresní sdružení hasičů Olomouc</v>
      </c>
      <c r="E19" s="97">
        <f ca="1">IF(B19="","",OFFSET(List1!O$11,příloha!A18,0))</f>
        <v>200000</v>
      </c>
      <c r="F19" s="88" t="str">
        <f ca="1">IF(B19="","",OFFSET(List1!P$11,příloha!A18,0))</f>
        <v>1/2021</v>
      </c>
      <c r="G19" s="96">
        <f ca="1">IF(B19="","",OFFSET(List1!R$11,příloha!A18,0))</f>
        <v>200000</v>
      </c>
      <c r="H19" s="98" t="str">
        <f ca="1">IF(B19="","",OFFSET(List1!S$11,příloha!A18,0))</f>
        <v>14.01.2022</v>
      </c>
      <c r="I19" s="95">
        <f ca="1">IF(B19="","",OFFSET(List1!T$11,příloha!A18,0))</f>
        <v>10</v>
      </c>
      <c r="J19" s="95">
        <f ca="1">IF(B19="","",OFFSET(List1!U$11,příloha!A18,0))</f>
        <v>50</v>
      </c>
      <c r="K19" s="95">
        <f ca="1">IF(B19="","",OFFSET(List1!V$11,příloha!A18,0))</f>
        <v>100</v>
      </c>
      <c r="L19" s="95">
        <f ca="1">IF(B19="","",OFFSET(List1!W$11,příloha!A18,0))</f>
        <v>160</v>
      </c>
      <c r="M19" s="96">
        <f ca="1">IF(B19="","",OFFSET(List1!X$11,příloha!A18,0))</f>
        <v>200000</v>
      </c>
      <c r="N19" s="92"/>
    </row>
    <row r="20" spans="1:14" s="1" customFormat="1" ht="75" customHeight="1" x14ac:dyDescent="0.3">
      <c r="A20" s="64"/>
      <c r="B20" s="95"/>
      <c r="C20" s="86" t="str">
        <f ca="1">IF(B19="","",CONCATENATE("Okres ",OFFSET(List1!G$11,příloha!A18,0),"
","Právní forma","
",OFFSET(List1!H$11,příloha!A18,0),"
","IČO ",OFFSET(List1!I$11,příloha!A18,0),"
 ","B.Ú. ",OFFSET(List1!J$11,příloha!A18,0)))</f>
        <v>Okres Olomouc
Právní forma
Pobočný spolek
IČO 65890132
 B.Ú. anonymizováno</v>
      </c>
      <c r="D20" s="89" t="str">
        <f ca="1">IF(B19="","",OFFSET(List1!M$11,příloha!A18,0))</f>
        <v>dotace na mzdy ve výši 120.000 Kč a dále na činnost spojenou s organizací sportovních a kulturních akcí ve výši 80.000 Kč</v>
      </c>
      <c r="E20" s="97"/>
      <c r="F20" s="90"/>
      <c r="G20" s="96"/>
      <c r="H20" s="98"/>
      <c r="I20" s="95"/>
      <c r="J20" s="95"/>
      <c r="K20" s="95"/>
      <c r="L20" s="95"/>
      <c r="M20" s="96"/>
      <c r="N20" s="92" t="s">
        <v>106</v>
      </c>
    </row>
    <row r="21" spans="1:14" s="1" customFormat="1" ht="102" customHeight="1" x14ac:dyDescent="0.3">
      <c r="A21" s="64">
        <f>ROW()/3-1</f>
        <v>6</v>
      </c>
      <c r="B21" s="95"/>
      <c r="C21" s="86" t="str">
        <f ca="1">IF(B19="","",CONCATENATE("Zástupce","
",OFFSET(List1!K$11,příloha!A18,0)))</f>
        <v>Zástupce
anonymizováno</v>
      </c>
      <c r="D21" s="89" t="str">
        <f ca="1">IF(B19="","",CONCATENATE("Dotace bude použita na:",OFFSET(List1!N$11,příloha!A18,0)))</f>
        <v>Dotace bude použita na:ceny,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21" s="97"/>
      <c r="F21" s="88" t="str">
        <f ca="1">IF(B19="","",OFFSET(List1!Q$11,příloha!A18,0))</f>
        <v>12/2021</v>
      </c>
      <c r="G21" s="96"/>
      <c r="H21" s="98"/>
      <c r="I21" s="95"/>
      <c r="J21" s="95"/>
      <c r="K21" s="95"/>
      <c r="L21" s="95"/>
      <c r="M21" s="96"/>
      <c r="N21" s="92"/>
    </row>
    <row r="22" spans="1:14" s="1" customFormat="1" ht="75" hidden="1" customHeight="1" x14ac:dyDescent="0.3">
      <c r="A22" s="64"/>
      <c r="B22" s="95" t="str">
        <f ca="1">IF(OFFSET(List1!B$11,příloha!A21,0)&gt;0,OFFSET(List1!B$11,příloha!A21,0),"")</f>
        <v>6</v>
      </c>
      <c r="C22" s="86" t="str">
        <f ca="1">IF(B22="","",CONCATENATE(OFFSET(List1!C$11,příloha!A21,0),"
",OFFSET(List1!D$11,příloha!A21,0),"
",OFFSET(List1!E$11,příloha!A21,0),"
",OFFSET(List1!F$11,příloha!A21,0)))</f>
        <v>SH ČMS - Krajské sdružení hasičů Olomouckého kraje
Schweitzerova 524/91
Olomouc
77900</v>
      </c>
      <c r="D22" s="87" t="str">
        <f ca="1">IF(B22="","",OFFSET(List1!L$11,příloha!A21,0))</f>
        <v>Činnost spojená s organizací kulturních a sportovních akcí, včetně zabezpečení chodu kanceláře SH ČMS - Krajské sdružení hasičů Olomouckého kraje</v>
      </c>
      <c r="E22" s="97">
        <f ca="1">IF(B22="","",OFFSET(List1!O$11,příloha!A21,0))</f>
        <v>400000</v>
      </c>
      <c r="F22" s="88" t="str">
        <f ca="1">IF(B22="","",OFFSET(List1!P$11,příloha!A21,0))</f>
        <v>1/2021</v>
      </c>
      <c r="G22" s="96">
        <f ca="1">IF(B22="","",OFFSET(List1!R$11,příloha!A21,0))</f>
        <v>400000</v>
      </c>
      <c r="H22" s="98" t="str">
        <f ca="1">IF(B22="","",OFFSET(List1!S$11,příloha!A21,0))</f>
        <v>14.01.2022</v>
      </c>
      <c r="I22" s="95">
        <f ca="1">IF(B22="","",OFFSET(List1!T$11,příloha!A21,0))</f>
        <v>10</v>
      </c>
      <c r="J22" s="95">
        <f ca="1">IF(B22="","",OFFSET(List1!U$11,příloha!A21,0))</f>
        <v>100</v>
      </c>
      <c r="K22" s="95">
        <f ca="1">IF(B22="","",OFFSET(List1!V$11,příloha!A21,0))</f>
        <v>100</v>
      </c>
      <c r="L22" s="95">
        <f ca="1">IF(B22="","",OFFSET(List1!W$11,příloha!A21,0))</f>
        <v>210</v>
      </c>
      <c r="M22" s="96">
        <f ca="1">IF(B22="","",OFFSET(List1!X$11,příloha!A21,0))</f>
        <v>400000</v>
      </c>
      <c r="N22" s="92"/>
    </row>
    <row r="23" spans="1:14" s="1" customFormat="1" ht="0.75" customHeight="1" x14ac:dyDescent="0.3">
      <c r="A23" s="64"/>
      <c r="B23" s="95"/>
      <c r="C23" s="86" t="str">
        <f ca="1">IF(B22="","",CONCATENATE("Okres ",OFFSET(List1!G$11,příloha!A21,0),"
","Právní forma","
",OFFSET(List1!H$11,příloha!A21,0),"
","IČO ",OFFSET(List1!I$11,příloha!A21,0),"
 ","B.Ú. ",OFFSET(List1!J$11,příloha!A21,0)))</f>
        <v>Okres Olomouc
Právní forma
Pobočný spolek
IČO 71164952
 B.Ú. anonymizováno</v>
      </c>
      <c r="D23" s="89" t="str">
        <f ca="1">IF(B22="","",OFFSET(List1!M$11,příloha!A21,0))</f>
        <v>podpora činnosti SH ČMS - Krajského sdružení hasičů Olomouckého kraje v roce 2021, která je spojená s organizací kulturních a
sportovních akcí, včetně zabezpečení chodu kanceláře a dále zabezpečení mistrovství ČR v dorostu</v>
      </c>
      <c r="E23" s="97"/>
      <c r="F23" s="90"/>
      <c r="G23" s="96"/>
      <c r="H23" s="98"/>
      <c r="I23" s="95"/>
      <c r="J23" s="95"/>
      <c r="K23" s="95"/>
      <c r="L23" s="95"/>
      <c r="M23" s="96"/>
      <c r="N23" s="92"/>
    </row>
    <row r="24" spans="1:14" s="1" customFormat="1" ht="3.75" hidden="1" customHeight="1" x14ac:dyDescent="0.3">
      <c r="A24" s="64">
        <f>ROW()/3-1</f>
        <v>7</v>
      </c>
      <c r="B24" s="95"/>
      <c r="C24" s="86" t="str">
        <f ca="1">IF(B22="","",CONCATENATE("Zástupce","
",OFFSET(List1!K$11,příloha!A21,0)))</f>
        <v>Zástupce
anonymizováno</v>
      </c>
      <c r="D24" s="89" t="str">
        <f ca="1">IF(B22="","",CONCATENATE("Dotace bude použita na:",OFFSET(List1!N$11,příloha!A21,0)))</f>
        <v>Dotace bude použita na:ceny, diplomy, medaile, propagaci, kancelářské potřeby a pomůcky, materiálně-technické vybavení a zabezpečení, občerstvení, pronájmy, ubytování, sportovní vybavení, mzdy a potřebné odvody a další výdaje spojené se zajištěním činnosti spolku a akcí</v>
      </c>
      <c r="E24" s="97"/>
      <c r="F24" s="88" t="str">
        <f ca="1">IF(B22="","",OFFSET(List1!Q$11,příloha!A21,0))</f>
        <v>12/2021</v>
      </c>
      <c r="G24" s="96"/>
      <c r="H24" s="98"/>
      <c r="I24" s="95"/>
      <c r="J24" s="95"/>
      <c r="K24" s="95"/>
      <c r="L24" s="95"/>
      <c r="M24" s="96"/>
      <c r="N24" s="92"/>
    </row>
    <row r="25" spans="1:14" s="1" customFormat="1" ht="84.6" customHeight="1" x14ac:dyDescent="0.3">
      <c r="A25" s="64"/>
      <c r="B25" s="95" t="str">
        <f ca="1">IF(OFFSET(List1!B$11,příloha!A24,0)&gt;0,OFFSET(List1!B$11,příloha!A24,0),"")</f>
        <v>8</v>
      </c>
      <c r="C25" s="86" t="str">
        <f ca="1">IF(B25="","",CONCATENATE(OFFSET(List1!C$11,příloha!A24,0),"
",OFFSET(List1!D$11,příloha!A24,0),"
",OFFSET(List1!E$11,příloha!A24,0),"
",OFFSET(List1!F$11,příloha!A24,0)))</f>
        <v>SH ČMS - Okresní sdružení hasičů Prostějov
Wolkerova 1554/6
Prostějov
79601</v>
      </c>
      <c r="D25" s="87" t="str">
        <f ca="1">IF(B25="","",OFFSET(List1!L$11,příloha!A24,0))</f>
        <v>Činnost spojená s organizací kulturních a sportovních akcí, včetně zabezpečení chodu kanceláře SH ČMS - Okresní sdružení hasičů Prostějov</v>
      </c>
      <c r="E25" s="97">
        <f ca="1">IF(B25="","",OFFSET(List1!O$11,příloha!A24,0))</f>
        <v>260000</v>
      </c>
      <c r="F25" s="88" t="str">
        <f ca="1">IF(B25="","",OFFSET(List1!P$11,příloha!A24,0))</f>
        <v>1/2021</v>
      </c>
      <c r="G25" s="96">
        <f ca="1">IF(B25="","",OFFSET(List1!R$11,příloha!A24,0))</f>
        <v>260000</v>
      </c>
      <c r="H25" s="98" t="str">
        <f ca="1">IF(B25="","",OFFSET(List1!S$11,příloha!A24,0))</f>
        <v>14.01.2022</v>
      </c>
      <c r="I25" s="95">
        <f ca="1">IF(B25="","",OFFSET(List1!T$11,příloha!A24,0))</f>
        <v>80</v>
      </c>
      <c r="J25" s="95">
        <f ca="1">IF(B25="","",OFFSET(List1!U$11,příloha!A24,0))</f>
        <v>50</v>
      </c>
      <c r="K25" s="95">
        <f ca="1">IF(B25="","",OFFSET(List1!V$11,příloha!A24,0))</f>
        <v>100</v>
      </c>
      <c r="L25" s="95">
        <f ca="1">IF(B25="","",OFFSET(List1!W$11,příloha!A24,0))</f>
        <v>230</v>
      </c>
      <c r="M25" s="96">
        <v>200000</v>
      </c>
      <c r="N25" s="92"/>
    </row>
    <row r="26" spans="1:14" s="1" customFormat="1" ht="75" customHeight="1" x14ac:dyDescent="0.3">
      <c r="A26" s="64"/>
      <c r="B26" s="95"/>
      <c r="C26" s="86" t="str">
        <f ca="1">IF(B25="","",CONCATENATE("Okres ",OFFSET(List1!G$11,příloha!A24,0),"
","Právní forma","
",OFFSET(List1!H$11,příloha!A24,0),"
","IČO ",OFFSET(List1!I$11,příloha!A24,0),"
 ","B.Ú. ",OFFSET(List1!J$11,příloha!A24,0)))</f>
        <v>Okres Prostějov
Právní forma
Pobočný spolek
IČO 62859781
 B.Ú. anonymizováno</v>
      </c>
      <c r="D26" s="89" t="str">
        <f ca="1">IF(B25="","",OFFSET(List1!M$11,příloha!A24,0))</f>
        <v>SH ČMS - Okresní sdružení hasičů Prostějov žádá o dotaci na mzdy a činnost spojenou s organizací kulturních a sportovních akcí, včetně zabezpečení chodu kanceláře</v>
      </c>
      <c r="E26" s="97"/>
      <c r="F26" s="90"/>
      <c r="G26" s="96"/>
      <c r="H26" s="98"/>
      <c r="I26" s="95"/>
      <c r="J26" s="95"/>
      <c r="K26" s="95"/>
      <c r="L26" s="95"/>
      <c r="M26" s="96"/>
      <c r="N26" s="92" t="s">
        <v>107</v>
      </c>
    </row>
    <row r="27" spans="1:14" s="1" customFormat="1" ht="99" customHeight="1" x14ac:dyDescent="0.3">
      <c r="A27" s="64">
        <f>ROW()/3-1</f>
        <v>8</v>
      </c>
      <c r="B27" s="95"/>
      <c r="C27" s="86" t="str">
        <f ca="1">IF(B25="","",CONCATENATE("Zástupce","
",OFFSET(List1!K$11,příloha!A24,0)))</f>
        <v>Zástupce
anonymizováno</v>
      </c>
      <c r="D27" s="89" t="str">
        <f ca="1">IF(B25="","",CONCATENATE("Dotace bude použita na:",OFFSET(List1!N$11,příloha!A24,0)))</f>
        <v>Dotace bude použita na:ceny,diplomy,medaile, propagaci, kancelářské potřeby a pomůcky, materiálně-technické vybavení a zabezpečení, občerstvení, pronájmy, ubytování, sportovní vybavení, mzdy a potřebné odvody a další spojené se zajištěním chodu kanceláře, činnosti spolku a akcí</v>
      </c>
      <c r="E27" s="97"/>
      <c r="F27" s="88" t="str">
        <f ca="1">IF(B25="","",OFFSET(List1!Q$11,příloha!A24,0))</f>
        <v>12/2021</v>
      </c>
      <c r="G27" s="96"/>
      <c r="H27" s="98"/>
      <c r="I27" s="95"/>
      <c r="J27" s="95"/>
      <c r="K27" s="95"/>
      <c r="L27" s="95"/>
      <c r="M27" s="96"/>
      <c r="N27" s="92"/>
    </row>
    <row r="28" spans="1:14" s="1" customFormat="1" ht="75" customHeight="1" x14ac:dyDescent="0.3">
      <c r="A28" s="64"/>
      <c r="B28" s="95" t="str">
        <f ca="1">IF(OFFSET(List1!B$11,příloha!A27,0)&gt;0,OFFSET(List1!B$11,příloha!A27,0),"")</f>
        <v>7</v>
      </c>
      <c r="C28" s="86" t="str">
        <f ca="1">IF(B28="","",CONCATENATE(OFFSET(List1!C$11,příloha!A27,0),"
",OFFSET(List1!D$11,příloha!A27,0),"
",OFFSET(List1!E$11,příloha!A27,0),"
",OFFSET(List1!F$11,příloha!A27,0)))</f>
        <v>SH ČMS - Okresní sdružení hasičů Přerov
Mánesova 1347
Lipník nad Bečvou
75131</v>
      </c>
      <c r="D28" s="87" t="str">
        <f ca="1">IF(B28="","",OFFSET(List1!L$11,příloha!A27,0))</f>
        <v>Činnost spojená s organizací kulturních a sportovních akcí, včetně zabezpečení chodu kanceláře SH ČMS - Okresní sdružení hasičů Přerov</v>
      </c>
      <c r="E28" s="97">
        <f ca="1">IF(B28="","",OFFSET(List1!O$11,příloha!A27,0))</f>
        <v>514000</v>
      </c>
      <c r="F28" s="88" t="str">
        <f ca="1">IF(B28="","",OFFSET(List1!P$11,příloha!A27,0))</f>
        <v>1/2021</v>
      </c>
      <c r="G28" s="96">
        <f ca="1">IF(B28="","",OFFSET(List1!R$11,příloha!A27,0))</f>
        <v>200000</v>
      </c>
      <c r="H28" s="98" t="str">
        <f ca="1">IF(B28="","",OFFSET(List1!S$11,příloha!A27,0))</f>
        <v>14.01.2021</v>
      </c>
      <c r="I28" s="95">
        <f ca="1">IF(B28="","",OFFSET(List1!T$11,příloha!A27,0))</f>
        <v>25</v>
      </c>
      <c r="J28" s="95">
        <f ca="1">IF(B28="","",OFFSET(List1!U$11,příloha!A27,0))</f>
        <v>50</v>
      </c>
      <c r="K28" s="95">
        <f ca="1">IF(B28="","",OFFSET(List1!V$11,příloha!A27,0))</f>
        <v>100</v>
      </c>
      <c r="L28" s="95">
        <f ca="1">IF(B28="","",OFFSET(List1!W$11,příloha!A27,0))</f>
        <v>175</v>
      </c>
      <c r="M28" s="96">
        <f ca="1">IF(B28="","",OFFSET(List1!X$11,příloha!A27,0))</f>
        <v>200000</v>
      </c>
      <c r="N28" s="92"/>
    </row>
    <row r="29" spans="1:14" s="1" customFormat="1" ht="75" customHeight="1" x14ac:dyDescent="0.3">
      <c r="A29" s="64"/>
      <c r="B29" s="95"/>
      <c r="C29" s="86" t="str">
        <f ca="1">IF(B28="","",CONCATENATE("Okres ",OFFSET(List1!G$11,příloha!A27,0),"
","Právní forma","
",OFFSET(List1!H$11,příloha!A27,0),"
","IČO ",OFFSET(List1!I$11,příloha!A27,0),"
 ","B.Ú. ",OFFSET(List1!J$11,příloha!A27,0)))</f>
        <v>Okres Přerov
Právní forma
Pobočný spolek
IČO 64601641
 B.Ú. anonymizováno</v>
      </c>
      <c r="D29" s="89" t="str">
        <f ca="1">IF(B28="","",OFFSET(List1!M$11,příloha!A27,0))</f>
        <v>podpora činnosti SH ČMS - Okresního sdružení hasičů Přerov v roce 2021, která je spojená s organizací kulturních a společenských akcí, včetně zabezpečení chodu kanceláře</v>
      </c>
      <c r="E29" s="97"/>
      <c r="F29" s="90"/>
      <c r="G29" s="96"/>
      <c r="H29" s="98"/>
      <c r="I29" s="95"/>
      <c r="J29" s="95"/>
      <c r="K29" s="95"/>
      <c r="L29" s="95"/>
      <c r="M29" s="96"/>
      <c r="N29" s="92" t="s">
        <v>106</v>
      </c>
    </row>
    <row r="30" spans="1:14" s="1" customFormat="1" ht="102" customHeight="1" x14ac:dyDescent="0.3">
      <c r="A30" s="64">
        <f>ROW()/3-1</f>
        <v>9</v>
      </c>
      <c r="B30" s="95"/>
      <c r="C30" s="86" t="str">
        <f ca="1">IF(B28="","",CONCATENATE("Zástupce","
",OFFSET(List1!K$11,příloha!A27,0)))</f>
        <v>Zástupce
anonymizováno</v>
      </c>
      <c r="D30" s="89" t="str">
        <f ca="1">IF(B28="","",CONCATENATE("Dotace bude použita na:",OFFSET(List1!N$11,příloha!A27,0)))</f>
        <v>Dotace bude použita na:ceny, diplomy, medaile, propagaci, kancelářské potřeby a pomůcky, materiálně-technické vybavení, občerstvení, pronájmy, ubytování, sportovní vybavení, mzdy a potřebné odvody, další výdaje spojené s činností kanceláře OSH, spolku a  akcemi</v>
      </c>
      <c r="E30" s="97"/>
      <c r="F30" s="88" t="str">
        <f ca="1">IF(B28="","",OFFSET(List1!Q$11,příloha!A27,0))</f>
        <v>12/2021</v>
      </c>
      <c r="G30" s="96"/>
      <c r="H30" s="98"/>
      <c r="I30" s="95"/>
      <c r="J30" s="95"/>
      <c r="K30" s="95"/>
      <c r="L30" s="95"/>
      <c r="M30" s="96"/>
      <c r="N30" s="92"/>
    </row>
    <row r="31" spans="1:14" s="1" customFormat="1" ht="75" hidden="1" customHeight="1" x14ac:dyDescent="0.3">
      <c r="A31" s="64"/>
      <c r="B31" s="95" t="str">
        <f ca="1">IF(OFFSET(List1!B$11,příloha!A30,0)&gt;0,OFFSET(List1!B$11,příloha!A30,0),"")</f>
        <v>8</v>
      </c>
      <c r="C31" s="86" t="str">
        <f ca="1">IF(B31="","",CONCATENATE(OFFSET(List1!C$11,příloha!A30,0),"
",OFFSET(List1!D$11,příloha!A30,0),"
",OFFSET(List1!E$11,příloha!A30,0),"
",OFFSET(List1!F$11,příloha!A30,0)))</f>
        <v>SH ČMS - Okresní sdružení hasičů Prostějov
Wolkerova 1554/6
Prostějov
79601</v>
      </c>
      <c r="D31" s="87" t="str">
        <f ca="1">IF(B31="","",OFFSET(List1!L$11,příloha!A30,0))</f>
        <v>Činnost spojená s organizací kulturních a sportovních akcí, včetně zabezpečení chodu kanceláře SH ČMS - Okresní sdružení hasičů Prostějov</v>
      </c>
      <c r="E31" s="97">
        <f ca="1">IF(B31="","",OFFSET(List1!O$11,příloha!A30,0))</f>
        <v>260000</v>
      </c>
      <c r="F31" s="88" t="str">
        <f ca="1">IF(B31="","",OFFSET(List1!P$11,příloha!A30,0))</f>
        <v>1/2021</v>
      </c>
      <c r="G31" s="96">
        <f ca="1">IF(B31="","",OFFSET(List1!R$11,příloha!A30,0))</f>
        <v>260000</v>
      </c>
      <c r="H31" s="98" t="str">
        <f ca="1">IF(B31="","",OFFSET(List1!S$11,příloha!A30,0))</f>
        <v>14.01.2022</v>
      </c>
      <c r="I31" s="95">
        <f ca="1">IF(B31="","",OFFSET(List1!T$11,příloha!A30,0))</f>
        <v>80</v>
      </c>
      <c r="J31" s="95">
        <f ca="1">IF(B31="","",OFFSET(List1!U$11,příloha!A30,0))</f>
        <v>50</v>
      </c>
      <c r="K31" s="95">
        <f ca="1">IF(B31="","",OFFSET(List1!V$11,příloha!A30,0))</f>
        <v>100</v>
      </c>
      <c r="L31" s="95">
        <f ca="1">IF(B31="","",OFFSET(List1!W$11,příloha!A30,0))</f>
        <v>230</v>
      </c>
      <c r="M31" s="96">
        <f ca="1">IF(B31="","",OFFSET(List1!X$11,příloha!A30,0))</f>
        <v>260000</v>
      </c>
      <c r="N31" s="92"/>
    </row>
    <row r="32" spans="1:14" s="1" customFormat="1" ht="75" hidden="1" customHeight="1" x14ac:dyDescent="0.3">
      <c r="A32" s="64"/>
      <c r="B32" s="95"/>
      <c r="C32" s="86" t="str">
        <f ca="1">IF(B31="","",CONCATENATE("Okres ",OFFSET(List1!G$11,příloha!A30,0),"
","Právní forma","
",OFFSET(List1!H$11,příloha!A30,0),"
","IČO ",OFFSET(List1!I$11,příloha!A30,0),"
 ","B.Ú. ",OFFSET(List1!J$11,příloha!A30,0)))</f>
        <v>Okres Prostějov
Právní forma
Pobočný spolek
IČO 62859781
 B.Ú. anonymizováno</v>
      </c>
      <c r="D32" s="89" t="str">
        <f ca="1">IF(B31="","",OFFSET(List1!M$11,příloha!A30,0))</f>
        <v>SH ČMS - Okresní sdružení hasičů Prostějov žádá o dotaci na mzdy a činnost spojenou s organizací kulturních a sportovních akcí, včetně zabezpečení chodu kanceláře</v>
      </c>
      <c r="E32" s="97"/>
      <c r="F32" s="90"/>
      <c r="G32" s="96"/>
      <c r="H32" s="98"/>
      <c r="I32" s="95"/>
      <c r="J32" s="95"/>
      <c r="K32" s="95"/>
      <c r="L32" s="95"/>
      <c r="M32" s="96"/>
      <c r="N32" s="92"/>
    </row>
    <row r="33" spans="1:14" s="1" customFormat="1" ht="30" hidden="1" customHeight="1" x14ac:dyDescent="0.3">
      <c r="A33" s="64">
        <f>ROW()/3-1</f>
        <v>10</v>
      </c>
      <c r="B33" s="95"/>
      <c r="C33" s="86" t="str">
        <f ca="1">IF(B31="","",CONCATENATE("Zástupce","
",OFFSET(List1!K$11,příloha!A30,0)))</f>
        <v>Zástupce
anonymizováno</v>
      </c>
      <c r="D33" s="89" t="str">
        <f ca="1">IF(B31="","",CONCATENATE("Dotace bude použita na:",OFFSET(List1!N$11,příloha!A30,0)))</f>
        <v>Dotace bude použita na:ceny,diplomy,medaile, propagaci, kancelářské potřeby a pomůcky, materiálně-technické vybavení a zabezpečení, občerstvení, pronájmy, ubytování, sportovní vybavení, mzdy a potřebné odvody a další spojené se zajištěním chodu kanceláře, činnosti spolku a akcí</v>
      </c>
      <c r="E33" s="97"/>
      <c r="F33" s="88" t="str">
        <f ca="1">IF(B31="","",OFFSET(List1!Q$11,příloha!A30,0))</f>
        <v>12/2021</v>
      </c>
      <c r="G33" s="96"/>
      <c r="H33" s="98"/>
      <c r="I33" s="95"/>
      <c r="J33" s="95"/>
      <c r="K33" s="95"/>
      <c r="L33" s="95"/>
      <c r="M33" s="96"/>
      <c r="N33" s="92"/>
    </row>
    <row r="34" spans="1:14" s="1" customFormat="1" ht="91.95" customHeight="1" x14ac:dyDescent="0.3">
      <c r="A34" s="64"/>
      <c r="B34" s="95" t="str">
        <f ca="1">IF(OFFSET(List1!B$11,příloha!A33,0)&gt;0,OFFSET(List1!B$11,příloha!A33,0),"")</f>
        <v>1</v>
      </c>
      <c r="C34" s="86" t="str">
        <f ca="1">IF(B34="","",CONCATENATE(OFFSET(List1!C$11,příloha!A33,0),"
",OFFSET(List1!D$11,příloha!A33,0),"
",OFFSET(List1!E$11,příloha!A33,0),"
",OFFSET(List1!F$11,příloha!A33,0)))</f>
        <v>SH ČMS - Okresní sdružení hasičů Šumperk
Nemocniční 3299/7
Šumperk
78701</v>
      </c>
      <c r="D34" s="87" t="str">
        <f ca="1">IF(B34="","",OFFSET(List1!L$11,příloha!A33,0))</f>
        <v>Činnost spojená s organizací kulturních a sportovních akcí, včetně zabezpečení chodu kanceláře SH ČMS - Okresní sdružení hasičů Šumperk</v>
      </c>
      <c r="E34" s="97">
        <f ca="1">IF(B34="","",OFFSET(List1!O$11,příloha!A33,0))</f>
        <v>280000</v>
      </c>
      <c r="F34" s="88" t="str">
        <f ca="1">IF(B34="","",OFFSET(List1!P$11,příloha!A33,0))</f>
        <v>1/2021</v>
      </c>
      <c r="G34" s="96">
        <f ca="1">IF(B34="","",OFFSET(List1!R$11,příloha!A33,0))</f>
        <v>280000</v>
      </c>
      <c r="H34" s="98" t="str">
        <f ca="1">IF(B34="","",OFFSET(List1!S$11,příloha!A33,0))</f>
        <v>14.01.2022</v>
      </c>
      <c r="I34" s="95">
        <f ca="1">IF(B34="","",OFFSET(List1!T$11,příloha!A33,0))</f>
        <v>80</v>
      </c>
      <c r="J34" s="95">
        <f ca="1">IF(B34="","",OFFSET(List1!U$11,příloha!A33,0))</f>
        <v>50</v>
      </c>
      <c r="K34" s="95">
        <f ca="1">IF(B34="","",OFFSET(List1!V$11,příloha!A33,0))</f>
        <v>100</v>
      </c>
      <c r="L34" s="95">
        <f ca="1">IF(B34="","",OFFSET(List1!W$11,příloha!A33,0))</f>
        <v>230</v>
      </c>
      <c r="M34" s="96">
        <v>200000</v>
      </c>
      <c r="N34" s="92"/>
    </row>
    <row r="35" spans="1:14" s="1" customFormat="1" ht="75" customHeight="1" x14ac:dyDescent="0.3">
      <c r="A35" s="64"/>
      <c r="B35" s="95"/>
      <c r="C35" s="86" t="str">
        <f ca="1">IF(B34="","",CONCATENATE("Okres ",OFFSET(List1!G$11,příloha!A33,0),"
","Právní forma","
",OFFSET(List1!H$11,příloha!A33,0),"
","IČO ",OFFSET(List1!I$11,příloha!A33,0),"
 ","B.Ú. ",OFFSET(List1!J$11,příloha!A33,0)))</f>
        <v>Okres Šumperk
Právní forma
Pobočný spolek
IČO 62353284
 B.Ú. anonymizováno</v>
      </c>
      <c r="D35" s="89" t="str">
        <f ca="1">IF(B34="","",OFFSET(List1!M$11,příloha!A33,0))</f>
        <v>podpora činnosti SH ČMS - Okresní sdružení hasičů Šumperk v roce 2021, která je spojená s organizací sportovních i kulturních akcí, včetně zabezpečení chodu kanceláře</v>
      </c>
      <c r="E35" s="97"/>
      <c r="F35" s="90"/>
      <c r="G35" s="96"/>
      <c r="H35" s="98"/>
      <c r="I35" s="95"/>
      <c r="J35" s="95"/>
      <c r="K35" s="95"/>
      <c r="L35" s="95"/>
      <c r="M35" s="96"/>
      <c r="N35" s="92" t="s">
        <v>107</v>
      </c>
    </row>
    <row r="36" spans="1:14" s="1" customFormat="1" ht="84.75" customHeight="1" x14ac:dyDescent="0.3">
      <c r="A36" s="64">
        <f>ROW()/3-1</f>
        <v>11</v>
      </c>
      <c r="B36" s="95"/>
      <c r="C36" s="86" t="str">
        <f ca="1">IF(B34="","",CONCATENATE("Zástupce","
",OFFSET(List1!K$11,příloha!A33,0)))</f>
        <v>Zástupce
anonymizováno</v>
      </c>
      <c r="D36" s="89" t="str">
        <f ca="1">IF(B34="","",CONCATENATE("Dotace bude použita na:",OFFSET(List1!N$11,příloha!A33,0)))</f>
        <v>Dotace bude použita na:ceny, diplomy, medaile, propagace, kancelářské potřeby, materiálně - technické vybavení, občerstvení, pronájmy, ubytování, sportovní vybavení, mzdy a potřebné odvody a další výdaje spojené se zajištěním činnosti spolků a akci</v>
      </c>
      <c r="E36" s="97"/>
      <c r="F36" s="88" t="str">
        <f ca="1">IF(B34="","",OFFSET(List1!Q$11,příloha!A33,0))</f>
        <v>12/2021</v>
      </c>
      <c r="G36" s="96"/>
      <c r="H36" s="98"/>
      <c r="I36" s="95"/>
      <c r="J36" s="95"/>
      <c r="K36" s="95"/>
      <c r="L36" s="95"/>
      <c r="M36" s="96"/>
      <c r="N36" s="92"/>
    </row>
    <row r="37" spans="1:14" s="1" customFormat="1" ht="117" customHeight="1" x14ac:dyDescent="0.3">
      <c r="A37" s="64"/>
      <c r="B37" s="95" t="str">
        <f ca="1">IF(OFFSET(List1!B$11,příloha!A36,0)&gt;0,OFFSET(List1!B$11,příloha!A36,0),"")</f>
        <v>9</v>
      </c>
      <c r="C37" s="86" t="str">
        <f ca="1">IF(B37="","",CONCATENATE(OFFSET(List1!C$11,příloha!A36,0),"
",OFFSET(List1!D$11,příloha!A36,0),"
",OFFSET(List1!E$11,příloha!A36,0),"
",OFFSET(List1!F$11,příloha!A36,0)))</f>
        <v>Sportovní klub při Hasičském záchranném sboru Olomouckého kraje, z. s.
Schweitzerova 91
Olomouc
77900</v>
      </c>
      <c r="D37" s="87" t="str">
        <f ca="1">IF(B37="","",OFFSET(List1!L$11,příloha!A36,0))</f>
        <v>Činnost spojená s organizací kulturních a sportovních akcí, včetně zabezpečení chodu kancelářeSportovního klubu při Hasičském záchranném sboru Olomouckého kraje, z.s.</v>
      </c>
      <c r="E37" s="97">
        <f ca="1">IF(B37="","",OFFSET(List1!O$11,příloha!A36,0))</f>
        <v>50000</v>
      </c>
      <c r="F37" s="88" t="str">
        <f ca="1">IF(B37="","",OFFSET(List1!P$11,příloha!A36,0))</f>
        <v>1/2021</v>
      </c>
      <c r="G37" s="96">
        <f ca="1">IF(B37="","",OFFSET(List1!R$11,příloha!A36,0))</f>
        <v>50000</v>
      </c>
      <c r="H37" s="98" t="str">
        <f ca="1">IF(B37="","",OFFSET(List1!S$11,příloha!A36,0))</f>
        <v>14.01.2022</v>
      </c>
      <c r="I37" s="95">
        <f ca="1">IF(B37="","",OFFSET(List1!T$11,příloha!A36,0))</f>
        <v>80</v>
      </c>
      <c r="J37" s="95">
        <f ca="1">IF(B37="","",OFFSET(List1!U$11,příloha!A36,0))</f>
        <v>100</v>
      </c>
      <c r="K37" s="95">
        <f ca="1">IF(B37="","",OFFSET(List1!V$11,příloha!A36,0))</f>
        <v>100</v>
      </c>
      <c r="L37" s="95">
        <f ca="1">IF(B37="","",OFFSET(List1!W$11,příloha!A36,0))</f>
        <v>280</v>
      </c>
      <c r="M37" s="96">
        <f ca="1">IF(B37="","",OFFSET(List1!X$11,příloha!A36,0))</f>
        <v>50000</v>
      </c>
      <c r="N37" s="92"/>
    </row>
    <row r="38" spans="1:14" s="1" customFormat="1" ht="75" customHeight="1" x14ac:dyDescent="0.3">
      <c r="A38" s="64"/>
      <c r="B38" s="95"/>
      <c r="C38" s="86" t="str">
        <f ca="1">IF(B37="","",CONCATENATE("Okres ",OFFSET(List1!G$11,příloha!A36,0),"
","Právní forma","
",OFFSET(List1!H$11,příloha!A36,0),"
","IČO ",OFFSET(List1!I$11,příloha!A36,0),"
 ","B.Ú. ",OFFSET(List1!J$11,příloha!A36,0)))</f>
        <v>Okres Olomouc
Právní forma
Spolek
IČO 26536706
 B.Ú. anonymizováno</v>
      </c>
      <c r="D38" s="89" t="str">
        <f ca="1">IF(B37="","",OFFSET(List1!M$11,příloha!A36,0))</f>
        <v>dotace na uspořádání soutěže hasičů v dovednostech práce s motorovou řetězovou pilou Hanácké pilař 2021</v>
      </c>
      <c r="E38" s="97"/>
      <c r="F38" s="90"/>
      <c r="G38" s="96"/>
      <c r="H38" s="98"/>
      <c r="I38" s="95"/>
      <c r="J38" s="95"/>
      <c r="K38" s="95"/>
      <c r="L38" s="95"/>
      <c r="M38" s="96"/>
      <c r="N38" s="92" t="s">
        <v>106</v>
      </c>
    </row>
    <row r="39" spans="1:14" s="1" customFormat="1" ht="41.25" customHeight="1" x14ac:dyDescent="0.3">
      <c r="A39" s="64">
        <f>ROW()/3-1</f>
        <v>12</v>
      </c>
      <c r="B39" s="95"/>
      <c r="C39" s="86" t="str">
        <f ca="1">IF(B37="","",CONCATENATE("Zástupce","
",OFFSET(List1!K$11,příloha!A36,0)))</f>
        <v>Zástupce
anonymizováno</v>
      </c>
      <c r="D39" s="89" t="str">
        <f ca="1">IF(B37="","",CONCATENATE("Dotace bude použita na:",OFFSET(List1!N$11,příloha!A36,0)))</f>
        <v>Dotace bude použita na:nákup materiálu, věcných cen, pohárů, medailí, pitného režimu a stravy</v>
      </c>
      <c r="E39" s="97"/>
      <c r="F39" s="88" t="str">
        <f ca="1">IF(B37="","",OFFSET(List1!Q$11,příloha!A36,0))</f>
        <v>12/2021</v>
      </c>
      <c r="G39" s="96"/>
      <c r="H39" s="98"/>
      <c r="I39" s="95"/>
      <c r="J39" s="95"/>
      <c r="K39" s="95"/>
      <c r="L39" s="95"/>
      <c r="M39" s="96"/>
      <c r="N39" s="92"/>
    </row>
    <row r="40" spans="1:14" s="1" customFormat="1" ht="26.4" customHeight="1" x14ac:dyDescent="0.3">
      <c r="A40" s="64"/>
      <c r="B40" s="95" t="str">
        <f ca="1">IF(OFFSET(List1!B$11,příloha!A39,0)&gt;0,OFFSET(List1!B$11,příloha!A39,0),"")</f>
        <v/>
      </c>
      <c r="C40" s="86" t="str">
        <f ca="1">IF(B40="","",CONCATENATE(OFFSET(List1!C$11,příloha!A39,0),"
",OFFSET(List1!D$11,příloha!A39,0),"
",OFFSET(List1!E$11,příloha!A39,0),"
",OFFSET(List1!F$11,příloha!A39,0)))</f>
        <v/>
      </c>
      <c r="D40" s="87" t="str">
        <f ca="1">IF(B40="","",OFFSET(List1!L$11,příloha!A39,0))</f>
        <v/>
      </c>
      <c r="E40" s="97" t="str">
        <f ca="1">IF(B40="","",OFFSET(List1!O$11,příloha!A39,0))</f>
        <v/>
      </c>
      <c r="F40" s="88" t="str">
        <f ca="1">IF(B40="","",OFFSET(List1!P$11,příloha!A39,0))</f>
        <v/>
      </c>
      <c r="G40" s="96" t="str">
        <f ca="1">IF(B40="","",OFFSET(List1!R$11,příloha!A39,0))</f>
        <v/>
      </c>
      <c r="H40" s="98" t="str">
        <f ca="1">IF(B40="","",OFFSET(List1!S$11,příloha!A39,0))</f>
        <v/>
      </c>
      <c r="I40" s="95" t="str">
        <f ca="1">IF(B40="","",OFFSET(List1!T$11,příloha!A39,0))</f>
        <v/>
      </c>
      <c r="J40" s="95" t="str">
        <f ca="1">IF(B40="","",OFFSET(List1!U$11,příloha!A39,0))</f>
        <v/>
      </c>
      <c r="K40" s="95" t="str">
        <f ca="1">IF(B40="","",OFFSET(List1!V$11,příloha!A39,0))</f>
        <v/>
      </c>
      <c r="L40" s="105" t="s">
        <v>105</v>
      </c>
      <c r="M40" s="106">
        <v>2800000</v>
      </c>
      <c r="N40" s="92"/>
    </row>
    <row r="41" spans="1:14" s="1" customFormat="1" ht="39.6" customHeight="1" x14ac:dyDescent="0.3">
      <c r="A41" s="64"/>
      <c r="B41" s="95"/>
      <c r="C41" s="86" t="str">
        <f ca="1">IF(B40="","",CONCATENATE("Okres ",OFFSET(List1!G$11,příloha!A39,0),"
","Právní forma","
",OFFSET(List1!H$11,příloha!A39,0),"
","IČO ",OFFSET(List1!I$11,příloha!A39,0),"
 ","B.Ú. ",OFFSET(List1!J$11,příloha!A39,0)))</f>
        <v/>
      </c>
      <c r="D41" s="89" t="str">
        <f ca="1">IF(B40="","",OFFSET(List1!M$11,příloha!A39,0))</f>
        <v/>
      </c>
      <c r="E41" s="97"/>
      <c r="F41" s="90"/>
      <c r="G41" s="96"/>
      <c r="H41" s="98"/>
      <c r="I41" s="95"/>
      <c r="J41" s="95"/>
      <c r="K41" s="95"/>
      <c r="L41" s="105"/>
      <c r="M41" s="106"/>
      <c r="N41" s="92"/>
    </row>
    <row r="42" spans="1:14" s="1" customFormat="1" ht="3.6" customHeight="1" x14ac:dyDescent="0.3">
      <c r="A42" s="64">
        <f>ROW()/3-1</f>
        <v>13</v>
      </c>
      <c r="B42" s="95"/>
      <c r="C42" s="86" t="str">
        <f ca="1">IF(B40="","",CONCATENATE("Zástupce","
",OFFSET(List1!K$11,příloha!A39,0)))</f>
        <v/>
      </c>
      <c r="D42" s="89" t="str">
        <f ca="1">IF(B40="","",CONCATENATE("Dotace bude použita na:",OFFSET(List1!N$11,příloha!A39,0)))</f>
        <v/>
      </c>
      <c r="E42" s="97"/>
      <c r="F42" s="88" t="str">
        <f ca="1">IF(B40="","",OFFSET(List1!Q$11,příloha!A39,0))</f>
        <v/>
      </c>
      <c r="G42" s="96"/>
      <c r="H42" s="98"/>
      <c r="I42" s="95"/>
      <c r="J42" s="95"/>
      <c r="K42" s="95"/>
      <c r="L42" s="105"/>
      <c r="M42" s="106"/>
      <c r="N42" s="92"/>
    </row>
    <row r="43" spans="1:14" s="1" customFormat="1" x14ac:dyDescent="0.3">
      <c r="A43" s="48"/>
      <c r="C43" s="2"/>
      <c r="D43" s="4"/>
      <c r="E43" s="8"/>
      <c r="F43" s="45"/>
      <c r="G43" s="6"/>
      <c r="M43" s="6"/>
    </row>
    <row r="44" spans="1:14" s="1" customFormat="1" x14ac:dyDescent="0.3">
      <c r="A44" s="48"/>
      <c r="C44" s="2"/>
      <c r="D44" s="4"/>
      <c r="E44" s="8"/>
      <c r="F44" s="45"/>
      <c r="G44" s="6"/>
      <c r="M44" s="6"/>
    </row>
    <row r="45" spans="1:14" s="1" customFormat="1" x14ac:dyDescent="0.3">
      <c r="A45" s="48"/>
      <c r="C45" s="2"/>
      <c r="D45" s="4"/>
      <c r="E45" s="8"/>
      <c r="F45" s="45"/>
      <c r="G45" s="6"/>
      <c r="M45" s="6"/>
    </row>
    <row r="46" spans="1:14" s="1" customFormat="1" x14ac:dyDescent="0.3">
      <c r="A46" s="48"/>
      <c r="C46" s="2"/>
      <c r="D46" s="4"/>
      <c r="E46" s="8"/>
      <c r="F46" s="45"/>
      <c r="G46" s="6"/>
      <c r="M46" s="6"/>
    </row>
  </sheetData>
  <mergeCells count="120">
    <mergeCell ref="N1:N3"/>
    <mergeCell ref="E1:E3"/>
    <mergeCell ref="F1:F3"/>
    <mergeCell ref="K40:K42"/>
    <mergeCell ref="L40:L42"/>
    <mergeCell ref="M40:M42"/>
    <mergeCell ref="B40:B42"/>
    <mergeCell ref="E40:E42"/>
    <mergeCell ref="G40:G42"/>
    <mergeCell ref="H40:H42"/>
    <mergeCell ref="I40:I42"/>
    <mergeCell ref="J40:J42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K28:K30"/>
    <mergeCell ref="L28:L30"/>
    <mergeCell ref="M28:M30"/>
    <mergeCell ref="L31:L33"/>
    <mergeCell ref="M31:M33"/>
    <mergeCell ref="B31:B33"/>
    <mergeCell ref="E31:E33"/>
    <mergeCell ref="G31:G33"/>
    <mergeCell ref="H31:H33"/>
    <mergeCell ref="I31:I33"/>
    <mergeCell ref="J31:J33"/>
    <mergeCell ref="K31:K33"/>
    <mergeCell ref="B28:B30"/>
    <mergeCell ref="E28:E30"/>
    <mergeCell ref="G28:G30"/>
    <mergeCell ref="H28:H30"/>
    <mergeCell ref="I28:I30"/>
    <mergeCell ref="J28:J30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B16:B18"/>
    <mergeCell ref="E16:E18"/>
    <mergeCell ref="G16:G18"/>
    <mergeCell ref="H16:H18"/>
    <mergeCell ref="I16:I18"/>
    <mergeCell ref="J16:J18"/>
    <mergeCell ref="L19:L21"/>
    <mergeCell ref="M19:M21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  <mergeCell ref="L7:L9"/>
    <mergeCell ref="M7:M9"/>
  </mergeCells>
  <conditionalFormatting sqref="F6">
    <cfRule type="notContainsBlanks" dxfId="17" priority="36" stopIfTrue="1">
      <formula>LEN(TRIM(F6))&gt;0</formula>
    </cfRule>
  </conditionalFormatting>
  <conditionalFormatting sqref="D6">
    <cfRule type="notContainsBlanks" dxfId="16" priority="35" stopIfTrue="1">
      <formula>LEN(TRIM(D6))&gt;0</formula>
    </cfRule>
  </conditionalFormatting>
  <conditionalFormatting sqref="D5">
    <cfRule type="notContainsBlanks" dxfId="15" priority="34" stopIfTrue="1">
      <formula>LEN(TRIM(D5))&gt;0</formula>
    </cfRule>
  </conditionalFormatting>
  <conditionalFormatting sqref="C6">
    <cfRule type="notContainsBlanks" dxfId="14" priority="33" stopIfTrue="1">
      <formula>LEN(TRIM(C6))&gt;0</formula>
    </cfRule>
  </conditionalFormatting>
  <conditionalFormatting sqref="B4:B42 E7:E42 G7:M42">
    <cfRule type="notContainsBlanks" dxfId="13" priority="44" stopIfTrue="1">
      <formula>LEN(TRIM(B4))&gt;0</formula>
    </cfRule>
  </conditionalFormatting>
  <conditionalFormatting sqref="D4">
    <cfRule type="notContainsBlanks" dxfId="12" priority="27" stopIfTrue="1">
      <formula>LEN(TRIM(D4))&gt;0</formula>
    </cfRule>
  </conditionalFormatting>
  <conditionalFormatting sqref="C4">
    <cfRule type="notContainsBlanks" dxfId="11" priority="26" stopIfTrue="1">
      <formula>LEN(TRIM(C4))&gt;0</formula>
    </cfRule>
  </conditionalFormatting>
  <conditionalFormatting sqref="E4:E6">
    <cfRule type="notContainsBlanks" dxfId="10" priority="25" stopIfTrue="1">
      <formula>LEN(TRIM(E4))&gt;0</formula>
    </cfRule>
  </conditionalFormatting>
  <conditionalFormatting sqref="F4">
    <cfRule type="notContainsBlanks" dxfId="9" priority="24" stopIfTrue="1">
      <formula>LEN(TRIM(F4))&gt;0</formula>
    </cfRule>
  </conditionalFormatting>
  <conditionalFormatting sqref="G4:L6">
    <cfRule type="notContainsBlanks" dxfId="8" priority="43" stopIfTrue="1">
      <formula>LEN(TRIM(G4))&gt;0</formula>
    </cfRule>
  </conditionalFormatting>
  <conditionalFormatting sqref="M4:M6">
    <cfRule type="notContainsBlanks" dxfId="7" priority="23" stopIfTrue="1">
      <formula>LEN(TRIM(M4))&gt;0</formula>
    </cfRule>
  </conditionalFormatting>
  <conditionalFormatting sqref="F9 F12 F15 F18 F21 F24 F27 F30 F33 F36 F39 F42">
    <cfRule type="notContainsBlanks" dxfId="6" priority="9" stopIfTrue="1">
      <formula>LEN(TRIM(F9))&gt;0</formula>
    </cfRule>
  </conditionalFormatting>
  <conditionalFormatting sqref="D9 D12 D15 D18 D21 D24 D27 D30 D33 D36 D39 D42">
    <cfRule type="notContainsBlanks" dxfId="5" priority="8" stopIfTrue="1">
      <formula>LEN(TRIM(D9))&gt;0</formula>
    </cfRule>
  </conditionalFormatting>
  <conditionalFormatting sqref="D8 D11 D14 D17 D20 D23 D26 D29 D32 D35 D38 D41">
    <cfRule type="notContainsBlanks" dxfId="4" priority="7" stopIfTrue="1">
      <formula>LEN(TRIM(D8))&gt;0</formula>
    </cfRule>
  </conditionalFormatting>
  <conditionalFormatting sqref="C9 C12 C15 C18 C21 C24 C27 C30 C33 C36 C39 C42">
    <cfRule type="notContainsBlanks" dxfId="3" priority="6" stopIfTrue="1">
      <formula>LEN(TRIM(C9))&gt;0</formula>
    </cfRule>
  </conditionalFormatting>
  <conditionalFormatting sqref="D7 D10 D13 D16 D19 D22 D25 D28 D31 D34 D37 D40">
    <cfRule type="notContainsBlanks" dxfId="2" priority="5" stopIfTrue="1">
      <formula>LEN(TRIM(D7))&gt;0</formula>
    </cfRule>
  </conditionalFormatting>
  <conditionalFormatting sqref="C7 C10 C13 C16 C19 C22 C25 C28 C31 C34 C37 C40">
    <cfRule type="notContainsBlanks" dxfId="1" priority="4" stopIfTrue="1">
      <formula>LEN(TRIM(C7))&gt;0</formula>
    </cfRule>
  </conditionalFormatting>
  <conditionalFormatting sqref="F7 F10 F13 F16 F19 F22 F25 F28 F31 F34 F37 F40">
    <cfRule type="notContainsBlanks" dxfId="0" priority="2" stopIfTrue="1">
      <formula>LEN(TRIM(F7))&gt;0</formula>
    </cfRule>
  </conditionalFormatting>
  <pageMargins left="0.31496062992125984" right="0.31496062992125984" top="0.78740157480314965" bottom="0.86614173228346458" header="0.31496062992125984" footer="0.31496062992125984"/>
  <pageSetup paperSize="9" scale="67" firstPageNumber="5" fitToHeight="0" orientation="landscape" useFirstPageNumber="1" r:id="rId1"/>
  <headerFooter alignWithMargins="0">
    <oddHeader>&amp;L&amp;"Arial,Kurzíva"Usnesení příloha č. 2 Seznam žadatelů dotačního titulu č. 14_01_2</oddHeader>
    <oddFooter xml:space="preserve">&amp;L&amp;"Arial,Kurzíva"&amp;10ZOK 26. 4. 2021
35. - DP 14_01_Dotace na činnost a akce sp. hasičů a poboč. sp. hasičů OK 2021 – DT 14_01_2 – vyhodnocení
Usnesení příloha č. 2 Seznam žadatelů &amp;R&amp;"Arial,Kurzíva"&amp;10Strana &amp;P celkem stran 12&amp;"-,Obyčejné"&amp;11
</oddFooter>
  </headerFooter>
  <rowBreaks count="3" manualBreakCount="3">
    <brk id="12" max="16383" man="1"/>
    <brk id="24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List1</vt:lpstr>
      <vt:lpstr>příloha</vt:lpstr>
      <vt:lpstr>DZACATEK</vt:lpstr>
      <vt:lpstr>FZACATEK</vt:lpstr>
      <vt:lpstr>LZACATEK</vt:lpstr>
      <vt:lpstr>příloha!Názvy_tisku</vt:lpstr>
      <vt:lpstr>příloha!Oblast_tisku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Calábková Lucie</dc:creator>
  <cp:lastModifiedBy>Procházková Blanka</cp:lastModifiedBy>
  <cp:lastPrinted>2021-04-20T05:41:21Z</cp:lastPrinted>
  <dcterms:created xsi:type="dcterms:W3CDTF">2016-08-30T11:35:03Z</dcterms:created>
  <dcterms:modified xsi:type="dcterms:W3CDTF">2021-04-20T05:41:27Z</dcterms:modified>
</cp:coreProperties>
</file>