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\ROK a ZOK\ZOK 2024\2024-2-26\"/>
    </mc:Choice>
  </mc:AlternateContent>
  <xr:revisionPtr revIDLastSave="0" documentId="13_ncr:1_{735A8857-0D8E-41B5-8917-934D3D3E6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F39" i="1"/>
  <c r="E39" i="1"/>
  <c r="K35" i="1" l="1"/>
  <c r="D35" i="1"/>
  <c r="H33" i="1"/>
  <c r="I33" i="1"/>
  <c r="F25" i="1"/>
  <c r="K26" i="1"/>
  <c r="D26" i="1"/>
  <c r="E25" i="1"/>
  <c r="E26" i="1" s="1"/>
  <c r="J33" i="1" l="1"/>
  <c r="G33" i="1"/>
  <c r="G25" i="1"/>
  <c r="F26" i="1"/>
  <c r="H25" i="1"/>
  <c r="I25" i="1"/>
  <c r="I26" i="1" s="1"/>
  <c r="D39" i="1"/>
  <c r="I38" i="1"/>
  <c r="I39" i="1" s="1"/>
  <c r="H26" i="1" l="1"/>
  <c r="J25" i="1"/>
  <c r="J26" i="1" s="1"/>
  <c r="H38" i="1"/>
  <c r="H39" i="1" s="1"/>
  <c r="G38" i="1"/>
  <c r="H17" i="1"/>
  <c r="H19" i="1"/>
  <c r="G19" i="1"/>
  <c r="H18" i="1"/>
  <c r="I18" i="1" s="1"/>
  <c r="G18" i="1"/>
  <c r="J38" i="1" l="1"/>
  <c r="J39" i="1" s="1"/>
  <c r="I17" i="1"/>
  <c r="J17" i="1" s="1"/>
  <c r="G17" i="1"/>
  <c r="J18" i="1"/>
  <c r="I19" i="1"/>
  <c r="J19" i="1" s="1"/>
  <c r="F22" i="1" l="1"/>
  <c r="D22" i="1"/>
  <c r="E35" i="1"/>
  <c r="I34" i="1" l="1"/>
  <c r="I35" i="1" s="1"/>
  <c r="H34" i="1"/>
  <c r="H35" i="1" s="1"/>
  <c r="H8" i="1"/>
  <c r="I8" i="1" s="1"/>
  <c r="H21" i="1"/>
  <c r="E22" i="1"/>
  <c r="G34" i="1" l="1"/>
  <c r="F35" i="1"/>
  <c r="J8" i="1"/>
  <c r="I21" i="1"/>
  <c r="J21" i="1" s="1"/>
  <c r="J34" i="1"/>
  <c r="J35" i="1" s="1"/>
  <c r="K30" i="1"/>
  <c r="G21" i="1" l="1"/>
  <c r="K22" i="1" l="1"/>
  <c r="K9" i="1" l="1"/>
  <c r="D9" i="1"/>
  <c r="I9" i="1"/>
  <c r="H20" i="1"/>
  <c r="I20" i="1" s="1"/>
  <c r="J20" i="1" s="1"/>
  <c r="H16" i="1" l="1"/>
  <c r="I16" i="1" s="1"/>
  <c r="I22" i="1" s="1"/>
  <c r="G16" i="1"/>
  <c r="E9" i="1"/>
  <c r="F9" i="1"/>
  <c r="G8" i="1"/>
  <c r="G20" i="1"/>
  <c r="H9" i="1"/>
  <c r="J16" i="1" l="1"/>
  <c r="J22" i="1" s="1"/>
  <c r="H22" i="1"/>
  <c r="J9" i="1"/>
  <c r="K13" i="1" l="1"/>
  <c r="K41" i="1" s="1"/>
  <c r="F13" i="1"/>
  <c r="D13" i="1"/>
  <c r="I13" i="1" l="1"/>
  <c r="E13" i="1"/>
  <c r="G12" i="1" l="1"/>
  <c r="H13" i="1" l="1"/>
  <c r="J13" i="1"/>
  <c r="G29" i="1"/>
  <c r="F30" i="1"/>
  <c r="F41" i="1" s="1"/>
  <c r="D30" i="1"/>
  <c r="D41" i="1" s="1"/>
  <c r="I29" i="1"/>
  <c r="I30" i="1" s="1"/>
  <c r="I41" i="1" s="1"/>
  <c r="H29" i="1"/>
  <c r="J29" i="1" s="1"/>
  <c r="J30" i="1" s="1"/>
  <c r="E30" i="1"/>
  <c r="E41" i="1" s="1"/>
  <c r="J41" i="1" l="1"/>
  <c r="H30" i="1"/>
  <c r="H41" i="1" s="1"/>
</calcChain>
</file>

<file path=xl/sharedStrings.xml><?xml version="1.0" encoding="utf-8"?>
<sst xmlns="http://schemas.openxmlformats.org/spreadsheetml/2006/main" count="85" uniqueCount="63">
  <si>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</si>
  <si>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</si>
  <si>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</si>
  <si>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</si>
  <si>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</si>
  <si>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</si>
  <si>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</si>
  <si>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</si>
  <si>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</si>
  <si>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</si>
  <si>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</si>
  <si>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</si>
  <si>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</si>
  <si>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</si>
  <si>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</si>
  <si>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</si>
  <si>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</si>
  <si>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</si>
  <si>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</si>
  <si>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</si>
  <si>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</si>
  <si>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3.</t>
  </si>
  <si>
    <t>5.</t>
  </si>
  <si>
    <t>2.</t>
  </si>
  <si>
    <t>4.</t>
  </si>
  <si>
    <t>6.</t>
  </si>
  <si>
    <t>7.</t>
  </si>
  <si>
    <t>8.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</si>
  <si>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národních fondů)</t>
    </r>
  </si>
  <si>
    <t>11.</t>
  </si>
  <si>
    <t>12.</t>
  </si>
  <si>
    <t>13.</t>
  </si>
  <si>
    <r>
      <t xml:space="preserve">Projekt podaný do výzvy č. 11_23_003 Interreg Česko-Polsko </t>
    </r>
    <r>
      <rPr>
        <sz val="12"/>
        <color theme="1"/>
        <rFont val="Arial"/>
        <family val="2"/>
        <charset val="238"/>
      </rPr>
      <t xml:space="preserve">(priorita 4 Spolupráce institucí a obyvatel, specifický cíl 4. 2 Prohloubení přeshraničních vazeb obyvatel a institucí česko-polského pohraničí) </t>
    </r>
  </si>
  <si>
    <t>PO</t>
  </si>
  <si>
    <t>Obchůdek 2023 v Olomouckém kraji</t>
  </si>
  <si>
    <t>UR/100/44/2024</t>
  </si>
  <si>
    <r>
      <t xml:space="preserve">Vybudování nahrávacího studia pro výuku v ZUŠ Zábřeh                           </t>
    </r>
    <r>
      <rPr>
        <i/>
        <sz val="12"/>
        <rFont val="Arial"/>
        <family val="2"/>
        <charset val="238"/>
      </rPr>
      <t xml:space="preserve">    (Základní umělecká škola Zábřeh)</t>
    </r>
  </si>
  <si>
    <t>UR/92/41/2023</t>
  </si>
  <si>
    <r>
      <t>Diitalizace kulturních statků a národních kulturních památek II</t>
    </r>
    <r>
      <rPr>
        <sz val="12"/>
        <rFont val="Arial"/>
        <family val="2"/>
        <charset val="238"/>
      </rPr>
      <t xml:space="preserve">                                                                                                                    </t>
    </r>
    <r>
      <rPr>
        <i/>
        <sz val="12"/>
        <rFont val="Arial"/>
        <family val="2"/>
        <charset val="238"/>
      </rPr>
      <t>(Vlastivedné muzeum v Olomouci)</t>
    </r>
  </si>
  <si>
    <r>
      <t>Diitalizace kulturních statků a národních kulturních památek II</t>
    </r>
    <r>
      <rPr>
        <sz val="12"/>
        <rFont val="Arial"/>
        <family val="2"/>
        <charset val="238"/>
      </rPr>
      <t xml:space="preserve">                                                                                                                    </t>
    </r>
    <r>
      <rPr>
        <i/>
        <sz val="12"/>
        <rFont val="Arial"/>
        <family val="2"/>
        <charset val="238"/>
      </rPr>
      <t>(Vlastivedné muzeum v Šumperku)</t>
    </r>
  </si>
  <si>
    <r>
      <t>Diitalizace kulturních statků a národních kulturních památek II</t>
    </r>
    <r>
      <rPr>
        <sz val="12"/>
        <rFont val="Arial"/>
        <family val="2"/>
        <charset val="238"/>
      </rPr>
      <t xml:space="preserve">                                                                                                                    </t>
    </r>
    <r>
      <rPr>
        <i/>
        <sz val="12"/>
        <rFont val="Arial"/>
        <family val="2"/>
        <charset val="238"/>
      </rPr>
      <t>(Vlastivedné muzeum Jesenicka)</t>
    </r>
  </si>
  <si>
    <r>
      <t>Diitalizace kulturních statků a národních kulturních památek II</t>
    </r>
    <r>
      <rPr>
        <sz val="12"/>
        <rFont val="Arial"/>
        <family val="2"/>
        <charset val="238"/>
      </rPr>
      <t xml:space="preserve">                                                                                                                    </t>
    </r>
    <r>
      <rPr>
        <i/>
        <sz val="12"/>
        <rFont val="Arial"/>
        <family val="2"/>
        <charset val="238"/>
      </rPr>
      <t>(Muzeum Komenského v Přerově)</t>
    </r>
  </si>
  <si>
    <r>
      <t>Diitalizace kulturních statků a národních kulturních památek II</t>
    </r>
    <r>
      <rPr>
        <sz val="12"/>
        <rFont val="Arial"/>
        <family val="2"/>
        <charset val="238"/>
      </rPr>
      <t xml:space="preserve">                                                                                                                    </t>
    </r>
    <r>
      <rPr>
        <i/>
        <sz val="12"/>
        <rFont val="Arial"/>
        <family val="2"/>
        <charset val="238"/>
      </rPr>
      <t>(Muzeum a galerie v Prostějově)</t>
    </r>
  </si>
  <si>
    <t>Doigitalizace kulturního dědictví ve vlastnictví Olomouckého kraje</t>
  </si>
  <si>
    <t>UR/93/53/2023</t>
  </si>
  <si>
    <r>
      <t xml:space="preserve">Synergie na hranici - spolupráce Českých a Polských Vzdělávacích institucí                                               </t>
    </r>
    <r>
      <rPr>
        <i/>
        <sz val="12"/>
        <rFont val="Arial"/>
        <family val="2"/>
        <charset val="238"/>
      </rPr>
      <t>(Střední průmyslová škola Jeseník)</t>
    </r>
  </si>
  <si>
    <t>UR/100/40/2024</t>
  </si>
  <si>
    <t>Řešení dostupnosti a, bezpečnosti a odolnosti VIS a DTM</t>
  </si>
  <si>
    <t>UR/100/39/2024</t>
  </si>
  <si>
    <t>OLÚ Paseka - Kybernetická bezpečnost</t>
  </si>
  <si>
    <t>ZZS OK - Kybernetická bezpečnost</t>
  </si>
  <si>
    <t>UR/99/17/2024</t>
  </si>
  <si>
    <t>Projekt podaný do 87. výzvy DALŠÍ VZDĚLÁVÁNÍ - SC 4.1 (MRR) z Integrovaného regionálního operačního programu vyhlášené Ministerstvem pro místní rozvoj ČR</t>
  </si>
  <si>
    <t>UR/96/86/2023</t>
  </si>
  <si>
    <t>9.</t>
  </si>
  <si>
    <t>10.</t>
  </si>
  <si>
    <t>Digitální mapa Olomouckého kraje II</t>
  </si>
  <si>
    <t>Projekt podaný do výzvy Ministerstva průmyslu a obchodu ČR v rámci Programu podpory malých prodejen na venkově "OBCHŮDEK 2021+"</t>
  </si>
  <si>
    <t>Projekty podané do výzvy č. 0342/2024 programu Digitalizace kulturních statků a národních kulturních památek II v rámci Národního plánu obnovy vyhlášené Ministerstvem kultury ČR</t>
  </si>
  <si>
    <r>
      <t xml:space="preserve">Projekt podaný do 40. výzvy z Národního plánu obnovy vyhlášené Ministerstvem vnitra ČR </t>
    </r>
    <r>
      <rPr>
        <sz val="12"/>
        <color theme="1"/>
        <rFont val="Arial"/>
        <family val="2"/>
        <charset val="238"/>
      </rPr>
      <t>(komponenta 1.2 Digitální systémy veřejné správy, investice 3. Kybernetická bezpečnost)</t>
    </r>
  </si>
  <si>
    <r>
      <t xml:space="preserve">Projekty podané do 43. výzvy z Národního plánu obnovy vyhlášené Ministerstvem vnitra ČR </t>
    </r>
    <r>
      <rPr>
        <sz val="12"/>
        <color theme="1"/>
        <rFont val="Arial"/>
        <family val="2"/>
        <charset val="238"/>
      </rPr>
      <t>(komponenta 1.2 Digitální systémy veřejné správy, investice 5. Navýšení investic kybernetické bezpečnosti, Kybernetická bezpečnost-subjekty zdravotní péče)</t>
    </r>
  </si>
  <si>
    <r>
      <t>Projekt podaný do V. výzvy Národního plánu obnovy vyhlášené Ministerstvem průmyslu a obchodu ČR</t>
    </r>
    <r>
      <rPr>
        <sz val="12"/>
        <color theme="1"/>
        <rFont val="Arial"/>
        <family val="2"/>
        <charset val="238"/>
      </rPr>
      <t xml:space="preserve"> (komponenta 1. 3 Digitální vysokokapacitní sítě, aktivita Rozvoj digitálních technických map)</t>
    </r>
  </si>
  <si>
    <t>UR/101/52/2024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</si>
</sst>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0" fillId="4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5" fillId="0" borderId="0" xfId="0" applyFont="1"/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14" fillId="3" borderId="1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5" fillId="4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2" fillId="5" borderId="11" xfId="0" applyNumberFormat="1" applyFont="1" applyFill="1" applyBorder="1" applyAlignment="1">
      <alignment vertical="center"/>
    </xf>
    <xf numFmtId="4" fontId="2" fillId="5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vertical="center"/>
    </xf>
    <xf numFmtId="164" fontId="14" fillId="0" borderId="2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right" vertical="center"/>
    </xf>
    <xf numFmtId="9" fontId="2" fillId="4" borderId="13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vertical="center"/>
    </xf>
    <xf numFmtId="164" fontId="14" fillId="4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164" fontId="2" fillId="4" borderId="30" xfId="0" applyNumberFormat="1" applyFont="1" applyFill="1" applyBorder="1" applyAlignment="1">
      <alignment vertical="center"/>
    </xf>
    <xf numFmtId="164" fontId="14" fillId="4" borderId="30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left" vertical="center" wrapText="1"/>
    </xf>
    <xf numFmtId="0" fontId="5" fillId="4" borderId="37" xfId="0" applyFont="1" applyFill="1" applyBorder="1" applyAlignment="1">
      <alignment horizontal="center" vertical="center" wrapText="1"/>
    </xf>
    <xf numFmtId="164" fontId="5" fillId="4" borderId="37" xfId="0" applyNumberFormat="1" applyFont="1" applyFill="1" applyBorder="1" applyAlignment="1">
      <alignment horizontal="right" vertical="center"/>
    </xf>
    <xf numFmtId="9" fontId="2" fillId="4" borderId="37" xfId="0" applyNumberFormat="1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right" vertical="center"/>
    </xf>
    <xf numFmtId="0" fontId="2" fillId="4" borderId="39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left" vertical="center" wrapText="1"/>
    </xf>
    <xf numFmtId="0" fontId="5" fillId="4" borderId="40" xfId="0" applyFont="1" applyFill="1" applyBorder="1" applyAlignment="1">
      <alignment horizontal="center" vertical="center" wrapText="1"/>
    </xf>
    <xf numFmtId="164" fontId="5" fillId="4" borderId="40" xfId="0" applyNumberFormat="1" applyFont="1" applyFill="1" applyBorder="1" applyAlignment="1">
      <alignment horizontal="right" vertical="center"/>
    </xf>
    <xf numFmtId="9" fontId="2" fillId="4" borderId="40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vertical="center"/>
    </xf>
    <xf numFmtId="164" fontId="14" fillId="4" borderId="6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55"/>
  <sheetViews>
    <sheetView tabSelected="1" view="pageBreakPreview" zoomScale="80" zoomScaleNormal="80" zoomScaleSheetLayoutView="80" zoomScalePageLayoutView="75" workbookViewId="0">
      <pane ySplit="6" topLeftCell="A28" activePane="bottomLeft" state="frozen"/>
      <selection pane="bottomLeft" activeCell="N34" sqref="N34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5" customWidth="1"/>
    <col min="4" max="4" width="23.140625" customWidth="1"/>
    <col min="5" max="5" width="23.5703125" customWidth="1"/>
    <col min="6" max="6" width="24.140625" customWidth="1"/>
    <col min="7" max="7" width="21" style="32" customWidth="1"/>
    <col min="8" max="8" width="24.7109375" customWidth="1"/>
    <col min="9" max="9" width="22.28515625" style="8" customWidth="1"/>
    <col min="10" max="10" width="27" customWidth="1"/>
    <col min="11" max="11" width="19.7109375" customWidth="1"/>
    <col min="12" max="12" width="21.42578125" style="1" customWidth="1"/>
    <col min="17" max="17" width="34.85546875" customWidth="1"/>
    <col min="19" max="19" width="32.85546875" customWidth="1"/>
  </cols>
  <sheetData>
    <row r="1" spans="1:19" ht="20.25" customHeight="1" x14ac:dyDescent="0.25">
      <c r="A1" s="86" t="s">
        <v>28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9" ht="15.75" customHeight="1" thickBot="1" x14ac:dyDescent="0.25">
      <c r="A2" s="22"/>
      <c r="B2" s="23"/>
      <c r="C2" s="24"/>
      <c r="D2" s="25"/>
      <c r="E2" s="25"/>
      <c r="F2" s="25"/>
      <c r="G2" s="31"/>
      <c r="H2" s="25"/>
      <c r="I2" s="26"/>
      <c r="J2" s="27"/>
      <c r="K2" s="27"/>
      <c r="L2" s="28"/>
    </row>
    <row r="3" spans="1:19" s="1" customFormat="1" ht="32.65" customHeight="1" x14ac:dyDescent="0.2">
      <c r="A3" s="102" t="s">
        <v>1</v>
      </c>
      <c r="B3" s="89" t="s">
        <v>0</v>
      </c>
      <c r="C3" s="104" t="s">
        <v>14</v>
      </c>
      <c r="D3" s="91" t="s">
        <v>2</v>
      </c>
      <c r="E3" s="91" t="s">
        <v>3</v>
      </c>
      <c r="F3" s="91" t="s">
        <v>5</v>
      </c>
      <c r="G3" s="91" t="s">
        <v>20</v>
      </c>
      <c r="H3" s="91" t="s">
        <v>6</v>
      </c>
      <c r="I3" s="93" t="s">
        <v>9</v>
      </c>
      <c r="J3" s="91" t="s">
        <v>4</v>
      </c>
      <c r="K3" s="91" t="s">
        <v>8</v>
      </c>
      <c r="L3" s="96" t="s">
        <v>18</v>
      </c>
    </row>
    <row r="4" spans="1:19" s="1" customFormat="1" ht="18.600000000000001" customHeight="1" x14ac:dyDescent="0.2">
      <c r="A4" s="103"/>
      <c r="B4" s="90"/>
      <c r="C4" s="105"/>
      <c r="D4" s="92"/>
      <c r="E4" s="92"/>
      <c r="F4" s="99"/>
      <c r="G4" s="92"/>
      <c r="H4" s="101"/>
      <c r="I4" s="94"/>
      <c r="J4" s="92"/>
      <c r="K4" s="92"/>
      <c r="L4" s="97"/>
    </row>
    <row r="5" spans="1:19" s="1" customFormat="1" ht="17.25" customHeight="1" thickBot="1" x14ac:dyDescent="0.25">
      <c r="A5" s="46"/>
      <c r="B5" s="45"/>
      <c r="C5" s="106"/>
      <c r="D5" s="5" t="s">
        <v>11</v>
      </c>
      <c r="E5" s="5" t="s">
        <v>10</v>
      </c>
      <c r="F5" s="100"/>
      <c r="G5" s="100"/>
      <c r="H5" s="100"/>
      <c r="I5" s="95"/>
      <c r="J5" s="5" t="s">
        <v>12</v>
      </c>
      <c r="K5" s="5" t="s">
        <v>13</v>
      </c>
      <c r="L5" s="98"/>
    </row>
    <row r="6" spans="1:19" s="1" customFormat="1" ht="21.4" customHeight="1" thickTop="1" thickBot="1" x14ac:dyDescent="0.25">
      <c r="A6" s="10">
        <v>1</v>
      </c>
      <c r="B6" s="11">
        <v>2</v>
      </c>
      <c r="C6" s="16">
        <v>3</v>
      </c>
      <c r="D6" s="11">
        <v>4</v>
      </c>
      <c r="E6" s="11">
        <v>5</v>
      </c>
      <c r="F6" s="11">
        <v>6</v>
      </c>
      <c r="G6" s="30"/>
      <c r="H6" s="11">
        <v>7</v>
      </c>
      <c r="I6" s="11">
        <v>8</v>
      </c>
      <c r="J6" s="11">
        <v>9</v>
      </c>
      <c r="K6" s="12">
        <v>10</v>
      </c>
      <c r="L6" s="13">
        <v>11</v>
      </c>
    </row>
    <row r="7" spans="1:19" s="3" customFormat="1" ht="45.75" customHeight="1" x14ac:dyDescent="0.2">
      <c r="A7" s="107" t="s">
        <v>57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1:19" s="3" customFormat="1" ht="45.75" customHeight="1" thickBot="1" x14ac:dyDescent="0.25">
      <c r="A8" s="47" t="s">
        <v>17</v>
      </c>
      <c r="B8" s="48" t="s">
        <v>34</v>
      </c>
      <c r="C8" s="49" t="s">
        <v>15</v>
      </c>
      <c r="D8" s="50">
        <v>3800000</v>
      </c>
      <c r="E8" s="50">
        <v>3800000</v>
      </c>
      <c r="F8" s="50">
        <v>3800000</v>
      </c>
      <c r="G8" s="51">
        <f>F8/E8</f>
        <v>1</v>
      </c>
      <c r="H8" s="50">
        <f t="shared" ref="H8" si="0">E8-F8</f>
        <v>0</v>
      </c>
      <c r="I8" s="50">
        <f t="shared" ref="I8" si="1">D8-F8-H8</f>
        <v>0</v>
      </c>
      <c r="J8" s="50">
        <f>H8+I8</f>
        <v>0</v>
      </c>
      <c r="K8" s="50">
        <v>0</v>
      </c>
      <c r="L8" s="52" t="s">
        <v>35</v>
      </c>
    </row>
    <row r="9" spans="1:19" s="43" customFormat="1" ht="27" customHeight="1" thickBot="1" x14ac:dyDescent="0.25">
      <c r="A9" s="110" t="s">
        <v>7</v>
      </c>
      <c r="B9" s="111"/>
      <c r="C9" s="111"/>
      <c r="D9" s="53">
        <f>SUM(D8:D8)</f>
        <v>3800000</v>
      </c>
      <c r="E9" s="53">
        <f>SUM(E8:E8)</f>
        <v>3800000</v>
      </c>
      <c r="F9" s="53">
        <f>SUM(F8:F8)</f>
        <v>3800000</v>
      </c>
      <c r="G9" s="54"/>
      <c r="H9" s="53">
        <f>SUM(H8:H8)</f>
        <v>0</v>
      </c>
      <c r="I9" s="53">
        <f>SUM(I8:I8)</f>
        <v>0</v>
      </c>
      <c r="J9" s="53">
        <f>SUM(J8:J8)</f>
        <v>0</v>
      </c>
      <c r="K9" s="53">
        <f>SUM(K8:K8)</f>
        <v>0</v>
      </c>
      <c r="L9" s="55"/>
      <c r="S9" s="44"/>
    </row>
    <row r="10" spans="1:19" s="43" customFormat="1" ht="27" customHeight="1" thickBot="1" x14ac:dyDescent="0.25">
      <c r="A10" s="56"/>
      <c r="B10" s="57"/>
      <c r="C10" s="57"/>
      <c r="D10" s="58"/>
      <c r="E10" s="58"/>
      <c r="F10" s="58"/>
      <c r="G10" s="59"/>
      <c r="H10" s="58"/>
      <c r="I10" s="58"/>
      <c r="J10" s="58"/>
      <c r="K10" s="58"/>
      <c r="L10" s="60"/>
      <c r="S10" s="44"/>
    </row>
    <row r="11" spans="1:19" s="3" customFormat="1" ht="45.75" customHeight="1" x14ac:dyDescent="0.2">
      <c r="A11" s="107" t="s">
        <v>52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9"/>
    </row>
    <row r="12" spans="1:19" s="3" customFormat="1" ht="45.75" customHeight="1" thickBot="1" x14ac:dyDescent="0.25">
      <c r="A12" s="47" t="s">
        <v>23</v>
      </c>
      <c r="B12" s="48" t="s">
        <v>36</v>
      </c>
      <c r="C12" s="49" t="s">
        <v>33</v>
      </c>
      <c r="D12" s="50">
        <v>6500000</v>
      </c>
      <c r="E12" s="50">
        <v>6500000</v>
      </c>
      <c r="F12" s="50">
        <v>3500000</v>
      </c>
      <c r="G12" s="51">
        <f>F12/E12</f>
        <v>0.53846153846153844</v>
      </c>
      <c r="H12" s="50">
        <v>1000000</v>
      </c>
      <c r="I12" s="50">
        <v>0</v>
      </c>
      <c r="J12" s="50">
        <v>1000000</v>
      </c>
      <c r="K12" s="50">
        <v>2000000</v>
      </c>
      <c r="L12" s="52" t="s">
        <v>37</v>
      </c>
    </row>
    <row r="13" spans="1:19" s="43" customFormat="1" ht="27" customHeight="1" thickBot="1" x14ac:dyDescent="0.25">
      <c r="A13" s="110" t="s">
        <v>7</v>
      </c>
      <c r="B13" s="111"/>
      <c r="C13" s="111"/>
      <c r="D13" s="53">
        <f>SUM(D12:D12)</f>
        <v>6500000</v>
      </c>
      <c r="E13" s="53">
        <f>SUM(E12:E12)</f>
        <v>6500000</v>
      </c>
      <c r="F13" s="53">
        <f>SUM(F12:F12)</f>
        <v>3500000</v>
      </c>
      <c r="G13" s="54"/>
      <c r="H13" s="53">
        <f>SUM(H12:H12)</f>
        <v>1000000</v>
      </c>
      <c r="I13" s="53">
        <f>SUM(I12:I12)</f>
        <v>0</v>
      </c>
      <c r="J13" s="53">
        <f>SUM(J12:J12)</f>
        <v>1000000</v>
      </c>
      <c r="K13" s="53">
        <f>SUM(K12:K12)</f>
        <v>2000000</v>
      </c>
      <c r="L13" s="55"/>
      <c r="S13" s="44"/>
    </row>
    <row r="14" spans="1:19" s="43" customFormat="1" ht="27" customHeight="1" thickBot="1" x14ac:dyDescent="0.25">
      <c r="A14" s="56"/>
      <c r="B14" s="57"/>
      <c r="C14" s="57"/>
      <c r="D14" s="58"/>
      <c r="E14" s="58"/>
      <c r="F14" s="58"/>
      <c r="G14" s="59"/>
      <c r="H14" s="58"/>
      <c r="I14" s="58"/>
      <c r="J14" s="58"/>
      <c r="K14" s="58"/>
      <c r="L14" s="60"/>
    </row>
    <row r="15" spans="1:19" s="43" customFormat="1" ht="27" customHeight="1" x14ac:dyDescent="0.2">
      <c r="A15" s="107" t="s">
        <v>58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9"/>
      <c r="S15" s="44"/>
    </row>
    <row r="16" spans="1:19" s="43" customFormat="1" ht="72.75" customHeight="1" x14ac:dyDescent="0.2">
      <c r="A16" s="61" t="s">
        <v>21</v>
      </c>
      <c r="B16" s="62" t="s">
        <v>38</v>
      </c>
      <c r="C16" s="63" t="s">
        <v>33</v>
      </c>
      <c r="D16" s="64">
        <v>6050000</v>
      </c>
      <c r="E16" s="64">
        <v>5000000</v>
      </c>
      <c r="F16" s="64">
        <v>5000000</v>
      </c>
      <c r="G16" s="65">
        <f>F16/E16</f>
        <v>1</v>
      </c>
      <c r="H16" s="50">
        <f t="shared" ref="H16:H21" si="2">E16-F16</f>
        <v>0</v>
      </c>
      <c r="I16" s="64">
        <f t="shared" ref="I16:I21" si="3">D16-F16-H16</f>
        <v>1050000</v>
      </c>
      <c r="J16" s="50">
        <f t="shared" ref="J16:J21" si="4">H16+I16</f>
        <v>1050000</v>
      </c>
      <c r="K16" s="64">
        <v>0</v>
      </c>
      <c r="L16" s="69" t="s">
        <v>44</v>
      </c>
      <c r="S16" s="44"/>
    </row>
    <row r="17" spans="1:19" s="43" customFormat="1" ht="57" customHeight="1" x14ac:dyDescent="0.2">
      <c r="A17" s="47" t="s">
        <v>24</v>
      </c>
      <c r="B17" s="62" t="s">
        <v>39</v>
      </c>
      <c r="C17" s="49" t="s">
        <v>33</v>
      </c>
      <c r="D17" s="64">
        <v>6050000</v>
      </c>
      <c r="E17" s="64">
        <v>5000000</v>
      </c>
      <c r="F17" s="64">
        <v>5000000</v>
      </c>
      <c r="G17" s="51">
        <f>F17/E17</f>
        <v>1</v>
      </c>
      <c r="H17" s="50">
        <f t="shared" ref="H17:H19" si="5">E17-F17</f>
        <v>0</v>
      </c>
      <c r="I17" s="50">
        <f t="shared" ref="I17:I18" si="6">D17-F17-H17</f>
        <v>1050000</v>
      </c>
      <c r="J17" s="50">
        <f t="shared" ref="J17:J19" si="7">H17+I17</f>
        <v>1050000</v>
      </c>
      <c r="K17" s="50">
        <v>0</v>
      </c>
      <c r="L17" s="69" t="s">
        <v>44</v>
      </c>
      <c r="S17" s="44"/>
    </row>
    <row r="18" spans="1:19" s="43" customFormat="1" ht="57" customHeight="1" x14ac:dyDescent="0.2">
      <c r="A18" s="47" t="s">
        <v>22</v>
      </c>
      <c r="B18" s="62" t="s">
        <v>40</v>
      </c>
      <c r="C18" s="49" t="s">
        <v>33</v>
      </c>
      <c r="D18" s="64">
        <v>6050000</v>
      </c>
      <c r="E18" s="64">
        <v>5000000</v>
      </c>
      <c r="F18" s="64">
        <v>5000000</v>
      </c>
      <c r="G18" s="51">
        <f>F18/E18</f>
        <v>1</v>
      </c>
      <c r="H18" s="50">
        <f t="shared" si="5"/>
        <v>0</v>
      </c>
      <c r="I18" s="50">
        <f t="shared" si="6"/>
        <v>1050000</v>
      </c>
      <c r="J18" s="50">
        <f t="shared" si="7"/>
        <v>1050000</v>
      </c>
      <c r="K18" s="50">
        <v>0</v>
      </c>
      <c r="L18" s="69" t="s">
        <v>44</v>
      </c>
      <c r="S18" s="44"/>
    </row>
    <row r="19" spans="1:19" s="43" customFormat="1" ht="57" customHeight="1" x14ac:dyDescent="0.2">
      <c r="A19" s="61" t="s">
        <v>25</v>
      </c>
      <c r="B19" s="62" t="s">
        <v>41</v>
      </c>
      <c r="C19" s="63" t="s">
        <v>33</v>
      </c>
      <c r="D19" s="64">
        <v>6050000</v>
      </c>
      <c r="E19" s="64">
        <v>5000000</v>
      </c>
      <c r="F19" s="64">
        <v>5000000</v>
      </c>
      <c r="G19" s="65">
        <f t="shared" ref="G19" si="8">F19/E19</f>
        <v>1</v>
      </c>
      <c r="H19" s="50">
        <f t="shared" si="5"/>
        <v>0</v>
      </c>
      <c r="I19" s="64">
        <f>D19-F19-H19</f>
        <v>1050000</v>
      </c>
      <c r="J19" s="50">
        <f t="shared" si="7"/>
        <v>1050000</v>
      </c>
      <c r="K19" s="64">
        <v>0</v>
      </c>
      <c r="L19" s="69" t="s">
        <v>44</v>
      </c>
      <c r="S19" s="44"/>
    </row>
    <row r="20" spans="1:19" s="43" customFormat="1" ht="57" customHeight="1" x14ac:dyDescent="0.2">
      <c r="A20" s="47" t="s">
        <v>26</v>
      </c>
      <c r="B20" s="62" t="s">
        <v>42</v>
      </c>
      <c r="C20" s="49" t="s">
        <v>33</v>
      </c>
      <c r="D20" s="64">
        <v>6050000</v>
      </c>
      <c r="E20" s="64">
        <v>5000000</v>
      </c>
      <c r="F20" s="64">
        <v>5000000</v>
      </c>
      <c r="G20" s="51">
        <f>F20/E20</f>
        <v>1</v>
      </c>
      <c r="H20" s="50">
        <f t="shared" si="2"/>
        <v>0</v>
      </c>
      <c r="I20" s="50">
        <f t="shared" si="3"/>
        <v>1050000</v>
      </c>
      <c r="J20" s="50">
        <f t="shared" si="4"/>
        <v>1050000</v>
      </c>
      <c r="K20" s="50">
        <v>0</v>
      </c>
      <c r="L20" s="69" t="s">
        <v>44</v>
      </c>
      <c r="S20" s="44"/>
    </row>
    <row r="21" spans="1:19" s="43" customFormat="1" ht="57" customHeight="1" thickBot="1" x14ac:dyDescent="0.25">
      <c r="A21" s="70" t="s">
        <v>27</v>
      </c>
      <c r="B21" s="71" t="s">
        <v>43</v>
      </c>
      <c r="C21" s="72" t="s">
        <v>15</v>
      </c>
      <c r="D21" s="73">
        <v>6050000</v>
      </c>
      <c r="E21" s="73">
        <v>5000000</v>
      </c>
      <c r="F21" s="73">
        <v>5000000</v>
      </c>
      <c r="G21" s="74">
        <f>F21/E21</f>
        <v>1</v>
      </c>
      <c r="H21" s="73">
        <f t="shared" si="2"/>
        <v>0</v>
      </c>
      <c r="I21" s="73">
        <f t="shared" si="3"/>
        <v>1050000</v>
      </c>
      <c r="J21" s="73">
        <f t="shared" si="4"/>
        <v>1050000</v>
      </c>
      <c r="K21" s="73">
        <v>0</v>
      </c>
      <c r="L21" s="75" t="s">
        <v>44</v>
      </c>
      <c r="S21" s="44"/>
    </row>
    <row r="22" spans="1:19" s="43" customFormat="1" ht="27" customHeight="1" thickBot="1" x14ac:dyDescent="0.25">
      <c r="A22" s="110" t="s">
        <v>7</v>
      </c>
      <c r="B22" s="111"/>
      <c r="C22" s="111"/>
      <c r="D22" s="67">
        <f>SUM(D16:D21)</f>
        <v>36300000</v>
      </c>
      <c r="E22" s="67">
        <f>SUM(E16:E21)</f>
        <v>30000000</v>
      </c>
      <c r="F22" s="67">
        <f>SUM(F16:F21)</f>
        <v>30000000</v>
      </c>
      <c r="G22" s="54"/>
      <c r="H22" s="67">
        <f>SUM(H16:H21)</f>
        <v>0</v>
      </c>
      <c r="I22" s="67">
        <f>SUM(I16:I21)</f>
        <v>6300000</v>
      </c>
      <c r="J22" s="67">
        <f>SUM(J16:J21)</f>
        <v>6300000</v>
      </c>
      <c r="K22" s="67">
        <f>SUM(K16:K21)</f>
        <v>0</v>
      </c>
      <c r="L22" s="68"/>
      <c r="S22" s="44"/>
    </row>
    <row r="23" spans="1:19" s="43" customFormat="1" ht="27" customHeight="1" thickBot="1" x14ac:dyDescent="0.25">
      <c r="A23" s="76"/>
      <c r="B23" s="77"/>
      <c r="C23" s="77"/>
      <c r="D23" s="78"/>
      <c r="E23" s="78"/>
      <c r="F23" s="78"/>
      <c r="G23" s="79"/>
      <c r="H23" s="78"/>
      <c r="I23" s="78"/>
      <c r="J23" s="78"/>
      <c r="K23" s="78"/>
      <c r="L23" s="80"/>
      <c r="S23" s="44"/>
    </row>
    <row r="24" spans="1:19" s="43" customFormat="1" ht="27" customHeight="1" x14ac:dyDescent="0.2">
      <c r="A24" s="107" t="s">
        <v>32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9"/>
      <c r="S24" s="44"/>
    </row>
    <row r="25" spans="1:19" s="43" customFormat="1" ht="54" customHeight="1" thickBot="1" x14ac:dyDescent="0.25">
      <c r="A25" s="61" t="s">
        <v>54</v>
      </c>
      <c r="B25" s="62" t="s">
        <v>45</v>
      </c>
      <c r="C25" s="63" t="s">
        <v>33</v>
      </c>
      <c r="D25" s="64">
        <v>2284752</v>
      </c>
      <c r="E25" s="64">
        <f>D25</f>
        <v>2284752</v>
      </c>
      <c r="F25" s="64">
        <f>1827802+228475</f>
        <v>2056277</v>
      </c>
      <c r="G25" s="65">
        <f>F25/E25</f>
        <v>0.90000008753685301</v>
      </c>
      <c r="H25" s="64">
        <f>E25-F25</f>
        <v>228475</v>
      </c>
      <c r="I25" s="64">
        <f>D25-E25</f>
        <v>0</v>
      </c>
      <c r="J25" s="64">
        <f>H25+I25</f>
        <v>228475</v>
      </c>
      <c r="K25" s="64">
        <v>0</v>
      </c>
      <c r="L25" s="66" t="s">
        <v>46</v>
      </c>
      <c r="S25" s="44"/>
    </row>
    <row r="26" spans="1:19" s="3" customFormat="1" ht="33.75" customHeight="1" thickBot="1" x14ac:dyDescent="0.25">
      <c r="A26" s="110" t="s">
        <v>7</v>
      </c>
      <c r="B26" s="111"/>
      <c r="C26" s="111"/>
      <c r="D26" s="53">
        <f>SUM(D25)</f>
        <v>2284752</v>
      </c>
      <c r="E26" s="53">
        <f>SUM(E25)</f>
        <v>2284752</v>
      </c>
      <c r="F26" s="53">
        <f>SUM(F25)</f>
        <v>2056277</v>
      </c>
      <c r="G26" s="54"/>
      <c r="H26" s="53">
        <f>SUM(H25)</f>
        <v>228475</v>
      </c>
      <c r="I26" s="53">
        <f>SUM(I25)</f>
        <v>0</v>
      </c>
      <c r="J26" s="53">
        <f>SUM(J25)</f>
        <v>228475</v>
      </c>
      <c r="K26" s="53">
        <f>SUM(K25)</f>
        <v>0</v>
      </c>
      <c r="L26" s="55"/>
    </row>
    <row r="27" spans="1:19" s="3" customFormat="1" ht="33.75" customHeight="1" thickBot="1" x14ac:dyDescent="0.25">
      <c r="A27" s="81"/>
      <c r="B27" s="82"/>
      <c r="C27" s="82"/>
      <c r="D27" s="83"/>
      <c r="E27" s="83"/>
      <c r="F27" s="83"/>
      <c r="G27" s="84"/>
      <c r="H27" s="83"/>
      <c r="I27" s="83"/>
      <c r="J27" s="83"/>
      <c r="K27" s="83"/>
      <c r="L27" s="85"/>
    </row>
    <row r="28" spans="1:19" s="20" customFormat="1" ht="27" customHeight="1" x14ac:dyDescent="0.2">
      <c r="A28" s="107" t="s">
        <v>59</v>
      </c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9"/>
      <c r="S28" s="34"/>
    </row>
    <row r="29" spans="1:19" s="20" customFormat="1" ht="44.25" customHeight="1" thickBot="1" x14ac:dyDescent="0.25">
      <c r="A29" s="47" t="s">
        <v>55</v>
      </c>
      <c r="B29" s="48" t="s">
        <v>47</v>
      </c>
      <c r="C29" s="49" t="s">
        <v>15</v>
      </c>
      <c r="D29" s="50">
        <v>40374547.5</v>
      </c>
      <c r="E29" s="50">
        <v>32649750</v>
      </c>
      <c r="F29" s="50">
        <v>32649750</v>
      </c>
      <c r="G29" s="51">
        <f>F29/E29</f>
        <v>1</v>
      </c>
      <c r="H29" s="50">
        <f>E29-F29</f>
        <v>0</v>
      </c>
      <c r="I29" s="50">
        <f>D29-E29</f>
        <v>7724797.5</v>
      </c>
      <c r="J29" s="50">
        <f>H29+I29</f>
        <v>7724797.5</v>
      </c>
      <c r="K29" s="50">
        <v>0</v>
      </c>
      <c r="L29" s="52" t="s">
        <v>48</v>
      </c>
      <c r="S29" s="34"/>
    </row>
    <row r="30" spans="1:19" s="20" customFormat="1" ht="27" customHeight="1" thickBot="1" x14ac:dyDescent="0.25">
      <c r="A30" s="110" t="s">
        <v>7</v>
      </c>
      <c r="B30" s="111"/>
      <c r="C30" s="111"/>
      <c r="D30" s="53">
        <f>SUM(D29)</f>
        <v>40374547.5</v>
      </c>
      <c r="E30" s="53">
        <f>SUM(E29)</f>
        <v>32649750</v>
      </c>
      <c r="F30" s="53">
        <f>SUM(F29)</f>
        <v>32649750</v>
      </c>
      <c r="G30" s="54"/>
      <c r="H30" s="53">
        <f>SUM(H29)</f>
        <v>0</v>
      </c>
      <c r="I30" s="53">
        <f>SUM(I29)</f>
        <v>7724797.5</v>
      </c>
      <c r="J30" s="53">
        <f>SUM(J29)</f>
        <v>7724797.5</v>
      </c>
      <c r="K30" s="53">
        <f>SUM(K29)</f>
        <v>0</v>
      </c>
      <c r="L30" s="55"/>
      <c r="S30" s="34"/>
    </row>
    <row r="31" spans="1:19" s="20" customFormat="1" ht="27" customHeight="1" thickBot="1" x14ac:dyDescent="0.25">
      <c r="A31" s="81"/>
      <c r="B31" s="82"/>
      <c r="C31" s="82"/>
      <c r="D31" s="83"/>
      <c r="E31" s="83"/>
      <c r="F31" s="83"/>
      <c r="G31" s="84"/>
      <c r="H31" s="83"/>
      <c r="I31" s="83"/>
      <c r="J31" s="83"/>
      <c r="K31" s="83"/>
      <c r="L31" s="85"/>
      <c r="S31" s="34"/>
    </row>
    <row r="32" spans="1:19" s="20" customFormat="1" ht="27" customHeight="1" x14ac:dyDescent="0.2">
      <c r="A32" s="107" t="s">
        <v>60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9"/>
      <c r="S32" s="34"/>
    </row>
    <row r="33" spans="1:111" s="20" customFormat="1" ht="35.25" customHeight="1" x14ac:dyDescent="0.2">
      <c r="A33" s="47" t="s">
        <v>29</v>
      </c>
      <c r="B33" s="48" t="s">
        <v>50</v>
      </c>
      <c r="C33" s="49" t="s">
        <v>15</v>
      </c>
      <c r="D33" s="50">
        <v>57407042.240000002</v>
      </c>
      <c r="E33" s="50">
        <v>47443836.560000002</v>
      </c>
      <c r="F33" s="50">
        <v>47443836.560000002</v>
      </c>
      <c r="G33" s="51">
        <f>F33/E33</f>
        <v>1</v>
      </c>
      <c r="H33" s="50">
        <f>E33-F33</f>
        <v>0</v>
      </c>
      <c r="I33" s="50">
        <f>D33-E33</f>
        <v>9963205.6799999997</v>
      </c>
      <c r="J33" s="50">
        <f>H33+I33</f>
        <v>9963205.6799999997</v>
      </c>
      <c r="K33" s="50">
        <v>0</v>
      </c>
      <c r="L33" s="52" t="s">
        <v>51</v>
      </c>
      <c r="S33" s="34"/>
    </row>
    <row r="34" spans="1:111" s="20" customFormat="1" ht="35.25" customHeight="1" thickBot="1" x14ac:dyDescent="0.25">
      <c r="A34" s="61" t="s">
        <v>30</v>
      </c>
      <c r="B34" s="62" t="s">
        <v>49</v>
      </c>
      <c r="C34" s="63" t="s">
        <v>15</v>
      </c>
      <c r="D34" s="64">
        <v>25287354.399999999</v>
      </c>
      <c r="E34" s="64">
        <v>18630990</v>
      </c>
      <c r="F34" s="64">
        <v>18630990</v>
      </c>
      <c r="G34" s="65">
        <f>F34/E34</f>
        <v>1</v>
      </c>
      <c r="H34" s="64">
        <f>E34-F34</f>
        <v>0</v>
      </c>
      <c r="I34" s="64">
        <f>D34-E34</f>
        <v>6656364.3999999985</v>
      </c>
      <c r="J34" s="64">
        <f>H34+I34</f>
        <v>6656364.3999999985</v>
      </c>
      <c r="K34" s="64">
        <v>0</v>
      </c>
      <c r="L34" s="66" t="s">
        <v>62</v>
      </c>
      <c r="S34" s="34"/>
    </row>
    <row r="35" spans="1:111" s="20" customFormat="1" ht="27" customHeight="1" thickBot="1" x14ac:dyDescent="0.25">
      <c r="A35" s="110" t="s">
        <v>7</v>
      </c>
      <c r="B35" s="111"/>
      <c r="C35" s="111"/>
      <c r="D35" s="53">
        <f>SUM(D33:D34)</f>
        <v>82694396.640000001</v>
      </c>
      <c r="E35" s="53">
        <f>SUM(E33:E34)</f>
        <v>66074826.560000002</v>
      </c>
      <c r="F35" s="53">
        <f>SUM(F33:F34)</f>
        <v>66074826.560000002</v>
      </c>
      <c r="G35" s="54"/>
      <c r="H35" s="53">
        <f>SUM(H33:H34)</f>
        <v>0</v>
      </c>
      <c r="I35" s="53">
        <f>SUM(I33:I34)</f>
        <v>16619570.079999998</v>
      </c>
      <c r="J35" s="53">
        <f>SUM(J33:J34)</f>
        <v>16619570.079999998</v>
      </c>
      <c r="K35" s="53">
        <f>SUM(K33:K34)</f>
        <v>0</v>
      </c>
      <c r="L35" s="55"/>
      <c r="S35" s="34"/>
    </row>
    <row r="36" spans="1:111" s="20" customFormat="1" ht="27" customHeight="1" thickBot="1" x14ac:dyDescent="0.25">
      <c r="A36" s="56"/>
      <c r="B36" s="57"/>
      <c r="C36" s="57"/>
      <c r="D36" s="58"/>
      <c r="E36" s="58"/>
      <c r="F36" s="58"/>
      <c r="G36" s="59"/>
      <c r="H36" s="58"/>
      <c r="I36" s="58"/>
      <c r="J36" s="58"/>
      <c r="K36" s="58"/>
      <c r="L36" s="60"/>
      <c r="S36" s="34"/>
    </row>
    <row r="37" spans="1:111" s="20" customFormat="1" ht="35.25" customHeight="1" x14ac:dyDescent="0.2">
      <c r="A37" s="107" t="s">
        <v>61</v>
      </c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9"/>
      <c r="S37" s="34"/>
    </row>
    <row r="38" spans="1:111" s="20" customFormat="1" ht="35.25" customHeight="1" thickBot="1" x14ac:dyDescent="0.25">
      <c r="A38" s="61" t="s">
        <v>31</v>
      </c>
      <c r="B38" s="62" t="s">
        <v>56</v>
      </c>
      <c r="C38" s="63" t="s">
        <v>15</v>
      </c>
      <c r="D38" s="64">
        <v>93040000</v>
      </c>
      <c r="E38" s="64">
        <v>73172000</v>
      </c>
      <c r="F38" s="64">
        <v>73172000</v>
      </c>
      <c r="G38" s="65">
        <f>F38/E38</f>
        <v>1</v>
      </c>
      <c r="H38" s="64">
        <f>E38-F38</f>
        <v>0</v>
      </c>
      <c r="I38" s="64">
        <f>D38-E38</f>
        <v>19868000</v>
      </c>
      <c r="J38" s="64">
        <f>H38+I38</f>
        <v>19868000</v>
      </c>
      <c r="K38" s="64">
        <v>0</v>
      </c>
      <c r="L38" s="66" t="s">
        <v>53</v>
      </c>
      <c r="S38" s="34"/>
    </row>
    <row r="39" spans="1:111" s="20" customFormat="1" ht="27" customHeight="1" thickBot="1" x14ac:dyDescent="0.25">
      <c r="A39" s="110" t="s">
        <v>7</v>
      </c>
      <c r="B39" s="111"/>
      <c r="C39" s="111"/>
      <c r="D39" s="53">
        <f>SUM(D38)</f>
        <v>93040000</v>
      </c>
      <c r="E39" s="53">
        <f>SUM(E38)</f>
        <v>73172000</v>
      </c>
      <c r="F39" s="53">
        <f>SUM(F38)</f>
        <v>73172000</v>
      </c>
      <c r="G39" s="54"/>
      <c r="H39" s="53">
        <f>SUM(H38)</f>
        <v>0</v>
      </c>
      <c r="I39" s="53">
        <f>SUM(I38)</f>
        <v>19868000</v>
      </c>
      <c r="J39" s="53">
        <f>SUM(J38)</f>
        <v>19868000</v>
      </c>
      <c r="K39" s="53">
        <f>SUM(K38)</f>
        <v>0</v>
      </c>
      <c r="L39" s="55"/>
      <c r="S39" s="34"/>
    </row>
    <row r="40" spans="1:111" s="43" customFormat="1" ht="24" customHeight="1" thickBot="1" x14ac:dyDescent="0.25">
      <c r="A40" s="38"/>
      <c r="B40" s="39"/>
      <c r="C40" s="39"/>
      <c r="D40" s="40"/>
      <c r="E40" s="40"/>
      <c r="F40" s="40"/>
      <c r="G40" s="41"/>
      <c r="H40" s="40"/>
      <c r="I40" s="40"/>
      <c r="J40" s="40"/>
      <c r="K40" s="40"/>
      <c r="L40" s="42"/>
      <c r="S40" s="44"/>
    </row>
    <row r="41" spans="1:111" s="4" customFormat="1" ht="34.5" customHeight="1" thickBot="1" x14ac:dyDescent="0.25">
      <c r="A41" s="113" t="s">
        <v>16</v>
      </c>
      <c r="B41" s="114"/>
      <c r="C41" s="115"/>
      <c r="D41" s="36">
        <f>D9+D13+D22+D26+D30+D35+D39</f>
        <v>264993696.13999999</v>
      </c>
      <c r="E41" s="36">
        <f>E9+E13+E22+E26+E30+E35+E39</f>
        <v>214481328.56</v>
      </c>
      <c r="F41" s="36">
        <f>F9+F13+F22+F26+F30+F35+F39</f>
        <v>211252853.56</v>
      </c>
      <c r="G41" s="36"/>
      <c r="H41" s="36">
        <f>H9+H13+H22+H26+H30+H35+H39</f>
        <v>1228475</v>
      </c>
      <c r="I41" s="36">
        <f>I9+I13+I22+I26+I30+I35+I39</f>
        <v>50512367.579999998</v>
      </c>
      <c r="J41" s="36">
        <f>J9+J13+J22+J26+J30+J35+J39</f>
        <v>51740842.579999998</v>
      </c>
      <c r="K41" s="36">
        <f>K9+K13+K22+K26+K30+K35+K39</f>
        <v>2000000</v>
      </c>
      <c r="L41" s="37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1" ht="18" customHeight="1" x14ac:dyDescent="0.3">
      <c r="A42" s="112" t="s">
        <v>19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Q42" s="29"/>
    </row>
    <row r="43" spans="1:111" x14ac:dyDescent="0.2">
      <c r="B43" s="6"/>
      <c r="C43" s="14"/>
    </row>
    <row r="44" spans="1:111" x14ac:dyDescent="0.2">
      <c r="B44" s="6"/>
      <c r="C44" s="14"/>
      <c r="H44" s="19"/>
    </row>
    <row r="46" spans="1:111" x14ac:dyDescent="0.2">
      <c r="F46" s="19"/>
      <c r="G46" s="33"/>
    </row>
    <row r="47" spans="1:111" x14ac:dyDescent="0.2">
      <c r="H47" s="19"/>
    </row>
    <row r="48" spans="1:111" x14ac:dyDescent="0.2">
      <c r="H48" s="19"/>
    </row>
    <row r="50" spans="2:12" ht="15" x14ac:dyDescent="0.2">
      <c r="I50" s="21"/>
    </row>
    <row r="51" spans="2:12" ht="15" x14ac:dyDescent="0.2">
      <c r="I51" s="21"/>
    </row>
    <row r="52" spans="2:12" x14ac:dyDescent="0.2">
      <c r="B52" s="18"/>
      <c r="C52" s="17"/>
    </row>
    <row r="53" spans="2:12" x14ac:dyDescent="0.2">
      <c r="L53" s="35"/>
    </row>
    <row r="55" spans="2:12" x14ac:dyDescent="0.2">
      <c r="H55" s="9"/>
    </row>
  </sheetData>
  <mergeCells count="29">
    <mergeCell ref="A42:L42"/>
    <mergeCell ref="A15:L15"/>
    <mergeCell ref="A22:C22"/>
    <mergeCell ref="A41:C41"/>
    <mergeCell ref="A24:L24"/>
    <mergeCell ref="A26:C26"/>
    <mergeCell ref="A28:L28"/>
    <mergeCell ref="A32:L32"/>
    <mergeCell ref="A35:C35"/>
    <mergeCell ref="A37:L37"/>
    <mergeCell ref="A39:C39"/>
    <mergeCell ref="A11:L11"/>
    <mergeCell ref="A13:C13"/>
    <mergeCell ref="A30:C30"/>
    <mergeCell ref="A7:L7"/>
    <mergeCell ref="A9:C9"/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G3:G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26. 2. 2024
35. Projekty spolufinancované z evropských fondů a národních fondů ke schválení financování
Usnesení_příloha č. 01 – Podané žádosti o dotaci &amp;R&amp;"Arial,Kurzíva"Strana &amp;P (celkem 2)</oddFooter>
  </headerFooter>
  <rowBreaks count="1" manualBreakCount="1">
    <brk id="2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Poles Pavel</cp:lastModifiedBy>
  <cp:lastPrinted>2024-02-05T12:14:19Z</cp:lastPrinted>
  <dcterms:created xsi:type="dcterms:W3CDTF">2010-05-05T13:52:59Z</dcterms:created>
  <dcterms:modified xsi:type="dcterms:W3CDTF">2024-02-05T13:24:16Z</dcterms:modified>
</cp:coreProperties>
</file>