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OdRF\Závěrečný účet\2017\ZOK 25.6.2018\"/>
    </mc:Choice>
  </mc:AlternateContent>
  <bookViews>
    <workbookView xWindow="0" yWindow="0" windowWidth="28800" windowHeight="12300"/>
  </bookViews>
  <sheets>
    <sheet name="přebytek" sheetId="8" r:id="rId1"/>
  </sheets>
  <externalReferences>
    <externalReference r:id="rId2"/>
    <externalReference r:id="rId3"/>
  </externalReferences>
  <definedNames>
    <definedName name="_xlnm.Print_Area" localSheetId="0">přebytek!$A$1:$D$200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6" i="8" l="1"/>
  <c r="D188" i="8"/>
  <c r="D180" i="8"/>
  <c r="D6" i="8"/>
  <c r="D158" i="8" l="1"/>
  <c r="D65" i="8" l="1"/>
  <c r="D69" i="8" s="1"/>
  <c r="D80" i="8" l="1"/>
  <c r="D40" i="8"/>
  <c r="D172" i="8"/>
  <c r="A162" i="8"/>
  <c r="A164" i="8" s="1"/>
  <c r="A166" i="8" s="1"/>
  <c r="A168" i="8" s="1"/>
  <c r="A170" i="8" s="1"/>
  <c r="A109" i="8"/>
  <c r="A111" i="8" s="1"/>
  <c r="A113" i="8" s="1"/>
  <c r="A115" i="8" s="1"/>
  <c r="A117" i="8" s="1"/>
  <c r="A119" i="8" s="1"/>
  <c r="A126" i="8" s="1"/>
  <c r="A128" i="8" s="1"/>
  <c r="A130" i="8" s="1"/>
  <c r="A132" i="8" s="1"/>
  <c r="A138" i="8" s="1"/>
  <c r="A140" i="8" s="1"/>
  <c r="A142" i="8" s="1"/>
  <c r="A146" i="8" s="1"/>
  <c r="A148" i="8" s="1"/>
  <c r="A150" i="8" s="1"/>
  <c r="A152" i="8" s="1"/>
  <c r="A154" i="8" s="1"/>
  <c r="A156" i="8" s="1"/>
  <c r="D59" i="8" l="1"/>
  <c r="D52" i="8" l="1"/>
  <c r="D44" i="8" l="1"/>
  <c r="D20" i="8"/>
  <c r="D32" i="8" s="1"/>
  <c r="D16" i="8"/>
  <c r="D182" i="8" l="1"/>
  <c r="D5" i="8" l="1"/>
  <c r="D9" i="8" s="1"/>
  <c r="E182" i="8" l="1"/>
</calcChain>
</file>

<file path=xl/sharedStrings.xml><?xml version="1.0" encoding="utf-8"?>
<sst xmlns="http://schemas.openxmlformats.org/spreadsheetml/2006/main" count="178" uniqueCount="115">
  <si>
    <t>Finanční vypořádání s Olomouckým krajem - Příloha č. 11</t>
  </si>
  <si>
    <t xml:space="preserve">Nevyčerpaný rozpočet - nájemné Středomoravská nemocniční, a.s. </t>
  </si>
  <si>
    <t xml:space="preserve">Finanční vypořádání Fondu na podporu výstavby a obnovy vodohospodářské infrastruktury na území Olomouckého kraje </t>
  </si>
  <si>
    <t>Odbor</t>
  </si>
  <si>
    <t>Návrh na použití:</t>
  </si>
  <si>
    <t>Návrh</t>
  </si>
  <si>
    <t>OE</t>
  </si>
  <si>
    <t xml:space="preserve">Odbor ekonomický celkem </t>
  </si>
  <si>
    <t xml:space="preserve">Odbor zdravotnictví celkem </t>
  </si>
  <si>
    <t>OŽPZ</t>
  </si>
  <si>
    <t>OPŘPO</t>
  </si>
  <si>
    <t>Celkem  požadavky</t>
  </si>
  <si>
    <t xml:space="preserve">1. Zůstatek bankovních účtů Olomouckého kraje k 31.12.2017 a finanční vypořádání </t>
  </si>
  <si>
    <t>Zůstatek bankovních účtů k 31.12.2017</t>
  </si>
  <si>
    <t>Celkem k použití v rozpočtu roku 2018</t>
  </si>
  <si>
    <t>Dofinancování investičních akcí - akce přešly z roku 2017</t>
  </si>
  <si>
    <t>OMPSČ</t>
  </si>
  <si>
    <t xml:space="preserve">Odkup části pozemku </t>
  </si>
  <si>
    <t xml:space="preserve">Odbor majetkový, právní a správních činností  celkem </t>
  </si>
  <si>
    <t>OIT</t>
  </si>
  <si>
    <t>Rozšíření aktivních prvků technologického centra o karty SAN, nákup záložní páskové knihovny a  souvisejících služeb</t>
  </si>
  <si>
    <t>OSR</t>
  </si>
  <si>
    <t>Projekt České televize "Srdce regionu"</t>
  </si>
  <si>
    <t>Servisní společnost Odpady Olomouckého kraje, a.s</t>
  </si>
  <si>
    <t>Základní vklad při založení akciové společnosti</t>
  </si>
  <si>
    <t xml:space="preserve">Odbor strategického rozvoje kraje celkem </t>
  </si>
  <si>
    <t xml:space="preserve">OZ </t>
  </si>
  <si>
    <t>Pasportizace nemovitého majetku nemocnic</t>
  </si>
  <si>
    <t xml:space="preserve">Dle usnesení ROK UR/29/62/2017 </t>
  </si>
  <si>
    <t>OKH</t>
  </si>
  <si>
    <t xml:space="preserve">Navýšení rezervy pro krizové řízení </t>
  </si>
  <si>
    <t>Z rezervy budou finanční prostředky použity na krytí žádostí na dofinancování výstavby a rekontrukce hasičských zbrojnic</t>
  </si>
  <si>
    <t xml:space="preserve">Odbor kancelář hejtmana celkem </t>
  </si>
  <si>
    <t>Odbor informačních technologií celkem</t>
  </si>
  <si>
    <t>OI</t>
  </si>
  <si>
    <t>Mzdy (navýšení org. struktury) + dohody</t>
  </si>
  <si>
    <t>OKŘ</t>
  </si>
  <si>
    <t xml:space="preserve">Odbor kancelář ředitele celkem </t>
  </si>
  <si>
    <t>COP (Centra odborné přípravy)</t>
  </si>
  <si>
    <t xml:space="preserve">Opravy a údržba budovy KUOK </t>
  </si>
  <si>
    <t xml:space="preserve">Oprava střešní krytiny na 4. NP </t>
  </si>
  <si>
    <t>Výměna vzduchotechniky a klimatizace v zasedací místnosti v 10. NP</t>
  </si>
  <si>
    <t xml:space="preserve">100. výročí založení Československa - Slavnostní koncert ke 100 letům státnosti </t>
  </si>
  <si>
    <t xml:space="preserve">Odbor podpory řízení příspěvkových organizací celkem </t>
  </si>
  <si>
    <t xml:space="preserve">Zvýšené náklady za služby klimatizace v pronajatých prostorách budovy RCO </t>
  </si>
  <si>
    <t>Slovanské gymnázium Olomouc - SOČ</t>
  </si>
  <si>
    <t>Připravované a podané projekty</t>
  </si>
  <si>
    <t>Střední škola železniční, technická a služeb, Šumperk  "Nákup vozidla"</t>
  </si>
  <si>
    <t>Střední škola železniční, technická a služeb, Šumperk  "Nákup dodávkového vozidla"</t>
  </si>
  <si>
    <t>Střední odborná škola lesnická a strojírenská Šternberk "Nákup vozidla"</t>
  </si>
  <si>
    <t>Střední škola, Základní škola a Mateřská škola prof. V. Vejdovského Olomouc - Hejčín "Nákup vozidla"</t>
  </si>
  <si>
    <t>Švehlova střední škola polytechnická, Prostějov "Nákup vozidla"</t>
  </si>
  <si>
    <t>Odborný léčebný ústav Paseka, p. o.  "Nákup vozidla"</t>
  </si>
  <si>
    <t>Střední lesnická škola, Hranice, Jurikova 588  "Nákup vozidla"</t>
  </si>
  <si>
    <t>Gymnázium, Jeseník, Komenského 281 "Nákup vozidla"</t>
  </si>
  <si>
    <t>Domov Afréda Skeneho Pavlovice u Přerova, p. o.  "Polohovací lůžka"</t>
  </si>
  <si>
    <t xml:space="preserve">Střední průmyslová škola strojnická, Olomouc, tř. 17. listopadu 49 "Pořízení a obnova PC včetně serverů" </t>
  </si>
  <si>
    <t>Střední průmyslová škola strojnická, Olomouc, tř. 17. listopadu 49 "Vstřikovací lis"</t>
  </si>
  <si>
    <t>Vlastní odbor - administrace veřejných zakázek</t>
  </si>
  <si>
    <t>Vlastní odbor - evidence maj. PO - úprava SW PO</t>
  </si>
  <si>
    <t xml:space="preserve">Dokrytí dotačních programů / titulů  </t>
  </si>
  <si>
    <t>2. Nevyčerpaný rozpočet - nájemné Středomoravská nemocniční, a.s.</t>
  </si>
  <si>
    <t>OZ</t>
  </si>
  <si>
    <t>Úhrada zvýšených nákladů na nájem nebytových prostor v pronajatých prostorách budovy RCO</t>
  </si>
  <si>
    <t>OSV</t>
  </si>
  <si>
    <t xml:space="preserve">OSV </t>
  </si>
  <si>
    <t>Program prevence kriminality z MVČR - podíl Olomouckého kraje</t>
  </si>
  <si>
    <t xml:space="preserve">Realizace seminářů pro sociální pracovníky obcí </t>
  </si>
  <si>
    <t xml:space="preserve">Pohoštění </t>
  </si>
  <si>
    <t xml:space="preserve">Odbor sociálních věcí celkem </t>
  </si>
  <si>
    <t xml:space="preserve">Nový dotační program  - Program na podporu zvlášť významných aktivit  oblasti zdravotnictví </t>
  </si>
  <si>
    <t xml:space="preserve">Úhrada zadavatelské činnosti k veřejné zakázce "Zdravotnická záchranná služba OK - Nákup 30 ks nových sanitních vozidel kategorie B včetně příslušenství, 30 ks transportních nosítek s podvozkem, matrací s úchytným systémem a  33 ks transportních defibrilátorů" </t>
  </si>
  <si>
    <t>Správa silnic Olomouckého kraje, p. o. "Odvodnění vozovek a silničního tělesa"</t>
  </si>
  <si>
    <t>Zdravotnická záchranná služba Olomouckého Kraje, p. o. "Pořízení osobních ochranných pracovních prostředků"</t>
  </si>
  <si>
    <t>Střední odborná škola průmyslová a Střední odborné učiliště strojírenské, Prostějov, Lidická 4 "Výměna oken na dílně-obrábění"</t>
  </si>
  <si>
    <t xml:space="preserve">Gymnázium, Šternberk, Horní náměstí 5 "Výměna oken v budově Horní náměstí 3 směrem do ulice" </t>
  </si>
  <si>
    <t>Střední škola zemědělská, Přerov, Osmek 47 "Demolice porodny a výkrmny vepřů"</t>
  </si>
  <si>
    <t>Pedagogicko-psychologická poradna a Speciálně pedagogické centrum Olomouckého kraje "Nákup vozidla"</t>
  </si>
  <si>
    <t>Střední škola zemědělská, Přerov, Osmek 47 "Vybavení DM"</t>
  </si>
  <si>
    <t>Vlastivědné muzeum v Olomouci - na výstavní projekty k 100. výročí ČR v Olomouckém kraji "Po stopách našich předků"</t>
  </si>
  <si>
    <t>Domov pro seniory Tovačov, p. o. "Úprava tlaku vody v budově DS Tovačov"</t>
  </si>
  <si>
    <t>Střední škola a Základní škola Lipník nad Bečvou, Osecká 301 "Oprava elektroinstalace výtahu"</t>
  </si>
  <si>
    <t xml:space="preserve">Pedagogicko-psychologická poradna a Speciálně pedagogické centrum Olomouckého kraje "Vybavení pracoviště v Přerově" </t>
  </si>
  <si>
    <t>Úhrada opakovaného zadávacího řízení veřejné zakázky "Centrální pojištění nemovitého a movitého majetku, vozidel a odpovědnosti Olomouckého kraje a jeho organizací"</t>
  </si>
  <si>
    <t xml:space="preserve">(Příspěvek na provoz bude v celkové výši 4 473 tis.Kč a současně nařízen odvod ve výši 
90 %, tj. 4 026 tis.Kč) </t>
  </si>
  <si>
    <t xml:space="preserve">(Příspěvek na provoz bude v celkové výši 2 318 tis.Kč a současně nařízen odvod ve výši 
90 %, tj. 2 086 tis.Kč) </t>
  </si>
  <si>
    <t xml:space="preserve">Centrum sociálních služeb Prostějov  "Nákup vozidla" </t>
  </si>
  <si>
    <t>Správa silnic Olomouckého kraje, p. o. "Sečení travních porostů"</t>
  </si>
  <si>
    <t xml:space="preserve">OE </t>
  </si>
  <si>
    <t>SMN a.s. - o.z. Nemocnice Prostějov - Vybudování dětské jednotky pro dlouhodobou péči</t>
  </si>
  <si>
    <t>SMN a.s. - o.z. Nemocnice Šternberk - Interní pavilon</t>
  </si>
  <si>
    <t>Celkem k použití v roce 2018</t>
  </si>
  <si>
    <t>Rezerva pro rok 2019 na kofinancování projektů</t>
  </si>
  <si>
    <t>Realizace seminářů pro sociální pracovníky v oblasti sociálně - právní ochrany</t>
  </si>
  <si>
    <t xml:space="preserve">Odbor životního prostředí a zemědělství  celkem </t>
  </si>
  <si>
    <t>Nákup specializovaného software (aplikace) pro zavedení a provoz systému managementu hospodaření s energií dle normy ČSN EN ISO 50001 pro Olomoucký kraj a jím zřizované příspěvkové organizace</t>
  </si>
  <si>
    <t>Posouzení vlivu koncepce "Plánu rozvoje vodovodů a kanalizací na území Olomouckého kraje" na životní prostředí</t>
  </si>
  <si>
    <t xml:space="preserve">Zpracovnání dokumentů nutných dle příslušných ustanovení zákona č. 100/2001 Sb., o posuzování vlivů na životní prostředí, k provedení posouzení vlivu koncepce PRVKOK </t>
  </si>
  <si>
    <t xml:space="preserve">Odbor investic celkem </t>
  </si>
  <si>
    <t xml:space="preserve">Krytí smlouvy s TV MORAVA na úhradu magazínu Přehled událostí a Řekni to hejtmanovi </t>
  </si>
  <si>
    <t>ZZS OK - dokrytí příspěvku na provoz a příspěvku na provoz  - mzdové náklady</t>
  </si>
  <si>
    <t xml:space="preserve">Akce pro zaměstnavatele - Společnost přátelská rodině </t>
  </si>
  <si>
    <t>Realizace seminářů, workshopů pro oblast prevence sociálního vyloučení a prevence kriminality</t>
  </si>
  <si>
    <t xml:space="preserve">JANUS spol. s r.o. - dohoda o narovnání </t>
  </si>
  <si>
    <t xml:space="preserve">Projekt  Hasičského záchranného sboru Olomouckého kraje  v rámci programu Interreg V – A Česká republika – Polsko </t>
  </si>
  <si>
    <t>Předfinancování projektů PO (neinvestiční část investičních projektů)</t>
  </si>
  <si>
    <t>Odborný léčebný ústav Paseka, p. o.  -  "Navýšení příspěvku na provoz - odpisy" - převod nem. majetku</t>
  </si>
  <si>
    <t>Zdravotnická záchranná služba Olomouckého kraje, p. o. -  "Navýšení příspěvku na provoz - odpisy" - převod nem. majetku</t>
  </si>
  <si>
    <t>Zdravotnická záchranná služba Olomouckého kraje, p. o. "Nákup vozidla 4x4"</t>
  </si>
  <si>
    <t>Střední škola technická,  Přerov, Kouřilkova 8  "Vybavení domova mládeže"</t>
  </si>
  <si>
    <t>Vlastní odbor  "Rozvoj žádanky a Portálu PO"</t>
  </si>
  <si>
    <t xml:space="preserve">Střední průmyslová škola Hranice "Rozvod vody" </t>
  </si>
  <si>
    <t>Jedná se odkoupení části pozemku parc. č. 30/1 ost. plocha o výměře 767 m2, v k.ú. Lazce, obec Olomouc z vlastnictví Univerzity Palackého v Olomouci do vlastnictví Olomouckého kraje, do hospodaření Dětského domova a Školní jídelny, Olomouc, U Sportovní haly 1a</t>
  </si>
  <si>
    <t xml:space="preserve">Předčasná splátka úvěru  PPF banky, a.s.  na financování oprav a investic majetku Olomouckého kraje </t>
  </si>
  <si>
    <t xml:space="preserve">12. Zůstatek na bankovních účtech Olomouckého kraje k 31. 12. 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</si>
</sst>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Kč&quot;;[Red]\-#,##0.00\ &quot;Kč&quot;"/>
    <numFmt numFmtId="164" formatCode="#,##0.00\ &quot;Kč&quot;"/>
  </numFmts>
  <fonts count="23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b/>
      <u val="double"/>
      <sz val="13"/>
      <name val="Arial"/>
      <family val="2"/>
      <charset val="238"/>
    </font>
    <font>
      <b/>
      <u val="double"/>
      <sz val="10"/>
      <name val="Arial"/>
      <family val="2"/>
      <charset val="238"/>
    </font>
    <font>
      <b/>
      <u val="double"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  <charset val="238"/>
    </font>
    <font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2"/>
      <name val="Arial"/>
      <family val="2"/>
      <charset val="238"/>
    </font>
    <font>
      <b/>
      <sz val="10"/>
      <color rgb="FF7030A0"/>
      <name val="Arial"/>
      <family val="2"/>
      <charset val="238"/>
    </font>
    <font>
      <b/>
      <sz val="12"/>
      <color rgb="FF7030A0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12"/>
      <color rgb="FF00B050"/>
      <name val="Arial"/>
      <family val="2"/>
      <charset val="238"/>
    </font>
    <font>
      <sz val="13"/>
      <name val="Arial"/>
      <family val="2"/>
      <charset val="238"/>
    </font>
    <font>
      <b/>
      <sz val="12"/>
      <color indexed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2" borderId="0" xfId="0" applyFont="1" applyFill="1" applyAlignment="1"/>
    <xf numFmtId="0" fontId="2" fillId="2" borderId="0" xfId="0" applyFont="1" applyFill="1"/>
    <xf numFmtId="0" fontId="0" fillId="2" borderId="0" xfId="0" applyFill="1"/>
    <xf numFmtId="164" fontId="3" fillId="2" borderId="0" xfId="0" applyNumberFormat="1" applyFont="1" applyFill="1"/>
    <xf numFmtId="0" fontId="4" fillId="2" borderId="0" xfId="0" applyFont="1" applyFill="1" applyAlignment="1"/>
    <xf numFmtId="0" fontId="5" fillId="2" borderId="0" xfId="0" applyFont="1" applyFill="1" applyAlignment="1"/>
    <xf numFmtId="0" fontId="6" fillId="2" borderId="0" xfId="0" applyFont="1" applyFill="1"/>
    <xf numFmtId="0" fontId="5" fillId="2" borderId="0" xfId="0" applyFont="1" applyFill="1"/>
    <xf numFmtId="164" fontId="7" fillId="2" borderId="0" xfId="0" applyNumberFormat="1" applyFont="1" applyFill="1"/>
    <xf numFmtId="0" fontId="8" fillId="2" borderId="0" xfId="0" applyFont="1" applyFill="1" applyAlignment="1"/>
    <xf numFmtId="8" fontId="8" fillId="2" borderId="0" xfId="0" applyNumberFormat="1" applyFont="1" applyFill="1"/>
    <xf numFmtId="164" fontId="8" fillId="2" borderId="0" xfId="0" applyNumberFormat="1" applyFont="1" applyFill="1"/>
    <xf numFmtId="0" fontId="3" fillId="2" borderId="1" xfId="0" applyFont="1" applyFill="1" applyBorder="1"/>
    <xf numFmtId="164" fontId="3" fillId="2" borderId="1" xfId="0" applyNumberFormat="1" applyFont="1" applyFill="1" applyBorder="1" applyAlignment="1">
      <alignment horizontal="right" shrinkToFit="1"/>
    </xf>
    <xf numFmtId="0" fontId="9" fillId="2" borderId="0" xfId="0" applyFont="1" applyFill="1"/>
    <xf numFmtId="164" fontId="8" fillId="2" borderId="0" xfId="0" applyNumberFormat="1" applyFont="1" applyFill="1" applyAlignment="1">
      <alignment horizontal="right" shrinkToFit="1"/>
    </xf>
    <xf numFmtId="0" fontId="10" fillId="2" borderId="1" xfId="0" applyFont="1" applyFill="1" applyBorder="1"/>
    <xf numFmtId="0" fontId="2" fillId="2" borderId="1" xfId="0" applyFont="1" applyFill="1" applyBorder="1"/>
    <xf numFmtId="0" fontId="0" fillId="2" borderId="1" xfId="0" applyFill="1" applyBorder="1"/>
    <xf numFmtId="0" fontId="10" fillId="2" borderId="0" xfId="0" applyFont="1" applyFill="1" applyBorder="1"/>
    <xf numFmtId="0" fontId="2" fillId="2" borderId="0" xfId="0" applyFont="1" applyFill="1" applyBorder="1"/>
    <xf numFmtId="0" fontId="0" fillId="2" borderId="0" xfId="0" applyFill="1" applyBorder="1"/>
    <xf numFmtId="164" fontId="3" fillId="2" borderId="0" xfId="0" applyNumberFormat="1" applyFont="1" applyFill="1" applyBorder="1" applyAlignment="1">
      <alignment horizontal="right" shrinkToFit="1"/>
    </xf>
    <xf numFmtId="0" fontId="11" fillId="2" borderId="1" xfId="0" applyFont="1" applyFill="1" applyBorder="1"/>
    <xf numFmtId="164" fontId="1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4" fillId="0" borderId="0" xfId="0" applyFont="1" applyAlignment="1">
      <alignment horizontal="center"/>
    </xf>
    <xf numFmtId="0" fontId="2" fillId="0" borderId="0" xfId="0" applyFont="1"/>
    <xf numFmtId="164" fontId="3" fillId="0" borderId="0" xfId="0" applyNumberFormat="1" applyFont="1"/>
    <xf numFmtId="0" fontId="10" fillId="2" borderId="0" xfId="0" applyFont="1" applyFill="1" applyAlignment="1">
      <alignment horizontal="center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12" fillId="2" borderId="0" xfId="0" applyFont="1" applyFill="1" applyAlignment="1">
      <alignment wrapText="1"/>
    </xf>
    <xf numFmtId="164" fontId="12" fillId="2" borderId="0" xfId="0" applyNumberFormat="1" applyFont="1" applyFill="1" applyAlignment="1">
      <alignment horizontal="left"/>
    </xf>
    <xf numFmtId="0" fontId="10" fillId="2" borderId="0" xfId="0" applyFont="1" applyFill="1" applyAlignment="1">
      <alignment horizontal="center" wrapText="1"/>
    </xf>
    <xf numFmtId="164" fontId="3" fillId="2" borderId="0" xfId="0" applyNumberFormat="1" applyFont="1" applyFill="1" applyAlignment="1">
      <alignment wrapText="1"/>
    </xf>
    <xf numFmtId="0" fontId="13" fillId="3" borderId="1" xfId="0" applyFont="1" applyFill="1" applyBorder="1" applyAlignment="1">
      <alignment horizontal="left"/>
    </xf>
    <xf numFmtId="0" fontId="14" fillId="3" borderId="1" xfId="0" applyFont="1" applyFill="1" applyBorder="1"/>
    <xf numFmtId="0" fontId="12" fillId="3" borderId="1" xfId="0" applyFont="1" applyFill="1" applyBorder="1" applyAlignment="1">
      <alignment wrapText="1"/>
    </xf>
    <xf numFmtId="164" fontId="13" fillId="3" borderId="1" xfId="0" applyNumberFormat="1" applyFont="1" applyFill="1" applyBorder="1" applyAlignment="1">
      <alignment horizontal="right"/>
    </xf>
    <xf numFmtId="0" fontId="13" fillId="2" borderId="0" xfId="0" applyFont="1" applyFill="1"/>
    <xf numFmtId="0" fontId="10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3" fillId="2" borderId="0" xfId="0" applyFont="1" applyFill="1" applyAlignment="1">
      <alignment horizontal="justify" vertical="center" wrapText="1"/>
    </xf>
    <xf numFmtId="0" fontId="3" fillId="3" borderId="1" xfId="0" applyFont="1" applyFill="1" applyBorder="1"/>
    <xf numFmtId="0" fontId="9" fillId="3" borderId="1" xfId="0" applyFont="1" applyFill="1" applyBorder="1"/>
    <xf numFmtId="164" fontId="3" fillId="3" borderId="1" xfId="0" applyNumberFormat="1" applyFont="1" applyFill="1" applyBorder="1" applyAlignment="1">
      <alignment horizontal="right"/>
    </xf>
    <xf numFmtId="164" fontId="3" fillId="3" borderId="0" xfId="0" applyNumberFormat="1" applyFont="1" applyFill="1"/>
    <xf numFmtId="0" fontId="3" fillId="3" borderId="0" xfId="0" applyFont="1" applyFill="1"/>
    <xf numFmtId="0" fontId="4" fillId="2" borderId="0" xfId="0" applyFont="1" applyFill="1"/>
    <xf numFmtId="0" fontId="3" fillId="0" borderId="0" xfId="0" applyFont="1"/>
    <xf numFmtId="164" fontId="3" fillId="2" borderId="1" xfId="0" applyNumberFormat="1" applyFont="1" applyFill="1" applyBorder="1" applyAlignment="1">
      <alignment horizontal="center" shrinkToFit="1"/>
    </xf>
    <xf numFmtId="0" fontId="15" fillId="0" borderId="0" xfId="0" applyFont="1"/>
    <xf numFmtId="0" fontId="15" fillId="0" borderId="0" xfId="0" applyFont="1" applyAlignment="1">
      <alignment wrapText="1"/>
    </xf>
    <xf numFmtId="164" fontId="3" fillId="2" borderId="0" xfId="0" applyNumberFormat="1" applyFont="1" applyFill="1" applyAlignment="1"/>
    <xf numFmtId="0" fontId="4" fillId="2" borderId="0" xfId="0" applyFont="1" applyFill="1" applyAlignment="1">
      <alignment horizontal="center"/>
    </xf>
    <xf numFmtId="0" fontId="15" fillId="2" borderId="0" xfId="0" applyFont="1" applyFill="1"/>
    <xf numFmtId="164" fontId="16" fillId="2" borderId="0" xfId="0" applyNumberFormat="1" applyFont="1" applyFill="1" applyAlignment="1"/>
    <xf numFmtId="0" fontId="17" fillId="2" borderId="0" xfId="0" applyFont="1" applyFill="1"/>
    <xf numFmtId="0" fontId="18" fillId="2" borderId="0" xfId="0" applyFont="1" applyFill="1" applyAlignment="1">
      <alignment wrapText="1"/>
    </xf>
    <xf numFmtId="164" fontId="18" fillId="2" borderId="0" xfId="0" applyNumberFormat="1" applyFont="1" applyFill="1" applyAlignment="1">
      <alignment wrapText="1"/>
    </xf>
    <xf numFmtId="0" fontId="19" fillId="2" borderId="0" xfId="0" applyFont="1" applyFill="1"/>
    <xf numFmtId="164" fontId="20" fillId="2" borderId="0" xfId="0" applyNumberFormat="1" applyFont="1" applyFill="1" applyAlignment="1">
      <alignment wrapText="1"/>
    </xf>
    <xf numFmtId="0" fontId="20" fillId="2" borderId="0" xfId="0" applyFont="1" applyFill="1" applyAlignment="1">
      <alignment wrapText="1"/>
    </xf>
    <xf numFmtId="8" fontId="3" fillId="2" borderId="0" xfId="0" applyNumberFormat="1" applyFont="1" applyFill="1" applyAlignment="1">
      <alignment wrapText="1"/>
    </xf>
    <xf numFmtId="164" fontId="21" fillId="2" borderId="0" xfId="0" applyNumberFormat="1" applyFont="1" applyFill="1"/>
    <xf numFmtId="0" fontId="21" fillId="2" borderId="0" xfId="0" applyFont="1" applyFill="1"/>
    <xf numFmtId="0" fontId="21" fillId="0" borderId="0" xfId="0" applyFont="1" applyFill="1"/>
    <xf numFmtId="0" fontId="3" fillId="0" borderId="0" xfId="0" applyFont="1" applyFill="1"/>
    <xf numFmtId="164" fontId="22" fillId="2" borderId="0" xfId="0" applyNumberFormat="1" applyFont="1" applyFill="1"/>
    <xf numFmtId="0" fontId="10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right"/>
    </xf>
    <xf numFmtId="0" fontId="15" fillId="2" borderId="0" xfId="0" applyFont="1" applyFill="1" applyAlignment="1">
      <alignment wrapText="1"/>
    </xf>
    <xf numFmtId="0" fontId="11" fillId="2" borderId="0" xfId="0" applyFont="1" applyFill="1" applyAlignment="1">
      <alignment wrapText="1"/>
    </xf>
    <xf numFmtId="0" fontId="4" fillId="2" borderId="0" xfId="0" applyFont="1" applyFill="1" applyAlignment="1">
      <alignment horizontal="left"/>
    </xf>
    <xf numFmtId="0" fontId="12" fillId="2" borderId="0" xfId="0" applyFont="1" applyFill="1" applyAlignment="1">
      <alignment horizontal="justify" wrapText="1"/>
    </xf>
    <xf numFmtId="0" fontId="8" fillId="2" borderId="2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Z&#225;v&#283;re&#269;n&#253;%20&#250;&#269;et/2017/ROK%204.6.2018/x.x.%20-%20Z&#225;v&#283;re&#269;n&#253;%20&#250;&#269;et%202017%20-%20P&#345;&#237;loha%20&#269;.%2001%20(Bilance%20p&#345;&#237;jm&#367;%20a%20v&#253;daj&#367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Z&#225;v&#283;re&#269;n&#253;%20&#250;&#269;et/2017/ROK%204.6.2018/x.x.%20-%20Z&#225;v&#283;re&#269;n&#253;%20&#250;&#269;et%202017%20-%20P&#345;&#237;loha%20&#269;.%2011%20(dotacni%20tituly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Bilance příjmů a výdajů"/>
    </sheetNames>
    <sheetDataSet>
      <sheetData sheetId="0">
        <row r="54">
          <cell r="D54">
            <v>-10704277</v>
          </cell>
          <cell r="E54"/>
        </row>
        <row r="55">
          <cell r="D55">
            <v>257595474.07000113</v>
          </cell>
          <cell r="E55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e"/>
      <sheetName val="Individální dotace"/>
      <sheetName val="ORJ 03"/>
      <sheetName val="ORJ 08"/>
      <sheetName val="ORJ 09"/>
      <sheetName val="ORJ 10"/>
      <sheetName val="ORJ 11"/>
      <sheetName val="ORJ 12"/>
      <sheetName val="ORJ 14"/>
      <sheetName val="ORJ 18"/>
      <sheetName val="ORJ 99"/>
    </sheetNames>
    <sheetDataSet>
      <sheetData sheetId="0">
        <row r="126">
          <cell r="G126">
            <v>28136869.719999999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0"/>
  <sheetViews>
    <sheetView tabSelected="1" view="pageBreakPreview" zoomScaleNormal="100" zoomScaleSheetLayoutView="100" workbookViewId="0">
      <selection activeCell="B6" sqref="B6"/>
    </sheetView>
  </sheetViews>
  <sheetFormatPr defaultRowHeight="15.75" x14ac:dyDescent="0.25"/>
  <cols>
    <col min="1" max="1" width="3.85546875" style="27" customWidth="1"/>
    <col min="2" max="2" width="8" style="28" customWidth="1"/>
    <col min="3" max="3" width="93.5703125" customWidth="1"/>
    <col min="4" max="4" width="25" style="29" customWidth="1"/>
    <col min="5" max="5" width="30.42578125" customWidth="1"/>
  </cols>
  <sheetData>
    <row r="1" spans="1:4" s="3" customFormat="1" ht="18" x14ac:dyDescent="0.25">
      <c r="A1" s="1" t="s">
        <v>114</v>
      </c>
      <c r="B1" s="2"/>
      <c r="D1" s="4"/>
    </row>
    <row r="2" spans="1:4" s="3" customFormat="1" ht="15.75" customHeight="1" x14ac:dyDescent="0.25">
      <c r="A2" s="5"/>
      <c r="B2" s="2"/>
      <c r="D2" s="4"/>
    </row>
    <row r="3" spans="1:4" s="8" customFormat="1" ht="15.75" customHeight="1" x14ac:dyDescent="0.25">
      <c r="A3" s="6" t="s">
        <v>12</v>
      </c>
      <c r="B3" s="7"/>
      <c r="D3" s="9"/>
    </row>
    <row r="4" spans="1:4" s="3" customFormat="1" ht="15.75" customHeight="1" x14ac:dyDescent="0.25">
      <c r="A4" s="5"/>
      <c r="B4" s="2"/>
      <c r="D4" s="4"/>
    </row>
    <row r="5" spans="1:4" s="2" customFormat="1" ht="15.75" customHeight="1" x14ac:dyDescent="0.2">
      <c r="A5" s="10" t="s">
        <v>13</v>
      </c>
      <c r="D5" s="11">
        <f>SUM('[1]1. Bilance příjmů a výdajů'!$D$55:$E$55)</f>
        <v>257595474.07000113</v>
      </c>
    </row>
    <row r="6" spans="1:4" s="2" customFormat="1" ht="15.75" customHeight="1" x14ac:dyDescent="0.2">
      <c r="A6" s="10" t="s">
        <v>0</v>
      </c>
      <c r="D6" s="12">
        <f>SUM([2]rekapitulace!$G$126)</f>
        <v>28136869.719999999</v>
      </c>
    </row>
    <row r="7" spans="1:4" s="2" customFormat="1" ht="15.75" hidden="1" customHeight="1" thickTop="1" x14ac:dyDescent="0.2">
      <c r="A7" s="10" t="s">
        <v>1</v>
      </c>
      <c r="D7" s="16"/>
    </row>
    <row r="8" spans="1:4" s="2" customFormat="1" ht="32.25" hidden="1" customHeight="1" x14ac:dyDescent="0.2">
      <c r="A8" s="77" t="s">
        <v>2</v>
      </c>
      <c r="B8" s="77"/>
      <c r="C8" s="77"/>
      <c r="D8" s="16"/>
    </row>
    <row r="9" spans="1:4" s="3" customFormat="1" ht="15.75" customHeight="1" thickBot="1" x14ac:dyDescent="0.3">
      <c r="A9" s="17" t="s">
        <v>14</v>
      </c>
      <c r="B9" s="18"/>
      <c r="C9" s="19"/>
      <c r="D9" s="14">
        <f>SUM(D5:D8)</f>
        <v>285732343.79000115</v>
      </c>
    </row>
    <row r="10" spans="1:4" s="3" customFormat="1" ht="15.75" customHeight="1" thickTop="1" x14ac:dyDescent="0.25">
      <c r="A10" s="20"/>
      <c r="B10" s="21"/>
      <c r="C10" s="22"/>
      <c r="D10" s="23"/>
    </row>
    <row r="11" spans="1:4" s="26" customFormat="1" ht="14.25" customHeight="1" thickBot="1" x14ac:dyDescent="0.25">
      <c r="A11" s="78" t="s">
        <v>3</v>
      </c>
      <c r="B11" s="78"/>
      <c r="C11" s="24" t="s">
        <v>4</v>
      </c>
      <c r="D11" s="25" t="s">
        <v>5</v>
      </c>
    </row>
    <row r="12" spans="1:4" s="3" customFormat="1" ht="15.75" customHeight="1" thickTop="1" x14ac:dyDescent="0.25">
      <c r="A12" s="20"/>
      <c r="B12" s="21"/>
      <c r="C12" s="22"/>
      <c r="D12" s="23"/>
    </row>
    <row r="13" spans="1:4" s="31" customFormat="1" x14ac:dyDescent="0.25">
      <c r="A13" s="35">
        <v>1</v>
      </c>
      <c r="B13" s="15" t="s">
        <v>16</v>
      </c>
      <c r="C13" s="31" t="s">
        <v>17</v>
      </c>
      <c r="D13" s="36">
        <v>1150500</v>
      </c>
    </row>
    <row r="14" spans="1:4" s="32" customFormat="1" ht="43.5" x14ac:dyDescent="0.25">
      <c r="A14" s="30"/>
      <c r="B14" s="15"/>
      <c r="C14" s="76" t="s">
        <v>112</v>
      </c>
      <c r="D14" s="34"/>
    </row>
    <row r="15" spans="1:4" x14ac:dyDescent="0.25">
      <c r="A15" s="56"/>
      <c r="B15" s="2"/>
      <c r="C15" s="3"/>
      <c r="D15" s="4"/>
    </row>
    <row r="16" spans="1:4" s="41" customFormat="1" thickBot="1" x14ac:dyDescent="0.25">
      <c r="A16" s="37" t="s">
        <v>18</v>
      </c>
      <c r="B16" s="38"/>
      <c r="C16" s="39"/>
      <c r="D16" s="40">
        <f>SUM(D13:D15)</f>
        <v>1150500</v>
      </c>
    </row>
    <row r="17" spans="1:4" s="3" customFormat="1" ht="15.75" customHeight="1" thickTop="1" x14ac:dyDescent="0.25">
      <c r="A17" s="20"/>
      <c r="B17" s="21"/>
      <c r="C17" s="22"/>
      <c r="D17" s="23"/>
    </row>
    <row r="18" spans="1:4" s="43" customFormat="1" x14ac:dyDescent="0.25">
      <c r="A18" s="42">
        <v>2</v>
      </c>
      <c r="B18" s="43" t="s">
        <v>36</v>
      </c>
      <c r="C18" s="44" t="s">
        <v>35</v>
      </c>
      <c r="D18" s="55">
        <v>3000000</v>
      </c>
    </row>
    <row r="19" spans="1:4" s="43" customFormat="1" x14ac:dyDescent="0.25">
      <c r="A19" s="42"/>
      <c r="C19" s="44"/>
      <c r="D19" s="55"/>
    </row>
    <row r="20" spans="1:4" s="43" customFormat="1" x14ac:dyDescent="0.25">
      <c r="A20" s="42">
        <v>3</v>
      </c>
      <c r="B20" s="43" t="s">
        <v>36</v>
      </c>
      <c r="C20" s="44" t="s">
        <v>39</v>
      </c>
      <c r="D20" s="55">
        <f>D21+D22</f>
        <v>1800000</v>
      </c>
    </row>
    <row r="21" spans="1:4" s="43" customFormat="1" ht="15" x14ac:dyDescent="0.2">
      <c r="A21" s="42"/>
      <c r="C21" s="33" t="s">
        <v>40</v>
      </c>
      <c r="D21" s="58">
        <v>800000</v>
      </c>
    </row>
    <row r="22" spans="1:4" s="43" customFormat="1" ht="15" x14ac:dyDescent="0.2">
      <c r="A22" s="42"/>
      <c r="C22" s="33" t="s">
        <v>41</v>
      </c>
      <c r="D22" s="58">
        <v>1000000</v>
      </c>
    </row>
    <row r="23" spans="1:4" s="43" customFormat="1" ht="15" x14ac:dyDescent="0.2">
      <c r="A23" s="42"/>
      <c r="C23" s="33"/>
      <c r="D23" s="58"/>
    </row>
    <row r="24" spans="1:4" s="43" customFormat="1" x14ac:dyDescent="0.25">
      <c r="A24" s="42">
        <v>4</v>
      </c>
      <c r="B24" s="43" t="s">
        <v>36</v>
      </c>
      <c r="C24" s="44" t="s">
        <v>44</v>
      </c>
      <c r="D24" s="55">
        <v>1200000</v>
      </c>
    </row>
    <row r="25" spans="1:4" s="43" customFormat="1" x14ac:dyDescent="0.25">
      <c r="A25" s="42"/>
      <c r="C25" s="44"/>
      <c r="D25" s="55"/>
    </row>
    <row r="26" spans="1:4" s="43" customFormat="1" ht="31.5" x14ac:dyDescent="0.25">
      <c r="A26" s="42">
        <v>5</v>
      </c>
      <c r="B26" s="43" t="s">
        <v>36</v>
      </c>
      <c r="C26" s="44" t="s">
        <v>63</v>
      </c>
      <c r="D26" s="55">
        <v>300000</v>
      </c>
    </row>
    <row r="27" spans="1:4" s="43" customFormat="1" x14ac:dyDescent="0.25">
      <c r="A27" s="42"/>
      <c r="C27" s="44"/>
      <c r="D27" s="55"/>
    </row>
    <row r="28" spans="1:4" s="43" customFormat="1" ht="63" x14ac:dyDescent="0.25">
      <c r="A28" s="42">
        <v>6</v>
      </c>
      <c r="B28" s="43" t="s">
        <v>36</v>
      </c>
      <c r="C28" s="44" t="s">
        <v>71</v>
      </c>
      <c r="D28" s="55">
        <v>182000</v>
      </c>
    </row>
    <row r="29" spans="1:4" s="3" customFormat="1" ht="15.75" customHeight="1" x14ac:dyDescent="0.25">
      <c r="A29" s="20"/>
      <c r="B29" s="21"/>
      <c r="C29" s="22"/>
      <c r="D29" s="23"/>
    </row>
    <row r="30" spans="1:4" s="43" customFormat="1" ht="47.25" x14ac:dyDescent="0.25">
      <c r="A30" s="42">
        <v>7</v>
      </c>
      <c r="B30" s="43" t="s">
        <v>36</v>
      </c>
      <c r="C30" s="44" t="s">
        <v>83</v>
      </c>
      <c r="D30" s="55">
        <v>52000</v>
      </c>
    </row>
    <row r="31" spans="1:4" s="3" customFormat="1" ht="15.75" customHeight="1" x14ac:dyDescent="0.25">
      <c r="A31" s="20"/>
      <c r="B31" s="21"/>
      <c r="C31" s="22"/>
      <c r="D31" s="23"/>
    </row>
    <row r="32" spans="1:4" s="41" customFormat="1" thickBot="1" x14ac:dyDescent="0.25">
      <c r="A32" s="37" t="s">
        <v>37</v>
      </c>
      <c r="B32" s="38"/>
      <c r="C32" s="39"/>
      <c r="D32" s="40">
        <f>SUM(D18,D20,D24,D26:D30)</f>
        <v>6534000</v>
      </c>
    </row>
    <row r="33" spans="1:4" s="3" customFormat="1" ht="15.75" customHeight="1" thickTop="1" x14ac:dyDescent="0.25">
      <c r="A33" s="20"/>
      <c r="B33" s="21"/>
      <c r="C33" s="22"/>
      <c r="D33" s="23"/>
    </row>
    <row r="34" spans="1:4" s="31" customFormat="1" ht="31.5" x14ac:dyDescent="0.25">
      <c r="A34" s="35">
        <v>8</v>
      </c>
      <c r="B34" s="15" t="s">
        <v>19</v>
      </c>
      <c r="C34" s="31" t="s">
        <v>20</v>
      </c>
      <c r="D34" s="36">
        <v>3500000</v>
      </c>
    </row>
    <row r="35" spans="1:4" s="31" customFormat="1" x14ac:dyDescent="0.25">
      <c r="A35" s="35"/>
      <c r="B35" s="15"/>
      <c r="D35" s="36"/>
    </row>
    <row r="36" spans="1:4" s="31" customFormat="1" x14ac:dyDescent="0.25">
      <c r="A36" s="35">
        <v>9</v>
      </c>
      <c r="B36" s="15" t="s">
        <v>19</v>
      </c>
      <c r="C36" s="31" t="s">
        <v>103</v>
      </c>
      <c r="D36" s="36">
        <v>727154.8</v>
      </c>
    </row>
    <row r="37" spans="1:4" x14ac:dyDescent="0.25">
      <c r="A37" s="56"/>
      <c r="B37" s="2"/>
      <c r="C37" s="3"/>
      <c r="D37" s="4"/>
    </row>
    <row r="38" spans="1:4" ht="47.25" x14ac:dyDescent="0.25">
      <c r="A38" s="30">
        <v>10</v>
      </c>
      <c r="B38" s="15" t="s">
        <v>19</v>
      </c>
      <c r="C38" s="73" t="s">
        <v>95</v>
      </c>
      <c r="D38" s="4">
        <v>1103352</v>
      </c>
    </row>
    <row r="39" spans="1:4" x14ac:dyDescent="0.25">
      <c r="A39" s="56"/>
      <c r="B39" s="2"/>
      <c r="C39" s="3"/>
      <c r="D39" s="4"/>
    </row>
    <row r="40" spans="1:4" s="41" customFormat="1" thickBot="1" x14ac:dyDescent="0.25">
      <c r="A40" s="37" t="s">
        <v>33</v>
      </c>
      <c r="B40" s="38"/>
      <c r="C40" s="39"/>
      <c r="D40" s="40">
        <f>SUM(D34:D38)</f>
        <v>5330506.8</v>
      </c>
    </row>
    <row r="41" spans="1:4" ht="16.5" thickTop="1" x14ac:dyDescent="0.25">
      <c r="A41" s="56"/>
      <c r="B41" s="2"/>
      <c r="C41" s="3"/>
      <c r="D41" s="4"/>
    </row>
    <row r="42" spans="1:4" s="31" customFormat="1" x14ac:dyDescent="0.25">
      <c r="A42" s="35">
        <v>11</v>
      </c>
      <c r="B42" s="15" t="s">
        <v>21</v>
      </c>
      <c r="C42" s="31" t="s">
        <v>22</v>
      </c>
      <c r="D42" s="36">
        <v>230000</v>
      </c>
    </row>
    <row r="43" spans="1:4" s="32" customFormat="1" x14ac:dyDescent="0.25">
      <c r="A43" s="30"/>
      <c r="B43" s="15"/>
      <c r="C43" s="33"/>
      <c r="D43" s="34"/>
    </row>
    <row r="44" spans="1:4" s="41" customFormat="1" thickBot="1" x14ac:dyDescent="0.25">
      <c r="A44" s="37" t="s">
        <v>25</v>
      </c>
      <c r="B44" s="38"/>
      <c r="C44" s="39"/>
      <c r="D44" s="40">
        <f>SUM(D41:D43)</f>
        <v>230000</v>
      </c>
    </row>
    <row r="45" spans="1:4" s="3" customFormat="1" ht="15.75" customHeight="1" thickTop="1" x14ac:dyDescent="0.25">
      <c r="A45" s="20"/>
      <c r="B45" s="21"/>
      <c r="C45" s="22"/>
      <c r="D45" s="23"/>
    </row>
    <row r="46" spans="1:4" s="31" customFormat="1" x14ac:dyDescent="0.25">
      <c r="A46" s="35">
        <v>12</v>
      </c>
      <c r="B46" s="15" t="s">
        <v>9</v>
      </c>
      <c r="C46" s="53" t="s">
        <v>23</v>
      </c>
      <c r="D46" s="36">
        <v>6600000</v>
      </c>
    </row>
    <row r="47" spans="1:4" s="32" customFormat="1" x14ac:dyDescent="0.25">
      <c r="A47" s="30"/>
      <c r="B47" s="15"/>
      <c r="C47" s="33" t="s">
        <v>24</v>
      </c>
      <c r="D47" s="34"/>
    </row>
    <row r="48" spans="1:4" s="32" customFormat="1" x14ac:dyDescent="0.25">
      <c r="A48" s="30"/>
      <c r="B48" s="15"/>
      <c r="C48" s="33"/>
      <c r="D48" s="34"/>
    </row>
    <row r="49" spans="1:4" s="31" customFormat="1" ht="31.5" x14ac:dyDescent="0.25">
      <c r="A49" s="35">
        <v>13</v>
      </c>
      <c r="B49" s="15" t="s">
        <v>9</v>
      </c>
      <c r="C49" s="54" t="s">
        <v>96</v>
      </c>
      <c r="D49" s="36">
        <v>500000</v>
      </c>
    </row>
    <row r="50" spans="1:4" s="32" customFormat="1" ht="29.25" x14ac:dyDescent="0.25">
      <c r="A50" s="30"/>
      <c r="B50" s="15"/>
      <c r="C50" s="33" t="s">
        <v>97</v>
      </c>
      <c r="D50" s="34"/>
    </row>
    <row r="51" spans="1:4" s="32" customFormat="1" x14ac:dyDescent="0.25">
      <c r="A51" s="30"/>
      <c r="B51" s="15"/>
      <c r="C51" s="33"/>
      <c r="D51" s="34"/>
    </row>
    <row r="52" spans="1:4" s="41" customFormat="1" thickBot="1" x14ac:dyDescent="0.25">
      <c r="A52" s="37" t="s">
        <v>94</v>
      </c>
      <c r="B52" s="38"/>
      <c r="C52" s="39"/>
      <c r="D52" s="40">
        <f>SUM(D46:D49)</f>
        <v>7100000</v>
      </c>
    </row>
    <row r="53" spans="1:4" ht="16.5" thickTop="1" x14ac:dyDescent="0.25">
      <c r="A53" s="56"/>
      <c r="B53" s="2"/>
      <c r="C53" s="3"/>
      <c r="D53" s="4"/>
    </row>
    <row r="54" spans="1:4" s="31" customFormat="1" x14ac:dyDescent="0.25">
      <c r="A54" s="35">
        <v>14</v>
      </c>
      <c r="B54" s="15" t="s">
        <v>26</v>
      </c>
      <c r="C54" s="57" t="s">
        <v>27</v>
      </c>
      <c r="D54" s="36">
        <v>2272000</v>
      </c>
    </row>
    <row r="55" spans="1:4" s="32" customFormat="1" x14ac:dyDescent="0.25">
      <c r="A55" s="30"/>
      <c r="B55" s="15"/>
      <c r="C55" s="33" t="s">
        <v>28</v>
      </c>
      <c r="D55" s="34"/>
    </row>
    <row r="56" spans="1:4" s="32" customFormat="1" ht="10.5" customHeight="1" x14ac:dyDescent="0.25">
      <c r="A56" s="30"/>
      <c r="B56" s="15"/>
      <c r="C56" s="33"/>
      <c r="D56" s="34"/>
    </row>
    <row r="57" spans="1:4" s="32" customFormat="1" ht="30" x14ac:dyDescent="0.25">
      <c r="A57" s="30">
        <v>15</v>
      </c>
      <c r="B57" s="15" t="s">
        <v>62</v>
      </c>
      <c r="C57" s="71" t="s">
        <v>70</v>
      </c>
      <c r="D57" s="72">
        <v>5500000</v>
      </c>
    </row>
    <row r="58" spans="1:4" s="32" customFormat="1" x14ac:dyDescent="0.25">
      <c r="A58" s="30"/>
      <c r="B58" s="15"/>
      <c r="C58" s="33"/>
      <c r="D58" s="34"/>
    </row>
    <row r="59" spans="1:4" s="41" customFormat="1" thickBot="1" x14ac:dyDescent="0.25">
      <c r="A59" s="37" t="s">
        <v>8</v>
      </c>
      <c r="B59" s="38"/>
      <c r="C59" s="39"/>
      <c r="D59" s="40">
        <f>SUM(D54:D57)</f>
        <v>7772000</v>
      </c>
    </row>
    <row r="60" spans="1:4" s="32" customFormat="1" ht="16.5" thickTop="1" x14ac:dyDescent="0.25">
      <c r="A60" s="30"/>
      <c r="B60" s="15"/>
      <c r="C60" s="33"/>
      <c r="D60" s="34"/>
    </row>
    <row r="61" spans="1:4" s="32" customFormat="1" x14ac:dyDescent="0.25">
      <c r="A61" s="30"/>
      <c r="B61" s="15"/>
      <c r="C61" s="33"/>
      <c r="D61" s="34"/>
    </row>
    <row r="62" spans="1:4" s="32" customFormat="1" x14ac:dyDescent="0.25">
      <c r="A62" s="30"/>
      <c r="B62" s="15"/>
      <c r="C62" s="33"/>
      <c r="D62" s="34"/>
    </row>
    <row r="63" spans="1:4" s="26" customFormat="1" ht="14.25" customHeight="1" thickBot="1" x14ac:dyDescent="0.25">
      <c r="A63" s="78" t="s">
        <v>3</v>
      </c>
      <c r="B63" s="78"/>
      <c r="C63" s="24" t="s">
        <v>4</v>
      </c>
      <c r="D63" s="25" t="s">
        <v>5</v>
      </c>
    </row>
    <row r="64" spans="1:4" s="32" customFormat="1" ht="16.5" thickTop="1" x14ac:dyDescent="0.25">
      <c r="A64" s="30"/>
      <c r="B64" s="15"/>
      <c r="C64" s="33"/>
      <c r="D64" s="34"/>
    </row>
    <row r="65" spans="1:5" s="31" customFormat="1" x14ac:dyDescent="0.25">
      <c r="A65" s="35">
        <v>16</v>
      </c>
      <c r="B65" s="15" t="s">
        <v>34</v>
      </c>
      <c r="C65" s="31" t="s">
        <v>15</v>
      </c>
      <c r="D65" s="36">
        <f>47327615.49-1932578.59</f>
        <v>45395036.899999999</v>
      </c>
    </row>
    <row r="66" spans="1:5" s="32" customFormat="1" x14ac:dyDescent="0.25">
      <c r="A66" s="30"/>
      <c r="B66" s="15"/>
      <c r="C66" s="33"/>
      <c r="D66" s="34"/>
    </row>
    <row r="67" spans="1:5" s="32" customFormat="1" ht="25.5" customHeight="1" x14ac:dyDescent="0.25">
      <c r="A67" s="30">
        <v>17</v>
      </c>
      <c r="B67" s="15" t="s">
        <v>34</v>
      </c>
      <c r="C67" s="31" t="s">
        <v>76</v>
      </c>
      <c r="D67" s="36">
        <v>2200000</v>
      </c>
      <c r="E67" s="31"/>
    </row>
    <row r="68" spans="1:5" s="32" customFormat="1" x14ac:dyDescent="0.25">
      <c r="A68" s="30"/>
      <c r="B68" s="15"/>
      <c r="C68" s="33"/>
      <c r="D68" s="34"/>
    </row>
    <row r="69" spans="1:5" s="41" customFormat="1" thickBot="1" x14ac:dyDescent="0.25">
      <c r="A69" s="37" t="s">
        <v>98</v>
      </c>
      <c r="B69" s="38"/>
      <c r="C69" s="39"/>
      <c r="D69" s="40">
        <f>SUM(D65:D68)</f>
        <v>47595036.899999999</v>
      </c>
    </row>
    <row r="70" spans="1:5" s="43" customFormat="1" ht="16.5" thickTop="1" x14ac:dyDescent="0.25">
      <c r="A70" s="42"/>
      <c r="C70" s="44"/>
      <c r="D70" s="55"/>
    </row>
    <row r="71" spans="1:5" s="31" customFormat="1" x14ac:dyDescent="0.25">
      <c r="A71" s="35">
        <v>18</v>
      </c>
      <c r="B71" s="15" t="s">
        <v>29</v>
      </c>
      <c r="C71" s="53" t="s">
        <v>30</v>
      </c>
      <c r="D71" s="36">
        <v>1800000</v>
      </c>
    </row>
    <row r="72" spans="1:5" s="32" customFormat="1" ht="29.25" x14ac:dyDescent="0.25">
      <c r="A72" s="30"/>
      <c r="B72" s="15"/>
      <c r="C72" s="33" t="s">
        <v>31</v>
      </c>
      <c r="D72" s="34"/>
    </row>
    <row r="73" spans="1:5" s="32" customFormat="1" ht="12.75" customHeight="1" x14ac:dyDescent="0.25">
      <c r="A73" s="30"/>
      <c r="B73" s="15"/>
      <c r="C73" s="33"/>
      <c r="D73" s="34"/>
    </row>
    <row r="74" spans="1:5" s="31" customFormat="1" ht="31.5" x14ac:dyDescent="0.25">
      <c r="A74" s="35">
        <v>19</v>
      </c>
      <c r="B74" s="15" t="s">
        <v>29</v>
      </c>
      <c r="C74" s="54" t="s">
        <v>104</v>
      </c>
      <c r="D74" s="36">
        <v>3145000</v>
      </c>
    </row>
    <row r="75" spans="1:5" s="32" customFormat="1" x14ac:dyDescent="0.25">
      <c r="A75" s="30"/>
      <c r="B75" s="15"/>
      <c r="C75" s="33"/>
      <c r="D75" s="34"/>
    </row>
    <row r="76" spans="1:5" s="43" customFormat="1" ht="31.5" x14ac:dyDescent="0.25">
      <c r="A76" s="42">
        <v>20</v>
      </c>
      <c r="B76" s="43" t="s">
        <v>29</v>
      </c>
      <c r="C76" s="44" t="s">
        <v>99</v>
      </c>
      <c r="D76" s="55">
        <v>629200</v>
      </c>
    </row>
    <row r="77" spans="1:5" s="32" customFormat="1" x14ac:dyDescent="0.25">
      <c r="A77" s="30"/>
      <c r="B77" s="15"/>
      <c r="C77" s="33"/>
      <c r="D77" s="34"/>
    </row>
    <row r="78" spans="1:5" s="43" customFormat="1" x14ac:dyDescent="0.25">
      <c r="A78" s="42">
        <v>21</v>
      </c>
      <c r="B78" s="43" t="s">
        <v>29</v>
      </c>
      <c r="C78" s="44" t="s">
        <v>42</v>
      </c>
      <c r="D78" s="55">
        <v>2000000</v>
      </c>
    </row>
    <row r="79" spans="1:5" s="32" customFormat="1" x14ac:dyDescent="0.25">
      <c r="A79" s="30"/>
      <c r="B79" s="15"/>
      <c r="C79" s="33"/>
      <c r="D79" s="34"/>
    </row>
    <row r="80" spans="1:5" s="41" customFormat="1" thickBot="1" x14ac:dyDescent="0.25">
      <c r="A80" s="37" t="s">
        <v>32</v>
      </c>
      <c r="B80" s="38"/>
      <c r="C80" s="39"/>
      <c r="D80" s="40">
        <f>SUM(D71:D78)</f>
        <v>7574200</v>
      </c>
    </row>
    <row r="81" spans="1:4" ht="16.5" thickTop="1" x14ac:dyDescent="0.25">
      <c r="A81" s="56"/>
      <c r="B81" s="2"/>
      <c r="C81" s="3"/>
      <c r="D81" s="4"/>
    </row>
    <row r="82" spans="1:4" s="31" customFormat="1" x14ac:dyDescent="0.25">
      <c r="A82" s="35">
        <v>22</v>
      </c>
      <c r="B82" s="15" t="s">
        <v>10</v>
      </c>
      <c r="C82" s="31" t="s">
        <v>100</v>
      </c>
      <c r="D82" s="36">
        <v>2322000</v>
      </c>
    </row>
    <row r="83" spans="1:4" s="32" customFormat="1" x14ac:dyDescent="0.25">
      <c r="A83" s="30"/>
      <c r="B83" s="15"/>
      <c r="C83" s="33"/>
      <c r="D83" s="34"/>
    </row>
    <row r="84" spans="1:4" s="31" customFormat="1" x14ac:dyDescent="0.25">
      <c r="A84" s="35">
        <v>23</v>
      </c>
      <c r="B84" s="15" t="s">
        <v>10</v>
      </c>
      <c r="C84" s="31" t="s">
        <v>105</v>
      </c>
      <c r="D84" s="36">
        <v>6450708.29</v>
      </c>
    </row>
    <row r="85" spans="1:4" s="31" customFormat="1" x14ac:dyDescent="0.25">
      <c r="A85" s="35"/>
      <c r="B85" s="15"/>
      <c r="D85" s="36"/>
    </row>
    <row r="86" spans="1:4" s="31" customFormat="1" x14ac:dyDescent="0.25">
      <c r="A86" s="35">
        <v>24</v>
      </c>
      <c r="B86" s="15" t="s">
        <v>10</v>
      </c>
      <c r="C86" s="31" t="s">
        <v>38</v>
      </c>
      <c r="D86" s="36">
        <v>6000000</v>
      </c>
    </row>
    <row r="87" spans="1:4" s="31" customFormat="1" x14ac:dyDescent="0.25">
      <c r="A87" s="35"/>
      <c r="B87" s="15"/>
      <c r="D87" s="36"/>
    </row>
    <row r="88" spans="1:4" s="31" customFormat="1" x14ac:dyDescent="0.25">
      <c r="A88" s="35">
        <v>25</v>
      </c>
      <c r="B88" s="15" t="s">
        <v>10</v>
      </c>
      <c r="C88" s="31" t="s">
        <v>45</v>
      </c>
      <c r="D88" s="36">
        <v>1400000</v>
      </c>
    </row>
    <row r="89" spans="1:4" s="31" customFormat="1" x14ac:dyDescent="0.25">
      <c r="A89" s="35"/>
      <c r="B89" s="59"/>
      <c r="C89" s="60"/>
      <c r="D89" s="61"/>
    </row>
    <row r="90" spans="1:4" s="31" customFormat="1" x14ac:dyDescent="0.25">
      <c r="A90" s="35">
        <v>26</v>
      </c>
      <c r="B90" s="15" t="s">
        <v>10</v>
      </c>
      <c r="C90" s="31" t="s">
        <v>109</v>
      </c>
      <c r="D90" s="36">
        <v>3476000</v>
      </c>
    </row>
    <row r="91" spans="1:4" s="31" customFormat="1" x14ac:dyDescent="0.25">
      <c r="A91" s="35"/>
      <c r="B91" s="59"/>
      <c r="C91" s="60"/>
      <c r="D91" s="61"/>
    </row>
    <row r="92" spans="1:4" s="31" customFormat="1" ht="31.5" x14ac:dyDescent="0.25">
      <c r="A92" s="35">
        <v>27</v>
      </c>
      <c r="B92" s="15" t="s">
        <v>10</v>
      </c>
      <c r="C92" s="31" t="s">
        <v>106</v>
      </c>
      <c r="D92" s="36">
        <v>447000</v>
      </c>
    </row>
    <row r="93" spans="1:4" s="31" customFormat="1" ht="29.25" x14ac:dyDescent="0.25">
      <c r="A93" s="35"/>
      <c r="B93" s="62"/>
      <c r="C93" s="74" t="s">
        <v>84</v>
      </c>
      <c r="D93" s="63"/>
    </row>
    <row r="94" spans="1:4" s="31" customFormat="1" x14ac:dyDescent="0.25">
      <c r="A94" s="35"/>
      <c r="B94" s="62"/>
      <c r="C94" s="64"/>
      <c r="D94" s="63"/>
    </row>
    <row r="95" spans="1:4" s="31" customFormat="1" ht="31.5" x14ac:dyDescent="0.25">
      <c r="A95" s="35">
        <v>28</v>
      </c>
      <c r="B95" s="15" t="s">
        <v>10</v>
      </c>
      <c r="C95" s="31" t="s">
        <v>107</v>
      </c>
      <c r="D95" s="36">
        <v>232000</v>
      </c>
    </row>
    <row r="96" spans="1:4" s="31" customFormat="1" ht="29.25" x14ac:dyDescent="0.25">
      <c r="A96" s="35"/>
      <c r="B96" s="15"/>
      <c r="C96" s="74" t="s">
        <v>85</v>
      </c>
      <c r="D96" s="36"/>
    </row>
    <row r="97" spans="1:4" s="31" customFormat="1" x14ac:dyDescent="0.25">
      <c r="A97" s="35"/>
      <c r="B97" s="59"/>
      <c r="C97" s="60"/>
      <c r="D97" s="61"/>
    </row>
    <row r="98" spans="1:4" s="31" customFormat="1" x14ac:dyDescent="0.25">
      <c r="A98" s="35">
        <v>29</v>
      </c>
      <c r="B98" s="15" t="s">
        <v>10</v>
      </c>
      <c r="C98" s="31" t="s">
        <v>46</v>
      </c>
      <c r="D98" s="36">
        <v>7000000</v>
      </c>
    </row>
    <row r="99" spans="1:4" s="31" customFormat="1" x14ac:dyDescent="0.25">
      <c r="A99" s="35"/>
      <c r="B99" s="15"/>
      <c r="D99" s="36"/>
    </row>
    <row r="100" spans="1:4" s="31" customFormat="1" x14ac:dyDescent="0.25">
      <c r="A100" s="35">
        <v>30</v>
      </c>
      <c r="B100" s="15" t="s">
        <v>10</v>
      </c>
      <c r="C100" s="31" t="s">
        <v>47</v>
      </c>
      <c r="D100" s="36">
        <v>350000</v>
      </c>
    </row>
    <row r="101" spans="1:4" s="31" customFormat="1" x14ac:dyDescent="0.25">
      <c r="A101" s="35"/>
      <c r="B101" s="15"/>
      <c r="D101" s="36"/>
    </row>
    <row r="102" spans="1:4" s="31" customFormat="1" ht="31.5" x14ac:dyDescent="0.25">
      <c r="A102" s="35">
        <v>31</v>
      </c>
      <c r="B102" s="15" t="s">
        <v>10</v>
      </c>
      <c r="C102" s="31" t="s">
        <v>48</v>
      </c>
      <c r="D102" s="36">
        <v>600000</v>
      </c>
    </row>
    <row r="103" spans="1:4" s="31" customFormat="1" x14ac:dyDescent="0.25">
      <c r="A103" s="35"/>
      <c r="B103" s="15"/>
      <c r="D103" s="36"/>
    </row>
    <row r="104" spans="1:4" s="31" customFormat="1" x14ac:dyDescent="0.25">
      <c r="A104" s="35">
        <v>32</v>
      </c>
      <c r="B104" s="15" t="s">
        <v>10</v>
      </c>
      <c r="C104" s="31" t="s">
        <v>86</v>
      </c>
      <c r="D104" s="36">
        <v>400000</v>
      </c>
    </row>
    <row r="105" spans="1:4" s="31" customFormat="1" x14ac:dyDescent="0.25">
      <c r="A105" s="35"/>
      <c r="B105" s="15"/>
      <c r="D105" s="36"/>
    </row>
    <row r="106" spans="1:4" s="31" customFormat="1" x14ac:dyDescent="0.25">
      <c r="A106" s="35"/>
      <c r="B106" s="15"/>
      <c r="D106" s="36"/>
    </row>
    <row r="107" spans="1:4" s="31" customFormat="1" x14ac:dyDescent="0.25">
      <c r="A107" s="35">
        <v>33</v>
      </c>
      <c r="B107" s="15" t="s">
        <v>10</v>
      </c>
      <c r="C107" s="31" t="s">
        <v>108</v>
      </c>
      <c r="D107" s="36">
        <v>977000</v>
      </c>
    </row>
    <row r="108" spans="1:4" s="31" customFormat="1" x14ac:dyDescent="0.25">
      <c r="A108" s="35"/>
      <c r="B108" s="15"/>
      <c r="D108" s="36"/>
    </row>
    <row r="109" spans="1:4" s="31" customFormat="1" x14ac:dyDescent="0.25">
      <c r="A109" s="35">
        <f>A107+1</f>
        <v>34</v>
      </c>
      <c r="B109" s="15" t="s">
        <v>10</v>
      </c>
      <c r="C109" s="31" t="s">
        <v>49</v>
      </c>
      <c r="D109" s="36">
        <v>350000</v>
      </c>
    </row>
    <row r="110" spans="1:4" s="31" customFormat="1" x14ac:dyDescent="0.25">
      <c r="A110" s="35"/>
      <c r="B110" s="15"/>
      <c r="D110" s="36"/>
    </row>
    <row r="111" spans="1:4" s="31" customFormat="1" ht="31.5" x14ac:dyDescent="0.25">
      <c r="A111" s="35">
        <f>A109+1</f>
        <v>35</v>
      </c>
      <c r="B111" s="15" t="s">
        <v>10</v>
      </c>
      <c r="C111" s="31" t="s">
        <v>50</v>
      </c>
      <c r="D111" s="36">
        <v>500000</v>
      </c>
    </row>
    <row r="112" spans="1:4" s="31" customFormat="1" x14ac:dyDescent="0.25">
      <c r="A112" s="35"/>
      <c r="B112" s="59"/>
      <c r="C112" s="60"/>
      <c r="D112" s="61"/>
    </row>
    <row r="113" spans="1:4" s="31" customFormat="1" x14ac:dyDescent="0.25">
      <c r="A113" s="35">
        <f>A111+1</f>
        <v>36</v>
      </c>
      <c r="B113" s="15" t="s">
        <v>10</v>
      </c>
      <c r="C113" s="31" t="s">
        <v>51</v>
      </c>
      <c r="D113" s="36">
        <v>350000</v>
      </c>
    </row>
    <row r="114" spans="1:4" s="31" customFormat="1" x14ac:dyDescent="0.25">
      <c r="A114" s="35"/>
      <c r="B114" s="15"/>
      <c r="D114" s="36"/>
    </row>
    <row r="115" spans="1:4" s="31" customFormat="1" x14ac:dyDescent="0.25">
      <c r="A115" s="35">
        <f>A113+1</f>
        <v>37</v>
      </c>
      <c r="B115" s="15" t="s">
        <v>10</v>
      </c>
      <c r="C115" s="31" t="s">
        <v>52</v>
      </c>
      <c r="D115" s="36">
        <v>1300000</v>
      </c>
    </row>
    <row r="116" spans="1:4" s="31" customFormat="1" x14ac:dyDescent="0.25">
      <c r="A116" s="35"/>
      <c r="B116" s="15"/>
      <c r="D116" s="36"/>
    </row>
    <row r="117" spans="1:4" s="31" customFormat="1" x14ac:dyDescent="0.25">
      <c r="A117" s="35">
        <f>A115+1</f>
        <v>38</v>
      </c>
      <c r="B117" s="15" t="s">
        <v>10</v>
      </c>
      <c r="C117" s="31" t="s">
        <v>53</v>
      </c>
      <c r="D117" s="36">
        <v>520000</v>
      </c>
    </row>
    <row r="118" spans="1:4" s="31" customFormat="1" x14ac:dyDescent="0.25">
      <c r="A118" s="35"/>
      <c r="B118" s="15"/>
      <c r="D118" s="36"/>
    </row>
    <row r="119" spans="1:4" s="31" customFormat="1" x14ac:dyDescent="0.25">
      <c r="A119" s="35">
        <f>A117+1</f>
        <v>39</v>
      </c>
      <c r="B119" s="15" t="s">
        <v>10</v>
      </c>
      <c r="C119" s="31" t="s">
        <v>54</v>
      </c>
      <c r="D119" s="36">
        <v>900000</v>
      </c>
    </row>
    <row r="120" spans="1:4" s="31" customFormat="1" x14ac:dyDescent="0.25">
      <c r="A120" s="35"/>
      <c r="B120" s="15"/>
      <c r="D120" s="36"/>
    </row>
    <row r="121" spans="1:4" s="31" customFormat="1" x14ac:dyDescent="0.25">
      <c r="A121" s="35">
        <v>40</v>
      </c>
      <c r="B121" s="15" t="s">
        <v>10</v>
      </c>
      <c r="C121" s="31" t="s">
        <v>55</v>
      </c>
      <c r="D121" s="36">
        <v>180000</v>
      </c>
    </row>
    <row r="122" spans="1:4" s="31" customFormat="1" x14ac:dyDescent="0.25">
      <c r="B122" s="59"/>
      <c r="C122" s="60"/>
      <c r="D122" s="61"/>
    </row>
    <row r="123" spans="1:4" s="31" customFormat="1" ht="31.5" x14ac:dyDescent="0.25">
      <c r="A123" s="35">
        <v>41</v>
      </c>
      <c r="B123" s="15" t="s">
        <v>10</v>
      </c>
      <c r="C123" s="31" t="s">
        <v>56</v>
      </c>
      <c r="D123" s="36">
        <v>2500000</v>
      </c>
    </row>
    <row r="124" spans="1:4" s="26" customFormat="1" ht="14.25" customHeight="1" thickBot="1" x14ac:dyDescent="0.25">
      <c r="A124" s="78" t="s">
        <v>3</v>
      </c>
      <c r="B124" s="78"/>
      <c r="C124" s="24" t="s">
        <v>4</v>
      </c>
      <c r="D124" s="25" t="s">
        <v>5</v>
      </c>
    </row>
    <row r="125" spans="1:4" ht="16.5" thickTop="1" x14ac:dyDescent="0.25"/>
    <row r="126" spans="1:4" s="31" customFormat="1" x14ac:dyDescent="0.25">
      <c r="A126" s="35">
        <f>A123+1</f>
        <v>42</v>
      </c>
      <c r="B126" s="15" t="s">
        <v>10</v>
      </c>
      <c r="C126" s="31" t="s">
        <v>57</v>
      </c>
      <c r="D126" s="36">
        <v>800000</v>
      </c>
    </row>
    <row r="127" spans="1:4" s="31" customFormat="1" x14ac:dyDescent="0.25">
      <c r="A127" s="35"/>
    </row>
    <row r="128" spans="1:4" s="31" customFormat="1" x14ac:dyDescent="0.25">
      <c r="A128" s="35">
        <f>A126+1</f>
        <v>43</v>
      </c>
      <c r="B128" s="15" t="s">
        <v>10</v>
      </c>
      <c r="C128" s="31" t="s">
        <v>110</v>
      </c>
      <c r="D128" s="65">
        <v>300000</v>
      </c>
    </row>
    <row r="129" spans="1:4" s="31" customFormat="1" x14ac:dyDescent="0.25">
      <c r="A129" s="35"/>
      <c r="B129" s="15"/>
      <c r="D129" s="65"/>
    </row>
    <row r="130" spans="1:4" s="31" customFormat="1" x14ac:dyDescent="0.25">
      <c r="A130" s="35">
        <f>A128+1</f>
        <v>44</v>
      </c>
      <c r="B130" s="15" t="s">
        <v>10</v>
      </c>
      <c r="C130" s="31" t="s">
        <v>58</v>
      </c>
      <c r="D130" s="65">
        <v>150000</v>
      </c>
    </row>
    <row r="131" spans="1:4" s="31" customFormat="1" x14ac:dyDescent="0.25">
      <c r="A131" s="35"/>
      <c r="B131" s="15"/>
      <c r="D131" s="65"/>
    </row>
    <row r="132" spans="1:4" s="31" customFormat="1" x14ac:dyDescent="0.25">
      <c r="A132" s="35">
        <f>A130+1</f>
        <v>45</v>
      </c>
      <c r="B132" s="15" t="s">
        <v>10</v>
      </c>
      <c r="C132" s="31" t="s">
        <v>59</v>
      </c>
      <c r="D132" s="65">
        <v>300000</v>
      </c>
    </row>
    <row r="133" spans="1:4" s="31" customFormat="1" x14ac:dyDescent="0.25">
      <c r="A133" s="35"/>
      <c r="B133" s="15"/>
      <c r="D133" s="65"/>
    </row>
    <row r="134" spans="1:4" s="31" customFormat="1" x14ac:dyDescent="0.25">
      <c r="A134" s="35">
        <v>46</v>
      </c>
      <c r="B134" s="15" t="s">
        <v>10</v>
      </c>
      <c r="C134" s="31" t="s">
        <v>87</v>
      </c>
      <c r="D134" s="65">
        <v>3000000</v>
      </c>
    </row>
    <row r="135" spans="1:4" s="31" customFormat="1" x14ac:dyDescent="0.25">
      <c r="A135" s="35"/>
      <c r="B135" s="15"/>
      <c r="D135" s="65"/>
    </row>
    <row r="136" spans="1:4" s="31" customFormat="1" x14ac:dyDescent="0.25">
      <c r="A136" s="35">
        <v>47</v>
      </c>
      <c r="B136" s="15" t="s">
        <v>10</v>
      </c>
      <c r="C136" s="31" t="s">
        <v>72</v>
      </c>
      <c r="D136" s="36">
        <v>2000000</v>
      </c>
    </row>
    <row r="137" spans="1:4" s="31" customFormat="1" x14ac:dyDescent="0.25">
      <c r="A137" s="35"/>
      <c r="B137" s="15"/>
      <c r="D137" s="36"/>
    </row>
    <row r="138" spans="1:4" s="31" customFormat="1" ht="31.5" x14ac:dyDescent="0.25">
      <c r="A138" s="35">
        <f>A136+1</f>
        <v>48</v>
      </c>
      <c r="B138" s="15" t="s">
        <v>10</v>
      </c>
      <c r="C138" s="31" t="s">
        <v>73</v>
      </c>
      <c r="D138" s="36">
        <v>11000000</v>
      </c>
    </row>
    <row r="139" spans="1:4" s="31" customFormat="1" x14ac:dyDescent="0.25">
      <c r="A139" s="35"/>
      <c r="B139" s="15"/>
      <c r="D139" s="36"/>
    </row>
    <row r="140" spans="1:4" s="31" customFormat="1" ht="31.5" x14ac:dyDescent="0.25">
      <c r="A140" s="35">
        <f>A138+1</f>
        <v>49</v>
      </c>
      <c r="B140" s="15" t="s">
        <v>10</v>
      </c>
      <c r="C140" s="31" t="s">
        <v>74</v>
      </c>
      <c r="D140" s="36">
        <v>400000</v>
      </c>
    </row>
    <row r="141" spans="1:4" s="31" customFormat="1" x14ac:dyDescent="0.25">
      <c r="A141" s="35"/>
      <c r="B141" s="15"/>
      <c r="D141" s="36"/>
    </row>
    <row r="142" spans="1:4" s="31" customFormat="1" ht="31.5" x14ac:dyDescent="0.25">
      <c r="A142" s="35">
        <f>A140+1</f>
        <v>50</v>
      </c>
      <c r="B142" s="15" t="s">
        <v>10</v>
      </c>
      <c r="C142" s="31" t="s">
        <v>75</v>
      </c>
      <c r="D142" s="36">
        <v>188921</v>
      </c>
    </row>
    <row r="143" spans="1:4" s="31" customFormat="1" x14ac:dyDescent="0.25">
      <c r="A143" s="35"/>
      <c r="B143" s="15"/>
      <c r="D143" s="36"/>
    </row>
    <row r="144" spans="1:4" s="31" customFormat="1" ht="31.5" x14ac:dyDescent="0.25">
      <c r="A144" s="35">
        <v>51</v>
      </c>
      <c r="B144" s="15" t="s">
        <v>10</v>
      </c>
      <c r="C144" s="31" t="s">
        <v>77</v>
      </c>
      <c r="D144" s="36">
        <v>340000</v>
      </c>
    </row>
    <row r="145" spans="1:4" s="31" customFormat="1" x14ac:dyDescent="0.25">
      <c r="A145" s="35"/>
      <c r="B145" s="15"/>
      <c r="D145" s="36"/>
    </row>
    <row r="146" spans="1:4" s="31" customFormat="1" x14ac:dyDescent="0.25">
      <c r="A146" s="35">
        <f>A144+1</f>
        <v>52</v>
      </c>
      <c r="B146" s="15" t="s">
        <v>10</v>
      </c>
      <c r="C146" s="31" t="s">
        <v>78</v>
      </c>
      <c r="D146" s="36">
        <v>800000</v>
      </c>
    </row>
    <row r="147" spans="1:4" s="31" customFormat="1" x14ac:dyDescent="0.25">
      <c r="A147" s="35"/>
      <c r="B147" s="15"/>
      <c r="D147" s="36"/>
    </row>
    <row r="148" spans="1:4" s="31" customFormat="1" ht="31.5" x14ac:dyDescent="0.25">
      <c r="A148" s="35">
        <f>A146+1</f>
        <v>53</v>
      </c>
      <c r="B148" s="15" t="s">
        <v>10</v>
      </c>
      <c r="C148" s="31" t="s">
        <v>79</v>
      </c>
      <c r="D148" s="36">
        <v>510000</v>
      </c>
    </row>
    <row r="149" spans="1:4" s="31" customFormat="1" x14ac:dyDescent="0.25">
      <c r="A149" s="35"/>
      <c r="B149" s="15"/>
      <c r="D149" s="36"/>
    </row>
    <row r="150" spans="1:4" s="31" customFormat="1" x14ac:dyDescent="0.25">
      <c r="A150" s="35">
        <f>A148+1</f>
        <v>54</v>
      </c>
      <c r="B150" s="15" t="s">
        <v>10</v>
      </c>
      <c r="C150" s="31" t="s">
        <v>80</v>
      </c>
      <c r="D150" s="36">
        <v>180000</v>
      </c>
    </row>
    <row r="151" spans="1:4" s="31" customFormat="1" x14ac:dyDescent="0.25">
      <c r="A151" s="35"/>
      <c r="B151" s="15"/>
      <c r="D151" s="36"/>
    </row>
    <row r="152" spans="1:4" s="31" customFormat="1" ht="31.5" x14ac:dyDescent="0.25">
      <c r="A152" s="35">
        <f>A150+1</f>
        <v>55</v>
      </c>
      <c r="B152" s="15" t="s">
        <v>10</v>
      </c>
      <c r="C152" s="31" t="s">
        <v>81</v>
      </c>
      <c r="D152" s="36">
        <v>243404</v>
      </c>
    </row>
    <row r="153" spans="1:4" s="31" customFormat="1" x14ac:dyDescent="0.25">
      <c r="A153" s="35"/>
      <c r="B153" s="15"/>
      <c r="D153" s="36"/>
    </row>
    <row r="154" spans="1:4" s="31" customFormat="1" ht="31.5" x14ac:dyDescent="0.25">
      <c r="A154" s="35">
        <f>A152+1</f>
        <v>56</v>
      </c>
      <c r="B154" s="15" t="s">
        <v>10</v>
      </c>
      <c r="C154" s="31" t="s">
        <v>82</v>
      </c>
      <c r="D154" s="36">
        <v>250000</v>
      </c>
    </row>
    <row r="155" spans="1:4" s="31" customFormat="1" x14ac:dyDescent="0.25">
      <c r="A155" s="35"/>
      <c r="B155" s="15"/>
      <c r="D155" s="36"/>
    </row>
    <row r="156" spans="1:4" s="31" customFormat="1" x14ac:dyDescent="0.25">
      <c r="A156" s="35">
        <f>A154+1</f>
        <v>57</v>
      </c>
      <c r="B156" s="15" t="s">
        <v>10</v>
      </c>
      <c r="C156" s="31" t="s">
        <v>111</v>
      </c>
      <c r="D156" s="36">
        <v>288000</v>
      </c>
    </row>
    <row r="157" spans="1:4" s="31" customFormat="1" x14ac:dyDescent="0.25">
      <c r="A157" s="35"/>
      <c r="B157" s="15"/>
      <c r="D157" s="65"/>
    </row>
    <row r="158" spans="1:4" s="41" customFormat="1" thickBot="1" x14ac:dyDescent="0.25">
      <c r="A158" s="37" t="s">
        <v>43</v>
      </c>
      <c r="B158" s="38"/>
      <c r="C158" s="39"/>
      <c r="D158" s="40">
        <f>SUM(D82:D157)</f>
        <v>57005033.289999999</v>
      </c>
    </row>
    <row r="159" spans="1:4" s="32" customFormat="1" ht="16.5" thickTop="1" x14ac:dyDescent="0.25">
      <c r="A159" s="30"/>
      <c r="B159" s="15"/>
      <c r="C159" s="33"/>
      <c r="D159" s="34"/>
    </row>
    <row r="160" spans="1:4" s="32" customFormat="1" x14ac:dyDescent="0.25">
      <c r="A160" s="30">
        <v>58</v>
      </c>
      <c r="B160" s="15" t="s">
        <v>64</v>
      </c>
      <c r="C160" s="31" t="s">
        <v>101</v>
      </c>
      <c r="D160" s="65">
        <v>20000</v>
      </c>
    </row>
    <row r="161" spans="1:4" s="32" customFormat="1" x14ac:dyDescent="0.25">
      <c r="A161" s="30"/>
      <c r="B161" s="15"/>
      <c r="C161" s="31"/>
      <c r="D161" s="65"/>
    </row>
    <row r="162" spans="1:4" s="32" customFormat="1" x14ac:dyDescent="0.25">
      <c r="A162" s="30">
        <f>A160+1</f>
        <v>59</v>
      </c>
      <c r="B162" s="15" t="s">
        <v>65</v>
      </c>
      <c r="C162" s="31" t="s">
        <v>66</v>
      </c>
      <c r="D162" s="65">
        <v>10000</v>
      </c>
    </row>
    <row r="163" spans="1:4" s="32" customFormat="1" x14ac:dyDescent="0.25">
      <c r="A163" s="30"/>
      <c r="B163" s="15"/>
      <c r="C163" s="31"/>
      <c r="D163" s="65"/>
    </row>
    <row r="164" spans="1:4" s="32" customFormat="1" ht="31.5" x14ac:dyDescent="0.25">
      <c r="A164" s="30">
        <f>A162+1</f>
        <v>60</v>
      </c>
      <c r="B164" s="15" t="s">
        <v>64</v>
      </c>
      <c r="C164" s="31" t="s">
        <v>102</v>
      </c>
      <c r="D164" s="65">
        <v>30000</v>
      </c>
    </row>
    <row r="165" spans="1:4" s="32" customFormat="1" x14ac:dyDescent="0.25">
      <c r="A165" s="30"/>
      <c r="B165" s="15"/>
      <c r="C165" s="31"/>
      <c r="D165" s="65"/>
    </row>
    <row r="166" spans="1:4" s="32" customFormat="1" x14ac:dyDescent="0.25">
      <c r="A166" s="30">
        <f>A164+1</f>
        <v>61</v>
      </c>
      <c r="B166" s="15" t="s">
        <v>64</v>
      </c>
      <c r="C166" s="31" t="s">
        <v>67</v>
      </c>
      <c r="D166" s="65">
        <v>40000</v>
      </c>
    </row>
    <row r="167" spans="1:4" s="32" customFormat="1" x14ac:dyDescent="0.25">
      <c r="A167" s="30"/>
      <c r="B167" s="15"/>
      <c r="C167" s="74"/>
      <c r="D167" s="65"/>
    </row>
    <row r="168" spans="1:4" s="32" customFormat="1" x14ac:dyDescent="0.25">
      <c r="A168" s="30">
        <f>A166+1</f>
        <v>62</v>
      </c>
      <c r="B168" s="15" t="s">
        <v>64</v>
      </c>
      <c r="C168" s="31" t="s">
        <v>93</v>
      </c>
      <c r="D168" s="65">
        <v>20000</v>
      </c>
    </row>
    <row r="169" spans="1:4" s="32" customFormat="1" x14ac:dyDescent="0.25">
      <c r="A169" s="30"/>
      <c r="B169" s="15"/>
      <c r="C169" s="31"/>
      <c r="D169" s="65"/>
    </row>
    <row r="170" spans="1:4" s="32" customFormat="1" x14ac:dyDescent="0.25">
      <c r="A170" s="30">
        <f>A168+1</f>
        <v>63</v>
      </c>
      <c r="B170" s="15" t="s">
        <v>64</v>
      </c>
      <c r="C170" s="31" t="s">
        <v>68</v>
      </c>
      <c r="D170" s="65">
        <v>13000</v>
      </c>
    </row>
    <row r="171" spans="1:4" s="32" customFormat="1" x14ac:dyDescent="0.25">
      <c r="A171" s="30"/>
      <c r="B171" s="15"/>
      <c r="C171" s="31"/>
      <c r="D171" s="65"/>
    </row>
    <row r="172" spans="1:4" s="41" customFormat="1" thickBot="1" x14ac:dyDescent="0.25">
      <c r="A172" s="37" t="s">
        <v>69</v>
      </c>
      <c r="B172" s="38"/>
      <c r="C172" s="39"/>
      <c r="D172" s="40">
        <f>SUM(D160:D170)</f>
        <v>133000</v>
      </c>
    </row>
    <row r="173" spans="1:4" s="32" customFormat="1" ht="16.5" thickTop="1" x14ac:dyDescent="0.25">
      <c r="A173" s="30"/>
      <c r="B173" s="15"/>
      <c r="C173" s="33"/>
      <c r="D173" s="34"/>
    </row>
    <row r="174" spans="1:4" s="43" customFormat="1" ht="31.5" x14ac:dyDescent="0.25">
      <c r="A174" s="42">
        <v>64</v>
      </c>
      <c r="B174" s="43" t="s">
        <v>6</v>
      </c>
      <c r="C174" s="44" t="s">
        <v>113</v>
      </c>
      <c r="D174" s="55">
        <v>50000000</v>
      </c>
    </row>
    <row r="175" spans="1:4" s="43" customFormat="1" x14ac:dyDescent="0.25">
      <c r="A175" s="42"/>
      <c r="C175" s="44"/>
      <c r="D175" s="55"/>
    </row>
    <row r="176" spans="1:4" s="43" customFormat="1" x14ac:dyDescent="0.25">
      <c r="A176" s="42">
        <v>65</v>
      </c>
      <c r="B176" s="43" t="s">
        <v>88</v>
      </c>
      <c r="C176" s="44" t="s">
        <v>60</v>
      </c>
      <c r="D176" s="55">
        <v>1000000</v>
      </c>
    </row>
    <row r="177" spans="1:6" x14ac:dyDescent="0.25">
      <c r="A177" s="56"/>
      <c r="B177" s="2"/>
      <c r="C177" s="3"/>
      <c r="D177" s="4"/>
    </row>
    <row r="178" spans="1:6" x14ac:dyDescent="0.25">
      <c r="A178" s="30">
        <v>66</v>
      </c>
      <c r="B178" s="15" t="s">
        <v>6</v>
      </c>
      <c r="C178" s="44" t="s">
        <v>92</v>
      </c>
      <c r="D178" s="55">
        <v>94308066.799999997</v>
      </c>
    </row>
    <row r="179" spans="1:6" x14ac:dyDescent="0.25">
      <c r="A179" s="56"/>
      <c r="B179" s="2"/>
      <c r="C179" s="3"/>
      <c r="D179" s="4"/>
    </row>
    <row r="180" spans="1:6" s="41" customFormat="1" thickBot="1" x14ac:dyDescent="0.25">
      <c r="A180" s="37" t="s">
        <v>7</v>
      </c>
      <c r="B180" s="38"/>
      <c r="C180" s="39"/>
      <c r="D180" s="40">
        <f>SUM(D174:D178)</f>
        <v>145308066.80000001</v>
      </c>
    </row>
    <row r="181" spans="1:6" ht="16.5" thickTop="1" x14ac:dyDescent="0.25">
      <c r="A181" s="56"/>
      <c r="B181" s="2"/>
      <c r="C181" s="3"/>
      <c r="D181" s="4"/>
    </row>
    <row r="182" spans="1:6" s="49" customFormat="1" ht="21" customHeight="1" thickBot="1" x14ac:dyDescent="0.3">
      <c r="A182" s="45" t="s">
        <v>11</v>
      </c>
      <c r="B182" s="46"/>
      <c r="C182" s="45"/>
      <c r="D182" s="47">
        <f>SUM(D16,D32,D40,D44,D52,D59,D69,D80,D158,D172,D180)</f>
        <v>285732343.79000002</v>
      </c>
      <c r="E182" s="48">
        <f>D9-D182</f>
        <v>1.1324882507324219E-6</v>
      </c>
    </row>
    <row r="183" spans="1:6" s="51" customFormat="1" ht="10.5" customHeight="1" thickTop="1" x14ac:dyDescent="0.25">
      <c r="A183" s="50"/>
      <c r="B183" s="15"/>
      <c r="C183" s="32"/>
      <c r="D183" s="4"/>
      <c r="E183" s="32"/>
      <c r="F183" s="32"/>
    </row>
    <row r="184" spans="1:6" x14ac:dyDescent="0.25">
      <c r="A184" s="56"/>
      <c r="B184" s="2"/>
      <c r="C184" s="3"/>
      <c r="D184" s="4"/>
    </row>
    <row r="185" spans="1:6" x14ac:dyDescent="0.25">
      <c r="A185" s="56"/>
      <c r="B185" s="2"/>
      <c r="C185" s="3"/>
      <c r="D185" s="4"/>
    </row>
    <row r="186" spans="1:6" x14ac:dyDescent="0.25">
      <c r="A186" s="56"/>
      <c r="B186" s="2"/>
      <c r="C186" s="3"/>
      <c r="D186" s="4"/>
    </row>
    <row r="187" spans="1:6" x14ac:dyDescent="0.25">
      <c r="A187" s="56"/>
      <c r="B187" s="2"/>
      <c r="C187" s="3"/>
      <c r="D187" s="4"/>
    </row>
    <row r="188" spans="1:6" s="68" customFormat="1" ht="16.5" x14ac:dyDescent="0.25">
      <c r="A188" s="8" t="s">
        <v>61</v>
      </c>
      <c r="B188" s="66"/>
      <c r="C188" s="67"/>
      <c r="D188" s="4">
        <f>-SUM('[1]1. Bilance příjmů a výdajů'!$D$54:$E$54)</f>
        <v>10704277</v>
      </c>
      <c r="E188" s="67"/>
      <c r="F188" s="67"/>
    </row>
    <row r="189" spans="1:6" s="69" customFormat="1" x14ac:dyDescent="0.25">
      <c r="A189" s="32"/>
      <c r="B189" s="15"/>
      <c r="C189" s="32"/>
      <c r="E189" s="32"/>
      <c r="F189" s="32"/>
    </row>
    <row r="190" spans="1:6" s="26" customFormat="1" ht="14.25" customHeight="1" thickBot="1" x14ac:dyDescent="0.25">
      <c r="A190" s="78" t="s">
        <v>3</v>
      </c>
      <c r="B190" s="78"/>
      <c r="C190" s="24" t="s">
        <v>4</v>
      </c>
      <c r="D190" s="25" t="s">
        <v>5</v>
      </c>
    </row>
    <row r="191" spans="1:6" s="69" customFormat="1" ht="16.5" thickTop="1" x14ac:dyDescent="0.25">
      <c r="A191" s="32"/>
      <c r="B191" s="15"/>
      <c r="C191" s="32"/>
      <c r="D191" s="4"/>
      <c r="E191" s="32"/>
      <c r="F191" s="32"/>
    </row>
    <row r="192" spans="1:6" s="69" customFormat="1" ht="31.5" x14ac:dyDescent="0.25">
      <c r="A192" s="32">
        <v>1</v>
      </c>
      <c r="B192" s="15" t="s">
        <v>34</v>
      </c>
      <c r="C192" s="31" t="s">
        <v>89</v>
      </c>
      <c r="D192" s="4">
        <v>9377968</v>
      </c>
      <c r="E192" s="32"/>
      <c r="F192" s="32"/>
    </row>
    <row r="193" spans="1:6" s="69" customFormat="1" x14ac:dyDescent="0.25">
      <c r="A193" s="32"/>
      <c r="B193" s="15"/>
      <c r="C193" s="32"/>
      <c r="D193" s="4"/>
      <c r="E193" s="32"/>
      <c r="F193" s="32"/>
    </row>
    <row r="194" spans="1:6" s="69" customFormat="1" x14ac:dyDescent="0.25">
      <c r="A194" s="32">
        <v>2</v>
      </c>
      <c r="B194" s="15" t="s">
        <v>34</v>
      </c>
      <c r="C194" s="32" t="s">
        <v>90</v>
      </c>
      <c r="D194" s="4">
        <v>1326309</v>
      </c>
      <c r="E194" s="32"/>
      <c r="F194" s="32"/>
    </row>
    <row r="195" spans="1:6" s="69" customFormat="1" x14ac:dyDescent="0.25">
      <c r="A195" s="32"/>
      <c r="B195" s="15"/>
      <c r="C195" s="32"/>
      <c r="D195" s="4"/>
      <c r="E195" s="32"/>
      <c r="F195" s="32"/>
    </row>
    <row r="196" spans="1:6" ht="20.25" customHeight="1" thickBot="1" x14ac:dyDescent="0.3">
      <c r="A196" s="13" t="s">
        <v>91</v>
      </c>
      <c r="B196" s="18"/>
      <c r="C196" s="19"/>
      <c r="D196" s="52">
        <f>SUM(D192:D194)</f>
        <v>10704277</v>
      </c>
      <c r="E196" s="3"/>
      <c r="F196" s="3"/>
    </row>
    <row r="197" spans="1:6" ht="16.5" thickTop="1" x14ac:dyDescent="0.25">
      <c r="A197" s="56"/>
      <c r="B197" s="2"/>
      <c r="C197" s="3"/>
      <c r="D197" s="70"/>
      <c r="E197" s="3"/>
      <c r="F197" s="3"/>
    </row>
    <row r="198" spans="1:6" x14ac:dyDescent="0.25">
      <c r="A198" s="56"/>
      <c r="B198" s="2"/>
      <c r="C198" s="3"/>
      <c r="D198" s="4"/>
    </row>
    <row r="199" spans="1:6" x14ac:dyDescent="0.25">
      <c r="A199" s="56"/>
      <c r="B199" s="2"/>
      <c r="C199" s="3"/>
      <c r="D199" s="4"/>
    </row>
    <row r="200" spans="1:6" x14ac:dyDescent="0.25">
      <c r="A200" s="75"/>
      <c r="B200" s="2"/>
      <c r="C200" s="3"/>
      <c r="D200" s="4"/>
    </row>
  </sheetData>
  <mergeCells count="5">
    <mergeCell ref="A8:C8"/>
    <mergeCell ref="A11:B11"/>
    <mergeCell ref="A190:B190"/>
    <mergeCell ref="A63:B63"/>
    <mergeCell ref="A124:B124"/>
  </mergeCells>
  <pageMargins left="0.70866141732283472" right="0.70866141732283472" top="0.78740157480314965" bottom="0.78740157480314965" header="0.31496062992125984" footer="0.31496062992125984"/>
  <pageSetup paperSize="9" scale="65" firstPageNumber="260" orientation="portrait" useFirstPageNumber="1" r:id="rId1"/>
  <headerFooter>
    <oddFooter>&amp;L&amp;"-,Kurzíva"Zastupitelstvo Olomouckého kraje 25.6.2018
5. - Rozpočet Olomouckého kraje 2017 - závěrečný účet
Příloha č. 12: Zůstatek bankovních účtu Olomouckého kraje k 31.12.2017&amp;R&amp;"-,Kurzíva"Strana &amp;P (celkem 478)</oddFooter>
  </headerFooter>
  <rowBreaks count="1" manualBreakCount="1">
    <brk id="123" max="3" man="1"/>
  </rowBreaks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přebytek</vt:lpstr>
      <vt:lpstr>přebytek!Oblast_tisku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Balabuch Petr</cp:lastModifiedBy>
  <cp:lastPrinted>2018-05-29T10:48:10Z</cp:lastPrinted>
  <dcterms:created xsi:type="dcterms:W3CDTF">2018-01-22T12:45:24Z</dcterms:created>
  <dcterms:modified xsi:type="dcterms:W3CDTF">2018-05-30T11:58:20Z</dcterms:modified>
</cp:coreProperties>
</file>