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19\Zastupitelstvo\ZOK 24.6.2019\"/>
    </mc:Choice>
  </mc:AlternateContent>
  <bookViews>
    <workbookView xWindow="0" yWindow="60" windowWidth="15195" windowHeight="9210"/>
  </bookViews>
  <sheets>
    <sheet name="Příloha č. 1" sheetId="1" r:id="rId1"/>
    <sheet name="Příloha č. 2" sheetId="4" r:id="rId2"/>
    <sheet name="Příloha  č. 3" sheetId="5" r:id="rId3"/>
  </sheets>
  <definedNames>
    <definedName name="_xlnm.Print_Area" localSheetId="0">'Příloha č. 1'!$A$1:$E$873</definedName>
    <definedName name="_xlnm.Print_Area" localSheetId="1">'Příloha č. 2'!$A$1:$E$120</definedName>
  </definedNames>
  <calcPr calcId="162913"/>
</workbook>
</file>

<file path=xl/calcChain.xml><?xml version="1.0" encoding="utf-8"?>
<calcChain xmlns="http://schemas.openxmlformats.org/spreadsheetml/2006/main">
  <c r="C52" i="5" l="1"/>
  <c r="C51" i="5"/>
  <c r="C53" i="5" s="1"/>
  <c r="B51" i="5"/>
  <c r="B53" i="5" s="1"/>
  <c r="B48" i="5"/>
  <c r="B57" i="5" s="1"/>
  <c r="C47" i="5"/>
  <c r="B46" i="5"/>
  <c r="C44" i="5"/>
  <c r="C43" i="5"/>
  <c r="C42" i="5"/>
  <c r="C40" i="5"/>
  <c r="C39" i="5"/>
  <c r="C35" i="5"/>
  <c r="C33" i="5"/>
  <c r="C31" i="5"/>
  <c r="C46" i="5" s="1"/>
  <c r="C48" i="5" s="1"/>
  <c r="C57" i="5" s="1"/>
  <c r="B28" i="5"/>
  <c r="B56" i="5" s="1"/>
  <c r="C27" i="5"/>
  <c r="B26" i="5"/>
  <c r="C23" i="5"/>
  <c r="C22" i="5"/>
  <c r="C20" i="5"/>
  <c r="C19" i="5"/>
  <c r="C18" i="5"/>
  <c r="C14" i="5"/>
  <c r="C8" i="5"/>
  <c r="C4" i="5"/>
  <c r="C26" i="5" s="1"/>
  <c r="C28" i="5" s="1"/>
  <c r="C56" i="5" s="1"/>
  <c r="E119" i="4"/>
  <c r="E112" i="4"/>
  <c r="E103" i="4"/>
  <c r="E81" i="4"/>
  <c r="E73" i="4"/>
  <c r="E65" i="4"/>
  <c r="E58" i="4"/>
  <c r="E38" i="4"/>
  <c r="E39" i="4" s="1"/>
  <c r="E32" i="4"/>
  <c r="E25" i="4"/>
  <c r="E17" i="4"/>
  <c r="G25" i="4" s="1"/>
  <c r="E872" i="1"/>
  <c r="E865" i="1"/>
  <c r="E846" i="1"/>
  <c r="E839" i="1"/>
  <c r="E814" i="1"/>
  <c r="E807" i="1"/>
  <c r="E788" i="1"/>
  <c r="E760" i="1"/>
  <c r="E753" i="1"/>
  <c r="E734" i="1"/>
  <c r="E735" i="1" s="1"/>
  <c r="E727" i="1"/>
  <c r="E725" i="1"/>
  <c r="E705" i="1"/>
  <c r="E706" i="1" s="1"/>
  <c r="E702" i="1"/>
  <c r="E701" i="1"/>
  <c r="E682" i="1"/>
  <c r="E670" i="1"/>
  <c r="E652" i="1"/>
  <c r="E651" i="1"/>
  <c r="E645" i="1"/>
  <c r="E611" i="1"/>
  <c r="E604" i="1"/>
  <c r="E586" i="1"/>
  <c r="E579" i="1"/>
  <c r="E559" i="1"/>
  <c r="E552" i="1"/>
  <c r="E533" i="1"/>
  <c r="E526" i="1"/>
  <c r="G533" i="1" s="1"/>
  <c r="E514" i="1"/>
  <c r="E493" i="1"/>
  <c r="E486" i="1"/>
  <c r="E467" i="1"/>
  <c r="E460" i="1"/>
  <c r="E439" i="1"/>
  <c r="E440" i="1" s="1"/>
  <c r="E432" i="1"/>
  <c r="E433" i="1" s="1"/>
  <c r="E413" i="1"/>
  <c r="E406" i="1"/>
  <c r="E388" i="1"/>
  <c r="E381" i="1"/>
  <c r="E355" i="1"/>
  <c r="E347" i="1"/>
  <c r="E340" i="1"/>
  <c r="E333" i="1"/>
  <c r="E308" i="1"/>
  <c r="E301" i="1"/>
  <c r="E284" i="1"/>
  <c r="E277" i="1"/>
  <c r="E259" i="1"/>
  <c r="E258" i="1"/>
  <c r="E250" i="1"/>
  <c r="E228" i="1"/>
  <c r="E224" i="1"/>
  <c r="E217" i="1"/>
  <c r="E190" i="1"/>
  <c r="E183" i="1"/>
  <c r="E163" i="1"/>
  <c r="E155" i="1"/>
  <c r="E148" i="1"/>
  <c r="E129" i="1"/>
  <c r="E122" i="1"/>
  <c r="E99" i="1"/>
  <c r="E92" i="1"/>
  <c r="E75" i="1"/>
  <c r="E73" i="1"/>
  <c r="E67" i="1"/>
  <c r="E48" i="1"/>
  <c r="E41" i="1"/>
  <c r="E23" i="1"/>
  <c r="E16" i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403+8023 daň z příjmu PO za kraj
</t>
        </r>
      </text>
    </comment>
    <comment ref="C4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417-3000
</t>
        </r>
      </text>
    </comment>
    <comment ref="C5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46+266
</t>
        </r>
      </text>
    </comment>
    <comment ref="C6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360+503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108+91
109+125
219+17
274+49
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8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2+26 poj z
50+85 poj d
51+78 poj š
80+48 poj š
83+12
132+58
158+3
173+615
189+7 poj z
216+20
218+113
220+37
234+64
238+4 (celkem 6)
271+1
273+17
304+46 poj z do rez
305+620 poj š
352+731 poj š
357+51
358+4025
359+3017
402+392
436+61
</t>
        </r>
      </text>
    </comment>
    <comment ref="C9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172+10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217+55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13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1+86000
45+7879349
47+735
49+68478
69+2836
70+11656
112+96
113+76
114+6919
115+1400
116+3180
117+7848
153+1179
175+23821
176+509
177+611
221+102410
222+1728
295+412
296+220
298-83
366-111
</t>
        </r>
      </text>
    </comment>
    <comment ref="C14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72+1181232
73+8000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224+18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409+358
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15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301+227043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16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312+555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364+38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17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119+1000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365+4110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18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74+179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120+44
289+17
299+6
363+446
395+1338
406+998
407+2277
416+25
</t>
        </r>
      </text>
    </comment>
    <comment ref="C19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152+15
290+200
300+486
408+440
</t>
        </r>
      </text>
    </comment>
    <comment ref="C20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55+50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75+3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131+1776
156 + 3268
168 + 46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170 + 4215
171 + 426
181+2796
182+12
183+2
227+2344
280+341
291+126
294+2860
313+4210
351+2609
399+3992
400+3439
</t>
        </r>
      </text>
    </comment>
    <comment ref="C2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215+114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247+23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356+20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361+3917
362+6507
</t>
        </r>
      </text>
    </comment>
    <comment ref="C22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404-11454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417+3000
</t>
        </r>
      </text>
    </comment>
    <comment ref="C23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48+989
67+263
68+408
71+2625
75+3
110+216
118+4003
121+31032
122+23563
123+2049
124+1425
126+9110
154+338
156+3319
170 + 4226
171 + 645
174+2395
178+5054
179+2248
180+871
181+2843
223+549
225+3399
226+2230
227+2365
235+1681
276+7051
277+1168
278+24112
279+16327
280+621
291+186
294+2863
297+2885
302+7932
313+4210
351+2609
361+4006
362+6527
367+1106
368+9
369+21
370+20342
371+446
372+89315
396+507
397+4250
399+4034
400+3439
410+345
411+345
412+968
413+4478
414+2060
415+1148
</t>
        </r>
      </text>
    </comment>
    <comment ref="C25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62+4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63+1243 (celkem 2103)
64+5 (celkem 1405)
66+10
81+74
82+3177
84+2
131+761
215+8150 depozita
236+2988
237+5774
238+2 (celkem 6)
303+6
</t>
        </r>
      </text>
    </comment>
    <comment ref="C27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215+114
247+23
437+6171
438+3000
</t>
        </r>
      </text>
    </comment>
    <comment ref="C3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46+266
2+26 poj z
44+337 (celkem 6581)
55+50
63+860 (celkem 2103)
75+3
83+12
126-374
125+95
158+3
156 + 704
168 + 46
170 + 2324 (celkem 4215)
171 + 426
172+10
173+615
178+907 (celkem 5054)
179+71 (celkem 2248)
181+461 (celkem 2796)
182+12
183+2
189+7 poj z
216+20
217+55
218+113
227+114 (celkem 2344)
228+137
234+64
238+4 (celkem 6)
236+2988
237+5774
275+7000
276+27 (celkem 7051)
277+102 (celkem 1167)
291+126
294+896 (celkem 2860)
302+190 (celkem 7932)
303+6
304+46 poj z
306+154539 přebytek
313+4210
314-1186
351+884 (celkem 2609)
358+4025
360+503
361+872 (celkem 3917)
362+214 (celkem 6507)
368+9
369+21
370+193 (celkem 20342)
399+579 (celkem 3992)
400+1350 (celkem 3438)
402+392
403+8023 daň z příjmu PO za kraj
405-337 
351-72
383-207
413+215 (celkem 4478)
417-3000
438-3000
428+6
</t>
        </r>
      </text>
    </comment>
    <comment ref="C32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</text>
    </comment>
    <comment ref="C33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50+85 poj d
51+78 poj š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80+48 poj š
82+3177
131+761
132+58
156+3319
170 + 4226
171 + 645
181+2843
280+621
291+186
294+2863
305+620 poj š
352+731 poj š
313+4210
399+4034
400+3439
</t>
        </r>
      </text>
    </comment>
    <comment ref="C34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1+86000
45+7879349
47+735
49+68478
69+2836
70+11656
112+96
113+76
114+6919
115+1400
116+3180
117+7848
153+1179
175+23821
176+509
177+611
221+102410
222+1728
295+412
296+220
298-83
366-111
</t>
        </r>
      </text>
    </comment>
    <comment ref="C35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72+1181232
73+8000
224+18
409+358
</t>
        </r>
      </text>
    </comment>
    <comment ref="C36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301+227043
</t>
        </r>
      </text>
    </comment>
    <comment ref="C37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312+555
364+38
</t>
        </r>
      </text>
    </comment>
    <comment ref="C38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119+1000
365+4110</t>
        </r>
      </text>
    </comment>
    <comment ref="C39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74+179
120+44
289+17
299+6
363+446
395+1338
406+998
407+2277
416+25
</t>
        </r>
      </text>
    </comment>
    <comment ref="C40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152+15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290+200
300+486
408+440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4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215+114
247+23
356+20</t>
        </r>
      </text>
    </comment>
    <comment ref="C42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107+33318
404-11454
405+337 (z rezervy)
417+3000
437+6171
438+3000
</t>
        </r>
      </text>
    </comment>
    <comment ref="C43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3+12633
4+114478
5+3986
6+64
7+1922
8+945
9+4416
10+29898
48+989
67+263
68+408
71+2625
110+216
118+4003
121+31032
122+323 (celkem 23563)
124+1425
154+338
163 + 2
174+2395
180+871
223+549
226+2230
227+2365
235+1681
278+24112
279+16327
297+2885
351+2609
361+4006
362+6527
371+446
372+89315
397+4250
414+2060
415+1148
</t>
        </r>
      </text>
    </comment>
    <comment ref="C44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12+5031
13+1054
14+510
15+87
16+10
17+2502
18+603
19+1118
52+6018
53+1303
54+2
76+6541
77+2392
78+8592
79+2
108+91
109+125
127+6448
128+1350
129+1014
130+877
155+6
184+76
185+44
186+7771
187+1602
188+474
219+17
220+37
229+93
230+2300
231+12
232+1703
233+309
271+1
273+17
274+49
281+290
282+1188
283+567
284+531
292+1561
293+2043
307+1470
308+4081
309+19
310+656
311+2
357+51
359+3017
373+3259
374+4452
375+14302
376+3720
377+1830
378+227
379+771
353+20
418+1470
419+973
420+103
421+4
422+1338
434+19
435+1302
436+61
</t>
        </r>
      </text>
    </comment>
    <comment ref="C45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62+4
63+1243 (celkem 2103)
64+5 (celkem 1405)
66+10
81+74
84+2
105+290
215+8150 depozita
238+2 (celkem 6)</t>
        </r>
      </text>
    </comment>
    <comment ref="C47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215+114
247+23
437+6171
438+3000
</t>
        </r>
      </text>
    </comment>
    <comment ref="C5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8115, 8113, 8123, 8905
3+12633
4+114478
5+3986
6+64
7+1922
8+945
9+4416
10+29898
12+5031
13+1054
14+510
15+87
16+10
17+2502
18+603
19+1118
44+6581
52+6018
53+1303
54+2
63+860 (celkem 2103)
64+1400 (celkem 1405)
76+6541
77+2392
78+8592
79+2
105+290
107+33318
125+95
127+6448
128+1350
129+1014
130+877
155+6
163 + 2
184+76
185+44
186+7771
187+1602
188+474
228+137
229+93
230+2300
231+12
232+1703
233+309
275+7000
281+290
282+1188
283+567
284+531
292+1561
293+2043
306+154539
307+1470
308+4081
309+19
310+656
311+2
373+3259
374+4452
375+14302
376+3720
377+1830
378+227
379+771
353+20
418+1470
419+973
420+103
421+4
422+1338
434+19
435+1302
437+6171
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8224, 8124, 8114
44+6244 (celkem 6581)
122+23240 (celkem 23563) 
123+2049
126+9110
126+374
131+1776
156 + 2564
170 + 1891 (celkem 4215)
178+4147 (celkem 5054)
179+2177 (celkem 2248)
181+2335 (celkem 2796)
225+3399
227+2230 (celkem 2344)
276+7024 (celkem 7051)
277+1066 (celkem 1168)
280+341
294+1964 (celkem 2860)
302+7742 (celkem 7932)
314+1186
351+1725 (celkem 2609)
361+3045 (celkem 3917)
362+6293 (celkem 6507)
367+1106
370+20149 (celkem 20342)
399+3414 (celkem 3992)
400+2089 (celkem 3439)
351+72
383+207
396+507
410+345
411+345
412+968
413+4263 (celkem 4478)
428-6
</t>
        </r>
      </text>
    </comment>
  </commentList>
</comments>
</file>

<file path=xl/sharedStrings.xml><?xml version="1.0" encoding="utf-8"?>
<sst xmlns="http://schemas.openxmlformats.org/spreadsheetml/2006/main" count="795" uniqueCount="178">
  <si>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</si>
  <si>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</si>
  <si>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</si>
  <si>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</si>
  <si>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</si>
  <si>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</si>
  <si>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</si>
  <si>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</si>
  <si>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</si>
  <si>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Odvody PO 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</si>
  <si>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</si>
  <si>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</si>
  <si>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</si>
  <si>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</si>
  <si>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</si>
  <si>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</si>
  <si>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</si>
  <si>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</si>
  <si>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</si>
  <si>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</si>
  <si>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</si>
  <si>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</si>
  <si>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Ostatní nedaňové příjmy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</si>
  <si>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</si>
  <si>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</si>
  <si>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</si>
  <si>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</si>
  <si>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</si>
  <si>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</si>
  <si>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</si>
  <si>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</si>
  <si>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</si>
  <si>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Neinvestiční přijaté transfery ze SR</t>
  </si>
  <si>
    <t>Investiční transfery od obcí</t>
  </si>
  <si>
    <t xml:space="preserve"> -Rozpočtová změna 406/19</t>
  </si>
  <si>
    <t>druh rozpočtové změny: zapojení nových prostředků do rozpočtu</t>
  </si>
  <si>
    <t>poskytovatel: Ministerstvo financí</t>
  </si>
  <si>
    <t>důvod: neinvestiční dotace ze státního rozpočtu ČR na rok 2019 poskytnutá na základě rozhodnutí Ministerstva financí ČR č.j.: MF - 3739/2019/1201-5 ze dne 23.5.2019 ve výši 997 709,- Kč na náhradu škody způsobené kormoránem velkým na rybách na rybnících v nájmu společnosti Rybářství Haška s. r. o., Hustopeče nad Bečvou, za období od 30.6.2018 do 28.12.2018.</t>
  </si>
  <si>
    <t>Odbor ekonomický</t>
  </si>
  <si>
    <t>ORJ - 07</t>
  </si>
  <si>
    <t>UZ</t>
  </si>
  <si>
    <t xml:space="preserve">§ </t>
  </si>
  <si>
    <t>položka</t>
  </si>
  <si>
    <t>částka v Kč</t>
  </si>
  <si>
    <t>4111 - Neinvestiční přijaté transfery ze SR</t>
  </si>
  <si>
    <t>celkem</t>
  </si>
  <si>
    <t>Odbor životního prostředí a zemědělství</t>
  </si>
  <si>
    <t>ORJ - 09</t>
  </si>
  <si>
    <t>seskupení položek</t>
  </si>
  <si>
    <t>58 - Výdaje na náhrady za nezpůsobenou újmu</t>
  </si>
  <si>
    <t xml:space="preserve"> -Rozpočtová změna 407/19</t>
  </si>
  <si>
    <t>důvod: neinvestiční dotace ze státního rozpočtu ČR na rok 2019 poskytnutá na základě rozhodnutí Ministerstva financí ČR č.j.: MF - 12932/2019/1201-3 ze dne 28.5.2019 ve výši 2 276 930,- Kč na náhradu škody způsobené kormoránem velkým na rybách na rybnících v nájmu společnosti Rybářství Horák, s. r. o., Uničov, za období od 25.10.2018 do 6.1.2019.</t>
  </si>
  <si>
    <t xml:space="preserve"> -Rozpočtová změna 408/19</t>
  </si>
  <si>
    <t>poskytovatel: Úřad vlády České republiky</t>
  </si>
  <si>
    <t>důvod: neinvestiční dotace ze státního rozpočtu ČR na rok 2019 poskytnutá na základě rozhodnutí Úřadu vlády ČR č.j.: 32828/2018-KRP-14 ze dne 13.5.2019 v celkové výši                      439 940,- Kč na program "Podpora koordinátorů pro romské záležitosti“.</t>
  </si>
  <si>
    <t>4116 - Ostatní neinv. přijaté transfery ze SR</t>
  </si>
  <si>
    <t>Odbor kancelář ředitele</t>
  </si>
  <si>
    <t>ORJ - 03</t>
  </si>
  <si>
    <t>50 - Výdaje na platy, ost. platby za pr. práci a poj.</t>
  </si>
  <si>
    <t>51 - Neinvestiční nákupy a související výdaje</t>
  </si>
  <si>
    <t xml:space="preserve"> -Rozpočtová změna 409/19</t>
  </si>
  <si>
    <t>poskytovatel: Ministerstvo vnitra</t>
  </si>
  <si>
    <t>důvod: neinvestiční dotace ze státního rozpočtu ČR na rok 2019 poskytnutá na základě rozhodnutí Ministerstva vnitra ČR č.j.: MV-23490-2/OPK-2019, MV-232495-2/OPK-2019 a MV-23508-2/OPK-2019 ze dne 29.5.2019 v celkové výši 358 500,- Kč na projekty v rámci "Programu prevence kriminality".</t>
  </si>
  <si>
    <t>Odbor sociálních věcí</t>
  </si>
  <si>
    <t>ORJ - 11</t>
  </si>
  <si>
    <t xml:space="preserve"> -Rozpočtová změna 410/19</t>
  </si>
  <si>
    <t>poskytovatel: Ministerstvo pro místní rozvoj ČR</t>
  </si>
  <si>
    <t>důvod: odbor investic požádal ekonomický odbor dne 6.6.2019 o provedení rozpočtové změny. Důvodem navrhované změny je zapojení finančních prostředků do rozpočtu Olomouckého kraje v celkové výši 19 462 855,04 Kč. Finanční prostředky byly poukázány na účet Olomouckého kraje jako investiční dotace z Ministerstva pro místní rozvoj ČR na financování projektu v oblasti dopravy "II/444 kř. R35 Mohelnice - Úsov" v rámci Integrovaného regionálního operačního programu.</t>
  </si>
  <si>
    <t>Odbor investic</t>
  </si>
  <si>
    <t>ORJ - 50</t>
  </si>
  <si>
    <t>4216 - Ostatní invest. přijaté transfery ze SR</t>
  </si>
  <si>
    <t>8114 - Uhraz. splátky krát. přij. půjč. prostř.</t>
  </si>
  <si>
    <t xml:space="preserve"> -Rozpočtová změna 411/19</t>
  </si>
  <si>
    <t>poskytovatel: Ministerstvo životního prostředí ČR</t>
  </si>
  <si>
    <t>důvod: odbor investic požádal ekonomický odbor dne 6.6.2019 o provedení rozpočtové změny. Důvodem navrhované změny je zapojení finančních prostředků do rozpočtu Olomouckého kraje ve výši 344 733,66 Kč. Finanční prostředky byly poukázány na účet Olomouckého kraje jako investiční dotace z Ministerstva životního prostředí ČR na financování projektu "Dětské centrum Ostrůvek - Zateplení budovy a střechy objektu D, Mošnerova 1 a) zateplení" v rámci Operačního programu Životní prostředí.</t>
  </si>
  <si>
    <t>ORJ - 52</t>
  </si>
  <si>
    <t>59 - Ostatní neinvestiční výdaje</t>
  </si>
  <si>
    <t xml:space="preserve"> -Rozpočtová změna 412/19</t>
  </si>
  <si>
    <t>důvod: odbor investic požádal ekonomický odbor dne 6.6.2019 o provedení rozpočtové změny. Důvodem navrhované změny je zapojení finančních prostředků do rozpočtu Olomouckého kraje ve výši 967 772,30 Kč. Finanční prostředky byly poukázány na účet Olomouckého kraje jako investiční dotace z Ministerstva životního prostředí ČR na financování projektu "Realizace energeticky úsporných opatření - SOŠ lesnická a strojírenská Šternberk - domov mládeže" v rámci Operačního programu Životní prostředí.</t>
  </si>
  <si>
    <t xml:space="preserve"> -Rozpočtová změna 413/19</t>
  </si>
  <si>
    <t>důvod: odbor strategického rozvoje kraje požádal ekonomický odbor dne 5.6.2019 o provedení rozpočtové změny. Důvodem navrhované změny je zapojení finančních prostředků do rozpočtu Olomouckého kraje v celkové výši 4 477 959,- Kč. Finanční prostředky byly poukázány na účet Olomouckého kraje jako investiční a neinvestiční dotace z Ministerstva  pro místní rozvoj ČR na financování projektu v oblasti zdravotnictví "ZZS OK - Modernizace výcvikových středisek" v rámci Integrovaného regionálního operačního programu.</t>
  </si>
  <si>
    <t>Odbor strategického rozvoje kraje</t>
  </si>
  <si>
    <t>ORJ - 59</t>
  </si>
  <si>
    <t xml:space="preserve"> -Rozpočtová změna 414/19</t>
  </si>
  <si>
    <t>důvod: odbor strategického rozvoje kraje požádal ekonomický odbor dne 28.5.2019 o provedení rozpočtové změny. Důvodem navrhované změny je zapojení finančních prostředků do rozpočtu Olomouckého kraje v celkové výši 2 059 830,20 Kč a přesun finančních prostředků v rámci odboru strategického rozvoje kraje ve výši 6 389 805,80 Kč. Finanční prostředky budou poukázány na účet Olomouckého kraje jako investiční a neinvestiční dotace z Ministerstva životního prostředí ČR na financování projektu v oblasti zdravotnictví "Obnova zahrady Zdravotnického zařízení v Moravském Berouně" v rámci Operačního programu Životní prostředí.</t>
  </si>
  <si>
    <t>61 - Investiční nákupy a související výdaje</t>
  </si>
  <si>
    <t xml:space="preserve"> -Rozpočtová změna 415/19</t>
  </si>
  <si>
    <t>důvod: odbor strategického rozvoje kraje požádal ekonomický odbor dne 29.5.2019 o provedení rozpočtové změny. Důvodem navrhované změny je zapojení finančních prostředků do rozpočtu Olomouckého kraje ve výši 1 147 754,- Kč. Finanční prostředky budou poukázány na účet Olomouckého kraje jako neinvestiční dotace z Ministerstva  pro místní rozvoj ČR na financování projektu v oblasti cestovního ruchu "Podpora rozvoje cestovního ruchu v Olomouckém kraji".</t>
  </si>
  <si>
    <t xml:space="preserve"> -Rozpočtová změna 416/19</t>
  </si>
  <si>
    <t>důvod: neinvestiční dotace ze státního rozpočtu ČR na rok 2019 poskytnutá na základě rozhodnutí Ministerstva financí ČR č.j.: MF - 13356/2019/1201-3 ze dne 3.6.2019 ve výši 25 228,- Kč na náhradu škody způsobené vydrou říční  na rybách na rybníku Českého rybářského svazu, z. s., Přerov, za období od 1.11.2018 do 19.4.2019.</t>
  </si>
  <si>
    <t xml:space="preserve"> -Rozpočtová změna 417/19</t>
  </si>
  <si>
    <t>druh rozpočtové změny: vnitřní rozpočtová změna - přesun mezi jednotlivými položkami, paragrafy a odbory životního prostředí a zemědělství a Fondem na podporu výstavby a obnovy vodohospodářské infrastruktury</t>
  </si>
  <si>
    <t>důvod: odbor životního prostředí a zemědělství požádal ekonomický odbor dne 6.6.2019 o provedení rozpočtové změny. Důvodem navrhované změny je zapojení finančních prostředků do rozpočtu Fondu na podporu výstavby a obnovy vodohospodářské infrastruktury na území Olomouckého kraje ve výši 3 000 000,- Kč a snížení finančních prostředků rozpočtu odboru životního prostředí a zemědělství ve výši 3 000 000,- Kč. Finanční prostředky budou zapojeny jako předpokládané výnosy z poplatků za znečišťování ovzduší a budou v rámci Fondu použity na úhradu vratek za odběr podzemních vod a na dotace obcím.</t>
  </si>
  <si>
    <t>1332 - Poplatky za znečišťování ovzduší</t>
  </si>
  <si>
    <t>Odbor životního prostředí a zemědělství - odběr podzemních vod</t>
  </si>
  <si>
    <t>ORJ - 99</t>
  </si>
  <si>
    <t>63 - Investiční transfery</t>
  </si>
  <si>
    <t xml:space="preserve"> -Rozpočtová změna 418/19</t>
  </si>
  <si>
    <t xml:space="preserve">důvod: odbor investic  požádal ekonomický odbor dne 6.6.2019 o provedení rozpočtové změny. Důvodem navrhované změny je zapojení finančních prostředků do rozpočtu Olomouckého kraje v celkové výši 1 470 150,- Kč. Jedná se o zapojení finančních prostředků z revolvingového úvěru u Komerční banky, a.s., na financování projektu v oblasti kultury "Realizace depozitáře pro Vědeckou knihovnu v Olomouci", materiál je součástí programu jednání Rady Olomouckého kraje dne 17.6.2019 (bod 17.2.). </t>
  </si>
  <si>
    <t>8113 - Krátkodobé přijaté půjčené prostředky</t>
  </si>
  <si>
    <t xml:space="preserve"> -Rozpočtová změna 419/19</t>
  </si>
  <si>
    <t xml:space="preserve">důvod: odbor investic požádal ekonomický odbor dne 15.5.2019 o provedení rozpočtové změny. Důvodem navrhované změny je zapojení finančních prostředků do rozpočtu Olomouckého kraje v celkové výši 972 839,70 Kč. Jedná se o zapojení finančních prostředků z revolvingového úvěru u Komerční banky, a.s., na financování projektu v oblasti kultury "Muzeum Komenského v Přerově - rekonstrukce budovy", materiál je součástí programu jednání Rady Olomouckého kraje dne 17.6.2019 (bod 17.2.). </t>
  </si>
  <si>
    <t xml:space="preserve"> -Rozpočtová změna 420/19</t>
  </si>
  <si>
    <t xml:space="preserve">důvod: odbor investic požádal ekonomický odbor dne 29.5. a 6.6.2019 o provedení rozpočtové změny. Důvodem navrhované změny je zapojení finančních prostředků do rozpočtu Olomouckého kraje v celkové výši 103 325,79 Kč. Jedná se o zapojení finančních prostředků z revolvingového úvěru u Komerční banky, a.s., na financování projektu v oblasti zdravotnictví "Realizace energeticky úsporných opatření - Nemocnice Přerov-domov sester", materiál je součástí programu jednání Rady Olomouckého kraje dne 17.6.2019 (bod 17.2.). </t>
  </si>
  <si>
    <t xml:space="preserve"> -Rozpočtová změna 421/19</t>
  </si>
  <si>
    <t xml:space="preserve">důvod: odbor investic požádal ekonomický odbor dne 6.6.2019 o provedení rozpočtové změny. Důvodem navrhované změny je zapojení finančních prostředků do rozpočtu Olomouckého kraje v celkové výši 4 275,- Kč. Jedná se o zapojení finančních prostředků z revolvingového úvěru u Komerční banky, a.s., na financování projektu v oblasti sociální "Transformace příspěvkové organizace Nové Zámky - poskytovatel sociálních služeb - III.etapa - RD Litovel, Staroměstské náměstí 233", materiál je součástí programu jednání Rady Olomouckého kraje dne 17.6.2019 (bod 17.2.). </t>
  </si>
  <si>
    <t xml:space="preserve"> -Rozpočtová změna 422/19</t>
  </si>
  <si>
    <t xml:space="preserve">důvod: odbor investic požádal ekonomický odbor dne 4.6.2019 o provedení rozpočtové změny. Důvodem navrhované změny je zapojení finančních prostředků do rozpočtu Olomouckého kraje v celkové výši 1 338 399,99 Kč. Jedná se o zapojení finančních prostředků z revolvingového úvěru u Komerční banky, a.s., na financování projektu v oblasti školství "REÚO Střední škola a Základní škola Lipník nad Bečvou - přístavby školy + oprava fasády přední části budovy - a) zateplení", materiál je součástí programu jednání Rady Olomouckého kraje dne 17.6.2019 (bod 17.2.). </t>
  </si>
  <si>
    <t xml:space="preserve"> -Rozpočtová změna 423/19</t>
  </si>
  <si>
    <t>druh rozpočtové změny: vnitřní rozpočtová změna - přesun mezi jednotlivými položkami, paragrafy a odbory ekonomickým, sociálních věcí a zdravotnictví</t>
  </si>
  <si>
    <t>důvod: odbory sociálních věcí a zdravotnictví požádaly ekonomický odbor dne 30.5.2019 o provedení rozpočtové změny. Důvodem navrhované změny je převedení finančních prostředků z odboru ekonomického na odbor sociálních věcí ve výši 70 680,- Kč a na odbor zdravotnictví ve výši 235 600,- Kč. Finanční prostředky ze státní dotace budou použity k zajištění výplaty státního příspěvku pro zřizovatele zařízení pro děti vyžadující okamžitou pomoc (příspěvkové organizace Dětské centrum Ostrůvek, Olomouc, a Středisko sociální prevence Olomouc) podle § 42g a násl. zákona č. 359/1999 Sb., o sociálně - právní ochraně dětí na období duben 2019.</t>
  </si>
  <si>
    <t>5336 - Neinvestiční transfery zřízeným PO</t>
  </si>
  <si>
    <t>Odbor zdravotnictví</t>
  </si>
  <si>
    <t>ORJ - 14</t>
  </si>
  <si>
    <t xml:space="preserve"> -Rozpočtová změna 424/19</t>
  </si>
  <si>
    <t>druh rozpočtové změny: vnitřní rozpočtová změna - přesun mezi jednotlivými položkami, paragrafy a odbory ekonomickým a školství a mládeže</t>
  </si>
  <si>
    <t>důvod: odbor školství a mládeže požádal ekonomický odbor dne 4.6.2019 o provedení rozpočtové změny. Důvodem navrhované změny je převedení finančních prostředků z odboru ekonomického na odbor školství a mládeže ve výši 400 000,- Kč. Finanční prostředky budou použity na poskytnutí individuální dotace v oblasti školství na základě usnesení Rady Olomouckého kraje č. UR/66/42/2019 ze dne 3.6.2019, prostředky budou čerpány z rezervy Olomouckého kraje na individuální dotace.</t>
  </si>
  <si>
    <t>52 - Neinvestiční transfery soukromopr. subj.</t>
  </si>
  <si>
    <t>Odbor školství a mládeže</t>
  </si>
  <si>
    <t>ORJ - 10</t>
  </si>
  <si>
    <t>53 - Neinvestiční transfery veřejnopráv. subj.</t>
  </si>
  <si>
    <t xml:space="preserve"> -Rozpočtová změna 425/19</t>
  </si>
  <si>
    <t>druh rozpočtové změny: vnitřní rozpočtová změna - přesun mezi jednotlivými položkami, paragrafy a odbory ekonomickým a dopravy a silničního hospodářství</t>
  </si>
  <si>
    <t>důvod: odbor dopravy a silničního hospodářství požádal ekonomický odbor dne 7.6.2019 o provedení rozpočtové změny. Důvodem navrhované změny je převedení finančních prostředků z odboru ekonomického na odbor dopravy a silničního hospodářství ve výši       18 150,- Kč. Finanční prostředky budou použity na poskytnutí individuální dotace v oblasti dopravy, materiál je součástí programu jednání Rady Olomouckého kraje dne 17.6.2019 (bod 3.3.), prostředky budou čerpány z rezervy Olomouckého kraje na individuální dotace.</t>
  </si>
  <si>
    <t>Odbor dopravy a silničního hospodářství</t>
  </si>
  <si>
    <t>ORJ - 12</t>
  </si>
  <si>
    <t xml:space="preserve"> -Rozpočtová změna 426/19</t>
  </si>
  <si>
    <t>druh rozpočtové změny: vnitřní rozpočtová změna - přesun mezi jednotlivými položkami, paragrafy a odbory ekonomickým a kancelář ředitele</t>
  </si>
  <si>
    <t>důvod: odbor kancelář ředitele požádala ekonomický odbor dne 3.6.2019 o provedení rozpočtové změny. Důvodem navrhované změny je převedení finančních prostředků z odboru ekonomického na odbor kancelář ředitele ve výši 585 000,- Kč. Finanční prostředky budou použity na úhradu nákladů spojených s odvoláním proti rozsudku Obvodního soudu pro Prahu 1, a budou převedeny z rezervy Olomouckého kraje.</t>
  </si>
  <si>
    <t xml:space="preserve"> -Rozpočtová změna 427/19</t>
  </si>
  <si>
    <t>druh rozpočtové změny: vnitřní rozpočtová změna - přesun mezi jednotlivými položkami, paragrafy a odbory ekonomickým a investic</t>
  </si>
  <si>
    <t>důvod: odbor investic požádal ekonomický odbor dne 29.5. a 11.6.2019 o provedení rozpočtové změny. Důvodem navrhované změny je převedení finančních prostředků z odboru ekonomického na odbor investic v celkové výši 7 180 523,45 Kč. Finanční prostředky budou použity na financování  projektů v oblasti školství "Realizace energeticky úsporných opatření - SPŠ elektrotechnická Mohelnice - škola, dílny a) zateplení", "Realizace energeticky úsporných opatření - SPŠ elektrotechnická Mohelnice - škola, dílny b) vzduchotechnika", "Střední škola gastronomie a farmářství Jeseník - Tělocvična" a "REÚO Střední škola gastronomie a služeb, Přerov - budova tělocvičny - a) zateplení", a budou hrazeny z rezervy na investice Olomouckého kraje.</t>
  </si>
  <si>
    <t xml:space="preserve"> -Rozpočtová změna 428/19</t>
  </si>
  <si>
    <t>druh rozpočtové změny: vnitřní rozpočtová změna - přesun mezi jednotlivými položkami, paragrafy v rámci odboru ekonomického</t>
  </si>
  <si>
    <t>důvod: odbor ekonomický požádal dne 11.6.2019 o provedení rozpočtové změny. Důvodem navrhované změny je přesun finančních prostředků v rámci odboru ekonomického ve výši 6 000,- Kč. Finanční prostředky nebudou použity na mimořádnou splátku revolvingového úvěru a budou převedeny do rezervy na investice Olomouckého kraje.</t>
  </si>
  <si>
    <t xml:space="preserve"> -Rozpočtová změna 429/19</t>
  </si>
  <si>
    <t>druh rozpočtové změny: vnitřní rozpočtová změna - přesun mezi jednotlivými položkami, paragrafy v rámci odboru školství a mládeže</t>
  </si>
  <si>
    <t>důvod: odbor školství a mládeže požádal ekonomický odbor dne 4.6.2019 o provedení rozpočtové změny. Důvodem navrhované změny je přesun finančních prostředků v rámci odboru školství a mládeže v celkové výši 93 000,- Kč. Finanční prostředky budou použity na poskytnutí dotací z "Programu podpory práce s dětmi a mládeží v Olomouckém kraji" na základě usnesení Rady Olomouckého kraje č. UR/66/40/2019 ze dne 3.6.2019.</t>
  </si>
  <si>
    <t>5331 - Neinvestiční příspěvky zřízeným PO</t>
  </si>
  <si>
    <t xml:space="preserve"> -Rozpočtová změna 430/19</t>
  </si>
  <si>
    <t>druh rozpočtové změny: vnitřní rozpočtová změna - přesun mezi jednotlivými položkami, paragrafy v rámci odboru strategického rozvoje kraje</t>
  </si>
  <si>
    <t>důvod: odbor strategického rozvoje kraje požádal ekonomický odbor dne 7.6.2019 o provedení rozpočtové změny. Důvodem navrhované změny je přesun finančních prostředků v rámci odboru strategického rozvoje kraje v celkové výši 600 000,- Kč. Finanční prostředky budou použity na financování výdajů projektu v oblasti životní prostředí "Hospodaření se srážkovými vodami v intravilánu příspěvkových organizací Olomouckého kraje II" a "Hospodaření se srážkovými vodami v intravilánu příspěvkových organizací Olomouckého kraje III".</t>
  </si>
  <si>
    <t>ORJ - 30</t>
  </si>
  <si>
    <t xml:space="preserve"> -Rozpočtová změna 431/19</t>
  </si>
  <si>
    <t>druh rozpočtové změny: vnitřní rozpočtová změna - přesun mezi jednotlivými položkami, paragrafy v rámci odboru investic</t>
  </si>
  <si>
    <t>důvod: odbor investic požádal ekonomický odbor dne 29.5.2019 o provedení rozpočtové změny. Důvodem navrhované změny je přesun finančních prostředků v rámci odboru investic ve výši 300 000,- Kč. Finanční prostředky budou použity na financování výdajů projektu v oblasti zdravotnictví "Realizace energeticky úsporných opatření - Nemocnice Přerov - domov sester".</t>
  </si>
  <si>
    <t>ORJ - 17</t>
  </si>
  <si>
    <t xml:space="preserve"> -Rozpočtová změna 432/19</t>
  </si>
  <si>
    <t>druh rozpočtové změny: vnitřní rozpočtová změna - přesun mezi jednotlivými položkami, paragrafy v rámci odboru podpory řízení příspěvkových organizací</t>
  </si>
  <si>
    <t>důvod: odbor podpory řízení příspěvkových organizací požádal ekonomický odbor dne 3.6.2019 o provedení rozpočtové změny. Důvodem navrhované změny je přesun finančních prostředků v rámci odboru podpory řízení příspěvkových organizací ve výši        345 440,- Kč. Finanční prostředky budou použity na poskytnutí příspěvku na provoz - mzdové náklady pro příspěvkovou organizaci v oblasti dopravy Koordinátor Integrovaného dopravního systému Olomouckého kraje, materiál je součástí programu jednání Rady Olomouckého kraje dne 17.6.2019 (bod 9.1.).</t>
  </si>
  <si>
    <t>Odbor podpory řízení příspěvkových organizací</t>
  </si>
  <si>
    <t>ORJ - 19</t>
  </si>
  <si>
    <t xml:space="preserve"> -Rozpočtová změna 433/19</t>
  </si>
  <si>
    <t>důvod: odbor kancelář ředitele požádala ekonomický odbor dne 7.6.2019 o provedení rozpočtové změny. Důvodem navrhované změny je převedení finančních prostředků z odboru ekonomického na odbor kancelář ředitele ve výši 270 000,- Kč. Finanční prostředky budou použity na úhradu nákladů na vybavení zasedací místnosti, sekretariátu a pracovny hejtmana novým nábytkem, a budou převedeny z rezervy Olomouckého kraje.</t>
  </si>
  <si>
    <t xml:space="preserve"> -Rozpočtová změna 434/19</t>
  </si>
  <si>
    <t xml:space="preserve">důvod: odbor investic  požádal ekonomický odbor dne 10.6.2019 o provedení rozpočtové změny. Důvodem navrhované změny je zapojení finančních prostředků do rozpočtu Olomouckého kraje ve výši 19 239,- Kč. Jedná se o zapojení finančních prostředků z revolvingového úvěru u Komerční banky, a.s., na financování projektu v oblasti školství "Realizace energeticky úsporných opatření - SOŠ Šumperk, Zemědělská 3 - tělocvična", materiál je součástí programu jednání Rady Olomouckého kraje dne 17.6.2019 (bod 17.2.). </t>
  </si>
  <si>
    <t xml:space="preserve"> -Rozpočtová změna 435/19</t>
  </si>
  <si>
    <t xml:space="preserve">důvod: odbor investic  požádal ekonomický odbor dne 10.6.2019 o provedení rozpočtové změny. Důvodem navrhované změny je zapojení finančních prostředků do rozpočtu Olomouckého kraje ve výši 1 301 509,56 Kč. Jedná se o zapojení finančních prostředků z revolvingového úvěru u Komerční banky, a.s., na financování projektu v oblasti školství "REÚO Střední škola gastronomie a služeb, Přerov - budova tělocvičny - a) zateplení", materiál je součástí programu jednání Rady Olomouckého kraje dne 17.6.2019 (bod 17.2.). </t>
  </si>
  <si>
    <t xml:space="preserve"> -Rozpočtová změna 436/19</t>
  </si>
  <si>
    <t>důvod: odbor investic požádal ekonomický odbor dne 28.5.2019 o provedení rozpočtové změny. Důvodem navrhované změny je zapojení finančních prostředků do rozpočtu Olomouckého kraje v celkové výši 60 507,- Kč. Jedná se o zapojení finančních prostředků z vyúčtování přeložek a vratky poplatku, prostředky budou použity na financování investičních akcí v oblasti školství "Střední škola logistiky a chemie, Olomouc, U Hradiska 29 - Zateplení budovy školy a) zateplení" a v oblasti dopravy "Vypořádání staveb po jejich dokončení z minul. let - výkupy pozemků a jiné".</t>
  </si>
  <si>
    <t>2324 - Přijaté nekapitál. příspěvky a náhrady</t>
  </si>
  <si>
    <t>ÚZ</t>
  </si>
  <si>
    <t xml:space="preserve"> -Rozpočtová změna 437/19</t>
  </si>
  <si>
    <t>důvod: odbor životního prostředí a zemědělství požádal ekonomický odbor dne 6.6.2019 o provedení rozpočtové změny. Důvodem navrhované změny je zapojení finančních prostředků do rozpočtu Olomouckého kraje v celkové výši 6 170 822,- Kč. Finanční prostředky budou zapojeny jako zůstatek k 31.12.2018 na účtu z výnosů z poplatků za znečišťování ovzduší a pokut, a budou použity v rámci Fondu na podporu výstavby a obnovy vodohospodářské infrastruktury na území Olomouckého kraje na dotace obcím z programu "Výstavba, dostavba, intenzifikace čistíren odpadních vod včetně kořenových čistíren odpadních vod".</t>
  </si>
  <si>
    <t>8115 - Změna stavu krátkod. prostř. na BÚ</t>
  </si>
  <si>
    <t>částka</t>
  </si>
  <si>
    <t>4139 - Ostatní převody z vlastních fondů</t>
  </si>
  <si>
    <t xml:space="preserve"> -Rozpočtová změna 438/19</t>
  </si>
  <si>
    <t>důvod: odbor životního prostředí a zemědělství požádal ekonomický odbor dne 6.6.2019 o provedení rozpočtové změny. Důvodem navrhované změny je přesun finančních prostředků z odboru životního prostředí a zemědělství do rozpočtu Fondu na podporu výstavby a obnovy vodohospodářské infrastruktury na území Olomouckého kraje ve výši 3 000 000,- Kč. Finanční prostředky nebudou použity v rámci "Programu na podporu lesních ekosystémů 2019" a budou v rámci Fondu použity na dotace obcím z programu "Výstavba, dostavba, intenzifikace čistíren odpadních vod včetně kořenových čistíren odpadních vod".</t>
  </si>
  <si>
    <t>Dotace do oblasti školství</t>
  </si>
  <si>
    <t>Dotace do oblasti sociální</t>
  </si>
  <si>
    <t>Dotace do oblasti dopravy</t>
  </si>
  <si>
    <t>Dotace do oblasti kultury</t>
  </si>
  <si>
    <t>Dotace do oblasti zdravotnictví</t>
  </si>
  <si>
    <t>Dotace do oblasti životního prostředí a zemědělství</t>
  </si>
  <si>
    <t>Dotace pro Krajský úřad</t>
  </si>
  <si>
    <t>OPZ, OPVVV, OPŽP, IROP, OPTP, ITI, NF</t>
  </si>
  <si>
    <t>Zapojení finančního vypořádání,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</si>
</sst>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,000"/>
    <numFmt numFmtId="165" formatCode="00000"/>
    <numFmt numFmtId="166" formatCode="00000000"/>
    <numFmt numFmtId="167" formatCode="00000000000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b/>
      <sz val="10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66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  <xf numFmtId="0" fontId="5" fillId="0" borderId="0" xfId="1"/>
    <xf numFmtId="0" fontId="15" fillId="0" borderId="0" xfId="0" applyFont="1"/>
    <xf numFmtId="49" fontId="16" fillId="0" borderId="0" xfId="0" applyNumberFormat="1" applyFont="1" applyAlignment="1">
      <alignment horizontal="justify" wrapText="1"/>
    </xf>
    <xf numFmtId="0" fontId="16" fillId="0" borderId="0" xfId="0" applyFont="1" applyFill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9" fillId="0" borderId="0" xfId="0" applyFont="1" applyFill="1"/>
    <xf numFmtId="0" fontId="17" fillId="0" borderId="0" xfId="0" applyFont="1" applyFill="1" applyBorder="1" applyAlignment="1"/>
    <xf numFmtId="0" fontId="18" fillId="0" borderId="0" xfId="0" applyFont="1"/>
    <xf numFmtId="0" fontId="2" fillId="0" borderId="0" xfId="0" applyFont="1" applyFill="1" applyAlignment="1">
      <alignment horizontal="left"/>
    </xf>
    <xf numFmtId="0" fontId="5" fillId="0" borderId="0" xfId="0" applyFont="1"/>
    <xf numFmtId="0" fontId="9" fillId="0" borderId="0" xfId="0" applyFont="1"/>
    <xf numFmtId="0" fontId="17" fillId="0" borderId="0" xfId="0" applyFont="1" applyBorder="1" applyAlignment="1"/>
    <xf numFmtId="0" fontId="19" fillId="0" borderId="0" xfId="0" applyFont="1" applyAlignment="1">
      <alignment horizontal="right"/>
    </xf>
    <xf numFmtId="0" fontId="14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164" fontId="5" fillId="0" borderId="6" xfId="0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4" fillId="0" borderId="7" xfId="0" applyFont="1" applyFill="1" applyBorder="1"/>
    <xf numFmtId="4" fontId="14" fillId="0" borderId="8" xfId="0" applyNumberFormat="1" applyFont="1" applyFill="1" applyBorder="1" applyAlignment="1">
      <alignment horizontal="right" wrapText="1"/>
    </xf>
    <xf numFmtId="165" fontId="5" fillId="0" borderId="6" xfId="0" applyNumberFormat="1" applyFont="1" applyBorder="1" applyAlignment="1">
      <alignment horizontal="center"/>
    </xf>
    <xf numFmtId="0" fontId="21" fillId="0" borderId="6" xfId="0" applyFont="1" applyBorder="1"/>
    <xf numFmtId="0" fontId="17" fillId="0" borderId="9" xfId="0" applyFont="1" applyBorder="1" applyAlignment="1"/>
    <xf numFmtId="4" fontId="17" fillId="0" borderId="6" xfId="0" applyNumberFormat="1" applyFont="1" applyBorder="1" applyAlignment="1"/>
    <xf numFmtId="0" fontId="15" fillId="0" borderId="0" xfId="0" applyFont="1" applyFill="1"/>
    <xf numFmtId="0" fontId="0" fillId="0" borderId="0" xfId="0" applyFill="1"/>
    <xf numFmtId="0" fontId="2" fillId="0" borderId="0" xfId="0" applyFont="1" applyAlignment="1">
      <alignment horizontal="left"/>
    </xf>
    <xf numFmtId="0" fontId="5" fillId="0" borderId="0" xfId="0" applyFont="1" applyFill="1"/>
    <xf numFmtId="0" fontId="22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21" fillId="0" borderId="6" xfId="0" applyFont="1" applyFill="1" applyBorder="1"/>
    <xf numFmtId="0" fontId="17" fillId="0" borderId="10" xfId="0" applyFont="1" applyFill="1" applyBorder="1"/>
    <xf numFmtId="4" fontId="17" fillId="0" borderId="6" xfId="0" applyNumberFormat="1" applyFont="1" applyFill="1" applyBorder="1"/>
    <xf numFmtId="49" fontId="16" fillId="0" borderId="0" xfId="0" applyNumberFormat="1" applyFont="1" applyAlignment="1">
      <alignment horizontal="left" vertical="center" wrapText="1"/>
    </xf>
    <xf numFmtId="0" fontId="7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center" vertical="top" wrapText="1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/>
    <xf numFmtId="0" fontId="9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0" fillId="0" borderId="7" xfId="0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5" fontId="5" fillId="0" borderId="6" xfId="0" applyNumberFormat="1" applyFont="1" applyFill="1" applyBorder="1" applyAlignment="1">
      <alignment horizontal="center"/>
    </xf>
    <xf numFmtId="0" fontId="17" fillId="0" borderId="9" xfId="0" applyFont="1" applyFill="1" applyBorder="1" applyAlignment="1"/>
    <xf numFmtId="4" fontId="17" fillId="0" borderId="6" xfId="0" applyNumberFormat="1" applyFont="1" applyFill="1" applyBorder="1" applyAlignment="1"/>
    <xf numFmtId="0" fontId="0" fillId="0" borderId="0" xfId="0" applyFill="1" applyAlignment="1">
      <alignment horizontal="center"/>
    </xf>
    <xf numFmtId="0" fontId="17" fillId="0" borderId="0" xfId="0" applyFont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0" fillId="0" borderId="0" xfId="0" applyFont="1"/>
    <xf numFmtId="0" fontId="22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14" fillId="0" borderId="8" xfId="0" applyNumberFormat="1" applyFont="1" applyBorder="1" applyAlignment="1">
      <alignment horizontal="right" wrapText="1"/>
    </xf>
    <xf numFmtId="165" fontId="5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justify" vertical="top" wrapText="1"/>
    </xf>
    <xf numFmtId="0" fontId="1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166" fontId="5" fillId="0" borderId="6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1" fontId="5" fillId="0" borderId="6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21" fillId="0" borderId="0" xfId="0" applyFont="1" applyBorder="1"/>
    <xf numFmtId="4" fontId="17" fillId="0" borderId="0" xfId="0" applyNumberFormat="1" applyFont="1" applyBorder="1" applyAlignment="1"/>
    <xf numFmtId="0" fontId="14" fillId="0" borderId="7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left"/>
    </xf>
    <xf numFmtId="4" fontId="14" fillId="0" borderId="6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justify" vertical="center" wrapText="1"/>
    </xf>
    <xf numFmtId="0" fontId="5" fillId="0" borderId="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justify" vertical="top" wrapText="1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Font="1" applyFill="1"/>
    <xf numFmtId="3" fontId="0" fillId="0" borderId="6" xfId="0" applyNumberFormat="1" applyFont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0" fontId="20" fillId="0" borderId="12" xfId="0" applyFont="1" applyFill="1" applyBorder="1" applyAlignment="1">
      <alignment horizontal="left"/>
    </xf>
    <xf numFmtId="4" fontId="14" fillId="0" borderId="6" xfId="0" applyNumberFormat="1" applyFont="1" applyFill="1" applyBorder="1" applyAlignment="1"/>
    <xf numFmtId="165" fontId="0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4" fillId="0" borderId="6" xfId="0" applyFont="1" applyBorder="1" applyAlignment="1"/>
    <xf numFmtId="4" fontId="14" fillId="0" borderId="6" xfId="0" applyNumberFormat="1" applyFont="1" applyBorder="1"/>
    <xf numFmtId="0" fontId="17" fillId="0" borderId="10" xfId="0" applyFont="1" applyBorder="1"/>
    <xf numFmtId="4" fontId="17" fillId="0" borderId="6" xfId="0" applyNumberFormat="1" applyFont="1" applyBorder="1"/>
    <xf numFmtId="3" fontId="0" fillId="0" borderId="0" xfId="0" applyNumberFormat="1" applyFont="1" applyBorder="1" applyAlignment="1">
      <alignment horizontal="center"/>
    </xf>
    <xf numFmtId="4" fontId="14" fillId="0" borderId="6" xfId="0" applyNumberFormat="1" applyFont="1" applyFill="1" applyBorder="1"/>
    <xf numFmtId="165" fontId="0" fillId="0" borderId="0" xfId="0" applyNumberFormat="1" applyFont="1" applyBorder="1" applyAlignment="1">
      <alignment horizontal="center"/>
    </xf>
    <xf numFmtId="4" fontId="0" fillId="0" borderId="0" xfId="0" applyNumberFormat="1"/>
    <xf numFmtId="4" fontId="14" fillId="0" borderId="6" xfId="0" applyNumberFormat="1" applyFont="1" applyBorder="1" applyAlignment="1"/>
    <xf numFmtId="0" fontId="14" fillId="0" borderId="6" xfId="0" applyFont="1" applyFill="1" applyBorder="1" applyAlignment="1"/>
    <xf numFmtId="4" fontId="14" fillId="0" borderId="6" xfId="0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164" fontId="0" fillId="0" borderId="0" xfId="0" applyNumberFormat="1" applyFont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4" fontId="14" fillId="0" borderId="6" xfId="0" applyNumberFormat="1" applyFont="1" applyBorder="1" applyAlignment="1">
      <alignment wrapText="1"/>
    </xf>
    <xf numFmtId="164" fontId="0" fillId="0" borderId="6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65" fontId="0" fillId="0" borderId="6" xfId="0" applyNumberFormat="1" applyFont="1" applyFill="1" applyBorder="1" applyAlignment="1">
      <alignment horizontal="center"/>
    </xf>
    <xf numFmtId="0" fontId="9" fillId="0" borderId="0" xfId="0" applyFont="1" applyBorder="1"/>
    <xf numFmtId="0" fontId="22" fillId="0" borderId="0" xfId="0" applyFont="1" applyFill="1" applyBorder="1"/>
    <xf numFmtId="0" fontId="21" fillId="0" borderId="0" xfId="0" applyFont="1" applyFill="1" applyBorder="1"/>
    <xf numFmtId="0" fontId="17" fillId="0" borderId="0" xfId="0" applyFont="1" applyFill="1" applyBorder="1"/>
    <xf numFmtId="4" fontId="17" fillId="0" borderId="0" xfId="0" applyNumberFormat="1" applyFont="1" applyFill="1" applyBorder="1"/>
    <xf numFmtId="0" fontId="7" fillId="0" borderId="0" xfId="0" applyFont="1" applyAlignment="1">
      <alignment horizontal="justify" vertical="top" wrapText="1"/>
    </xf>
    <xf numFmtId="4" fontId="5" fillId="0" borderId="0" xfId="1" applyNumberFormat="1"/>
    <xf numFmtId="164" fontId="0" fillId="0" borderId="6" xfId="0" applyNumberFormat="1" applyBorder="1" applyAlignment="1">
      <alignment horizontal="center"/>
    </xf>
    <xf numFmtId="49" fontId="16" fillId="0" borderId="0" xfId="0" applyNumberFormat="1" applyFont="1" applyFill="1" applyAlignment="1">
      <alignment horizontal="justify" wrapText="1"/>
    </xf>
    <xf numFmtId="0" fontId="20" fillId="0" borderId="13" xfId="0" applyFont="1" applyFill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14" fillId="0" borderId="0" xfId="0" applyFont="1" applyFill="1" applyBorder="1" applyAlignment="1"/>
    <xf numFmtId="0" fontId="7" fillId="0" borderId="0" xfId="1" applyFont="1" applyBorder="1"/>
    <xf numFmtId="0" fontId="6" fillId="0" borderId="0" xfId="1" applyFont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" name="Text Box 2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" name="Text Box 2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" name="Text Box 2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" name="Text Box 2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" name="Text Box 2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" name="Text Box 2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" name="Text Box 2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" name="Text Box 2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" name="Text Box 2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" name="Text Box 2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" name="Text Box 2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" name="Text Box 2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" name="Text Box 2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" name="Text Box 2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" name="Text Box 2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" name="Text Box 2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" name="Text Box 2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" name="Text Box 2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" name="Text Box 2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" name="Text Box 2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" name="Text Box 2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" name="Text Box 2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" name="Text Box 2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" name="Text Box 2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" name="Text Box 2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" name="Text Box 2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" name="Text Box 2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" name="Text Box 2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" name="Text Box 2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" name="Text Box 2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" name="Text Box 2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" name="Text Box 2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" name="Text Box 2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" name="Text Box 2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" name="Text Box 2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" name="Text Box 2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" name="Text Box 2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" name="Text Box 2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" name="Text Box 2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" name="Text Box 2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" name="Text Box 2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" name="Text Box 2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" name="Text Box 2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" name="Text Box 2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" name="Text Box 2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" name="Text Box 2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" name="Text Box 2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" name="Text Box 2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" name="Text Box 2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" name="Text Box 2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" name="Text Box 2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" name="Text Box 2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" name="Text Box 2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" name="Text Box 2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" name="Text Box 2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" name="Text Box 2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" name="Text Box 2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" name="Text Box 2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" name="Text Box 2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" name="Text Box 2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" name="Text Box 2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" name="Text Box 2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" name="Text Box 2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" name="Text Box 2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" name="Text Box 2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" name="Text Box 2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" name="Text Box 2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" name="Text Box 2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" name="Text Box 2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" name="Text Box 2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" name="Text Box 2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" name="Text Box 2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" name="Text Box 2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" name="Text Box 2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" name="Text Box 2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" name="Text Box 2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" name="Text Box 2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" name="Text Box 2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" name="Text Box 2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" name="Text Box 2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" name="Text Box 2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" name="Text Box 2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" name="Text Box 2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" name="Text Box 2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" name="Text Box 2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" name="Text Box 2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" name="Text Box 2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" name="Text Box 2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" name="Text Box 2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" name="Text Box 2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" name="Text Box 2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" name="Text Box 2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" name="Text Box 2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" name="Text Box 2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" name="Text Box 2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" name="Text Box 2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" name="Text Box 2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" name="Text Box 2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" name="Text Box 2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" name="Text Box 2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" name="Text Box 2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" name="Text Box 2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" name="Text Box 2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" name="Text Box 2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" name="Text Box 2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" name="Text Box 2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" name="Text Box 2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" name="Text Box 2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" name="Text Box 2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" name="Text Box 2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" name="Text Box 2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" name="Text Box 2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" name="Text Box 2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" name="Text Box 2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" name="Text Box 2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" name="Text Box 2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" name="Text Box 2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" name="Text Box 2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" name="Text Box 2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" name="Text Box 2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" name="Text Box 2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" name="Text Box 2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" name="Text Box 2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" name="Text Box 2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" name="Text Box 2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" name="Text Box 2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" name="Text Box 2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" name="Text Box 2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" name="Text Box 2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" name="Text Box 2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" name="Text Box 2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" name="Text Box 2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" name="Text Box 2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" name="Text Box 2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" name="Text Box 2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" name="Text Box 2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" name="Text Box 2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" name="Text Box 2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" name="Text Box 2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" name="Text Box 2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" name="Text Box 2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" name="Text Box 2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" name="Text Box 2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" name="Text Box 2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" name="Text Box 2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" name="Text Box 2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" name="Text Box 2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" name="Text Box 2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" name="Text Box 2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" name="Text Box 2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" name="Text Box 2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" name="Text Box 2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" name="Text Box 2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" name="Text Box 2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" name="Text Box 2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" name="Text Box 2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" name="Text Box 2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" name="Text Box 2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" name="Text Box 2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" name="Text Box 2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" name="Text Box 2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" name="Text Box 2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" name="Text Box 2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" name="Text Box 2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" name="Text Box 2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" name="Text Box 2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" name="Text Box 2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" name="Text Box 2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" name="Text Box 2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" name="Text Box 2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" name="Text Box 2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" name="Text Box 2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" name="Text Box 2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" name="Text Box 2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" name="Text Box 2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" name="Text Box 2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" name="Text Box 2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" name="Text Box 2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" name="Text Box 2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" name="Text Box 2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" name="Text Box 2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" name="Text Box 2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" name="Text Box 2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" name="Text Box 2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" name="Text Box 2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" name="Text Box 2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" name="Text Box 2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" name="Text Box 2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" name="Text Box 2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" name="Text Box 2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" name="Text Box 2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" name="Text Box 2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" name="Text Box 2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" name="Text Box 2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" name="Text Box 2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" name="Text Box 2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" name="Text Box 2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" name="Text Box 2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" name="Text Box 2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" name="Text Box 2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" name="Text Box 2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" name="Text Box 2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" name="Text Box 2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" name="Text Box 2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" name="Text Box 2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" name="Text Box 2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" name="Text Box 2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" name="Text Box 2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" name="Text Box 2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" name="Text Box 2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" name="Text Box 2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" name="Text Box 2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" name="Text Box 2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" name="Text Box 2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" name="Text Box 2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" name="Text Box 2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" name="Text Box 2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" name="Text Box 2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" name="Text Box 2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" name="Text Box 2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" name="Text Box 2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" name="Text Box 2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" name="Text Box 2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" name="Text Box 2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" name="Text Box 2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" name="Text Box 2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" name="Text Box 2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" name="Text Box 2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" name="Text Box 2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" name="Text Box 2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" name="Text Box 2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" name="Text Box 2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" name="Text Box 2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" name="Text Box 2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" name="Text Box 2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" name="Text Box 2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" name="Text Box 2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" name="Text Box 2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" name="Text Box 2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" name="Text Box 2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" name="Text Box 2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" name="Text Box 2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" name="Text Box 2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" name="Text Box 2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" name="Text Box 2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" name="Text Box 2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" name="Text Box 2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" name="Text Box 2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" name="Text Box 2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" name="Text Box 2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" name="Text Box 2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" name="Text Box 2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" name="Text Box 2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" name="Text Box 2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" name="Text Box 2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" name="Text Box 2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" name="Text Box 2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" name="Text Box 2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" name="Text Box 2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" name="Text Box 2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" name="Text Box 2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" name="Text Box 2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" name="Text Box 2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" name="Text Box 2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" name="Text Box 2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" name="Text Box 2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" name="Text Box 2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" name="Text Box 2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" name="Text Box 2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" name="Text Box 2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" name="Text Box 2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" name="Text Box 2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" name="Text Box 2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" name="Text Box 2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" name="Text Box 2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" name="Text Box 2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" name="Text Box 2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" name="Text Box 2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" name="Text Box 2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" name="Text Box 2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" name="Text Box 2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" name="Text Box 2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4" name="Text Box 2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5" name="Text Box 2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6" name="Text Box 2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7" name="Text Box 2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8" name="Text Box 2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9" name="Text Box 2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0" name="Text Box 2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1" name="Text Box 2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2" name="Text Box 2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3" name="Text Box 2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4" name="Text Box 2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5" name="Text Box 2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6" name="Text Box 2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7" name="Text Box 2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8" name="Text Box 2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9" name="Text Box 2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0" name="Text Box 2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1" name="Text Box 2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2" name="Text Box 2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3" name="Text Box 2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4" name="Text Box 2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5" name="Text Box 2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6" name="Text Box 2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7" name="Text Box 2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8" name="Text Box 2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9" name="Text Box 2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0" name="Text Box 2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1" name="Text Box 2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2" name="Text Box 2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3" name="Text Box 2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4" name="Text Box 2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5" name="Text Box 2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6" name="Text Box 2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7" name="Text Box 2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8" name="Text Box 2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9" name="Text Box 2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0" name="Text Box 2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1" name="Text Box 2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2" name="Text Box 2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3" name="Text Box 2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4" name="Text Box 2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5" name="Text Box 2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6" name="Text Box 2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7" name="Text Box 2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8" name="Text Box 2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9" name="Text Box 2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0" name="Text Box 2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1" name="Text Box 2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2" name="Text Box 2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3" name="Text Box 2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4" name="Text Box 2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5" name="Text Box 2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6" name="Text Box 2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7" name="Text Box 2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8" name="Text Box 2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9" name="Text Box 2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0" name="Text Box 2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1" name="Text Box 2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2" name="Text Box 2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3" name="Text Box 2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4" name="Text Box 2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5" name="Text Box 2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6" name="Text Box 2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7" name="Text Box 2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8" name="Text Box 2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9" name="Text Box 2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0" name="Text Box 2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1" name="Text Box 2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2" name="Text Box 2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3" name="Text Box 2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4" name="Text Box 2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5" name="Text Box 2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6" name="Text Box 2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7" name="Text Box 2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8" name="Text Box 2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9" name="Text Box 2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0" name="Text Box 2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1" name="Text Box 2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2" name="Text Box 2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3" name="Text Box 2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4" name="Text Box 2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5" name="Text Box 2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6" name="Text Box 2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7" name="Text Box 2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8" name="Text Box 2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9" name="Text Box 2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0" name="Text Box 2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1" name="Text Box 2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2" name="Text Box 2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3" name="Text Box 2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4" name="Text Box 3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5" name="Text Box 3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6" name="Text Box 3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7" name="Text Box 3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8" name="Text Box 3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9" name="Text Box 3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0" name="Text Box 3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1" name="Text Box 3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2" name="Text Box 3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3" name="Text Box 3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4" name="Text Box 3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5" name="Text Box 3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6" name="Text Box 3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7" name="Text Box 3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8" name="Text Box 3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9" name="Text Box 3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0" name="Text Box 3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1" name="Text Box 3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2" name="Text Box 3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3" name="Text Box 3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4" name="Text Box 3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5" name="Text Box 3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6" name="Text Box 3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7" name="Text Box 3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8" name="Text Box 3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9" name="Text Box 3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0" name="Text Box 3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1" name="Text Box 3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2" name="Text Box 3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3" name="Text Box 3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4" name="Text Box 3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5" name="Text Box 3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6" name="Text Box 3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7" name="Text Box 3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8" name="Text Box 3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9" name="Text Box 3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0" name="Text Box 3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1" name="Text Box 3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2" name="Text Box 3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3" name="Text Box 3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4" name="Text Box 3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5" name="Text Box 3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6" name="Text Box 3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7" name="Text Box 3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8" name="Text Box 3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9" name="Text Box 3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0" name="Text Box 3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1" name="Text Box 3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2" name="Text Box 3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3" name="Text Box 3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4" name="Text Box 3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5" name="Text Box 3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6" name="Text Box 3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7" name="Text Box 3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8" name="Text Box 3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9" name="Text Box 3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0" name="Text Box 3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1" name="Text Box 3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2" name="Text Box 3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3" name="Text Box 3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4" name="Text Box 3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5" name="Text Box 3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6" name="Text Box 3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7" name="Text Box 3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8" name="Text Box 3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9" name="Text Box 3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0" name="Text Box 3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1" name="Text Box 3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2" name="Text Box 3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3" name="Text Box 3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4" name="Text Box 3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5" name="Text Box 3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6" name="Text Box 3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7" name="Text Box 3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8" name="Text Box 3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9" name="Text Box 3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0" name="Text Box 3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1" name="Text Box 3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2" name="Text Box 3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3" name="Text Box 3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4" name="Text Box 3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5" name="Text Box 3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6" name="Text Box 3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7" name="Text Box 3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8" name="Text Box 3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9" name="Text Box 3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0" name="Text Box 3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1" name="Text Box 3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2" name="Text Box 3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3" name="Text Box 3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4" name="Text Box 3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5" name="Text Box 3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6" name="Text Box 3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7" name="Text Box 3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8" name="Text Box 3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9" name="Text Box 3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0" name="Text Box 3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1" name="Text Box 3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2" name="Text Box 3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3" name="Text Box 3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4" name="Text Box 3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5" name="Text Box 3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6" name="Text Box 3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7" name="Text Box 3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8" name="Text Box 3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9" name="Text Box 3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0" name="Text Box 3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1" name="Text Box 3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2" name="Text Box 3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3" name="Text Box 3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4" name="Text Box 3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5" name="Text Box 3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6" name="Text Box 3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7" name="Text Box 3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8" name="Text Box 3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9" name="Text Box 3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0" name="Text Box 3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1" name="Text Box 3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2" name="Text Box 3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3" name="Text Box 3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4" name="Text Box 3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5" name="Text Box 3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6" name="Text Box 3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7" name="Text Box 3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8" name="Text Box 3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9" name="Text Box 3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0" name="Text Box 3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1" name="Text Box 3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2" name="Text Box 3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3" name="Text Box 3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4" name="Text Box 3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5" name="Text Box 3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6" name="Text Box 3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7" name="Text Box 3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8" name="Text Box 3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9" name="Text Box 3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0" name="Text Box 3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1" name="Text Box 3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2" name="Text Box 3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3" name="Text Box 3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4" name="Text Box 3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5" name="Text Box 3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6" name="Text Box 3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7" name="Text Box 3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8" name="Text Box 3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9" name="Text Box 3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0" name="Text Box 3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1" name="Text Box 3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2" name="Text Box 3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3" name="Text Box 3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4" name="Text Box 3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5" name="Text Box 3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6" name="Text Box 3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7" name="Text Box 3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8" name="Text Box 3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9" name="Text Box 3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0" name="Text Box 3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1" name="Text Box 3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2" name="Text Box 3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3" name="Text Box 3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4" name="Text Box 3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5" name="Text Box 3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6" name="Text Box 3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7" name="Text Box 3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8" name="Text Box 3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9" name="Text Box 3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0" name="Text Box 3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1" name="Text Box 3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2" name="Text Box 3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3" name="Text Box 3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4" name="Text Box 3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5" name="Text Box 3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6" name="Text Box 3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7" name="Text Box 3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8" name="Text Box 3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9" name="Text Box 3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0" name="Text Box 3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1" name="Text Box 3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2" name="Text Box 3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3" name="Text Box 3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4" name="Text Box 3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5" name="Text Box 3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6" name="Text Box 3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7" name="Text Box 3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8" name="Text Box 3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9" name="Text Box 3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0" name="Text Box 3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1" name="Text Box 3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2" name="Text Box 3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3" name="Text Box 3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4" name="Text Box 3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5" name="Text Box 3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6" name="Text Box 3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7" name="Text Box 3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8" name="Text Box 3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9" name="Text Box 3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0" name="Text Box 3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1" name="Text Box 3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2" name="Text Box 3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3" name="Text Box 3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4" name="Text Box 3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5" name="Text Box 3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6" name="Text Box 3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7" name="Text Box 3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8" name="Text Box 3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9" name="Text Box 3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0" name="Text Box 3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1" name="Text Box 3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2" name="Text Box 3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3" name="Text Box 3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4" name="Text Box 3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5" name="Text Box 3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6" name="Text Box 3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7" name="Text Box 3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8" name="Text Box 3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9" name="Text Box 3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0" name="Text Box 3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1" name="Text Box 3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2" name="Text Box 3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3" name="Text Box 3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4" name="Text Box 3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5" name="Text Box 3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6" name="Text Box 3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7" name="Text Box 3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8" name="Text Box 3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9" name="Text Box 3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0" name="Text Box 3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1" name="Text Box 3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2" name="Text Box 3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3" name="Text Box 3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4" name="Text Box 3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5" name="Text Box 3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6" name="Text Box 3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7" name="Text Box 3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8" name="Text Box 3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9" name="Text Box 3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0" name="Text Box 3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1" name="Text Box 3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2" name="Text Box 3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3" name="Text Box 3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4" name="Text Box 3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5" name="Text Box 3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6" name="Text Box 3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7" name="Text Box 3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8" name="Text Box 3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9" name="Text Box 3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0" name="Text Box 3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1" name="Text Box 3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2" name="Text Box 3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3" name="Text Box 3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4" name="Text Box 3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5" name="Text Box 3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6" name="Text Box 3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7" name="Text Box 3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8" name="Text Box 3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9" name="Text Box 3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0" name="Text Box 3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1" name="Text Box 3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2" name="Text Box 3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3" name="Text Box 3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4" name="Text Box 3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5" name="Text Box 3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6" name="Text Box 3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7" name="Text Box 3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8" name="Text Box 3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9" name="Text Box 3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0" name="Text Box 3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1" name="Text Box 3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2" name="Text Box 3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3" name="Text Box 3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4" name="Text Box 3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5" name="Text Box 3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6" name="Text Box 3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7" name="Text Box 3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8" name="Text Box 3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9" name="Text Box 3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0" name="Text Box 3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1" name="Text Box 3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2" name="Text Box 3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3" name="Text Box 3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4" name="Text Box 3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5" name="Text Box 3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6" name="Text Box 3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7" name="Text Box 3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8" name="Text Box 3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9" name="Text Box 3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0" name="Text Box 3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1" name="Text Box 3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2" name="Text Box 3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3" name="Text Box 3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4" name="Text Box 3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5" name="Text Box 3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6" name="Text Box 3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7" name="Text Box 3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8" name="Text Box 3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9" name="Text Box 3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0" name="Text Box 3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1" name="Text Box 3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2" name="Text Box 3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3" name="Text Box 3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4" name="Text Box 3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5" name="Text Box 3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6" name="Text Box 3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7" name="Text Box 3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8" name="Text Box 3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9" name="Text Box 3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0" name="Text Box 3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1" name="Text Box 3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2" name="Text Box 3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3" name="Text Box 3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4" name="Text Box 3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5" name="Text Box 3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6" name="Text Box 3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7" name="Text Box 3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8" name="Text Box 3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9" name="Text Box 3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0" name="Text Box 3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1" name="Text Box 3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2" name="Text Box 3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3" name="Text Box 3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4" name="Text Box 3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5" name="Text Box 3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6" name="Text Box 3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7" name="Text Box 3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8" name="Text Box 3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9" name="Text Box 3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0" name="Text Box 3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1" name="Text Box 3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2" name="Text Box 3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3" name="Text Box 3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4" name="Text Box 3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5" name="Text Box 3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6" name="Text Box 3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7" name="Text Box 3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8" name="Text Box 3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9" name="Text Box 3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0" name="Text Box 3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1" name="Text Box 3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2" name="Text Box 3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3" name="Text Box 3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4" name="Text Box 3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5" name="Text Box 3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6" name="Text Box 3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7" name="Text Box 3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8" name="Text Box 3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9" name="Text Box 3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0" name="Text Box 3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1" name="Text Box 3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2" name="Text Box 3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3" name="Text Box 3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4" name="Text Box 3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5" name="Text Box 3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6" name="Text Box 3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7" name="Text Box 3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8" name="Text Box 3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9" name="Text Box 3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0" name="Text Box 3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1" name="Text Box 3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2" name="Text Box 3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3" name="Text Box 3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4" name="Text Box 3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5" name="Text Box 3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6" name="Text Box 3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7" name="Text Box 3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8" name="Text Box 3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9" name="Text Box 3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0" name="Text Box 3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1" name="Text Box 3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2" name="Text Box 3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3" name="Text Box 3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4" name="Text Box 3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5" name="Text Box 3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6" name="Text Box 3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7" name="Text Box 3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8" name="Text Box 3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9" name="Text Box 3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0" name="Text Box 3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1" name="Text Box 3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2" name="Text Box 3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3" name="Text Box 3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4" name="Text Box 3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5" name="Text Box 3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6" name="Text Box 3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7" name="Text Box 3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8" name="Text Box 3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9" name="Text Box 3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0" name="Text Box 3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1" name="Text Box 3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2" name="Text Box 3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3" name="Text Box 3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4" name="Text Box 3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5" name="Text Box 3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6" name="Text Box 3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7" name="Text Box 3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8" name="Text Box 3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9" name="Text Box 3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0" name="Text Box 3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1" name="Text Box 3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2" name="Text Box 3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3" name="Text Box 3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4" name="Text Box 3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5" name="Text Box 3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6" name="Text Box 3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7" name="Text Box 3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8" name="Text Box 3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9" name="Text Box 3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0" name="Text Box 3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1" name="Text Box 3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2" name="Text Box 3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3" name="Text Box 3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4" name="Text Box 3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5" name="Text Box 3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6" name="Text Box 3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7" name="Text Box 3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8" name="Text Box 3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9" name="Text Box 3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0" name="Text Box 3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1" name="Text Box 3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2" name="Text Box 3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3" name="Text Box 3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4" name="Text Box 3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5" name="Text Box 3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6" name="Text Box 3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7" name="Text Box 3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8" name="Text Box 3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9" name="Text Box 3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0" name="Text Box 3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1" name="Text Box 3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2" name="Text Box 3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3" name="Text Box 3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4" name="Text Box 3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5" name="Text Box 3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6" name="Text Box 3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7" name="Text Box 3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8" name="Text Box 3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9" name="Text Box 3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0" name="Text Box 3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1" name="Text Box 3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2" name="Text Box 3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3" name="Text Box 3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4" name="Text Box 3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5" name="Text Box 3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6" name="Text Box 3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7" name="Text Box 3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8" name="Text Box 3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9" name="Text Box 3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0" name="Text Box 3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1" name="Text Box 3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2" name="Text Box 3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3" name="Text Box 3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4" name="Text Box 3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5" name="Text Box 3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6" name="Text Box 3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7" name="Text Box 3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8" name="Text Box 3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9" name="Text Box 3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0" name="Text Box 3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1" name="Text Box 3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2" name="Text Box 3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3" name="Text Box 3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4" name="Text Box 3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5" name="Text Box 3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6" name="Text Box 3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7" name="Text Box 3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8" name="Text Box 3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9" name="Text Box 3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0" name="Text Box 3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1" name="Text Box 3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2" name="Text Box 3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3" name="Text Box 3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4" name="Text Box 3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5" name="Text Box 3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6" name="Text Box 3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7" name="Text Box 3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8" name="Text Box 3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9" name="Text Box 3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0" name="Text Box 3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1" name="Text Box 3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2" name="Text Box 3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3" name="Text Box 3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4" name="Text Box 3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5" name="Text Box 3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6" name="Text Box 3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7" name="Text Box 3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8" name="Text Box 3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9" name="Text Box 3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0" name="Text Box 3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1" name="Text Box 3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2" name="Text Box 3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3" name="Text Box 3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4" name="Text Box 3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5" name="Text Box 3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6" name="Text Box 3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7" name="Text Box 3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8" name="Text Box 3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9" name="Text Box 3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0" name="Text Box 3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1" name="Text Box 3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2" name="Text Box 3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3" name="Text Box 3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4" name="Text Box 3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5" name="Text Box 3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6" name="Text Box 3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7" name="Text Box 3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8" name="Text Box 3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9" name="Text Box 3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0" name="Text Box 3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1" name="Text Box 3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2" name="Text Box 3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3" name="Text Box 3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4" name="Text Box 3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5" name="Text Box 3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6" name="Text Box 3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7" name="Text Box 3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8" name="Text Box 3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9" name="Text Box 3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0" name="Text Box 3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1" name="Text Box 3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2" name="Text Box 3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3" name="Text Box 3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4" name="Text Box 3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5" name="Text Box 3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6" name="Text Box 3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7" name="Text Box 3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8" name="Text Box 3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9" name="Text Box 3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0" name="Text Box 3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1" name="Text Box 3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2" name="Text Box 3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3" name="Text Box 3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4" name="Text Box 3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5" name="Text Box 3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6" name="Text Box 3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7" name="Text Box 3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8" name="Text Box 3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9" name="Text Box 3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0" name="Text Box 3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1" name="Text Box 3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2" name="Text Box 3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3" name="Text Box 3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4" name="Text Box 3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5" name="Text Box 3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6" name="Text Box 3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7" name="Text Box 3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8" name="Text Box 3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9" name="Text Box 3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0" name="Text Box 3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1" name="Text Box 3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2" name="Text Box 3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3" name="Text Box 3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4" name="Text Box 3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5" name="Text Box 3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6" name="Text Box 3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7" name="Text Box 3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8" name="Text Box 3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9" name="Text Box 3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0" name="Text Box 3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1" name="Text Box 3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2" name="Text Box 3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3" name="Text Box 3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4" name="Text Box 3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5" name="Text Box 3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6" name="Text Box 3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7" name="Text Box 3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8" name="Text Box 3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9" name="Text Box 3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0" name="Text Box 3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1" name="Text Box 3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2" name="Text Box 3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3" name="Text Box 3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4" name="Text Box 3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5" name="Text Box 3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6" name="Text Box 3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7" name="Text Box 3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8" name="Text Box 3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9" name="Text Box 3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0" name="Text Box 3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1" name="Text Box 3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2" name="Text Box 3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3" name="Text Box 3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4" name="Text Box 3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5" name="Text Box 3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6" name="Text Box 3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7" name="Text Box 3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8" name="Text Box 3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9" name="Text Box 3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0" name="Text Box 3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1" name="Text Box 3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2" name="Text Box 3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3" name="Text Box 3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4" name="Text Box 3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5" name="Text Box 3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6" name="Text Box 3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7" name="Text Box 3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8" name="Text Box 3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9" name="Text Box 3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0" name="Text Box 3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1" name="Text Box 3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2" name="Text Box 3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3" name="Text Box 3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4" name="Text Box 3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5" name="Text Box 3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6" name="Text Box 3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7" name="Text Box 3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8" name="Text Box 3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9" name="Text Box 3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0" name="Text Box 3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1" name="Text Box 3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2" name="Text Box 3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3" name="Text Box 3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4" name="Text Box 3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5" name="Text Box 3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6" name="Text Box 3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7" name="Text Box 3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8" name="Text Box 3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9" name="Text Box 3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0" name="Text Box 3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1" name="Text Box 3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2" name="Text Box 3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3" name="Text Box 3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4" name="Text Box 3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5" name="Text Box 3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6" name="Text Box 3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7" name="Text Box 3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8" name="Text Box 3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9" name="Text Box 3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0" name="Text Box 3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1" name="Text Box 3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2" name="Text Box 3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3" name="Text Box 3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4" name="Text Box 3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5" name="Text Box 3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6" name="Text Box 3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7" name="Text Box 3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8" name="Text Box 3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9" name="Text Box 3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0" name="Text Box 3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1" name="Text Box 3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2" name="Text Box 3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3" name="Text Box 3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4" name="Text Box 3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5" name="Text Box 3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6" name="Text Box 3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7" name="Text Box 3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8" name="Text Box 3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9" name="Text Box 3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0" name="Text Box 3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1" name="Text Box 3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2" name="Text Box 3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3" name="Text Box 3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4" name="Text Box 3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5" name="Text Box 3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6" name="Text Box 3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7" name="Text Box 3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8" name="Text Box 3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9" name="Text Box 3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0" name="Text Box 3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1" name="Text Box 3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2" name="Text Box 3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3" name="Text Box 3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4" name="Text Box 3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5" name="Text Box 3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6" name="Text Box 3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7" name="Text Box 3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8" name="Text Box 3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9" name="Text Box 3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0" name="Text Box 3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1" name="Text Box 3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2" name="Text Box 3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3" name="Text Box 3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4" name="Text Box 3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5" name="Text Box 3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6" name="Text Box 3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7" name="Text Box 3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8" name="Text Box 3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9" name="Text Box 3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0" name="Text Box 3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1" name="Text Box 3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2" name="Text Box 3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3" name="Text Box 3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4" name="Text Box 3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5" name="Text Box 3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6" name="Text Box 3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7" name="Text Box 3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8" name="Text Box 3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9" name="Text Box 3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0" name="Text Box 3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1" name="Text Box 3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2" name="Text Box 3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3" name="Text Box 3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4" name="Text Box 3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5" name="Text Box 3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6" name="Text Box 3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7" name="Text Box 3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8" name="Text Box 3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9" name="Text Box 3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0" name="Text Box 3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1" name="Text Box 3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2" name="Text Box 3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3" name="Text Box 3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4" name="Text Box 3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5" name="Text Box 3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6" name="Text Box 3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7" name="Text Box 3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8" name="Text Box 3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9" name="Text Box 3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0" name="Text Box 3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1" name="Text Box 3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2" name="Text Box 3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3" name="Text Box 3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4" name="Text Box 3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5" name="Text Box 3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6" name="Text Box 3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7" name="Text Box 3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8" name="Text Box 3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9" name="Text Box 3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0" name="Text Box 3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1" name="Text Box 3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2" name="Text Box 3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3" name="Text Box 3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4" name="Text Box 3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5" name="Text Box 3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6" name="Text Box 3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7" name="Text Box 3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8" name="Text Box 3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9" name="Text Box 3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0" name="Text Box 3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1" name="Text Box 3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2" name="Text Box 3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3" name="Text Box 3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4" name="Text Box 3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5" name="Text Box 3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6" name="Text Box 3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7" name="Text Box 3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8" name="Text Box 3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9" name="Text Box 3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0" name="Text Box 3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1" name="Text Box 3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2" name="Text Box 3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3" name="Text Box 3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4" name="Text Box 3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5" name="Text Box 3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6" name="Text Box 3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7" name="Text Box 3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8" name="Text Box 3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9" name="Text Box 3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0" name="Text Box 3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1" name="Text Box 3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2" name="Text Box 3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3" name="Text Box 3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4" name="Text Box 3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5" name="Text Box 3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6" name="Text Box 3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7" name="Text Box 3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8" name="Text Box 3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9" name="Text Box 3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0" name="Text Box 3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1" name="Text Box 3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2" name="Text Box 3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3" name="Text Box 3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4" name="Text Box 3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5" name="Text Box 3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6" name="Text Box 3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7" name="Text Box 3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8" name="Text Box 3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9" name="Text Box 3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0" name="Text Box 3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1" name="Text Box 3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2" name="Text Box 3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3" name="Text Box 3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4" name="Text Box 3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5" name="Text Box 3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6" name="Text Box 3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7" name="Text Box 3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8" name="Text Box 3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9" name="Text Box 3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0" name="Text Box 3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1" name="Text Box 3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2" name="Text Box 3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3" name="Text Box 3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4" name="Text Box 3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5" name="Text Box 3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6" name="Text Box 3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7" name="Text Box 3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8" name="Text Box 3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9" name="Text Box 3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0" name="Text Box 3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1" name="Text Box 3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2" name="Text Box 3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3" name="Text Box 3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4" name="Text Box 3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5" name="Text Box 3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6" name="Text Box 3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7" name="Text Box 3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8" name="Text Box 3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9" name="Text Box 3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0" name="Text Box 3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1" name="Text Box 3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2" name="Text Box 3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3" name="Text Box 3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4" name="Text Box 3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5" name="Text Box 3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6" name="Text Box 3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7" name="Text Box 3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8" name="Text Box 3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9" name="Text Box 3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0" name="Text Box 3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1" name="Text Box 3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2" name="Text Box 3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3" name="Text Box 3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4" name="Text Box 3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5" name="Text Box 3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6" name="Text Box 3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7" name="Text Box 3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8" name="Text Box 3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9" name="Text Box 3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0" name="Text Box 3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1" name="Text Box 3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2" name="Text Box 3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3" name="Text Box 3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4" name="Text Box 3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5" name="Text Box 3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6" name="Text Box 3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7" name="Text Box 3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8" name="Text Box 3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9" name="Text Box 3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0" name="Text Box 3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1" name="Text Box 3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2" name="Text Box 3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3" name="Text Box 3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4" name="Text Box 3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5" name="Text Box 3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6" name="Text Box 3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7" name="Text Box 3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8" name="Text Box 3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9" name="Text Box 3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0" name="Text Box 3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1" name="Text Box 3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2" name="Text Box 3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3" name="Text Box 3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4" name="Text Box 3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5" name="Text Box 3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6" name="Text Box 3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7" name="Text Box 3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8" name="Text Box 3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9" name="Text Box 3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0" name="Text Box 3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1" name="Text Box 3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2" name="Text Box 3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3" name="Text Box 3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4" name="Text Box 3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5" name="Text Box 3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6" name="Text Box 3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7" name="Text Box 3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8" name="Text Box 3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9" name="Text Box 3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0" name="Text Box 3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1" name="Text Box 3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2" name="Text Box 3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3" name="Text Box 3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4" name="Text Box 3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5" name="Text Box 3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6" name="Text Box 3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7" name="Text Box 3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8" name="Text Box 3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9" name="Text Box 3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0" name="Text Box 3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1" name="Text Box 3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2" name="Text Box 3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3" name="Text Box 3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4" name="Text Box 3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5" name="Text Box 3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6" name="Text Box 3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7" name="Text Box 3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8" name="Text Box 3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9" name="Text Box 3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0" name="Text Box 3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1" name="Text Box 3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2" name="Text Box 3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3" name="Text Box 3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4" name="Text Box 3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5" name="Text Box 3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6" name="Text Box 3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7" name="Text Box 3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8" name="Text Box 3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9" name="Text Box 3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0" name="Text Box 3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1" name="Text Box 3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2" name="Text Box 3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3" name="Text Box 3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4" name="Text Box 3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5" name="Text Box 3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6" name="Text Box 3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7" name="Text Box 3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8" name="Text Box 3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9" name="Text Box 3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0" name="Text Box 3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1" name="Text Box 3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2" name="Text Box 3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3" name="Text Box 3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4" name="Text Box 3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5" name="Text Box 3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6" name="Text Box 3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7" name="Text Box 3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8" name="Text Box 3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9" name="Text Box 3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0" name="Text Box 3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1" name="Text Box 3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2" name="Text Box 3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3" name="Text Box 3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4" name="Text Box 3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5" name="Text Box 3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6" name="Text Box 3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7" name="Text Box 3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8" name="Text Box 3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9" name="Text Box 3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0" name="Text Box 3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1" name="Text Box 3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2" name="Text Box 3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3" name="Text Box 3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4" name="Text Box 3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5" name="Text Box 3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6" name="Text Box 3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7" name="Text Box 3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8" name="Text Box 3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9" name="Text Box 3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0" name="Text Box 3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1" name="Text Box 3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2" name="Text Box 3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3" name="Text Box 3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4" name="Text Box 3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5" name="Text Box 3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6" name="Text Box 3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7" name="Text Box 3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8" name="Text Box 3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9" name="Text Box 3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0" name="Text Box 3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1" name="Text Box 3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2" name="Text Box 3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3" name="Text Box 3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4" name="Text Box 3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5" name="Text Box 3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6" name="Text Box 3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7" name="Text Box 3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8" name="Text Box 3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9" name="Text Box 3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0" name="Text Box 3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1" name="Text Box 3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2" name="Text Box 3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3" name="Text Box 3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4" name="Text Box 3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5" name="Text Box 3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6" name="Text Box 3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7" name="Text Box 3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8" name="Text Box 3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9" name="Text Box 3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0" name="Text Box 3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1" name="Text Box 3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2" name="Text Box 3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3" name="Text Box 3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4" name="Text Box 3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5" name="Text Box 3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6" name="Text Box 3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7" name="Text Box 3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8" name="Text Box 3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9" name="Text Box 3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0" name="Text Box 3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1" name="Text Box 3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2" name="Text Box 3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3" name="Text Box 3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4" name="Text Box 3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5" name="Text Box 3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6" name="Text Box 3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7" name="Text Box 3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8" name="Text Box 3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9" name="Text Box 3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0" name="Text Box 3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1" name="Text Box 3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2" name="Text Box 3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3" name="Text Box 3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4" name="Text Box 3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5" name="Text Box 3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6" name="Text Box 3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7" name="Text Box 3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8" name="Text Box 3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9" name="Text Box 3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0" name="Text Box 3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1" name="Text Box 3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2" name="Text Box 3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3" name="Text Box 3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4" name="Text Box 3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5" name="Text Box 3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6" name="Text Box 3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7" name="Text Box 3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8" name="Text Box 3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9" name="Text Box 3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0" name="Text Box 3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1" name="Text Box 3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2" name="Text Box 3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3" name="Text Box 3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4" name="Text Box 4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5" name="Text Box 4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6" name="Text Box 4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7" name="Text Box 4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8" name="Text Box 4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9" name="Text Box 4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0" name="Text Box 4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1" name="Text Box 4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2" name="Text Box 4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3" name="Text Box 4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4" name="Text Box 4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5" name="Text Box 4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6" name="Text Box 4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7" name="Text Box 4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8" name="Text Box 4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9" name="Text Box 4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0" name="Text Box 4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1" name="Text Box 4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2" name="Text Box 4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3" name="Text Box 4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4" name="Text Box 4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5" name="Text Box 4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6" name="Text Box 4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7" name="Text Box 4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8" name="Text Box 4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9" name="Text Box 4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0" name="Text Box 4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1" name="Text Box 4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2" name="Text Box 4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3" name="Text Box 4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4" name="Text Box 4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5" name="Text Box 4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6" name="Text Box 4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7" name="Text Box 4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8" name="Text Box 4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9" name="Text Box 4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0" name="Text Box 4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1" name="Text Box 4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2" name="Text Box 4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3" name="Text Box 4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4" name="Text Box 4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5" name="Text Box 4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6" name="Text Box 4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7" name="Text Box 4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8" name="Text Box 4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9" name="Text Box 4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0" name="Text Box 4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1" name="Text Box 4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2" name="Text Box 4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3" name="Text Box 4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4" name="Text Box 4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5" name="Text Box 4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6" name="Text Box 4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7" name="Text Box 4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8" name="Text Box 4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9" name="Text Box 4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0" name="Text Box 4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1" name="Text Box 4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2" name="Text Box 4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3" name="Text Box 4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4" name="Text Box 4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5" name="Text Box 4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6" name="Text Box 4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7" name="Text Box 4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8" name="Text Box 4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9" name="Text Box 4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0" name="Text Box 4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1" name="Text Box 4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2" name="Text Box 4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3" name="Text Box 4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4" name="Text Box 4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5" name="Text Box 4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6" name="Text Box 4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7" name="Text Box 4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8" name="Text Box 4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9" name="Text Box 4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0" name="Text Box 4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1" name="Text Box 4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2" name="Text Box 4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3" name="Text Box 4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4" name="Text Box 4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5" name="Text Box 4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6" name="Text Box 4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7" name="Text Box 4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8" name="Text Box 4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9" name="Text Box 4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0" name="Text Box 4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1" name="Text Box 4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2" name="Text Box 4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3" name="Text Box 4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4" name="Text Box 4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5" name="Text Box 4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6" name="Text Box 4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7" name="Text Box 4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8" name="Text Box 4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9" name="Text Box 4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0" name="Text Box 4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1" name="Text Box 4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2" name="Text Box 4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3" name="Text Box 4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4" name="Text Box 4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5" name="Text Box 4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6" name="Text Box 4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7" name="Text Box 4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8" name="Text Box 4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9" name="Text Box 4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0" name="Text Box 4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1" name="Text Box 4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2" name="Text Box 4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3" name="Text Box 4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4" name="Text Box 4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5" name="Text Box 4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6" name="Text Box 4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7" name="Text Box 4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8" name="Text Box 4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9" name="Text Box 4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0" name="Text Box 4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1" name="Text Box 4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2" name="Text Box 4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3" name="Text Box 4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4" name="Text Box 4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5" name="Text Box 4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6" name="Text Box 4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7" name="Text Box 4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8" name="Text Box 4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9" name="Text Box 4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0" name="Text Box 4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1" name="Text Box 4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2" name="Text Box 4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3" name="Text Box 4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4" name="Text Box 4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5" name="Text Box 4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6" name="Text Box 4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7" name="Text Box 4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8" name="Text Box 4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9" name="Text Box 4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0" name="Text Box 4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1" name="Text Box 4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2" name="Text Box 4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3" name="Text Box 4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4" name="Text Box 4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5" name="Text Box 4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6" name="Text Box 4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7" name="Text Box 4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8" name="Text Box 4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9" name="Text Box 4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0" name="Text Box 4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1" name="Text Box 4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2" name="Text Box 4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3" name="Text Box 4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4" name="Text Box 4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5" name="Text Box 4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6" name="Text Box 4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7" name="Text Box 4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8" name="Text Box 4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9" name="Text Box 4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0" name="Text Box 4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1" name="Text Box 4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2" name="Text Box 4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3" name="Text Box 4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4" name="Text Box 4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5" name="Text Box 4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6" name="Text Box 4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7" name="Text Box 4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8" name="Text Box 4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9" name="Text Box 4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0" name="Text Box 4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1" name="Text Box 4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2" name="Text Box 4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3" name="Text Box 4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4" name="Text Box 4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5" name="Text Box 4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6" name="Text Box 4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7" name="Text Box 4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8" name="Text Box 4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9" name="Text Box 4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0" name="Text Box 4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1" name="Text Box 4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2" name="Text Box 4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3" name="Text Box 4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4" name="Text Box 4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5" name="Text Box 4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6" name="Text Box 4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7" name="Text Box 4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8" name="Text Box 4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9" name="Text Box 4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0" name="Text Box 4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1" name="Text Box 4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2" name="Text Box 4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3" name="Text Box 4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4" name="Text Box 4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5" name="Text Box 4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6" name="Text Box 4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7" name="Text Box 4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8" name="Text Box 4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9" name="Text Box 4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0" name="Text Box 4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1" name="Text Box 4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2" name="Text Box 4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3" name="Text Box 4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4" name="Text Box 4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5" name="Text Box 4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6" name="Text Box 4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7" name="Text Box 4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8" name="Text Box 4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9" name="Text Box 4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0" name="Text Box 4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1" name="Text Box 4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2" name="Text Box 4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3" name="Text Box 4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4" name="Text Box 4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5" name="Text Box 4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6" name="Text Box 4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7" name="Text Box 4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8" name="Text Box 4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9" name="Text Box 4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0" name="Text Box 4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1" name="Text Box 4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2" name="Text Box 4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3" name="Text Box 4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4" name="Text Box 4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5" name="Text Box 4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6" name="Text Box 4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7" name="Text Box 4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8" name="Text Box 4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9" name="Text Box 4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0" name="Text Box 4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1" name="Text Box 4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2" name="Text Box 4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3" name="Text Box 4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4" name="Text Box 4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5" name="Text Box 4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6" name="Text Box 4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7" name="Text Box 4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8" name="Text Box 4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9" name="Text Box 4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0" name="Text Box 4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1" name="Text Box 4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2" name="Text Box 4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3" name="Text Box 4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4" name="Text Box 4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5" name="Text Box 4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6" name="Text Box 4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7" name="Text Box 4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8" name="Text Box 4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9" name="Text Box 4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0" name="Text Box 4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1" name="Text Box 4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2" name="Text Box 4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3" name="Text Box 4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4" name="Text Box 4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5" name="Text Box 4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6" name="Text Box 4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7" name="Text Box 4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8" name="Text Box 4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9" name="Text Box 4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0" name="Text Box 4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1" name="Text Box 4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2" name="Text Box 4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3" name="Text Box 4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4" name="Text Box 4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5" name="Text Box 4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6" name="Text Box 4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7" name="Text Box 4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8" name="Text Box 4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9" name="Text Box 4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0" name="Text Box 4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1" name="Text Box 4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2" name="Text Box 4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3" name="Text Box 4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4" name="Text Box 4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5" name="Text Box 4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6" name="Text Box 4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7" name="Text Box 4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8" name="Text Box 4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9" name="Text Box 4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0" name="Text Box 4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1" name="Text Box 4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2" name="Text Box 4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3" name="Text Box 4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4" name="Text Box 4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5" name="Text Box 4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6" name="Text Box 4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7" name="Text Box 4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8" name="Text Box 4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9" name="Text Box 4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0" name="Text Box 4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1" name="Text Box 4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2" name="Text Box 4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3" name="Text Box 4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4" name="Text Box 4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5" name="Text Box 4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6" name="Text Box 4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7" name="Text Box 4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8" name="Text Box 4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9" name="Text Box 4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0" name="Text Box 4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1" name="Text Box 4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2" name="Text Box 4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3" name="Text Box 4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4" name="Text Box 4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5" name="Text Box 4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6" name="Text Box 4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7" name="Text Box 4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8" name="Text Box 4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9" name="Text Box 4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0" name="Text Box 4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1" name="Text Box 4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2" name="Text Box 4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3" name="Text Box 4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4" name="Text Box 4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5" name="Text Box 4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6" name="Text Box 4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7" name="Text Box 4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8" name="Text Box 4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9" name="Text Box 4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0" name="Text Box 4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1" name="Text Box 4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2" name="Text Box 4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3" name="Text Box 4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4" name="Text Box 4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5" name="Text Box 4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6" name="Text Box 4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7" name="Text Box 4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8" name="Text Box 4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9" name="Text Box 4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0" name="Text Box 4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1" name="Text Box 4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2" name="Text Box 4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3" name="Text Box 4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4" name="Text Box 4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5" name="Text Box 4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6" name="Text Box 4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7" name="Text Box 4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8" name="Text Box 4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9" name="Text Box 4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0" name="Text Box 4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1" name="Text Box 4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2" name="Text Box 4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3" name="Text Box 4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4" name="Text Box 4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5" name="Text Box 4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6" name="Text Box 4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7" name="Text Box 4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8" name="Text Box 4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9" name="Text Box 4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0" name="Text Box 4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1" name="Text Box 4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2" name="Text Box 4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3" name="Text Box 4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4" name="Text Box 4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5" name="Text Box 4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6" name="Text Box 4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7" name="Text Box 4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8" name="Text Box 4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9" name="Text Box 4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0" name="Text Box 4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1" name="Text Box 4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2" name="Text Box 4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3" name="Text Box 4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4" name="Text Box 4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5" name="Text Box 4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6" name="Text Box 4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7" name="Text Box 4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8" name="Text Box 4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9" name="Text Box 4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0" name="Text Box 4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1" name="Text Box 4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2" name="Text Box 4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3" name="Text Box 4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4" name="Text Box 4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5" name="Text Box 4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6" name="Text Box 4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7" name="Text Box 4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8" name="Text Box 4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9" name="Text Box 4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0" name="Text Box 4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1" name="Text Box 4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2" name="Text Box 4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3" name="Text Box 4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4" name="Text Box 4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5" name="Text Box 4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6" name="Text Box 4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7" name="Text Box 4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8" name="Text Box 4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9" name="Text Box 4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0" name="Text Box 4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1" name="Text Box 4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2" name="Text Box 4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3" name="Text Box 4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4" name="Text Box 4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5" name="Text Box 4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6" name="Text Box 4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7" name="Text Box 4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8" name="Text Box 4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9" name="Text Box 4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0" name="Text Box 4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1" name="Text Box 4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2" name="Text Box 4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3" name="Text Box 4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4" name="Text Box 4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5" name="Text Box 4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6" name="Text Box 4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7" name="Text Box 4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8" name="Text Box 4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9" name="Text Box 4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0" name="Text Box 4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1" name="Text Box 4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2" name="Text Box 4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3" name="Text Box 4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4" name="Text Box 4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5" name="Text Box 4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6" name="Text Box 4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7" name="Text Box 4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8" name="Text Box 4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9" name="Text Box 4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0" name="Text Box 4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1" name="Text Box 4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2" name="Text Box 4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3" name="Text Box 4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4" name="Text Box 4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5" name="Text Box 4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6" name="Text Box 4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7" name="Text Box 4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8" name="Text Box 4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9" name="Text Box 4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0" name="Text Box 4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1" name="Text Box 4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2" name="Text Box 4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3" name="Text Box 4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4" name="Text Box 4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5" name="Text Box 4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6" name="Text Box 4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7" name="Text Box 4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8" name="Text Box 4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9" name="Text Box 4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0" name="Text Box 4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1" name="Text Box 4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2" name="Text Box 4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3" name="Text Box 4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4" name="Text Box 4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5" name="Text Box 4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6" name="Text Box 4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7" name="Text Box 4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8" name="Text Box 4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9" name="Text Box 4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0" name="Text Box 4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1" name="Text Box 4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2" name="Text Box 4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3" name="Text Box 4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4" name="Text Box 4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5" name="Text Box 4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6" name="Text Box 4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7" name="Text Box 4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8" name="Text Box 4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9" name="Text Box 4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0" name="Text Box 4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1" name="Text Box 4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2" name="Text Box 4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3" name="Text Box 4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4" name="Text Box 4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5" name="Text Box 4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6" name="Text Box 4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7" name="Text Box 4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8" name="Text Box 4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9" name="Text Box 4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0" name="Text Box 4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1" name="Text Box 4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2" name="Text Box 4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3" name="Text Box 4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4" name="Text Box 4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5" name="Text Box 4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6" name="Text Box 4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7" name="Text Box 4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8" name="Text Box 4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9" name="Text Box 4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0" name="Text Box 4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1" name="Text Box 4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2" name="Text Box 4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3" name="Text Box 4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4" name="Text Box 4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5" name="Text Box 4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6" name="Text Box 4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7" name="Text Box 4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8" name="Text Box 4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9" name="Text Box 4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0" name="Text Box 4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1" name="Text Box 4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2" name="Text Box 4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3" name="Text Box 4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4" name="Text Box 4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5" name="Text Box 4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6" name="Text Box 4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7" name="Text Box 4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8" name="Text Box 4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9" name="Text Box 4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0" name="Text Box 4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1" name="Text Box 4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2" name="Text Box 4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3" name="Text Box 4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4" name="Text Box 4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5" name="Text Box 4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6" name="Text Box 4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7" name="Text Box 4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8" name="Text Box 4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9" name="Text Box 4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0" name="Text Box 4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1" name="Text Box 4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2" name="Text Box 4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3" name="Text Box 4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4" name="Text Box 4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5" name="Text Box 4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6" name="Text Box 4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7" name="Text Box 4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8" name="Text Box 4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9" name="Text Box 4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0" name="Text Box 4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1" name="Text Box 4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2" name="Text Box 4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3" name="Text Box 4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4" name="Text Box 4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5" name="Text Box 4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6" name="Text Box 4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7" name="Text Box 4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8" name="Text Box 4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9" name="Text Box 4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0" name="Text Box 4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1" name="Text Box 4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2" name="Text Box 4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3" name="Text Box 4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4" name="Text Box 4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5" name="Text Box 4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6" name="Text Box 4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7" name="Text Box 4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8" name="Text Box 4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9" name="Text Box 4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0" name="Text Box 4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1" name="Text Box 4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2" name="Text Box 4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3" name="Text Box 4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4" name="Text Box 4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5" name="Text Box 4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6" name="Text Box 4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7" name="Text Box 4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8" name="Text Box 4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9" name="Text Box 4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0" name="Text Box 4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1" name="Text Box 4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2" name="Text Box 4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3" name="Text Box 4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4" name="Text Box 4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5" name="Text Box 4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6" name="Text Box 4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7" name="Text Box 4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8" name="Text Box 4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9" name="Text Box 4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0" name="Text Box 4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1" name="Text Box 4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2" name="Text Box 4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3" name="Text Box 4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4" name="Text Box 4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5" name="Text Box 4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6" name="Text Box 4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7" name="Text Box 4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8" name="Text Box 4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9" name="Text Box 4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0" name="Text Box 4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1" name="Text Box 4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2" name="Text Box 4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3" name="Text Box 4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4" name="Text Box 4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5" name="Text Box 4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6" name="Text Box 4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7" name="Text Box 4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8" name="Text Box 4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9" name="Text Box 4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0" name="Text Box 4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1" name="Text Box 4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2" name="Text Box 4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3" name="Text Box 4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4" name="Text Box 4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5" name="Text Box 4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6" name="Text Box 4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7" name="Text Box 4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8" name="Text Box 4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9" name="Text Box 4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0" name="Text Box 4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1" name="Text Box 4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2" name="Text Box 4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3" name="Text Box 4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4" name="Text Box 4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5" name="Text Box 4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6" name="Text Box 4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7" name="Text Box 4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8" name="Text Box 4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9" name="Text Box 4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0" name="Text Box 4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1" name="Text Box 4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2" name="Text Box 4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3" name="Text Box 4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4" name="Text Box 4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5" name="Text Box 4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6" name="Text Box 4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7" name="Text Box 4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8" name="Text Box 4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9" name="Text Box 4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0" name="Text Box 4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1" name="Text Box 4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2" name="Text Box 4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3" name="Text Box 4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4" name="Text Box 4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5" name="Text Box 4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6" name="Text Box 4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7" name="Text Box 4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8" name="Text Box 4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9" name="Text Box 4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0" name="Text Box 4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1" name="Text Box 4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2" name="Text Box 4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3" name="Text Box 4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4" name="Text Box 4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5" name="Text Box 4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6" name="Text Box 4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7" name="Text Box 4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8" name="Text Box 4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9" name="Text Box 4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0" name="Text Box 4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1" name="Text Box 4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2" name="Text Box 4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3" name="Text Box 4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4" name="Text Box 4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5" name="Text Box 4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6" name="Text Box 4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7" name="Text Box 4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8" name="Text Box 4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9" name="Text Box 4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0" name="Text Box 4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1" name="Text Box 4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2" name="Text Box 4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3" name="Text Box 4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4" name="Text Box 4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5" name="Text Box 4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6" name="Text Box 4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7" name="Text Box 4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8" name="Text Box 4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9" name="Text Box 4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0" name="Text Box 4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1" name="Text Box 4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2" name="Text Box 4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3" name="Text Box 4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4" name="Text Box 4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5" name="Text Box 4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6" name="Text Box 4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7" name="Text Box 4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8" name="Text Box 4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9" name="Text Box 4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0" name="Text Box 4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1" name="Text Box 4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2" name="Text Box 4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3" name="Text Box 4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4" name="Text Box 4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5" name="Text Box 4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6" name="Text Box 4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7" name="Text Box 4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8" name="Text Box 4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9" name="Text Box 4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0" name="Text Box 4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1" name="Text Box 4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2" name="Text Box 4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3" name="Text Box 4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4" name="Text Box 4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5" name="Text Box 4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6" name="Text Box 4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7" name="Text Box 4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8" name="Text Box 4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9" name="Text Box 4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0" name="Text Box 4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1" name="Text Box 4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2" name="Text Box 4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3" name="Text Box 4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4" name="Text Box 4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5" name="Text Box 4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6" name="Text Box 4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7" name="Text Box 4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8" name="Text Box 4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9" name="Text Box 4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0" name="Text Box 4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1" name="Text Box 4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2" name="Text Box 4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3" name="Text Box 4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4" name="Text Box 4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5" name="Text Box 4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6" name="Text Box 4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7" name="Text Box 4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8" name="Text Box 4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9" name="Text Box 4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0" name="Text Box 4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1" name="Text Box 4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2" name="Text Box 4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3" name="Text Box 4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4" name="Text Box 4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5" name="Text Box 4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6" name="Text Box 4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7" name="Text Box 4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8" name="Text Box 4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9" name="Text Box 4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0" name="Text Box 4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1" name="Text Box 4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2" name="Text Box 4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3" name="Text Box 4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4" name="Text Box 4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5" name="Text Box 4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6" name="Text Box 4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7" name="Text Box 4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8" name="Text Box 4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9" name="Text Box 4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0" name="Text Box 4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1" name="Text Box 4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2" name="Text Box 4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3" name="Text Box 4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4" name="Text Box 4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5" name="Text Box 4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6" name="Text Box 4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7" name="Text Box 4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8" name="Text Box 4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9" name="Text Box 4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0" name="Text Box 4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1" name="Text Box 4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2" name="Text Box 4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3" name="Text Box 4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4" name="Text Box 4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5" name="Text Box 4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6" name="Text Box 4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7" name="Text Box 4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8" name="Text Box 4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9" name="Text Box 4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0" name="Text Box 4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1" name="Text Box 4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2" name="Text Box 4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3" name="Text Box 4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4" name="Text Box 4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5" name="Text Box 4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6" name="Text Box 4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7" name="Text Box 4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8" name="Text Box 4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9" name="Text Box 4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0" name="Text Box 4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1" name="Text Box 4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2" name="Text Box 4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3" name="Text Box 4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4" name="Text Box 4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5" name="Text Box 4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6" name="Text Box 4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7" name="Text Box 4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8" name="Text Box 4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9" name="Text Box 4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0" name="Text Box 4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1" name="Text Box 4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2" name="Text Box 4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3" name="Text Box 4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4" name="Text Box 4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5" name="Text Box 4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6" name="Text Box 4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7" name="Text Box 4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8" name="Text Box 4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9" name="Text Box 4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0" name="Text Box 4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1" name="Text Box 4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2" name="Text Box 4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3" name="Text Box 4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4" name="Text Box 4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5" name="Text Box 4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6" name="Text Box 4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7" name="Text Box 4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8" name="Text Box 4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9" name="Text Box 4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0" name="Text Box 4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1" name="Text Box 4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2" name="Text Box 4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3" name="Text Box 4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4" name="Text Box 4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5" name="Text Box 4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6" name="Text Box 4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7" name="Text Box 4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8" name="Text Box 4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9" name="Text Box 4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0" name="Text Box 4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1" name="Text Box 4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2" name="Text Box 4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3" name="Text Box 4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4" name="Text Box 4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5" name="Text Box 4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6" name="Text Box 4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7" name="Text Box 4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8" name="Text Box 4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9" name="Text Box 4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0" name="Text Box 4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1" name="Text Box 4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2" name="Text Box 4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3" name="Text Box 4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4" name="Text Box 4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5" name="Text Box 4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6" name="Text Box 4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7" name="Text Box 4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8" name="Text Box 4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9" name="Text Box 4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0" name="Text Box 4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1" name="Text Box 4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2" name="Text Box 4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3" name="Text Box 4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4" name="Text Box 4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5" name="Text Box 4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6" name="Text Box 4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7" name="Text Box 4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8" name="Text Box 4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9" name="Text Box 4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0" name="Text Box 4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1" name="Text Box 4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2" name="Text Box 4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3" name="Text Box 4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4" name="Text Box 4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5" name="Text Box 4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6" name="Text Box 4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7" name="Text Box 4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8" name="Text Box 4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9" name="Text Box 4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0" name="Text Box 4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1" name="Text Box 4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2" name="Text Box 4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3" name="Text Box 4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4" name="Text Box 4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5" name="Text Box 4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6" name="Text Box 4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7" name="Text Box 4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8" name="Text Box 4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9" name="Text Box 4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0" name="Text Box 4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1" name="Text Box 4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2" name="Text Box 4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3" name="Text Box 4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4" name="Text Box 4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5" name="Text Box 4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6" name="Text Box 4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7" name="Text Box 4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8" name="Text Box 4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9" name="Text Box 4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0" name="Text Box 4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1" name="Text Box 4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2" name="Text Box 4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3" name="Text Box 4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4" name="Text Box 4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5" name="Text Box 4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6" name="Text Box 4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7" name="Text Box 4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8" name="Text Box 4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9" name="Text Box 4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0" name="Text Box 4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1" name="Text Box 4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2" name="Text Box 4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3" name="Text Box 4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4" name="Text Box 4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5" name="Text Box 4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6" name="Text Box 4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7" name="Text Box 4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8" name="Text Box 4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9" name="Text Box 4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0" name="Text Box 4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1" name="Text Box 4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2" name="Text Box 4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3" name="Text Box 4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4" name="Text Box 4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5" name="Text Box 4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6" name="Text Box 4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7" name="Text Box 4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8" name="Text Box 4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9" name="Text Box 4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0" name="Text Box 4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1" name="Text Box 4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2" name="Text Box 4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3" name="Text Box 4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4" name="Text Box 4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5" name="Text Box 4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6" name="Text Box 4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7" name="Text Box 4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8" name="Text Box 4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9" name="Text Box 4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0" name="Text Box 4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1" name="Text Box 4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2" name="Text Box 4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3" name="Text Box 4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4" name="Text Box 4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5" name="Text Box 4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6" name="Text Box 4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7" name="Text Box 4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8" name="Text Box 4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9" name="Text Box 4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0" name="Text Box 4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1" name="Text Box 4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2" name="Text Box 4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3" name="Text Box 4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4" name="Text Box 4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5" name="Text Box 4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6" name="Text Box 4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7" name="Text Box 4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8" name="Text Box 4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9" name="Text Box 4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0" name="Text Box 4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1" name="Text Box 4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2" name="Text Box 4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3" name="Text Box 4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4" name="Text Box 4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5" name="Text Box 4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6" name="Text Box 4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7" name="Text Box 4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8" name="Text Box 4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9" name="Text Box 4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0" name="Text Box 4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1" name="Text Box 4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2" name="Text Box 4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3" name="Text Box 4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4" name="Text Box 4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5" name="Text Box 4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6" name="Text Box 4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7" name="Text Box 4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8" name="Text Box 4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9" name="Text Box 4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0" name="Text Box 4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1" name="Text Box 4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2" name="Text Box 4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3" name="Text Box 4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4" name="Text Box 4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5" name="Text Box 4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6" name="Text Box 4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7" name="Text Box 4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8" name="Text Box 4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9" name="Text Box 4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0" name="Text Box 4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1" name="Text Box 4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2" name="Text Box 4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3" name="Text Box 4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4" name="Text Box 4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5" name="Text Box 4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6" name="Text Box 4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7" name="Text Box 4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8" name="Text Box 4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9" name="Text Box 4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0" name="Text Box 4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1" name="Text Box 4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2" name="Text Box 4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3" name="Text Box 4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4" name="Text Box 4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5" name="Text Box 4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6" name="Text Box 4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7" name="Text Box 4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8" name="Text Box 4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9" name="Text Box 4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0" name="Text Box 4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1" name="Text Box 4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2" name="Text Box 4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3" name="Text Box 4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4" name="Text Box 4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5" name="Text Box 4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6" name="Text Box 4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7" name="Text Box 4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8" name="Text Box 4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9" name="Text Box 4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0" name="Text Box 4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1" name="Text Box 4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2" name="Text Box 4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3" name="Text Box 4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4" name="Text Box 4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5" name="Text Box 4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6" name="Text Box 4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7" name="Text Box 4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8" name="Text Box 4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9" name="Text Box 4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0" name="Text Box 4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1" name="Text Box 4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2" name="Text Box 4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3" name="Text Box 4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4" name="Text Box 4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5" name="Text Box 4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6" name="Text Box 4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7" name="Text Box 4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8" name="Text Box 4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9" name="Text Box 4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0" name="Text Box 4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1" name="Text Box 4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2" name="Text Box 4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3" name="Text Box 4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4" name="Text Box 4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5" name="Text Box 4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6" name="Text Box 4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7" name="Text Box 4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8" name="Text Box 4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9" name="Text Box 4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0" name="Text Box 4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1" name="Text Box 4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2" name="Text Box 4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3" name="Text Box 4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4" name="Text Box 5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5" name="Text Box 5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6" name="Text Box 5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7" name="Text Box 5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8" name="Text Box 5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9" name="Text Box 5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0" name="Text Box 5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1" name="Text Box 5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2" name="Text Box 5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3" name="Text Box 5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4" name="Text Box 5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5" name="Text Box 5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6" name="Text Box 5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7" name="Text Box 5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8" name="Text Box 5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9" name="Text Box 5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0" name="Text Box 5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1" name="Text Box 5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2" name="Text Box 5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3" name="Text Box 5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4" name="Text Box 5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5" name="Text Box 5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6" name="Text Box 5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7" name="Text Box 5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8" name="Text Box 5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9" name="Text Box 5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0" name="Text Box 5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1" name="Text Box 5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2" name="Text Box 5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3" name="Text Box 5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4" name="Text Box 5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5" name="Text Box 5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6" name="Text Box 5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7" name="Text Box 5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8" name="Text Box 5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9" name="Text Box 5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0" name="Text Box 5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1" name="Text Box 5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2" name="Text Box 5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3" name="Text Box 5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4" name="Text Box 5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5" name="Text Box 5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6" name="Text Box 5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7" name="Text Box 5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8" name="Text Box 5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9" name="Text Box 5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0" name="Text Box 5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1" name="Text Box 5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2" name="Text Box 5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3" name="Text Box 5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4" name="Text Box 5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5" name="Text Box 5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6" name="Text Box 5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7" name="Text Box 5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8" name="Text Box 5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9" name="Text Box 5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0" name="Text Box 5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1" name="Text Box 5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2" name="Text Box 5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3" name="Text Box 5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4" name="Text Box 5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5" name="Text Box 5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6" name="Text Box 5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7" name="Text Box 5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8" name="Text Box 5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9" name="Text Box 5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0" name="Text Box 5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1" name="Text Box 5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2" name="Text Box 5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3" name="Text Box 5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4" name="Text Box 5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5" name="Text Box 5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6" name="Text Box 5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7" name="Text Box 5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8" name="Text Box 5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9" name="Text Box 5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0" name="Text Box 5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1" name="Text Box 5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2" name="Text Box 5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3" name="Text Box 5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4" name="Text Box 5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5" name="Text Box 5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6" name="Text Box 5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7" name="Text Box 5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8" name="Text Box 5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9" name="Text Box 5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0" name="Text Box 5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1" name="Text Box 5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2" name="Text Box 5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3" name="Text Box 5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4" name="Text Box 5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5" name="Text Box 5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6" name="Text Box 5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7" name="Text Box 5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8" name="Text Box 5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9" name="Text Box 5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0" name="Text Box 5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1" name="Text Box 5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2" name="Text Box 5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3" name="Text Box 5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4" name="Text Box 5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5" name="Text Box 5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6" name="Text Box 5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7" name="Text Box 5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8" name="Text Box 5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9" name="Text Box 5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0" name="Text Box 5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1" name="Text Box 5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2" name="Text Box 5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3" name="Text Box 5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4" name="Text Box 5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5" name="Text Box 5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6" name="Text Box 5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7" name="Text Box 5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8" name="Text Box 5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9" name="Text Box 5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0" name="Text Box 5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1" name="Text Box 5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2" name="Text Box 5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3" name="Text Box 5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4" name="Text Box 5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5" name="Text Box 5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6" name="Text Box 5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7" name="Text Box 5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8" name="Text Box 5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9" name="Text Box 5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0" name="Text Box 5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1" name="Text Box 5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2" name="Text Box 5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3" name="Text Box 5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4" name="Text Box 5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5" name="Text Box 5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6" name="Text Box 5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7" name="Text Box 5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8" name="Text Box 5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9" name="Text Box 5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0" name="Text Box 5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1" name="Text Box 5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2" name="Text Box 5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3" name="Text Box 5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4" name="Text Box 5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5" name="Text Box 5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6" name="Text Box 5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7" name="Text Box 5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8" name="Text Box 5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9" name="Text Box 5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0" name="Text Box 5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1" name="Text Box 5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2" name="Text Box 5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3" name="Text Box 5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4" name="Text Box 5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5" name="Text Box 5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6" name="Text Box 5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7" name="Text Box 5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8" name="Text Box 5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9" name="Text Box 5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0" name="Text Box 5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1" name="Text Box 5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2" name="Text Box 5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3" name="Text Box 5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4" name="Text Box 5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5" name="Text Box 5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6" name="Text Box 5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7" name="Text Box 5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8" name="Text Box 5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9" name="Text Box 5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0" name="Text Box 5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1" name="Text Box 5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2" name="Text Box 5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3" name="Text Box 5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4" name="Text Box 5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5" name="Text Box 5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6" name="Text Box 5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7" name="Text Box 5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8" name="Text Box 5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9" name="Text Box 5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0" name="Text Box 5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1" name="Text Box 5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2" name="Text Box 5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3" name="Text Box 5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4" name="Text Box 5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5" name="Text Box 5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6" name="Text Box 5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7" name="Text Box 5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8" name="Text Box 5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9" name="Text Box 5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0" name="Text Box 5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1" name="Text Box 5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2" name="Text Box 5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3" name="Text Box 5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4" name="Text Box 5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5" name="Text Box 5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6" name="Text Box 5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7" name="Text Box 5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8" name="Text Box 5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9" name="Text Box 5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0" name="Text Box 5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1" name="Text Box 5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2" name="Text Box 5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3" name="Text Box 5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4" name="Text Box 5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5" name="Text Box 5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6" name="Text Box 5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7" name="Text Box 5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8" name="Text Box 5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9" name="Text Box 5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0" name="Text Box 5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1" name="Text Box 5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2" name="Text Box 5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3" name="Text Box 5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4" name="Text Box 5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5" name="Text Box 5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6" name="Text Box 5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7" name="Text Box 5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8" name="Text Box 5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9" name="Text Box 5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0" name="Text Box 5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1" name="Text Box 5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2" name="Text Box 5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3" name="Text Box 5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4" name="Text Box 5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5" name="Text Box 5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6" name="Text Box 5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7" name="Text Box 5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8" name="Text Box 5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9" name="Text Box 5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0" name="Text Box 5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1" name="Text Box 5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2" name="Text Box 5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3" name="Text Box 5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4" name="Text Box 5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5" name="Text Box 5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6" name="Text Box 5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7" name="Text Box 5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8" name="Text Box 5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9" name="Text Box 5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0" name="Text Box 5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1" name="Text Box 5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2" name="Text Box 5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3" name="Text Box 5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4" name="Text Box 5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5" name="Text Box 5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6" name="Text Box 5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7" name="Text Box 5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8" name="Text Box 5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9" name="Text Box 5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0" name="Text Box 5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1" name="Text Box 5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2" name="Text Box 5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3" name="Text Box 5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4" name="Text Box 5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5" name="Text Box 5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6" name="Text Box 5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7" name="Text Box 5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8" name="Text Box 5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9" name="Text Box 5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0" name="Text Box 5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1" name="Text Box 5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2" name="Text Box 5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3" name="Text Box 5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4" name="Text Box 5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5" name="Text Box 5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6" name="Text Box 5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7" name="Text Box 5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8" name="Text Box 5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9" name="Text Box 5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0" name="Text Box 5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1" name="Text Box 5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2" name="Text Box 5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3" name="Text Box 5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4" name="Text Box 5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5" name="Text Box 5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6" name="Text Box 5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7" name="Text Box 5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8" name="Text Box 5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9" name="Text Box 5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0" name="Text Box 5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1" name="Text Box 5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2" name="Text Box 5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3" name="Text Box 5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4" name="Text Box 5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5" name="Text Box 5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6" name="Text Box 5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7" name="Text Box 5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8" name="Text Box 5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9" name="Text Box 5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0" name="Text Box 5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1" name="Text Box 5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2" name="Text Box 5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3" name="Text Box 5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4" name="Text Box 5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5" name="Text Box 5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6" name="Text Box 5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7" name="Text Box 5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8" name="Text Box 5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9" name="Text Box 5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0" name="Text Box 5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1" name="Text Box 5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2" name="Text Box 5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3" name="Text Box 5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4" name="Text Box 5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5" name="Text Box 5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6" name="Text Box 5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7" name="Text Box 5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8" name="Text Box 5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9" name="Text Box 5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0" name="Text Box 5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1" name="Text Box 5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2" name="Text Box 5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3" name="Text Box 5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4" name="Text Box 5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5" name="Text Box 5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6" name="Text Box 5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7" name="Text Box 5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8" name="Text Box 5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9" name="Text Box 5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0" name="Text Box 5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1" name="Text Box 5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2" name="Text Box 5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3" name="Text Box 5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4" name="Text Box 5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5" name="Text Box 5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6" name="Text Box 5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7" name="Text Box 5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8" name="Text Box 5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9" name="Text Box 5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0" name="Text Box 5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1" name="Text Box 5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2" name="Text Box 5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3" name="Text Box 5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4" name="Text Box 5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5" name="Text Box 5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6" name="Text Box 5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7" name="Text Box 5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8" name="Text Box 5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9" name="Text Box 5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0" name="Text Box 5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1" name="Text Box 5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2" name="Text Box 5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3" name="Text Box 5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4" name="Text Box 5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5" name="Text Box 5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6" name="Text Box 5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7" name="Text Box 5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8" name="Text Box 5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9" name="Text Box 5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0" name="Text Box 5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1" name="Text Box 5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2" name="Text Box 5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3" name="Text Box 5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4" name="Text Box 5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5" name="Text Box 5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6" name="Text Box 5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7" name="Text Box 5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8" name="Text Box 5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9" name="Text Box 5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0" name="Text Box 5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1" name="Text Box 5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2" name="Text Box 5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3" name="Text Box 5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4" name="Text Box 5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5" name="Text Box 5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6" name="Text Box 5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7" name="Text Box 5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8" name="Text Box 5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9" name="Text Box 5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0" name="Text Box 5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1" name="Text Box 5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2" name="Text Box 5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3" name="Text Box 5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4" name="Text Box 5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5" name="Text Box 5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6" name="Text Box 5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7" name="Text Box 5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8" name="Text Box 5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9" name="Text Box 5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0" name="Text Box 5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1" name="Text Box 5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2" name="Text Box 5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3" name="Text Box 5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4" name="Text Box 5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5" name="Text Box 5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6" name="Text Box 5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7" name="Text Box 5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8" name="Text Box 5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9" name="Text Box 5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0" name="Text Box 5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1" name="Text Box 5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2" name="Text Box 5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3" name="Text Box 5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4" name="Text Box 5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5" name="Text Box 5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6" name="Text Box 5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7" name="Text Box 5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8" name="Text Box 5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9" name="Text Box 5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0" name="Text Box 5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1" name="Text Box 5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2" name="Text Box 5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3" name="Text Box 5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4" name="Text Box 5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5" name="Text Box 5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6" name="Text Box 5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7" name="Text Box 5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8" name="Text Box 5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9" name="Text Box 5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0" name="Text Box 5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1" name="Text Box 5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2" name="Text Box 542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3" name="Text Box 542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4" name="Text Box 542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5" name="Text Box 543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6" name="Text Box 543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7" name="Text Box 543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8" name="Text Box 543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9" name="Text Box 543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0" name="Text Box 543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1" name="Text Box 543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2" name="Text Box 543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3" name="Text Box 543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4" name="Text Box 543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5" name="Text Box 544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6" name="Text Box 544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7" name="Text Box 544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8" name="Text Box 544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9" name="Text Box 544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0" name="Text Box 544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1" name="Text Box 544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2" name="Text Box 544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3" name="Text Box 544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4" name="Text Box 544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5" name="Text Box 545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6" name="Text Box 545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7" name="Text Box 545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8" name="Text Box 545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9" name="Text Box 545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0" name="Text Box 545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1" name="Text Box 545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2" name="Text Box 545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3" name="Text Box 545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4" name="Text Box 545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5" name="Text Box 546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6" name="Text Box 546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7" name="Text Box 546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8" name="Text Box 546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9" name="Text Box 546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0" name="Text Box 546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1" name="Text Box 546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2" name="Text Box 546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3" name="Text Box 546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2" name="Text Box 377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3" name="Text Box 378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4" name="Text Box 379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5" name="Text Box 380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6" name="Text Box 381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7" name="Text Box 382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8" name="Text Box 383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9" name="Text Box 384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10" name="Text Box 385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11" name="Text Box 386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12" name="Text Box 387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171449</xdr:rowOff>
    </xdr:to>
    <xdr:sp macro="" textlink="">
      <xdr:nvSpPr>
        <xdr:cNvPr id="13" name="Text Box 388"/>
        <xdr:cNvSpPr txBox="1">
          <a:spLocks noChangeArrowheads="1"/>
        </xdr:cNvSpPr>
      </xdr:nvSpPr>
      <xdr:spPr bwMode="auto">
        <a:xfrm>
          <a:off x="4800600" y="190500"/>
          <a:ext cx="8572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4" name="Text Box 389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5" name="Text Box 390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6" name="Text Box 391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7" name="Text Box 392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8" name="Text Box 393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19" name="Text Box 394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20" name="Text Box 395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21" name="Text Box 396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22" name="Text Box 397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0</xdr:row>
      <xdr:rowOff>163831</xdr:rowOff>
    </xdr:to>
    <xdr:sp macro="" textlink="">
      <xdr:nvSpPr>
        <xdr:cNvPr id="23" name="Text Box 398"/>
        <xdr:cNvSpPr txBox="1">
          <a:spLocks noChangeArrowheads="1"/>
        </xdr:cNvSpPr>
      </xdr:nvSpPr>
      <xdr:spPr bwMode="auto">
        <a:xfrm>
          <a:off x="4800600" y="381000"/>
          <a:ext cx="85725" cy="163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9"/>
  <sheetViews>
    <sheetView showGridLines="0" tabSelected="1" zoomScale="92" zoomScaleNormal="92" zoomScaleSheetLayoutView="92" zoomScalePageLayoutView="92" workbookViewId="0"/>
  </sheetViews>
  <sheetFormatPr defaultRowHeight="12.75" x14ac:dyDescent="0.2"/>
  <cols>
    <col min="1" max="1" width="9.7109375" customWidth="1"/>
    <col min="2" max="2" width="13.140625" customWidth="1"/>
    <col min="3" max="3" width="8.28515625" customWidth="1"/>
    <col min="4" max="4" width="39.140625" customWidth="1"/>
    <col min="5" max="5" width="18.42578125" customWidth="1"/>
    <col min="7" max="7" width="10.7109375" bestFit="1" customWidth="1"/>
  </cols>
  <sheetData>
    <row r="1" spans="1:5" ht="15" customHeight="1" x14ac:dyDescent="0.25">
      <c r="A1" s="36" t="s">
        <v>34</v>
      </c>
    </row>
    <row r="2" spans="1:5" ht="15" customHeight="1" x14ac:dyDescent="0.2">
      <c r="A2" s="37" t="s">
        <v>35</v>
      </c>
      <c r="B2" s="37"/>
      <c r="C2" s="37"/>
      <c r="D2" s="37"/>
      <c r="E2" s="37"/>
    </row>
    <row r="3" spans="1:5" ht="15" customHeight="1" x14ac:dyDescent="0.2">
      <c r="A3" s="37" t="s">
        <v>36</v>
      </c>
      <c r="B3" s="37"/>
      <c r="C3" s="37"/>
      <c r="D3" s="37"/>
      <c r="E3" s="37"/>
    </row>
    <row r="4" spans="1:5" ht="15" customHeight="1" x14ac:dyDescent="0.2">
      <c r="A4" s="38" t="s">
        <v>37</v>
      </c>
      <c r="B4" s="38"/>
      <c r="C4" s="38"/>
      <c r="D4" s="38"/>
      <c r="E4" s="38"/>
    </row>
    <row r="5" spans="1:5" ht="15" customHeight="1" x14ac:dyDescent="0.2">
      <c r="A5" s="38"/>
      <c r="B5" s="38"/>
      <c r="C5" s="38"/>
      <c r="D5" s="38"/>
      <c r="E5" s="38"/>
    </row>
    <row r="6" spans="1:5" ht="15" customHeight="1" x14ac:dyDescent="0.2">
      <c r="A6" s="38"/>
      <c r="B6" s="38"/>
      <c r="C6" s="38"/>
      <c r="D6" s="38"/>
      <c r="E6" s="38"/>
    </row>
    <row r="7" spans="1:5" ht="15" customHeight="1" x14ac:dyDescent="0.2">
      <c r="A7" s="38"/>
      <c r="B7" s="38"/>
      <c r="C7" s="38"/>
      <c r="D7" s="38"/>
      <c r="E7" s="38"/>
    </row>
    <row r="8" spans="1:5" ht="15" customHeight="1" x14ac:dyDescent="0.2">
      <c r="A8" s="38"/>
      <c r="B8" s="38"/>
      <c r="C8" s="38"/>
      <c r="D8" s="38"/>
      <c r="E8" s="38"/>
    </row>
    <row r="9" spans="1:5" ht="15" customHeight="1" x14ac:dyDescent="0.2">
      <c r="A9" s="38"/>
      <c r="B9" s="38"/>
      <c r="C9" s="38"/>
      <c r="D9" s="38"/>
      <c r="E9" s="38"/>
    </row>
    <row r="10" spans="1:5" ht="15" customHeight="1" x14ac:dyDescent="0.2">
      <c r="A10" s="39"/>
      <c r="B10" s="39"/>
      <c r="C10" s="39"/>
      <c r="D10" s="39"/>
      <c r="E10" s="39"/>
    </row>
    <row r="11" spans="1:5" ht="15" customHeight="1" x14ac:dyDescent="0.25">
      <c r="A11" s="40" t="s">
        <v>1</v>
      </c>
      <c r="B11" s="41"/>
      <c r="C11" s="41"/>
      <c r="D11" s="41"/>
      <c r="E11" s="41"/>
    </row>
    <row r="12" spans="1:5" ht="15" customHeight="1" x14ac:dyDescent="0.2">
      <c r="A12" s="42" t="s">
        <v>38</v>
      </c>
      <c r="B12" s="41"/>
      <c r="C12" s="41"/>
      <c r="D12" s="41"/>
      <c r="E12" s="43" t="s">
        <v>39</v>
      </c>
    </row>
    <row r="13" spans="1:5" ht="15" customHeight="1" x14ac:dyDescent="0.25">
      <c r="A13" s="44"/>
      <c r="B13" s="45"/>
      <c r="C13" s="46"/>
      <c r="D13" s="46"/>
      <c r="E13" s="47"/>
    </row>
    <row r="14" spans="1:5" ht="15" customHeight="1" x14ac:dyDescent="0.2">
      <c r="B14" s="48" t="s">
        <v>40</v>
      </c>
      <c r="C14" s="48" t="s">
        <v>41</v>
      </c>
      <c r="D14" s="49" t="s">
        <v>42</v>
      </c>
      <c r="E14" s="50" t="s">
        <v>43</v>
      </c>
    </row>
    <row r="15" spans="1:5" ht="15" customHeight="1" x14ac:dyDescent="0.2">
      <c r="B15" s="51">
        <v>98278</v>
      </c>
      <c r="C15" s="52"/>
      <c r="D15" s="53" t="s">
        <v>44</v>
      </c>
      <c r="E15" s="54">
        <v>997709</v>
      </c>
    </row>
    <row r="16" spans="1:5" ht="15" customHeight="1" x14ac:dyDescent="0.2">
      <c r="B16" s="55"/>
      <c r="C16" s="56" t="s">
        <v>45</v>
      </c>
      <c r="D16" s="57"/>
      <c r="E16" s="58">
        <f>SUM(E15:E15)</f>
        <v>997709</v>
      </c>
    </row>
    <row r="17" spans="1:5" ht="15" customHeight="1" x14ac:dyDescent="0.25">
      <c r="A17" s="59"/>
      <c r="B17" s="60"/>
      <c r="C17" s="60"/>
      <c r="D17" s="60"/>
      <c r="E17" s="60"/>
    </row>
    <row r="18" spans="1:5" ht="15" customHeight="1" x14ac:dyDescent="0.25">
      <c r="A18" s="40" t="s">
        <v>16</v>
      </c>
      <c r="B18" s="41"/>
      <c r="C18" s="41"/>
    </row>
    <row r="19" spans="1:5" ht="15" customHeight="1" x14ac:dyDescent="0.2">
      <c r="A19" s="42" t="s">
        <v>46</v>
      </c>
      <c r="B19" s="46"/>
      <c r="C19" s="46"/>
      <c r="D19" s="46"/>
      <c r="E19" s="61" t="s">
        <v>47</v>
      </c>
    </row>
    <row r="20" spans="1:5" ht="15" customHeight="1" x14ac:dyDescent="0.2">
      <c r="A20" s="62"/>
      <c r="B20" s="63"/>
      <c r="C20" s="41"/>
      <c r="D20" s="60"/>
      <c r="E20" s="64"/>
    </row>
    <row r="21" spans="1:5" ht="15" customHeight="1" x14ac:dyDescent="0.2">
      <c r="C21" s="65" t="s">
        <v>41</v>
      </c>
      <c r="D21" s="66" t="s">
        <v>48</v>
      </c>
      <c r="E21" s="50" t="s">
        <v>43</v>
      </c>
    </row>
    <row r="22" spans="1:5" ht="15" customHeight="1" x14ac:dyDescent="0.2">
      <c r="C22" s="67">
        <v>3769</v>
      </c>
      <c r="D22" s="68" t="s">
        <v>49</v>
      </c>
      <c r="E22" s="54">
        <v>997709</v>
      </c>
    </row>
    <row r="23" spans="1:5" ht="15" customHeight="1" x14ac:dyDescent="0.2">
      <c r="C23" s="69" t="s">
        <v>45</v>
      </c>
      <c r="D23" s="70"/>
      <c r="E23" s="71">
        <f>SUM(E22:E22)</f>
        <v>997709</v>
      </c>
    </row>
    <row r="24" spans="1:5" ht="15" customHeight="1" x14ac:dyDescent="0.2"/>
    <row r="25" spans="1:5" ht="15" customHeight="1" x14ac:dyDescent="0.2"/>
    <row r="26" spans="1:5" ht="15" customHeight="1" x14ac:dyDescent="0.25">
      <c r="A26" s="36" t="s">
        <v>50</v>
      </c>
    </row>
    <row r="27" spans="1:5" ht="15" customHeight="1" x14ac:dyDescent="0.2">
      <c r="A27" s="37" t="s">
        <v>35</v>
      </c>
      <c r="B27" s="37"/>
      <c r="C27" s="37"/>
      <c r="D27" s="37"/>
      <c r="E27" s="37"/>
    </row>
    <row r="28" spans="1:5" ht="15" customHeight="1" x14ac:dyDescent="0.2">
      <c r="A28" s="37" t="s">
        <v>36</v>
      </c>
      <c r="B28" s="37"/>
      <c r="C28" s="37"/>
      <c r="D28" s="37"/>
      <c r="E28" s="37"/>
    </row>
    <row r="29" spans="1:5" ht="15" customHeight="1" x14ac:dyDescent="0.2">
      <c r="A29" s="38" t="s">
        <v>51</v>
      </c>
      <c r="B29" s="38"/>
      <c r="C29" s="38"/>
      <c r="D29" s="38"/>
      <c r="E29" s="38"/>
    </row>
    <row r="30" spans="1:5" ht="15" customHeight="1" x14ac:dyDescent="0.2">
      <c r="A30" s="38"/>
      <c r="B30" s="38"/>
      <c r="C30" s="38"/>
      <c r="D30" s="38"/>
      <c r="E30" s="38"/>
    </row>
    <row r="31" spans="1:5" ht="15" customHeight="1" x14ac:dyDescent="0.2">
      <c r="A31" s="38"/>
      <c r="B31" s="38"/>
      <c r="C31" s="38"/>
      <c r="D31" s="38"/>
      <c r="E31" s="38"/>
    </row>
    <row r="32" spans="1:5" ht="15" customHeight="1" x14ac:dyDescent="0.2">
      <c r="A32" s="38"/>
      <c r="B32" s="38"/>
      <c r="C32" s="38"/>
      <c r="D32" s="38"/>
      <c r="E32" s="38"/>
    </row>
    <row r="33" spans="1:5" ht="15" customHeight="1" x14ac:dyDescent="0.2">
      <c r="A33" s="38"/>
      <c r="B33" s="38"/>
      <c r="C33" s="38"/>
      <c r="D33" s="38"/>
      <c r="E33" s="38"/>
    </row>
    <row r="34" spans="1:5" ht="15" customHeight="1" x14ac:dyDescent="0.2">
      <c r="A34" s="38"/>
      <c r="B34" s="38"/>
      <c r="C34" s="38"/>
      <c r="D34" s="38"/>
      <c r="E34" s="38"/>
    </row>
    <row r="35" spans="1:5" ht="15" customHeight="1" x14ac:dyDescent="0.2">
      <c r="A35" s="39"/>
      <c r="B35" s="39"/>
      <c r="C35" s="39"/>
      <c r="D35" s="39"/>
      <c r="E35" s="39"/>
    </row>
    <row r="36" spans="1:5" ht="15" customHeight="1" x14ac:dyDescent="0.25">
      <c r="A36" s="40" t="s">
        <v>1</v>
      </c>
      <c r="B36" s="41"/>
      <c r="C36" s="41"/>
      <c r="D36" s="41"/>
      <c r="E36" s="41"/>
    </row>
    <row r="37" spans="1:5" ht="15" customHeight="1" x14ac:dyDescent="0.2">
      <c r="A37" s="42" t="s">
        <v>38</v>
      </c>
      <c r="B37" s="41"/>
      <c r="C37" s="41"/>
      <c r="D37" s="41"/>
      <c r="E37" s="43" t="s">
        <v>39</v>
      </c>
    </row>
    <row r="38" spans="1:5" ht="15" customHeight="1" x14ac:dyDescent="0.25">
      <c r="A38" s="44"/>
      <c r="B38" s="45"/>
      <c r="C38" s="46"/>
      <c r="D38" s="46"/>
      <c r="E38" s="47"/>
    </row>
    <row r="39" spans="1:5" ht="15" customHeight="1" x14ac:dyDescent="0.2">
      <c r="B39" s="48" t="s">
        <v>40</v>
      </c>
      <c r="C39" s="48" t="s">
        <v>41</v>
      </c>
      <c r="D39" s="49" t="s">
        <v>42</v>
      </c>
      <c r="E39" s="50" t="s">
        <v>43</v>
      </c>
    </row>
    <row r="40" spans="1:5" ht="15" customHeight="1" x14ac:dyDescent="0.2">
      <c r="B40" s="51">
        <v>98278</v>
      </c>
      <c r="C40" s="52"/>
      <c r="D40" s="53" t="s">
        <v>44</v>
      </c>
      <c r="E40" s="54">
        <v>2276930</v>
      </c>
    </row>
    <row r="41" spans="1:5" ht="15" customHeight="1" x14ac:dyDescent="0.2">
      <c r="B41" s="55"/>
      <c r="C41" s="56" t="s">
        <v>45</v>
      </c>
      <c r="D41" s="57"/>
      <c r="E41" s="58">
        <f>SUM(E40:E40)</f>
        <v>2276930</v>
      </c>
    </row>
    <row r="42" spans="1:5" ht="15" customHeight="1" x14ac:dyDescent="0.25">
      <c r="A42" s="59"/>
      <c r="B42" s="60"/>
      <c r="C42" s="60"/>
      <c r="D42" s="60"/>
      <c r="E42" s="60"/>
    </row>
    <row r="43" spans="1:5" ht="15" customHeight="1" x14ac:dyDescent="0.25">
      <c r="A43" s="40" t="s">
        <v>16</v>
      </c>
      <c r="B43" s="41"/>
      <c r="C43" s="41"/>
    </row>
    <row r="44" spans="1:5" ht="15" customHeight="1" x14ac:dyDescent="0.2">
      <c r="A44" s="42" t="s">
        <v>46</v>
      </c>
      <c r="B44" s="46"/>
      <c r="C44" s="46"/>
      <c r="D44" s="46"/>
      <c r="E44" s="61" t="s">
        <v>47</v>
      </c>
    </row>
    <row r="45" spans="1:5" ht="15" customHeight="1" x14ac:dyDescent="0.2">
      <c r="A45" s="62"/>
      <c r="B45" s="63"/>
      <c r="C45" s="41"/>
      <c r="D45" s="60"/>
      <c r="E45" s="64"/>
    </row>
    <row r="46" spans="1:5" ht="15" customHeight="1" x14ac:dyDescent="0.2">
      <c r="C46" s="65" t="s">
        <v>41</v>
      </c>
      <c r="D46" s="66" t="s">
        <v>48</v>
      </c>
      <c r="E46" s="50" t="s">
        <v>43</v>
      </c>
    </row>
    <row r="47" spans="1:5" ht="15" customHeight="1" x14ac:dyDescent="0.2">
      <c r="C47" s="67">
        <v>3769</v>
      </c>
      <c r="D47" s="68" t="s">
        <v>49</v>
      </c>
      <c r="E47" s="54">
        <v>2276930</v>
      </c>
    </row>
    <row r="48" spans="1:5" ht="15" customHeight="1" x14ac:dyDescent="0.2">
      <c r="C48" s="69" t="s">
        <v>45</v>
      </c>
      <c r="D48" s="70"/>
      <c r="E48" s="71">
        <f>SUM(E47:E47)</f>
        <v>2276930</v>
      </c>
    </row>
    <row r="49" spans="1:5" ht="15" customHeight="1" x14ac:dyDescent="0.2"/>
    <row r="50" spans="1:5" ht="15" customHeight="1" x14ac:dyDescent="0.2"/>
    <row r="51" spans="1:5" ht="15" customHeight="1" x14ac:dyDescent="0.2"/>
    <row r="52" spans="1:5" ht="15" customHeight="1" x14ac:dyDescent="0.2"/>
    <row r="53" spans="1:5" ht="15" customHeight="1" x14ac:dyDescent="0.2"/>
    <row r="54" spans="1:5" ht="15" customHeight="1" x14ac:dyDescent="0.25">
      <c r="A54" s="36" t="s">
        <v>52</v>
      </c>
    </row>
    <row r="55" spans="1:5" ht="15" customHeight="1" x14ac:dyDescent="0.2">
      <c r="A55" s="72" t="s">
        <v>35</v>
      </c>
      <c r="B55" s="72"/>
      <c r="C55" s="72"/>
      <c r="D55" s="72"/>
      <c r="E55" s="72"/>
    </row>
    <row r="56" spans="1:5" ht="15" customHeight="1" x14ac:dyDescent="0.2">
      <c r="A56" s="37" t="s">
        <v>53</v>
      </c>
      <c r="B56" s="37"/>
      <c r="C56" s="37"/>
      <c r="D56" s="37"/>
      <c r="E56" s="37"/>
    </row>
    <row r="57" spans="1:5" ht="15" customHeight="1" x14ac:dyDescent="0.2">
      <c r="A57" s="38" t="s">
        <v>54</v>
      </c>
      <c r="B57" s="38"/>
      <c r="C57" s="38"/>
      <c r="D57" s="38"/>
      <c r="E57" s="38"/>
    </row>
    <row r="58" spans="1:5" ht="15" customHeight="1" x14ac:dyDescent="0.2">
      <c r="A58" s="38"/>
      <c r="B58" s="38"/>
      <c r="C58" s="38"/>
      <c r="D58" s="38"/>
      <c r="E58" s="38"/>
    </row>
    <row r="59" spans="1:5" ht="15" customHeight="1" x14ac:dyDescent="0.2">
      <c r="A59" s="38"/>
      <c r="B59" s="38"/>
      <c r="C59" s="38"/>
      <c r="D59" s="38"/>
      <c r="E59" s="38"/>
    </row>
    <row r="60" spans="1:5" ht="15" customHeight="1" x14ac:dyDescent="0.2">
      <c r="A60" s="38"/>
      <c r="B60" s="38"/>
      <c r="C60" s="38"/>
      <c r="D60" s="38"/>
      <c r="E60" s="38"/>
    </row>
    <row r="61" spans="1:5" ht="15" customHeight="1" x14ac:dyDescent="0.2">
      <c r="A61" s="73"/>
      <c r="B61" s="74"/>
      <c r="C61" s="73"/>
      <c r="D61" s="73"/>
      <c r="E61" s="73"/>
    </row>
    <row r="62" spans="1:5" ht="15" customHeight="1" x14ac:dyDescent="0.25">
      <c r="A62" s="40" t="s">
        <v>1</v>
      </c>
      <c r="B62" s="75"/>
      <c r="C62" s="41"/>
      <c r="D62" s="41"/>
      <c r="E62" s="41"/>
    </row>
    <row r="63" spans="1:5" ht="15" customHeight="1" x14ac:dyDescent="0.2">
      <c r="A63" s="76" t="s">
        <v>38</v>
      </c>
      <c r="B63" s="75"/>
      <c r="C63" s="41"/>
      <c r="D63" s="41"/>
      <c r="E63" s="43" t="s">
        <v>39</v>
      </c>
    </row>
    <row r="64" spans="1:5" ht="15" customHeight="1" x14ac:dyDescent="0.25">
      <c r="A64" s="62"/>
      <c r="B64" s="77"/>
      <c r="C64" s="41"/>
      <c r="D64" s="41"/>
      <c r="E64" s="78"/>
    </row>
    <row r="65" spans="1:5" ht="15" customHeight="1" x14ac:dyDescent="0.2">
      <c r="B65" s="65" t="s">
        <v>40</v>
      </c>
      <c r="C65" s="65" t="s">
        <v>41</v>
      </c>
      <c r="D65" s="79" t="s">
        <v>42</v>
      </c>
      <c r="E65" s="65" t="s">
        <v>43</v>
      </c>
    </row>
    <row r="66" spans="1:5" ht="15" customHeight="1" x14ac:dyDescent="0.2">
      <c r="B66" s="80">
        <v>4001</v>
      </c>
      <c r="C66" s="52"/>
      <c r="D66" s="53" t="s">
        <v>55</v>
      </c>
      <c r="E66" s="54">
        <v>439940</v>
      </c>
    </row>
    <row r="67" spans="1:5" ht="15" customHeight="1" x14ac:dyDescent="0.2">
      <c r="B67" s="81"/>
      <c r="C67" s="69" t="s">
        <v>45</v>
      </c>
      <c r="D67" s="82"/>
      <c r="E67" s="83">
        <f>SUM(E66:E66)</f>
        <v>439940</v>
      </c>
    </row>
    <row r="68" spans="1:5" ht="15" customHeight="1" x14ac:dyDescent="0.25">
      <c r="A68" s="59"/>
      <c r="B68" s="84"/>
      <c r="C68" s="60"/>
      <c r="D68" s="60"/>
      <c r="E68" s="60"/>
    </row>
    <row r="69" spans="1:5" ht="15" customHeight="1" x14ac:dyDescent="0.25">
      <c r="A69" s="45" t="s">
        <v>16</v>
      </c>
      <c r="B69" s="85"/>
      <c r="C69" s="46"/>
      <c r="D69" s="46"/>
      <c r="E69" s="44"/>
    </row>
    <row r="70" spans="1:5" ht="15" customHeight="1" x14ac:dyDescent="0.2">
      <c r="A70" s="76" t="s">
        <v>56</v>
      </c>
      <c r="B70" s="85"/>
      <c r="C70" s="46"/>
      <c r="D70" s="46"/>
      <c r="E70" s="61" t="s">
        <v>57</v>
      </c>
    </row>
    <row r="71" spans="1:5" ht="15" customHeight="1" x14ac:dyDescent="0.2">
      <c r="A71" s="42"/>
      <c r="B71" s="85"/>
      <c r="C71" s="46"/>
      <c r="D71" s="46"/>
      <c r="E71" s="61"/>
    </row>
    <row r="72" spans="1:5" ht="15" customHeight="1" x14ac:dyDescent="0.2">
      <c r="B72" s="65" t="s">
        <v>40</v>
      </c>
      <c r="C72" s="65" t="s">
        <v>41</v>
      </c>
      <c r="D72" s="66" t="s">
        <v>48</v>
      </c>
      <c r="E72" s="65" t="s">
        <v>43</v>
      </c>
    </row>
    <row r="73" spans="1:5" ht="15" customHeight="1" x14ac:dyDescent="0.2">
      <c r="B73" s="80">
        <v>4001</v>
      </c>
      <c r="C73" s="86">
        <v>6172</v>
      </c>
      <c r="D73" s="68" t="s">
        <v>58</v>
      </c>
      <c r="E73" s="54">
        <f>316000+79000+28440</f>
        <v>423440</v>
      </c>
    </row>
    <row r="74" spans="1:5" ht="15" customHeight="1" x14ac:dyDescent="0.2">
      <c r="B74" s="80">
        <v>4001</v>
      </c>
      <c r="C74" s="86">
        <v>6172</v>
      </c>
      <c r="D74" s="68" t="s">
        <v>59</v>
      </c>
      <c r="E74" s="54">
        <v>16500</v>
      </c>
    </row>
    <row r="75" spans="1:5" ht="15" customHeight="1" x14ac:dyDescent="0.2">
      <c r="B75" s="81"/>
      <c r="C75" s="69" t="s">
        <v>45</v>
      </c>
      <c r="D75" s="82"/>
      <c r="E75" s="83">
        <f>SUM(E73:E74)</f>
        <v>439940</v>
      </c>
    </row>
    <row r="76" spans="1:5" ht="15" customHeight="1" x14ac:dyDescent="0.2"/>
    <row r="77" spans="1:5" ht="15" customHeight="1" x14ac:dyDescent="0.2"/>
    <row r="78" spans="1:5" ht="15" customHeight="1" x14ac:dyDescent="0.25">
      <c r="A78" s="36" t="s">
        <v>60</v>
      </c>
    </row>
    <row r="79" spans="1:5" ht="15" customHeight="1" x14ac:dyDescent="0.2">
      <c r="A79" s="37" t="s">
        <v>35</v>
      </c>
      <c r="B79" s="37"/>
      <c r="C79" s="37"/>
      <c r="D79" s="37"/>
      <c r="E79" s="37"/>
    </row>
    <row r="80" spans="1:5" ht="15" customHeight="1" x14ac:dyDescent="0.2">
      <c r="A80" s="37" t="s">
        <v>61</v>
      </c>
      <c r="B80" s="37"/>
      <c r="C80" s="37"/>
      <c r="D80" s="37"/>
      <c r="E80" s="37"/>
    </row>
    <row r="81" spans="1:5" ht="15" customHeight="1" x14ac:dyDescent="0.2">
      <c r="A81" s="38" t="s">
        <v>62</v>
      </c>
      <c r="B81" s="38"/>
      <c r="C81" s="38"/>
      <c r="D81" s="38"/>
      <c r="E81" s="38"/>
    </row>
    <row r="82" spans="1:5" ht="15" customHeight="1" x14ac:dyDescent="0.2">
      <c r="A82" s="38"/>
      <c r="B82" s="38"/>
      <c r="C82" s="38"/>
      <c r="D82" s="38"/>
      <c r="E82" s="38"/>
    </row>
    <row r="83" spans="1:5" ht="15" customHeight="1" x14ac:dyDescent="0.2">
      <c r="A83" s="38"/>
      <c r="B83" s="38"/>
      <c r="C83" s="38"/>
      <c r="D83" s="38"/>
      <c r="E83" s="38"/>
    </row>
    <row r="84" spans="1:5" ht="15" customHeight="1" x14ac:dyDescent="0.2">
      <c r="A84" s="38"/>
      <c r="B84" s="38"/>
      <c r="C84" s="38"/>
      <c r="D84" s="38"/>
      <c r="E84" s="38"/>
    </row>
    <row r="85" spans="1:5" ht="15" customHeight="1" x14ac:dyDescent="0.2">
      <c r="A85" s="38"/>
      <c r="B85" s="38"/>
      <c r="C85" s="38"/>
      <c r="D85" s="38"/>
      <c r="E85" s="38"/>
    </row>
    <row r="86" spans="1:5" ht="15" customHeight="1" x14ac:dyDescent="0.2">
      <c r="A86" s="73"/>
      <c r="B86" s="73"/>
      <c r="C86" s="73"/>
      <c r="D86" s="73"/>
      <c r="E86" s="73"/>
    </row>
    <row r="87" spans="1:5" ht="15" customHeight="1" x14ac:dyDescent="0.25">
      <c r="A87" s="40" t="s">
        <v>1</v>
      </c>
      <c r="B87" s="41"/>
      <c r="C87" s="41"/>
      <c r="D87" s="41"/>
      <c r="E87" s="41"/>
    </row>
    <row r="88" spans="1:5" ht="15" customHeight="1" x14ac:dyDescent="0.2">
      <c r="A88" s="42" t="s">
        <v>38</v>
      </c>
      <c r="B88" s="46"/>
      <c r="C88" s="46"/>
      <c r="D88" s="46"/>
      <c r="E88" s="61" t="s">
        <v>39</v>
      </c>
    </row>
    <row r="89" spans="1:5" ht="15" customHeight="1" x14ac:dyDescent="0.25">
      <c r="A89" s="62"/>
      <c r="B89" s="40"/>
      <c r="C89" s="41"/>
      <c r="D89" s="41"/>
      <c r="E89" s="78"/>
    </row>
    <row r="90" spans="1:5" ht="15" customHeight="1" x14ac:dyDescent="0.2">
      <c r="B90" s="65" t="s">
        <v>40</v>
      </c>
      <c r="C90" s="65" t="s">
        <v>41</v>
      </c>
      <c r="D90" s="79" t="s">
        <v>42</v>
      </c>
      <c r="E90" s="50" t="s">
        <v>43</v>
      </c>
    </row>
    <row r="91" spans="1:5" ht="15" customHeight="1" x14ac:dyDescent="0.2">
      <c r="B91" s="80">
        <v>14032</v>
      </c>
      <c r="C91" s="52"/>
      <c r="D91" s="53" t="s">
        <v>55</v>
      </c>
      <c r="E91" s="54">
        <v>358500</v>
      </c>
    </row>
    <row r="92" spans="1:5" ht="15" customHeight="1" x14ac:dyDescent="0.2">
      <c r="B92" s="81"/>
      <c r="C92" s="69" t="s">
        <v>45</v>
      </c>
      <c r="D92" s="82"/>
      <c r="E92" s="83">
        <f>SUM(E91:E91)</f>
        <v>358500</v>
      </c>
    </row>
    <row r="93" spans="1:5" ht="15" customHeight="1" x14ac:dyDescent="0.25">
      <c r="A93" s="59"/>
      <c r="B93" s="60"/>
      <c r="C93" s="60"/>
      <c r="D93" s="60"/>
      <c r="E93" s="60"/>
    </row>
    <row r="94" spans="1:5" ht="15" customHeight="1" x14ac:dyDescent="0.25">
      <c r="A94" s="45" t="s">
        <v>16</v>
      </c>
      <c r="B94" s="46"/>
      <c r="C94" s="46"/>
      <c r="D94" s="46"/>
      <c r="E94" s="44"/>
    </row>
    <row r="95" spans="1:5" ht="15" customHeight="1" x14ac:dyDescent="0.2">
      <c r="A95" s="42" t="s">
        <v>63</v>
      </c>
      <c r="B95" s="87"/>
      <c r="C95" s="87"/>
      <c r="D95" s="87"/>
      <c r="E95" s="87" t="s">
        <v>64</v>
      </c>
    </row>
    <row r="96" spans="1:5" ht="15" customHeight="1" x14ac:dyDescent="0.2">
      <c r="A96" s="44"/>
      <c r="B96" s="88"/>
      <c r="C96" s="46"/>
      <c r="E96" s="89"/>
    </row>
    <row r="97" spans="1:5" ht="15" customHeight="1" x14ac:dyDescent="0.2">
      <c r="B97" s="90"/>
      <c r="C97" s="48" t="s">
        <v>41</v>
      </c>
      <c r="D97" s="91" t="s">
        <v>48</v>
      </c>
      <c r="E97" s="50" t="s">
        <v>43</v>
      </c>
    </row>
    <row r="98" spans="1:5" ht="15" customHeight="1" x14ac:dyDescent="0.2">
      <c r="B98" s="92"/>
      <c r="C98" s="93">
        <v>4349</v>
      </c>
      <c r="D98" s="68" t="s">
        <v>59</v>
      </c>
      <c r="E98" s="94">
        <v>358500</v>
      </c>
    </row>
    <row r="99" spans="1:5" ht="15" customHeight="1" x14ac:dyDescent="0.2">
      <c r="B99" s="95"/>
      <c r="C99" s="69" t="s">
        <v>45</v>
      </c>
      <c r="D99" s="82"/>
      <c r="E99" s="83">
        <f>SUM(E98:E98)</f>
        <v>358500</v>
      </c>
    </row>
    <row r="100" spans="1:5" ht="15" customHeight="1" x14ac:dyDescent="0.2"/>
    <row r="101" spans="1:5" ht="15" customHeight="1" x14ac:dyDescent="0.2"/>
    <row r="102" spans="1:5" ht="15" customHeight="1" x14ac:dyDescent="0.2"/>
    <row r="103" spans="1:5" ht="15" customHeight="1" x14ac:dyDescent="0.2"/>
    <row r="104" spans="1:5" ht="15" customHeight="1" x14ac:dyDescent="0.2"/>
    <row r="105" spans="1:5" ht="15" customHeight="1" x14ac:dyDescent="0.25">
      <c r="A105" s="36" t="s">
        <v>65</v>
      </c>
    </row>
    <row r="106" spans="1:5" ht="15" customHeight="1" x14ac:dyDescent="0.2">
      <c r="A106" s="37" t="s">
        <v>35</v>
      </c>
      <c r="B106" s="37"/>
      <c r="C106" s="37"/>
      <c r="D106" s="37"/>
      <c r="E106" s="37"/>
    </row>
    <row r="107" spans="1:5" ht="15" customHeight="1" x14ac:dyDescent="0.2">
      <c r="A107" s="37" t="s">
        <v>66</v>
      </c>
      <c r="B107" s="37"/>
      <c r="C107" s="37"/>
      <c r="D107" s="37"/>
      <c r="E107" s="37"/>
    </row>
    <row r="108" spans="1:5" ht="15" customHeight="1" x14ac:dyDescent="0.2">
      <c r="A108" s="96" t="s">
        <v>67</v>
      </c>
      <c r="B108" s="96"/>
      <c r="C108" s="96"/>
      <c r="D108" s="96"/>
      <c r="E108" s="96"/>
    </row>
    <row r="109" spans="1:5" ht="15" customHeight="1" x14ac:dyDescent="0.2">
      <c r="A109" s="96"/>
      <c r="B109" s="96"/>
      <c r="C109" s="96"/>
      <c r="D109" s="96"/>
      <c r="E109" s="96"/>
    </row>
    <row r="110" spans="1:5" ht="15" customHeight="1" x14ac:dyDescent="0.2">
      <c r="A110" s="96"/>
      <c r="B110" s="96"/>
      <c r="C110" s="96"/>
      <c r="D110" s="96"/>
      <c r="E110" s="96"/>
    </row>
    <row r="111" spans="1:5" ht="15" customHeight="1" x14ac:dyDescent="0.2">
      <c r="A111" s="96"/>
      <c r="B111" s="96"/>
      <c r="C111" s="96"/>
      <c r="D111" s="96"/>
      <c r="E111" s="96"/>
    </row>
    <row r="112" spans="1:5" ht="15" customHeight="1" x14ac:dyDescent="0.2">
      <c r="A112" s="96"/>
      <c r="B112" s="96"/>
      <c r="C112" s="96"/>
      <c r="D112" s="96"/>
      <c r="E112" s="96"/>
    </row>
    <row r="113" spans="1:5" ht="15" customHeight="1" x14ac:dyDescent="0.2">
      <c r="A113" s="96"/>
      <c r="B113" s="96"/>
      <c r="C113" s="96"/>
      <c r="D113" s="96"/>
      <c r="E113" s="96"/>
    </row>
    <row r="114" spans="1:5" ht="15" customHeight="1" x14ac:dyDescent="0.2">
      <c r="A114" s="96"/>
      <c r="B114" s="96"/>
      <c r="C114" s="96"/>
      <c r="D114" s="96"/>
      <c r="E114" s="96"/>
    </row>
    <row r="115" spans="1:5" ht="15" customHeight="1" x14ac:dyDescent="0.2">
      <c r="A115" s="39"/>
      <c r="B115" s="97"/>
      <c r="C115" s="39"/>
      <c r="D115" s="39"/>
      <c r="E115" s="39"/>
    </row>
    <row r="116" spans="1:5" ht="15" customHeight="1" x14ac:dyDescent="0.25">
      <c r="A116" s="40" t="s">
        <v>1</v>
      </c>
      <c r="B116" s="75"/>
      <c r="C116" s="41"/>
      <c r="D116" s="41"/>
      <c r="E116" s="41"/>
    </row>
    <row r="117" spans="1:5" ht="15" customHeight="1" x14ac:dyDescent="0.2">
      <c r="A117" s="76" t="s">
        <v>68</v>
      </c>
      <c r="B117" s="41"/>
      <c r="C117" s="41"/>
      <c r="D117" s="41"/>
      <c r="E117" s="43" t="s">
        <v>69</v>
      </c>
    </row>
    <row r="118" spans="1:5" ht="15" customHeight="1" x14ac:dyDescent="0.25">
      <c r="A118" s="44"/>
      <c r="B118" s="98"/>
      <c r="C118" s="46"/>
      <c r="D118" s="46"/>
      <c r="E118" s="47"/>
    </row>
    <row r="119" spans="1:5" ht="15" customHeight="1" x14ac:dyDescent="0.2">
      <c r="B119" s="48" t="s">
        <v>40</v>
      </c>
      <c r="C119" s="48" t="s">
        <v>41</v>
      </c>
      <c r="D119" s="49" t="s">
        <v>42</v>
      </c>
      <c r="E119" s="50" t="s">
        <v>43</v>
      </c>
    </row>
    <row r="120" spans="1:5" ht="15" customHeight="1" x14ac:dyDescent="0.2">
      <c r="B120" s="99">
        <v>107117968</v>
      </c>
      <c r="C120" s="100"/>
      <c r="D120" s="101" t="s">
        <v>70</v>
      </c>
      <c r="E120" s="54">
        <v>1081269.73</v>
      </c>
    </row>
    <row r="121" spans="1:5" ht="15" customHeight="1" x14ac:dyDescent="0.2">
      <c r="B121" s="99">
        <v>107517969</v>
      </c>
      <c r="C121" s="100"/>
      <c r="D121" s="101" t="s">
        <v>70</v>
      </c>
      <c r="E121" s="54">
        <v>18381585.309999999</v>
      </c>
    </row>
    <row r="122" spans="1:5" ht="15" customHeight="1" x14ac:dyDescent="0.2">
      <c r="B122" s="55"/>
      <c r="C122" s="56" t="s">
        <v>45</v>
      </c>
      <c r="D122" s="57"/>
      <c r="E122" s="58">
        <f>SUM(E120:E121)</f>
        <v>19462855.039999999</v>
      </c>
    </row>
    <row r="123" spans="1:5" ht="15" customHeight="1" x14ac:dyDescent="0.2"/>
    <row r="124" spans="1:5" ht="15" customHeight="1" x14ac:dyDescent="0.25">
      <c r="A124" s="45" t="s">
        <v>16</v>
      </c>
      <c r="B124" s="46"/>
      <c r="C124" s="46"/>
      <c r="D124" s="46"/>
      <c r="E124" s="46"/>
    </row>
    <row r="125" spans="1:5" ht="15" customHeight="1" x14ac:dyDescent="0.2">
      <c r="A125" s="42" t="s">
        <v>38</v>
      </c>
      <c r="B125" s="46"/>
      <c r="C125" s="46"/>
      <c r="D125" s="46"/>
      <c r="E125" s="61" t="s">
        <v>39</v>
      </c>
    </row>
    <row r="126" spans="1:5" ht="15" customHeight="1" x14ac:dyDescent="0.2"/>
    <row r="127" spans="1:5" ht="15" customHeight="1" x14ac:dyDescent="0.2">
      <c r="C127" s="48" t="s">
        <v>41</v>
      </c>
      <c r="D127" s="49" t="s">
        <v>42</v>
      </c>
      <c r="E127" s="50" t="s">
        <v>43</v>
      </c>
    </row>
    <row r="128" spans="1:5" ht="15" customHeight="1" x14ac:dyDescent="0.2">
      <c r="C128" s="102"/>
      <c r="D128" s="101" t="s">
        <v>71</v>
      </c>
      <c r="E128" s="54">
        <v>19462855.039999999</v>
      </c>
    </row>
    <row r="129" spans="1:5" ht="15" customHeight="1" x14ac:dyDescent="0.2">
      <c r="C129" s="56" t="s">
        <v>45</v>
      </c>
      <c r="D129" s="57"/>
      <c r="E129" s="58">
        <f>SUM(E128:E128)</f>
        <v>19462855.039999999</v>
      </c>
    </row>
    <row r="130" spans="1:5" ht="15" customHeight="1" x14ac:dyDescent="0.2"/>
    <row r="131" spans="1:5" ht="15" customHeight="1" x14ac:dyDescent="0.2"/>
    <row r="132" spans="1:5" ht="15" customHeight="1" x14ac:dyDescent="0.25">
      <c r="A132" s="36" t="s">
        <v>72</v>
      </c>
    </row>
    <row r="133" spans="1:5" ht="15" customHeight="1" x14ac:dyDescent="0.2">
      <c r="A133" s="37" t="s">
        <v>35</v>
      </c>
      <c r="B133" s="37"/>
      <c r="C133" s="37"/>
      <c r="D133" s="37"/>
      <c r="E133" s="37"/>
    </row>
    <row r="134" spans="1:5" ht="15" customHeight="1" x14ac:dyDescent="0.2">
      <c r="A134" s="37" t="s">
        <v>73</v>
      </c>
      <c r="B134" s="37"/>
      <c r="C134" s="37"/>
      <c r="D134" s="37"/>
      <c r="E134" s="37"/>
    </row>
    <row r="135" spans="1:5" ht="15" customHeight="1" x14ac:dyDescent="0.2">
      <c r="A135" s="38" t="s">
        <v>74</v>
      </c>
      <c r="B135" s="38"/>
      <c r="C135" s="38"/>
      <c r="D135" s="38"/>
      <c r="E135" s="38"/>
    </row>
    <row r="136" spans="1:5" ht="15" customHeight="1" x14ac:dyDescent="0.2">
      <c r="A136" s="38"/>
      <c r="B136" s="38"/>
      <c r="C136" s="38"/>
      <c r="D136" s="38"/>
      <c r="E136" s="38"/>
    </row>
    <row r="137" spans="1:5" ht="15" customHeight="1" x14ac:dyDescent="0.2">
      <c r="A137" s="38"/>
      <c r="B137" s="38"/>
      <c r="C137" s="38"/>
      <c r="D137" s="38"/>
      <c r="E137" s="38"/>
    </row>
    <row r="138" spans="1:5" ht="15" customHeight="1" x14ac:dyDescent="0.2">
      <c r="A138" s="38"/>
      <c r="B138" s="38"/>
      <c r="C138" s="38"/>
      <c r="D138" s="38"/>
      <c r="E138" s="38"/>
    </row>
    <row r="139" spans="1:5" ht="15" customHeight="1" x14ac:dyDescent="0.2">
      <c r="A139" s="38"/>
      <c r="B139" s="38"/>
      <c r="C139" s="38"/>
      <c r="D139" s="38"/>
      <c r="E139" s="38"/>
    </row>
    <row r="140" spans="1:5" ht="15" customHeight="1" x14ac:dyDescent="0.2">
      <c r="A140" s="38"/>
      <c r="B140" s="38"/>
      <c r="C140" s="38"/>
      <c r="D140" s="38"/>
      <c r="E140" s="38"/>
    </row>
    <row r="141" spans="1:5" ht="15" customHeight="1" x14ac:dyDescent="0.2">
      <c r="A141" s="38"/>
      <c r="B141" s="38"/>
      <c r="C141" s="38"/>
      <c r="D141" s="38"/>
      <c r="E141" s="38"/>
    </row>
    <row r="142" spans="1:5" ht="15" customHeight="1" x14ac:dyDescent="0.2">
      <c r="A142" s="39"/>
      <c r="B142" s="97"/>
      <c r="C142" s="39"/>
      <c r="D142" s="39"/>
      <c r="E142" s="39"/>
    </row>
    <row r="143" spans="1:5" ht="15" customHeight="1" x14ac:dyDescent="0.25">
      <c r="A143" s="40" t="s">
        <v>1</v>
      </c>
      <c r="B143" s="75"/>
      <c r="C143" s="41"/>
      <c r="D143" s="41"/>
      <c r="E143" s="41"/>
    </row>
    <row r="144" spans="1:5" ht="15" customHeight="1" x14ac:dyDescent="0.2">
      <c r="A144" s="76" t="s">
        <v>68</v>
      </c>
      <c r="B144" s="41"/>
      <c r="C144" s="41"/>
      <c r="D144" s="41"/>
      <c r="E144" s="43" t="s">
        <v>75</v>
      </c>
    </row>
    <row r="145" spans="1:5" ht="15" customHeight="1" x14ac:dyDescent="0.25">
      <c r="A145" s="44"/>
      <c r="B145" s="98"/>
      <c r="C145" s="46"/>
      <c r="D145" s="46"/>
      <c r="E145" s="47"/>
    </row>
    <row r="146" spans="1:5" ht="15" customHeight="1" x14ac:dyDescent="0.2">
      <c r="B146" s="48" t="s">
        <v>40</v>
      </c>
      <c r="C146" s="48" t="s">
        <v>41</v>
      </c>
      <c r="D146" s="49" t="s">
        <v>42</v>
      </c>
      <c r="E146" s="50" t="s">
        <v>43</v>
      </c>
    </row>
    <row r="147" spans="1:5" ht="15" customHeight="1" x14ac:dyDescent="0.2">
      <c r="B147" s="99">
        <v>106515974</v>
      </c>
      <c r="C147" s="100"/>
      <c r="D147" s="101" t="s">
        <v>70</v>
      </c>
      <c r="E147" s="54">
        <v>344733.66</v>
      </c>
    </row>
    <row r="148" spans="1:5" ht="15" customHeight="1" x14ac:dyDescent="0.2">
      <c r="B148" s="55"/>
      <c r="C148" s="56" t="s">
        <v>45</v>
      </c>
      <c r="D148" s="57"/>
      <c r="E148" s="58">
        <f>SUM(E147:E147)</f>
        <v>344733.66</v>
      </c>
    </row>
    <row r="149" spans="1:5" ht="15" customHeight="1" x14ac:dyDescent="0.2"/>
    <row r="150" spans="1:5" ht="15" customHeight="1" x14ac:dyDescent="0.25">
      <c r="A150" s="45" t="s">
        <v>16</v>
      </c>
      <c r="B150" s="46"/>
      <c r="C150" s="46"/>
      <c r="D150" s="46"/>
      <c r="E150" s="46"/>
    </row>
    <row r="151" spans="1:5" ht="15" customHeight="1" x14ac:dyDescent="0.2">
      <c r="A151" s="42" t="s">
        <v>38</v>
      </c>
      <c r="B151" s="46"/>
      <c r="C151" s="46"/>
      <c r="D151" s="46"/>
      <c r="E151" s="61" t="s">
        <v>39</v>
      </c>
    </row>
    <row r="152" spans="1:5" ht="15" customHeight="1" x14ac:dyDescent="0.25">
      <c r="A152" s="45"/>
      <c r="B152" s="44"/>
      <c r="C152" s="46"/>
      <c r="D152" s="46"/>
      <c r="E152" s="47"/>
    </row>
    <row r="153" spans="1:5" ht="15" customHeight="1" x14ac:dyDescent="0.2">
      <c r="A153" s="90"/>
      <c r="B153" s="90"/>
      <c r="C153" s="48" t="s">
        <v>41</v>
      </c>
      <c r="D153" s="49" t="s">
        <v>42</v>
      </c>
      <c r="E153" s="50" t="s">
        <v>43</v>
      </c>
    </row>
    <row r="154" spans="1:5" ht="15" customHeight="1" x14ac:dyDescent="0.2">
      <c r="A154" s="103"/>
      <c r="B154" s="104"/>
      <c r="C154" s="102"/>
      <c r="D154" s="101" t="s">
        <v>71</v>
      </c>
      <c r="E154" s="54">
        <v>344733.65</v>
      </c>
    </row>
    <row r="155" spans="1:5" ht="15" customHeight="1" x14ac:dyDescent="0.2">
      <c r="A155" s="105"/>
      <c r="B155" s="106"/>
      <c r="C155" s="56" t="s">
        <v>45</v>
      </c>
      <c r="D155" s="57"/>
      <c r="E155" s="58">
        <f>SUM(E154:E154)</f>
        <v>344733.65</v>
      </c>
    </row>
    <row r="156" spans="1:5" ht="15" customHeight="1" x14ac:dyDescent="0.2"/>
    <row r="157" spans="1:5" ht="15" customHeight="1" x14ac:dyDescent="0.2"/>
    <row r="158" spans="1:5" ht="15" customHeight="1" x14ac:dyDescent="0.25">
      <c r="A158" s="45" t="s">
        <v>16</v>
      </c>
      <c r="B158" s="46"/>
      <c r="C158" s="46"/>
      <c r="D158" s="46"/>
      <c r="E158" s="46"/>
    </row>
    <row r="159" spans="1:5" ht="15" customHeight="1" x14ac:dyDescent="0.2">
      <c r="A159" s="42" t="s">
        <v>38</v>
      </c>
      <c r="B159" s="46"/>
      <c r="C159" s="46"/>
      <c r="D159" s="46"/>
      <c r="E159" s="61" t="s">
        <v>39</v>
      </c>
    </row>
    <row r="160" spans="1:5" ht="15" customHeight="1" x14ac:dyDescent="0.2">
      <c r="A160" s="42"/>
      <c r="B160" s="46"/>
      <c r="C160" s="46"/>
      <c r="D160" s="46"/>
      <c r="E160" s="61"/>
    </row>
    <row r="161" spans="1:5" ht="15" customHeight="1" x14ac:dyDescent="0.2">
      <c r="C161" s="48" t="s">
        <v>41</v>
      </c>
      <c r="D161" s="49" t="s">
        <v>48</v>
      </c>
      <c r="E161" s="50" t="s">
        <v>43</v>
      </c>
    </row>
    <row r="162" spans="1:5" ht="15" customHeight="1" x14ac:dyDescent="0.2">
      <c r="C162" s="102">
        <v>6409</v>
      </c>
      <c r="D162" s="68" t="s">
        <v>76</v>
      </c>
      <c r="E162" s="54">
        <v>0.01</v>
      </c>
    </row>
    <row r="163" spans="1:5" ht="15" customHeight="1" x14ac:dyDescent="0.2">
      <c r="C163" s="56" t="s">
        <v>45</v>
      </c>
      <c r="D163" s="57"/>
      <c r="E163" s="58">
        <f>SUM(E162:E162)</f>
        <v>0.01</v>
      </c>
    </row>
    <row r="164" spans="1:5" ht="15" customHeight="1" x14ac:dyDescent="0.2">
      <c r="C164" s="107"/>
      <c r="D164" s="46"/>
      <c r="E164" s="108"/>
    </row>
    <row r="165" spans="1:5" ht="15" customHeight="1" x14ac:dyDescent="0.2"/>
    <row r="166" spans="1:5" ht="15" customHeight="1" x14ac:dyDescent="0.25">
      <c r="A166" s="36" t="s">
        <v>77</v>
      </c>
    </row>
    <row r="167" spans="1:5" ht="15" customHeight="1" x14ac:dyDescent="0.2">
      <c r="A167" s="37" t="s">
        <v>35</v>
      </c>
      <c r="B167" s="37"/>
      <c r="C167" s="37"/>
      <c r="D167" s="37"/>
      <c r="E167" s="37"/>
    </row>
    <row r="168" spans="1:5" ht="15" customHeight="1" x14ac:dyDescent="0.2">
      <c r="A168" s="37" t="s">
        <v>73</v>
      </c>
      <c r="B168" s="37"/>
      <c r="C168" s="37"/>
      <c r="D168" s="37"/>
      <c r="E168" s="37"/>
    </row>
    <row r="169" spans="1:5" ht="15" customHeight="1" x14ac:dyDescent="0.2">
      <c r="A169" s="96" t="s">
        <v>78</v>
      </c>
      <c r="B169" s="96"/>
      <c r="C169" s="96"/>
      <c r="D169" s="96"/>
      <c r="E169" s="96"/>
    </row>
    <row r="170" spans="1:5" ht="15" customHeight="1" x14ac:dyDescent="0.2">
      <c r="A170" s="96"/>
      <c r="B170" s="96"/>
      <c r="C170" s="96"/>
      <c r="D170" s="96"/>
      <c r="E170" s="96"/>
    </row>
    <row r="171" spans="1:5" ht="15" customHeight="1" x14ac:dyDescent="0.2">
      <c r="A171" s="96"/>
      <c r="B171" s="96"/>
      <c r="C171" s="96"/>
      <c r="D171" s="96"/>
      <c r="E171" s="96"/>
    </row>
    <row r="172" spans="1:5" ht="15" customHeight="1" x14ac:dyDescent="0.2">
      <c r="A172" s="96"/>
      <c r="B172" s="96"/>
      <c r="C172" s="96"/>
      <c r="D172" s="96"/>
      <c r="E172" s="96"/>
    </row>
    <row r="173" spans="1:5" ht="15" customHeight="1" x14ac:dyDescent="0.2">
      <c r="A173" s="96"/>
      <c r="B173" s="96"/>
      <c r="C173" s="96"/>
      <c r="D173" s="96"/>
      <c r="E173" s="96"/>
    </row>
    <row r="174" spans="1:5" ht="15" customHeight="1" x14ac:dyDescent="0.2">
      <c r="A174" s="96"/>
      <c r="B174" s="96"/>
      <c r="C174" s="96"/>
      <c r="D174" s="96"/>
      <c r="E174" s="96"/>
    </row>
    <row r="175" spans="1:5" ht="15" customHeight="1" x14ac:dyDescent="0.2">
      <c r="A175" s="96"/>
      <c r="B175" s="96"/>
      <c r="C175" s="96"/>
      <c r="D175" s="96"/>
      <c r="E175" s="96"/>
    </row>
    <row r="176" spans="1:5" ht="15" customHeight="1" x14ac:dyDescent="0.2">
      <c r="A176" s="96"/>
      <c r="B176" s="96"/>
      <c r="C176" s="96"/>
      <c r="D176" s="96"/>
      <c r="E176" s="96"/>
    </row>
    <row r="177" spans="1:5" ht="15" customHeight="1" x14ac:dyDescent="0.2">
      <c r="A177" s="39"/>
      <c r="B177" s="97"/>
      <c r="C177" s="39"/>
      <c r="D177" s="39"/>
      <c r="E177" s="39"/>
    </row>
    <row r="178" spans="1:5" ht="15" customHeight="1" x14ac:dyDescent="0.25">
      <c r="A178" s="40" t="s">
        <v>1</v>
      </c>
      <c r="B178" s="75"/>
      <c r="C178" s="41"/>
      <c r="D178" s="41"/>
      <c r="E178" s="41"/>
    </row>
    <row r="179" spans="1:5" ht="15" customHeight="1" x14ac:dyDescent="0.2">
      <c r="A179" s="76" t="s">
        <v>68</v>
      </c>
      <c r="B179" s="41"/>
      <c r="C179" s="41"/>
      <c r="D179" s="41"/>
      <c r="E179" s="43" t="s">
        <v>75</v>
      </c>
    </row>
    <row r="180" spans="1:5" ht="15" customHeight="1" x14ac:dyDescent="0.25">
      <c r="A180" s="44"/>
      <c r="B180" s="98"/>
      <c r="C180" s="46"/>
      <c r="D180" s="46"/>
      <c r="E180" s="47"/>
    </row>
    <row r="181" spans="1:5" ht="15" customHeight="1" x14ac:dyDescent="0.2">
      <c r="B181" s="48" t="s">
        <v>40</v>
      </c>
      <c r="C181" s="48" t="s">
        <v>41</v>
      </c>
      <c r="D181" s="49" t="s">
        <v>42</v>
      </c>
      <c r="E181" s="50" t="s">
        <v>43</v>
      </c>
    </row>
    <row r="182" spans="1:5" ht="15" customHeight="1" x14ac:dyDescent="0.2">
      <c r="B182" s="99">
        <v>106515974</v>
      </c>
      <c r="C182" s="100"/>
      <c r="D182" s="101" t="s">
        <v>70</v>
      </c>
      <c r="E182" s="54">
        <v>967772.3</v>
      </c>
    </row>
    <row r="183" spans="1:5" ht="15" customHeight="1" x14ac:dyDescent="0.2">
      <c r="B183" s="55"/>
      <c r="C183" s="56" t="s">
        <v>45</v>
      </c>
      <c r="D183" s="57"/>
      <c r="E183" s="58">
        <f>SUM(E182:E182)</f>
        <v>967772.3</v>
      </c>
    </row>
    <row r="184" spans="1:5" ht="15" customHeight="1" x14ac:dyDescent="0.2"/>
    <row r="185" spans="1:5" ht="15" customHeight="1" x14ac:dyDescent="0.25">
      <c r="A185" s="45" t="s">
        <v>16</v>
      </c>
      <c r="B185" s="46"/>
      <c r="C185" s="46"/>
      <c r="D185" s="46"/>
      <c r="E185" s="46"/>
    </row>
    <row r="186" spans="1:5" ht="15" customHeight="1" x14ac:dyDescent="0.2">
      <c r="A186" s="42" t="s">
        <v>38</v>
      </c>
      <c r="B186" s="46"/>
      <c r="C186" s="46"/>
      <c r="D186" s="46"/>
      <c r="E186" s="61" t="s">
        <v>39</v>
      </c>
    </row>
    <row r="187" spans="1:5" ht="15" customHeight="1" x14ac:dyDescent="0.25">
      <c r="A187" s="45"/>
      <c r="B187" s="44"/>
      <c r="C187" s="46"/>
      <c r="D187" s="46"/>
      <c r="E187" s="47"/>
    </row>
    <row r="188" spans="1:5" ht="15" customHeight="1" x14ac:dyDescent="0.2">
      <c r="A188" s="90"/>
      <c r="B188" s="90"/>
      <c r="C188" s="48" t="s">
        <v>41</v>
      </c>
      <c r="D188" s="49" t="s">
        <v>42</v>
      </c>
      <c r="E188" s="50" t="s">
        <v>43</v>
      </c>
    </row>
    <row r="189" spans="1:5" ht="15" customHeight="1" x14ac:dyDescent="0.2">
      <c r="A189" s="103"/>
      <c r="B189" s="104"/>
      <c r="C189" s="102"/>
      <c r="D189" s="101" t="s">
        <v>71</v>
      </c>
      <c r="E189" s="54">
        <v>967772.3</v>
      </c>
    </row>
    <row r="190" spans="1:5" ht="15" customHeight="1" x14ac:dyDescent="0.2">
      <c r="A190" s="105"/>
      <c r="B190" s="106"/>
      <c r="C190" s="56" t="s">
        <v>45</v>
      </c>
      <c r="D190" s="57"/>
      <c r="E190" s="58">
        <f>SUM(E189:E189)</f>
        <v>967772.3</v>
      </c>
    </row>
    <row r="191" spans="1:5" ht="15" customHeight="1" x14ac:dyDescent="0.2"/>
    <row r="192" spans="1:5" ht="15" customHeight="1" x14ac:dyDescent="0.2"/>
    <row r="193" spans="1:5" ht="15" customHeight="1" x14ac:dyDescent="0.25">
      <c r="A193" s="36" t="s">
        <v>79</v>
      </c>
    </row>
    <row r="194" spans="1:5" ht="15" customHeight="1" x14ac:dyDescent="0.2">
      <c r="A194" s="37" t="s">
        <v>35</v>
      </c>
      <c r="B194" s="37"/>
      <c r="C194" s="37"/>
      <c r="D194" s="37"/>
      <c r="E194" s="37"/>
    </row>
    <row r="195" spans="1:5" ht="15" customHeight="1" x14ac:dyDescent="0.2">
      <c r="A195" s="37" t="s">
        <v>66</v>
      </c>
      <c r="B195" s="37"/>
      <c r="C195" s="37"/>
      <c r="D195" s="37"/>
      <c r="E195" s="37"/>
    </row>
    <row r="196" spans="1:5" ht="15" customHeight="1" x14ac:dyDescent="0.2">
      <c r="A196" s="96" t="s">
        <v>80</v>
      </c>
      <c r="B196" s="96"/>
      <c r="C196" s="96"/>
      <c r="D196" s="96"/>
      <c r="E196" s="96"/>
    </row>
    <row r="197" spans="1:5" ht="15" customHeight="1" x14ac:dyDescent="0.2">
      <c r="A197" s="96"/>
      <c r="B197" s="96"/>
      <c r="C197" s="96"/>
      <c r="D197" s="96"/>
      <c r="E197" s="96"/>
    </row>
    <row r="198" spans="1:5" ht="15" customHeight="1" x14ac:dyDescent="0.2">
      <c r="A198" s="96"/>
      <c r="B198" s="96"/>
      <c r="C198" s="96"/>
      <c r="D198" s="96"/>
      <c r="E198" s="96"/>
    </row>
    <row r="199" spans="1:5" ht="15" customHeight="1" x14ac:dyDescent="0.2">
      <c r="A199" s="96"/>
      <c r="B199" s="96"/>
      <c r="C199" s="96"/>
      <c r="D199" s="96"/>
      <c r="E199" s="96"/>
    </row>
    <row r="200" spans="1:5" ht="15" customHeight="1" x14ac:dyDescent="0.2">
      <c r="A200" s="96"/>
      <c r="B200" s="96"/>
      <c r="C200" s="96"/>
      <c r="D200" s="96"/>
      <c r="E200" s="96"/>
    </row>
    <row r="201" spans="1:5" ht="15" customHeight="1" x14ac:dyDescent="0.2">
      <c r="A201" s="96"/>
      <c r="B201" s="96"/>
      <c r="C201" s="96"/>
      <c r="D201" s="96"/>
      <c r="E201" s="96"/>
    </row>
    <row r="202" spans="1:5" ht="15" customHeight="1" x14ac:dyDescent="0.2">
      <c r="A202" s="96"/>
      <c r="B202" s="96"/>
      <c r="C202" s="96"/>
      <c r="D202" s="96"/>
      <c r="E202" s="96"/>
    </row>
    <row r="203" spans="1:5" ht="15" customHeight="1" x14ac:dyDescent="0.2">
      <c r="A203" s="96"/>
      <c r="B203" s="96"/>
      <c r="C203" s="96"/>
      <c r="D203" s="96"/>
      <c r="E203" s="96"/>
    </row>
    <row r="204" spans="1:5" ht="15" customHeight="1" x14ac:dyDescent="0.2">
      <c r="A204" s="39"/>
      <c r="B204" s="39"/>
      <c r="C204" s="39"/>
      <c r="D204" s="39"/>
      <c r="E204" s="39"/>
    </row>
    <row r="205" spans="1:5" ht="15" customHeight="1" x14ac:dyDescent="0.2">
      <c r="A205" s="39"/>
      <c r="B205" s="39"/>
      <c r="C205" s="39"/>
      <c r="D205" s="39"/>
      <c r="E205" s="39"/>
    </row>
    <row r="206" spans="1:5" ht="15" customHeight="1" x14ac:dyDescent="0.2">
      <c r="A206" s="39"/>
      <c r="B206" s="39"/>
      <c r="C206" s="39"/>
      <c r="D206" s="39"/>
      <c r="E206" s="39"/>
    </row>
    <row r="207" spans="1:5" ht="15" customHeight="1" x14ac:dyDescent="0.2">
      <c r="A207" s="39"/>
      <c r="B207" s="39"/>
      <c r="C207" s="39"/>
      <c r="D207" s="39"/>
      <c r="E207" s="39"/>
    </row>
    <row r="208" spans="1:5" ht="15" customHeight="1" x14ac:dyDescent="0.2">
      <c r="A208" s="39"/>
      <c r="B208" s="39"/>
      <c r="C208" s="39"/>
      <c r="D208" s="39"/>
      <c r="E208" s="39"/>
    </row>
    <row r="209" spans="1:5" ht="15" customHeight="1" x14ac:dyDescent="0.25">
      <c r="A209" s="40" t="s">
        <v>1</v>
      </c>
      <c r="B209" s="75"/>
      <c r="C209" s="41"/>
      <c r="D209" s="41"/>
      <c r="E209" s="41"/>
    </row>
    <row r="210" spans="1:5" ht="15" customHeight="1" x14ac:dyDescent="0.2">
      <c r="A210" s="76" t="s">
        <v>81</v>
      </c>
      <c r="B210" s="41"/>
      <c r="C210" s="41"/>
      <c r="D210" s="41"/>
      <c r="E210" s="43" t="s">
        <v>82</v>
      </c>
    </row>
    <row r="211" spans="1:5" ht="15" customHeight="1" x14ac:dyDescent="0.25">
      <c r="A211" s="44"/>
      <c r="B211" s="98"/>
      <c r="C211" s="46"/>
      <c r="D211" s="46"/>
      <c r="E211" s="47"/>
    </row>
    <row r="212" spans="1:5" ht="15" customHeight="1" x14ac:dyDescent="0.2">
      <c r="B212" s="48" t="s">
        <v>40</v>
      </c>
      <c r="C212" s="48" t="s">
        <v>41</v>
      </c>
      <c r="D212" s="49" t="s">
        <v>42</v>
      </c>
      <c r="E212" s="50" t="s">
        <v>43</v>
      </c>
    </row>
    <row r="213" spans="1:5" ht="15" customHeight="1" x14ac:dyDescent="0.2">
      <c r="B213" s="99">
        <v>107517016</v>
      </c>
      <c r="C213" s="100"/>
      <c r="D213" s="53" t="s">
        <v>55</v>
      </c>
      <c r="E213" s="54">
        <v>172424.2</v>
      </c>
    </row>
    <row r="214" spans="1:5" ht="15" customHeight="1" x14ac:dyDescent="0.2">
      <c r="B214" s="99">
        <v>107117015</v>
      </c>
      <c r="C214" s="100"/>
      <c r="D214" s="53" t="s">
        <v>55</v>
      </c>
      <c r="E214" s="54">
        <v>10142.6</v>
      </c>
    </row>
    <row r="215" spans="1:5" ht="15" customHeight="1" x14ac:dyDescent="0.2">
      <c r="B215" s="99">
        <v>107117968</v>
      </c>
      <c r="C215" s="100"/>
      <c r="D215" s="101" t="s">
        <v>70</v>
      </c>
      <c r="E215" s="54">
        <v>238632.9</v>
      </c>
    </row>
    <row r="216" spans="1:5" ht="15" customHeight="1" x14ac:dyDescent="0.2">
      <c r="B216" s="99">
        <v>107517969</v>
      </c>
      <c r="C216" s="100"/>
      <c r="D216" s="101" t="s">
        <v>70</v>
      </c>
      <c r="E216" s="54">
        <v>4056759.3</v>
      </c>
    </row>
    <row r="217" spans="1:5" ht="15" customHeight="1" x14ac:dyDescent="0.2">
      <c r="B217" s="55"/>
      <c r="C217" s="56" t="s">
        <v>45</v>
      </c>
      <c r="D217" s="57"/>
      <c r="E217" s="58">
        <f>SUM(E213:E216)</f>
        <v>4477959</v>
      </c>
    </row>
    <row r="218" spans="1:5" ht="15" customHeight="1" x14ac:dyDescent="0.2"/>
    <row r="219" spans="1:5" ht="15" customHeight="1" x14ac:dyDescent="0.25">
      <c r="A219" s="45" t="s">
        <v>16</v>
      </c>
      <c r="B219" s="46"/>
      <c r="C219" s="46"/>
      <c r="D219" s="46"/>
      <c r="E219" s="46"/>
    </row>
    <row r="220" spans="1:5" ht="15" customHeight="1" x14ac:dyDescent="0.2">
      <c r="A220" s="42" t="s">
        <v>38</v>
      </c>
      <c r="B220" s="46"/>
      <c r="C220" s="46"/>
      <c r="D220" s="46"/>
      <c r="E220" s="61" t="s">
        <v>39</v>
      </c>
    </row>
    <row r="221" spans="1:5" ht="15" customHeight="1" x14ac:dyDescent="0.2"/>
    <row r="222" spans="1:5" ht="15" customHeight="1" x14ac:dyDescent="0.2">
      <c r="C222" s="48" t="s">
        <v>41</v>
      </c>
      <c r="D222" s="49" t="s">
        <v>42</v>
      </c>
      <c r="E222" s="50" t="s">
        <v>43</v>
      </c>
    </row>
    <row r="223" spans="1:5" ht="15" customHeight="1" x14ac:dyDescent="0.2">
      <c r="C223" s="102"/>
      <c r="D223" s="101" t="s">
        <v>71</v>
      </c>
      <c r="E223" s="54">
        <v>4262722.2</v>
      </c>
    </row>
    <row r="224" spans="1:5" ht="15" customHeight="1" x14ac:dyDescent="0.2">
      <c r="C224" s="56" t="s">
        <v>45</v>
      </c>
      <c r="D224" s="57"/>
      <c r="E224" s="58">
        <f>SUM(E223:E223)</f>
        <v>4262722.2</v>
      </c>
    </row>
    <row r="225" spans="1:5" ht="15" customHeight="1" x14ac:dyDescent="0.2"/>
    <row r="226" spans="1:5" ht="15" customHeight="1" x14ac:dyDescent="0.2">
      <c r="C226" s="65" t="s">
        <v>41</v>
      </c>
      <c r="D226" s="109" t="s">
        <v>48</v>
      </c>
      <c r="E226" s="65" t="s">
        <v>43</v>
      </c>
    </row>
    <row r="227" spans="1:5" ht="15" customHeight="1" x14ac:dyDescent="0.2">
      <c r="C227" s="67">
        <v>6409</v>
      </c>
      <c r="D227" s="110" t="s">
        <v>76</v>
      </c>
      <c r="E227" s="54">
        <v>215236.8</v>
      </c>
    </row>
    <row r="228" spans="1:5" ht="15" customHeight="1" x14ac:dyDescent="0.2">
      <c r="C228" s="69" t="s">
        <v>45</v>
      </c>
      <c r="D228" s="70"/>
      <c r="E228" s="71">
        <f>SUM(E227:E227)</f>
        <v>215236.8</v>
      </c>
    </row>
    <row r="229" spans="1:5" ht="15" customHeight="1" x14ac:dyDescent="0.2"/>
    <row r="230" spans="1:5" ht="15" customHeight="1" x14ac:dyDescent="0.2"/>
    <row r="231" spans="1:5" ht="15" customHeight="1" x14ac:dyDescent="0.25">
      <c r="A231" s="36" t="s">
        <v>83</v>
      </c>
    </row>
    <row r="232" spans="1:5" ht="15" customHeight="1" x14ac:dyDescent="0.2">
      <c r="A232" s="37" t="s">
        <v>35</v>
      </c>
      <c r="B232" s="37"/>
      <c r="C232" s="37"/>
      <c r="D232" s="37"/>
      <c r="E232" s="37"/>
    </row>
    <row r="233" spans="1:5" ht="15" customHeight="1" x14ac:dyDescent="0.2">
      <c r="A233" s="37" t="s">
        <v>73</v>
      </c>
      <c r="B233" s="37"/>
      <c r="C233" s="37"/>
      <c r="D233" s="37"/>
      <c r="E233" s="37"/>
    </row>
    <row r="234" spans="1:5" ht="15" customHeight="1" x14ac:dyDescent="0.2">
      <c r="A234" s="96" t="s">
        <v>84</v>
      </c>
      <c r="B234" s="96"/>
      <c r="C234" s="96"/>
      <c r="D234" s="96"/>
      <c r="E234" s="96"/>
    </row>
    <row r="235" spans="1:5" ht="15" customHeight="1" x14ac:dyDescent="0.2">
      <c r="A235" s="96"/>
      <c r="B235" s="96"/>
      <c r="C235" s="96"/>
      <c r="D235" s="96"/>
      <c r="E235" s="96"/>
    </row>
    <row r="236" spans="1:5" ht="15" customHeight="1" x14ac:dyDescent="0.2">
      <c r="A236" s="96"/>
      <c r="B236" s="96"/>
      <c r="C236" s="96"/>
      <c r="D236" s="96"/>
      <c r="E236" s="96"/>
    </row>
    <row r="237" spans="1:5" ht="15" customHeight="1" x14ac:dyDescent="0.2">
      <c r="A237" s="96"/>
      <c r="B237" s="96"/>
      <c r="C237" s="96"/>
      <c r="D237" s="96"/>
      <c r="E237" s="96"/>
    </row>
    <row r="238" spans="1:5" ht="15" customHeight="1" x14ac:dyDescent="0.2">
      <c r="A238" s="96"/>
      <c r="B238" s="96"/>
      <c r="C238" s="96"/>
      <c r="D238" s="96"/>
      <c r="E238" s="96"/>
    </row>
    <row r="239" spans="1:5" ht="15" customHeight="1" x14ac:dyDescent="0.2">
      <c r="A239" s="96"/>
      <c r="B239" s="96"/>
      <c r="C239" s="96"/>
      <c r="D239" s="96"/>
      <c r="E239" s="96"/>
    </row>
    <row r="240" spans="1:5" ht="15" customHeight="1" x14ac:dyDescent="0.2">
      <c r="A240" s="96"/>
      <c r="B240" s="96"/>
      <c r="C240" s="96"/>
      <c r="D240" s="96"/>
      <c r="E240" s="96"/>
    </row>
    <row r="241" spans="1:5" ht="15" customHeight="1" x14ac:dyDescent="0.2">
      <c r="A241" s="96"/>
      <c r="B241" s="96"/>
      <c r="C241" s="96"/>
      <c r="D241" s="96"/>
      <c r="E241" s="96"/>
    </row>
    <row r="242" spans="1:5" ht="15" customHeight="1" x14ac:dyDescent="0.2">
      <c r="A242" s="96"/>
      <c r="B242" s="96"/>
      <c r="C242" s="96"/>
      <c r="D242" s="96"/>
      <c r="E242" s="96"/>
    </row>
    <row r="243" spans="1:5" ht="15" customHeight="1" x14ac:dyDescent="0.2">
      <c r="A243" s="39"/>
      <c r="B243" s="97"/>
      <c r="C243" s="39"/>
      <c r="D243" s="39"/>
      <c r="E243" s="39"/>
    </row>
    <row r="244" spans="1:5" ht="15" customHeight="1" x14ac:dyDescent="0.25">
      <c r="A244" s="40" t="s">
        <v>1</v>
      </c>
      <c r="B244" s="75"/>
      <c r="C244" s="41"/>
      <c r="D244" s="41"/>
      <c r="E244" s="41"/>
    </row>
    <row r="245" spans="1:5" ht="15" customHeight="1" x14ac:dyDescent="0.2">
      <c r="A245" s="76" t="s">
        <v>81</v>
      </c>
      <c r="B245" s="41"/>
      <c r="C245" s="41"/>
      <c r="D245" s="41"/>
      <c r="E245" s="43" t="s">
        <v>82</v>
      </c>
    </row>
    <row r="246" spans="1:5" ht="15" customHeight="1" x14ac:dyDescent="0.25">
      <c r="A246" s="44"/>
      <c r="B246" s="98"/>
      <c r="C246" s="46"/>
      <c r="D246" s="46"/>
      <c r="E246" s="47"/>
    </row>
    <row r="247" spans="1:5" ht="15" customHeight="1" x14ac:dyDescent="0.2">
      <c r="B247" s="48" t="s">
        <v>40</v>
      </c>
      <c r="C247" s="48" t="s">
        <v>41</v>
      </c>
      <c r="D247" s="49" t="s">
        <v>42</v>
      </c>
      <c r="E247" s="50" t="s">
        <v>43</v>
      </c>
    </row>
    <row r="248" spans="1:5" ht="15" customHeight="1" x14ac:dyDescent="0.2">
      <c r="B248" s="99">
        <v>106515011</v>
      </c>
      <c r="C248" s="100"/>
      <c r="D248" s="53" t="s">
        <v>55</v>
      </c>
      <c r="E248" s="54">
        <v>1567492.2</v>
      </c>
    </row>
    <row r="249" spans="1:5" ht="15" customHeight="1" x14ac:dyDescent="0.2">
      <c r="B249" s="99">
        <v>106515974</v>
      </c>
      <c r="C249" s="100"/>
      <c r="D249" s="101" t="s">
        <v>70</v>
      </c>
      <c r="E249" s="54">
        <v>492338</v>
      </c>
    </row>
    <row r="250" spans="1:5" ht="15" customHeight="1" x14ac:dyDescent="0.2">
      <c r="B250" s="55"/>
      <c r="C250" s="56" t="s">
        <v>45</v>
      </c>
      <c r="D250" s="57"/>
      <c r="E250" s="58">
        <f>SUM(E248:E249)</f>
        <v>2059830.2</v>
      </c>
    </row>
    <row r="251" spans="1:5" ht="15" customHeight="1" x14ac:dyDescent="0.2"/>
    <row r="252" spans="1:5" ht="15" customHeight="1" x14ac:dyDescent="0.25">
      <c r="A252" s="40" t="s">
        <v>16</v>
      </c>
      <c r="B252" s="41"/>
      <c r="C252" s="41"/>
      <c r="D252" s="44"/>
      <c r="E252" s="44"/>
    </row>
    <row r="253" spans="1:5" ht="15" customHeight="1" x14ac:dyDescent="0.2">
      <c r="A253" s="76" t="s">
        <v>81</v>
      </c>
      <c r="B253" s="46"/>
      <c r="C253" s="46"/>
      <c r="D253" s="46"/>
      <c r="E253" s="43" t="s">
        <v>82</v>
      </c>
    </row>
    <row r="254" spans="1:5" ht="15" customHeight="1" x14ac:dyDescent="0.25">
      <c r="A254" s="45"/>
      <c r="B254" s="46"/>
      <c r="C254" s="46"/>
      <c r="D254" s="46"/>
      <c r="E254" s="44"/>
    </row>
    <row r="255" spans="1:5" ht="15" customHeight="1" x14ac:dyDescent="0.25">
      <c r="A255" s="45"/>
      <c r="B255" s="46"/>
      <c r="C255" s="48" t="s">
        <v>41</v>
      </c>
      <c r="D255" s="109" t="s">
        <v>48</v>
      </c>
      <c r="E255" s="65" t="s">
        <v>43</v>
      </c>
    </row>
    <row r="256" spans="1:5" ht="15" customHeight="1" x14ac:dyDescent="0.25">
      <c r="A256" s="45"/>
      <c r="B256" s="46"/>
      <c r="C256" s="67">
        <v>3523</v>
      </c>
      <c r="D256" s="68" t="s">
        <v>59</v>
      </c>
      <c r="E256" s="111">
        <v>-6389805.7999999998</v>
      </c>
    </row>
    <row r="257" spans="1:5" ht="15" customHeight="1" x14ac:dyDescent="0.25">
      <c r="A257" s="45"/>
      <c r="B257" s="46"/>
      <c r="C257" s="67">
        <v>3523</v>
      </c>
      <c r="D257" s="68" t="s">
        <v>59</v>
      </c>
      <c r="E257" s="111">
        <v>1567492.2</v>
      </c>
    </row>
    <row r="258" spans="1:5" ht="15" customHeight="1" x14ac:dyDescent="0.25">
      <c r="A258" s="45"/>
      <c r="B258" s="46"/>
      <c r="C258" s="67">
        <v>3523</v>
      </c>
      <c r="D258" s="68" t="s">
        <v>85</v>
      </c>
      <c r="E258" s="111">
        <f>492338+328225.2+6061580.6</f>
        <v>6882143.7999999998</v>
      </c>
    </row>
    <row r="259" spans="1:5" ht="15" customHeight="1" x14ac:dyDescent="0.25">
      <c r="A259" s="45"/>
      <c r="B259" s="46"/>
      <c r="C259" s="56" t="s">
        <v>45</v>
      </c>
      <c r="D259" s="57"/>
      <c r="E259" s="58">
        <f>SUM(E256:E258)</f>
        <v>2059830.2000000002</v>
      </c>
    </row>
    <row r="260" spans="1:5" ht="15" customHeight="1" x14ac:dyDescent="0.2"/>
    <row r="261" spans="1:5" ht="15" customHeight="1" x14ac:dyDescent="0.2"/>
    <row r="262" spans="1:5" ht="15" customHeight="1" x14ac:dyDescent="0.25">
      <c r="A262" s="36" t="s">
        <v>86</v>
      </c>
    </row>
    <row r="263" spans="1:5" ht="15" customHeight="1" x14ac:dyDescent="0.2">
      <c r="A263" s="37" t="s">
        <v>35</v>
      </c>
      <c r="B263" s="37"/>
      <c r="C263" s="37"/>
      <c r="D263" s="37"/>
      <c r="E263" s="37"/>
    </row>
    <row r="264" spans="1:5" ht="15" customHeight="1" x14ac:dyDescent="0.2">
      <c r="A264" s="37" t="s">
        <v>66</v>
      </c>
      <c r="B264" s="37"/>
      <c r="C264" s="37"/>
      <c r="D264" s="37"/>
      <c r="E264" s="37"/>
    </row>
    <row r="265" spans="1:5" ht="15" customHeight="1" x14ac:dyDescent="0.2">
      <c r="A265" s="96" t="s">
        <v>87</v>
      </c>
      <c r="B265" s="96"/>
      <c r="C265" s="96"/>
      <c r="D265" s="96"/>
      <c r="E265" s="96"/>
    </row>
    <row r="266" spans="1:5" ht="15" customHeight="1" x14ac:dyDescent="0.2">
      <c r="A266" s="96"/>
      <c r="B266" s="96"/>
      <c r="C266" s="96"/>
      <c r="D266" s="96"/>
      <c r="E266" s="96"/>
    </row>
    <row r="267" spans="1:5" ht="15" customHeight="1" x14ac:dyDescent="0.2">
      <c r="A267" s="96"/>
      <c r="B267" s="96"/>
      <c r="C267" s="96"/>
      <c r="D267" s="96"/>
      <c r="E267" s="96"/>
    </row>
    <row r="268" spans="1:5" ht="15" customHeight="1" x14ac:dyDescent="0.2">
      <c r="A268" s="96"/>
      <c r="B268" s="96"/>
      <c r="C268" s="96"/>
      <c r="D268" s="96"/>
      <c r="E268" s="96"/>
    </row>
    <row r="269" spans="1:5" ht="15" customHeight="1" x14ac:dyDescent="0.2">
      <c r="A269" s="96"/>
      <c r="B269" s="96"/>
      <c r="C269" s="96"/>
      <c r="D269" s="96"/>
      <c r="E269" s="96"/>
    </row>
    <row r="270" spans="1:5" ht="15" customHeight="1" x14ac:dyDescent="0.2">
      <c r="A270" s="96"/>
      <c r="B270" s="96"/>
      <c r="C270" s="96"/>
      <c r="D270" s="96"/>
      <c r="E270" s="96"/>
    </row>
    <row r="271" spans="1:5" ht="15" customHeight="1" x14ac:dyDescent="0.2">
      <c r="A271" s="96"/>
      <c r="B271" s="96"/>
      <c r="C271" s="96"/>
      <c r="D271" s="96"/>
      <c r="E271" s="96"/>
    </row>
    <row r="272" spans="1:5" ht="15" customHeight="1" x14ac:dyDescent="0.25">
      <c r="A272" s="40" t="s">
        <v>1</v>
      </c>
      <c r="B272" s="75"/>
      <c r="C272" s="41"/>
      <c r="D272" s="41"/>
      <c r="E272" s="41"/>
    </row>
    <row r="273" spans="1:5" ht="15" customHeight="1" x14ac:dyDescent="0.2">
      <c r="A273" s="76" t="s">
        <v>81</v>
      </c>
      <c r="B273" s="41"/>
      <c r="C273" s="41"/>
      <c r="D273" s="41"/>
      <c r="E273" s="43" t="s">
        <v>82</v>
      </c>
    </row>
    <row r="274" spans="1:5" ht="15" customHeight="1" x14ac:dyDescent="0.25">
      <c r="A274" s="44"/>
      <c r="B274" s="98"/>
      <c r="C274" s="46"/>
      <c r="D274" s="46"/>
      <c r="E274" s="47"/>
    </row>
    <row r="275" spans="1:5" ht="15" customHeight="1" x14ac:dyDescent="0.2">
      <c r="B275" s="48" t="s">
        <v>40</v>
      </c>
      <c r="C275" s="48" t="s">
        <v>41</v>
      </c>
      <c r="D275" s="49" t="s">
        <v>42</v>
      </c>
      <c r="E275" s="50" t="s">
        <v>43</v>
      </c>
    </row>
    <row r="276" spans="1:5" ht="15" customHeight="1" x14ac:dyDescent="0.2">
      <c r="B276" s="80">
        <v>17055</v>
      </c>
      <c r="C276" s="100"/>
      <c r="D276" s="53" t="s">
        <v>55</v>
      </c>
      <c r="E276" s="54">
        <v>1147754</v>
      </c>
    </row>
    <row r="277" spans="1:5" ht="15" customHeight="1" x14ac:dyDescent="0.2">
      <c r="B277" s="55"/>
      <c r="C277" s="56" t="s">
        <v>45</v>
      </c>
      <c r="D277" s="57"/>
      <c r="E277" s="58">
        <f>SUM(E276:E276)</f>
        <v>1147754</v>
      </c>
    </row>
    <row r="278" spans="1:5" ht="15" customHeight="1" x14ac:dyDescent="0.2"/>
    <row r="279" spans="1:5" ht="15" customHeight="1" x14ac:dyDescent="0.25">
      <c r="A279" s="40" t="s">
        <v>16</v>
      </c>
      <c r="B279" s="41"/>
      <c r="C279" s="41"/>
      <c r="D279" s="44"/>
      <c r="E279" s="44"/>
    </row>
    <row r="280" spans="1:5" ht="15" customHeight="1" x14ac:dyDescent="0.2">
      <c r="A280" s="76" t="s">
        <v>81</v>
      </c>
      <c r="B280" s="41"/>
      <c r="C280" s="41"/>
      <c r="D280" s="41"/>
      <c r="E280" s="43" t="s">
        <v>82</v>
      </c>
    </row>
    <row r="281" spans="1:5" ht="15" customHeight="1" x14ac:dyDescent="0.2">
      <c r="A281" s="62"/>
      <c r="B281" s="63"/>
      <c r="C281" s="41"/>
      <c r="D281" s="62"/>
      <c r="E281" s="64"/>
    </row>
    <row r="282" spans="1:5" ht="15" customHeight="1" x14ac:dyDescent="0.2">
      <c r="A282" s="112"/>
      <c r="B282" s="112"/>
      <c r="C282" s="65" t="s">
        <v>41</v>
      </c>
      <c r="D282" s="109" t="s">
        <v>48</v>
      </c>
      <c r="E282" s="65" t="s">
        <v>43</v>
      </c>
    </row>
    <row r="283" spans="1:5" ht="15" customHeight="1" x14ac:dyDescent="0.2">
      <c r="A283" s="113"/>
      <c r="B283" s="104"/>
      <c r="C283" s="67">
        <v>2143</v>
      </c>
      <c r="D283" s="68" t="s">
        <v>59</v>
      </c>
      <c r="E283" s="54">
        <v>1147754</v>
      </c>
    </row>
    <row r="284" spans="1:5" ht="15" customHeight="1" x14ac:dyDescent="0.2">
      <c r="A284" s="95"/>
      <c r="B284" s="41"/>
      <c r="C284" s="69" t="s">
        <v>45</v>
      </c>
      <c r="D284" s="70"/>
      <c r="E284" s="71">
        <f>SUM(E283:E283)</f>
        <v>1147754</v>
      </c>
    </row>
    <row r="285" spans="1:5" ht="15" customHeight="1" x14ac:dyDescent="0.2"/>
    <row r="286" spans="1:5" ht="15" customHeight="1" x14ac:dyDescent="0.2"/>
    <row r="287" spans="1:5" ht="15" customHeight="1" x14ac:dyDescent="0.25">
      <c r="A287" s="36" t="s">
        <v>88</v>
      </c>
    </row>
    <row r="288" spans="1:5" ht="15" customHeight="1" x14ac:dyDescent="0.2">
      <c r="A288" s="37" t="s">
        <v>35</v>
      </c>
      <c r="B288" s="37"/>
      <c r="C288" s="37"/>
      <c r="D288" s="37"/>
      <c r="E288" s="37"/>
    </row>
    <row r="289" spans="1:5" ht="15" customHeight="1" x14ac:dyDescent="0.2">
      <c r="A289" s="37" t="s">
        <v>36</v>
      </c>
      <c r="B289" s="37"/>
      <c r="C289" s="37"/>
      <c r="D289" s="37"/>
      <c r="E289" s="37"/>
    </row>
    <row r="290" spans="1:5" ht="15" customHeight="1" x14ac:dyDescent="0.2">
      <c r="A290" s="38" t="s">
        <v>89</v>
      </c>
      <c r="B290" s="38"/>
      <c r="C290" s="38"/>
      <c r="D290" s="38"/>
      <c r="E290" s="38"/>
    </row>
    <row r="291" spans="1:5" ht="15" customHeight="1" x14ac:dyDescent="0.2">
      <c r="A291" s="38"/>
      <c r="B291" s="38"/>
      <c r="C291" s="38"/>
      <c r="D291" s="38"/>
      <c r="E291" s="38"/>
    </row>
    <row r="292" spans="1:5" ht="15" customHeight="1" x14ac:dyDescent="0.2">
      <c r="A292" s="38"/>
      <c r="B292" s="38"/>
      <c r="C292" s="38"/>
      <c r="D292" s="38"/>
      <c r="E292" s="38"/>
    </row>
    <row r="293" spans="1:5" ht="15" customHeight="1" x14ac:dyDescent="0.2">
      <c r="A293" s="38"/>
      <c r="B293" s="38"/>
      <c r="C293" s="38"/>
      <c r="D293" s="38"/>
      <c r="E293" s="38"/>
    </row>
    <row r="294" spans="1:5" ht="15" customHeight="1" x14ac:dyDescent="0.2">
      <c r="A294" s="38"/>
      <c r="B294" s="38"/>
      <c r="C294" s="38"/>
      <c r="D294" s="38"/>
      <c r="E294" s="38"/>
    </row>
    <row r="295" spans="1:5" ht="15" customHeight="1" x14ac:dyDescent="0.2">
      <c r="A295" s="39"/>
      <c r="B295" s="39"/>
      <c r="C295" s="39"/>
      <c r="D295" s="39"/>
      <c r="E295" s="39"/>
    </row>
    <row r="296" spans="1:5" ht="15" customHeight="1" x14ac:dyDescent="0.25">
      <c r="A296" s="40" t="s">
        <v>1</v>
      </c>
      <c r="B296" s="41"/>
      <c r="C296" s="41"/>
      <c r="D296" s="41"/>
      <c r="E296" s="41"/>
    </row>
    <row r="297" spans="1:5" ht="15" customHeight="1" x14ac:dyDescent="0.2">
      <c r="A297" s="42" t="s">
        <v>38</v>
      </c>
      <c r="B297" s="41"/>
      <c r="C297" s="41"/>
      <c r="D297" s="41"/>
      <c r="E297" s="43" t="s">
        <v>39</v>
      </c>
    </row>
    <row r="298" spans="1:5" ht="15" customHeight="1" x14ac:dyDescent="0.25">
      <c r="A298" s="44"/>
      <c r="B298" s="45"/>
      <c r="C298" s="46"/>
      <c r="D298" s="46"/>
      <c r="E298" s="47"/>
    </row>
    <row r="299" spans="1:5" ht="15" customHeight="1" x14ac:dyDescent="0.2">
      <c r="B299" s="48" t="s">
        <v>40</v>
      </c>
      <c r="C299" s="48" t="s">
        <v>41</v>
      </c>
      <c r="D299" s="49" t="s">
        <v>42</v>
      </c>
      <c r="E299" s="50" t="s">
        <v>43</v>
      </c>
    </row>
    <row r="300" spans="1:5" ht="15" customHeight="1" x14ac:dyDescent="0.2">
      <c r="B300" s="51">
        <v>98278</v>
      </c>
      <c r="C300" s="52"/>
      <c r="D300" s="53" t="s">
        <v>44</v>
      </c>
      <c r="E300" s="54">
        <v>25228</v>
      </c>
    </row>
    <row r="301" spans="1:5" ht="15" customHeight="1" x14ac:dyDescent="0.2">
      <c r="B301" s="55"/>
      <c r="C301" s="56" t="s">
        <v>45</v>
      </c>
      <c r="D301" s="57"/>
      <c r="E301" s="58">
        <f>SUM(E300:E300)</f>
        <v>25228</v>
      </c>
    </row>
    <row r="302" spans="1:5" ht="15" customHeight="1" x14ac:dyDescent="0.25">
      <c r="A302" s="59"/>
      <c r="B302" s="60"/>
      <c r="C302" s="60"/>
      <c r="D302" s="60"/>
      <c r="E302" s="60"/>
    </row>
    <row r="303" spans="1:5" ht="15" customHeight="1" x14ac:dyDescent="0.25">
      <c r="A303" s="40" t="s">
        <v>16</v>
      </c>
      <c r="B303" s="41"/>
      <c r="C303" s="41"/>
    </row>
    <row r="304" spans="1:5" ht="15" customHeight="1" x14ac:dyDescent="0.2">
      <c r="A304" s="42" t="s">
        <v>46</v>
      </c>
      <c r="B304" s="46"/>
      <c r="C304" s="46"/>
      <c r="D304" s="46"/>
      <c r="E304" s="61" t="s">
        <v>47</v>
      </c>
    </row>
    <row r="305" spans="1:5" ht="15" customHeight="1" x14ac:dyDescent="0.2">
      <c r="A305" s="62"/>
      <c r="B305" s="63"/>
      <c r="C305" s="41"/>
      <c r="D305" s="60"/>
      <c r="E305" s="64"/>
    </row>
    <row r="306" spans="1:5" ht="15" customHeight="1" x14ac:dyDescent="0.2">
      <c r="C306" s="65" t="s">
        <v>41</v>
      </c>
      <c r="D306" s="66" t="s">
        <v>48</v>
      </c>
      <c r="E306" s="50" t="s">
        <v>43</v>
      </c>
    </row>
    <row r="307" spans="1:5" ht="15" customHeight="1" x14ac:dyDescent="0.2">
      <c r="C307" s="67">
        <v>3769</v>
      </c>
      <c r="D307" s="68" t="s">
        <v>49</v>
      </c>
      <c r="E307" s="54">
        <v>25228</v>
      </c>
    </row>
    <row r="308" spans="1:5" ht="15" customHeight="1" x14ac:dyDescent="0.2">
      <c r="C308" s="69" t="s">
        <v>45</v>
      </c>
      <c r="D308" s="70"/>
      <c r="E308" s="71">
        <f>SUM(E307:E307)</f>
        <v>25228</v>
      </c>
    </row>
    <row r="309" spans="1:5" ht="15" customHeight="1" x14ac:dyDescent="0.2"/>
    <row r="310" spans="1:5" ht="15" customHeight="1" x14ac:dyDescent="0.2"/>
    <row r="311" spans="1:5" ht="15" customHeight="1" x14ac:dyDescent="0.2"/>
    <row r="312" spans="1:5" ht="15" customHeight="1" x14ac:dyDescent="0.2"/>
    <row r="313" spans="1:5" ht="15" customHeight="1" x14ac:dyDescent="0.2"/>
    <row r="314" spans="1:5" ht="15" customHeight="1" x14ac:dyDescent="0.25">
      <c r="A314" s="36" t="s">
        <v>90</v>
      </c>
    </row>
    <row r="315" spans="1:5" ht="15" customHeight="1" x14ac:dyDescent="0.2">
      <c r="A315" s="114" t="s">
        <v>91</v>
      </c>
      <c r="B315" s="114"/>
      <c r="C315" s="114"/>
      <c r="D315" s="114"/>
      <c r="E315" s="114"/>
    </row>
    <row r="316" spans="1:5" ht="15" customHeight="1" x14ac:dyDescent="0.2">
      <c r="A316" s="114"/>
      <c r="B316" s="114"/>
      <c r="C316" s="114"/>
      <c r="D316" s="114"/>
      <c r="E316" s="114"/>
    </row>
    <row r="317" spans="1:5" ht="15" customHeight="1" x14ac:dyDescent="0.2">
      <c r="A317" s="114"/>
      <c r="B317" s="114"/>
      <c r="C317" s="114"/>
      <c r="D317" s="114"/>
      <c r="E317" s="114"/>
    </row>
    <row r="318" spans="1:5" ht="15" customHeight="1" x14ac:dyDescent="0.2">
      <c r="A318" s="38" t="s">
        <v>92</v>
      </c>
      <c r="B318" s="38"/>
      <c r="C318" s="38"/>
      <c r="D318" s="38"/>
      <c r="E318" s="38"/>
    </row>
    <row r="319" spans="1:5" ht="15" customHeight="1" x14ac:dyDescent="0.2">
      <c r="A319" s="38"/>
      <c r="B319" s="38"/>
      <c r="C319" s="38"/>
      <c r="D319" s="38"/>
      <c r="E319" s="38"/>
    </row>
    <row r="320" spans="1:5" ht="15" customHeight="1" x14ac:dyDescent="0.2">
      <c r="A320" s="38"/>
      <c r="B320" s="38"/>
      <c r="C320" s="38"/>
      <c r="D320" s="38"/>
      <c r="E320" s="38"/>
    </row>
    <row r="321" spans="1:5" ht="15" customHeight="1" x14ac:dyDescent="0.2">
      <c r="A321" s="38"/>
      <c r="B321" s="38"/>
      <c r="C321" s="38"/>
      <c r="D321" s="38"/>
      <c r="E321" s="38"/>
    </row>
    <row r="322" spans="1:5" ht="15" customHeight="1" x14ac:dyDescent="0.2">
      <c r="A322" s="38"/>
      <c r="B322" s="38"/>
      <c r="C322" s="38"/>
      <c r="D322" s="38"/>
      <c r="E322" s="38"/>
    </row>
    <row r="323" spans="1:5" ht="15" customHeight="1" x14ac:dyDescent="0.2">
      <c r="A323" s="38"/>
      <c r="B323" s="38"/>
      <c r="C323" s="38"/>
      <c r="D323" s="38"/>
      <c r="E323" s="38"/>
    </row>
    <row r="324" spans="1:5" ht="15" customHeight="1" x14ac:dyDescent="0.2">
      <c r="A324" s="38"/>
      <c r="B324" s="38"/>
      <c r="C324" s="38"/>
      <c r="D324" s="38"/>
      <c r="E324" s="38"/>
    </row>
    <row r="325" spans="1:5" ht="15" customHeight="1" x14ac:dyDescent="0.2">
      <c r="A325" s="38"/>
      <c r="B325" s="38"/>
      <c r="C325" s="38"/>
      <c r="D325" s="38"/>
      <c r="E325" s="38"/>
    </row>
    <row r="326" spans="1:5" ht="15" customHeight="1" x14ac:dyDescent="0.2">
      <c r="A326" s="38"/>
      <c r="B326" s="38"/>
      <c r="C326" s="38"/>
      <c r="D326" s="38"/>
      <c r="E326" s="38"/>
    </row>
    <row r="327" spans="1:5" ht="15" customHeight="1" x14ac:dyDescent="0.2">
      <c r="A327" s="73"/>
      <c r="B327" s="73"/>
      <c r="C327" s="73"/>
      <c r="D327" s="73"/>
      <c r="E327" s="73"/>
    </row>
    <row r="328" spans="1:5" ht="15" customHeight="1" x14ac:dyDescent="0.25">
      <c r="A328" s="40" t="s">
        <v>1</v>
      </c>
      <c r="B328" s="41"/>
      <c r="C328" s="41"/>
      <c r="D328" s="41"/>
      <c r="E328" s="41"/>
    </row>
    <row r="329" spans="1:5" ht="15" customHeight="1" x14ac:dyDescent="0.2">
      <c r="A329" s="76" t="s">
        <v>46</v>
      </c>
      <c r="B329" s="41"/>
      <c r="C329" s="41"/>
      <c r="D329" s="41"/>
      <c r="E329" s="43" t="s">
        <v>47</v>
      </c>
    </row>
    <row r="330" spans="1:5" ht="15" customHeight="1" x14ac:dyDescent="0.25">
      <c r="A330" s="40"/>
      <c r="B330" s="63"/>
      <c r="C330" s="62"/>
      <c r="D330" s="62"/>
      <c r="E330" s="78"/>
    </row>
    <row r="331" spans="1:5" ht="15" customHeight="1" x14ac:dyDescent="0.2">
      <c r="A331" s="115"/>
      <c r="B331" s="112"/>
      <c r="C331" s="65" t="s">
        <v>41</v>
      </c>
      <c r="D331" s="79" t="s">
        <v>42</v>
      </c>
      <c r="E331" s="65" t="s">
        <v>43</v>
      </c>
    </row>
    <row r="332" spans="1:5" ht="15" customHeight="1" x14ac:dyDescent="0.2">
      <c r="A332" s="92"/>
      <c r="B332" s="104"/>
      <c r="C332" s="67"/>
      <c r="D332" s="116" t="s">
        <v>93</v>
      </c>
      <c r="E332" s="111">
        <v>-3000000</v>
      </c>
    </row>
    <row r="333" spans="1:5" ht="15" customHeight="1" x14ac:dyDescent="0.2">
      <c r="A333" s="92"/>
      <c r="B333" s="117"/>
      <c r="C333" s="69" t="s">
        <v>45</v>
      </c>
      <c r="D333" s="82"/>
      <c r="E333" s="83">
        <f>SUM(E332:E332)</f>
        <v>-3000000</v>
      </c>
    </row>
    <row r="334" spans="1:5" ht="15" customHeight="1" x14ac:dyDescent="0.2">
      <c r="A334" s="73"/>
      <c r="B334" s="73"/>
      <c r="C334" s="73"/>
      <c r="D334" s="73"/>
      <c r="E334" s="73"/>
    </row>
    <row r="335" spans="1:5" ht="15" customHeight="1" x14ac:dyDescent="0.25">
      <c r="A335" s="40" t="s">
        <v>1</v>
      </c>
      <c r="B335" s="41"/>
      <c r="C335" s="41"/>
      <c r="D335" s="41"/>
      <c r="E335" s="41"/>
    </row>
    <row r="336" spans="1:5" ht="15" customHeight="1" x14ac:dyDescent="0.2">
      <c r="A336" s="76" t="s">
        <v>94</v>
      </c>
      <c r="B336" s="41"/>
      <c r="C336" s="41"/>
      <c r="D336" s="41"/>
      <c r="E336" s="43" t="s">
        <v>95</v>
      </c>
    </row>
    <row r="337" spans="1:5" ht="15" customHeight="1" x14ac:dyDescent="0.25">
      <c r="A337" s="40"/>
      <c r="B337" s="63"/>
      <c r="C337" s="62"/>
      <c r="D337" s="62"/>
      <c r="E337" s="78"/>
    </row>
    <row r="338" spans="1:5" ht="15" customHeight="1" x14ac:dyDescent="0.2">
      <c r="A338" s="115"/>
      <c r="B338" s="112"/>
      <c r="C338" s="65" t="s">
        <v>41</v>
      </c>
      <c r="D338" s="79" t="s">
        <v>42</v>
      </c>
      <c r="E338" s="65" t="s">
        <v>43</v>
      </c>
    </row>
    <row r="339" spans="1:5" ht="15" customHeight="1" x14ac:dyDescent="0.2">
      <c r="A339" s="92"/>
      <c r="B339" s="104"/>
      <c r="C339" s="67"/>
      <c r="D339" s="116" t="s">
        <v>93</v>
      </c>
      <c r="E339" s="111">
        <v>3000000</v>
      </c>
    </row>
    <row r="340" spans="1:5" ht="15" customHeight="1" x14ac:dyDescent="0.2">
      <c r="A340" s="92"/>
      <c r="B340" s="117"/>
      <c r="C340" s="69" t="s">
        <v>45</v>
      </c>
      <c r="D340" s="82"/>
      <c r="E340" s="83">
        <f>SUM(E339:E339)</f>
        <v>3000000</v>
      </c>
    </row>
    <row r="341" spans="1:5" ht="15" customHeight="1" x14ac:dyDescent="0.2">
      <c r="A341" s="92"/>
      <c r="B341" s="60"/>
      <c r="C341" s="60"/>
      <c r="D341" s="60"/>
      <c r="E341" s="60"/>
    </row>
    <row r="342" spans="1:5" ht="15" customHeight="1" x14ac:dyDescent="0.25">
      <c r="A342" s="40" t="s">
        <v>16</v>
      </c>
      <c r="B342" s="60"/>
      <c r="C342" s="60"/>
      <c r="D342" s="60"/>
      <c r="E342" s="60"/>
    </row>
    <row r="343" spans="1:5" ht="15" customHeight="1" x14ac:dyDescent="0.2">
      <c r="A343" s="76" t="s">
        <v>46</v>
      </c>
      <c r="B343" s="41"/>
      <c r="C343" s="41"/>
      <c r="D343" s="41"/>
      <c r="E343" s="43" t="s">
        <v>47</v>
      </c>
    </row>
    <row r="344" spans="1:5" ht="15" customHeight="1" x14ac:dyDescent="0.2">
      <c r="A344" s="92"/>
      <c r="B344" s="60"/>
      <c r="C344" s="60"/>
      <c r="D344" s="60"/>
      <c r="E344" s="60"/>
    </row>
    <row r="345" spans="1:5" ht="15" customHeight="1" x14ac:dyDescent="0.2">
      <c r="A345" s="92"/>
      <c r="B345" s="60"/>
      <c r="C345" s="65" t="s">
        <v>41</v>
      </c>
      <c r="D345" s="118" t="s">
        <v>48</v>
      </c>
      <c r="E345" s="65" t="s">
        <v>43</v>
      </c>
    </row>
    <row r="346" spans="1:5" ht="15" customHeight="1" x14ac:dyDescent="0.2">
      <c r="A346" s="92"/>
      <c r="B346" s="60"/>
      <c r="C346" s="67">
        <v>2399</v>
      </c>
      <c r="D346" s="68" t="s">
        <v>76</v>
      </c>
      <c r="E346" s="111">
        <v>-3000000</v>
      </c>
    </row>
    <row r="347" spans="1:5" ht="15" customHeight="1" x14ac:dyDescent="0.2">
      <c r="A347" s="92"/>
      <c r="B347" s="60"/>
      <c r="C347" s="69" t="s">
        <v>45</v>
      </c>
      <c r="D347" s="82"/>
      <c r="E347" s="83">
        <f>SUM(E346:E346)</f>
        <v>-3000000</v>
      </c>
    </row>
    <row r="348" spans="1:5" ht="15" customHeight="1" x14ac:dyDescent="0.2">
      <c r="A348" s="92"/>
      <c r="B348" s="60"/>
      <c r="C348" s="60"/>
      <c r="D348" s="60"/>
      <c r="E348" s="60"/>
    </row>
    <row r="349" spans="1:5" ht="15" customHeight="1" x14ac:dyDescent="0.25">
      <c r="A349" s="40" t="s">
        <v>16</v>
      </c>
      <c r="B349" s="41"/>
      <c r="C349" s="41"/>
      <c r="D349" s="41"/>
      <c r="E349" s="41"/>
    </row>
    <row r="350" spans="1:5" ht="15" customHeight="1" x14ac:dyDescent="0.2">
      <c r="A350" s="76" t="s">
        <v>94</v>
      </c>
      <c r="B350" s="41"/>
      <c r="C350" s="41"/>
      <c r="D350" s="41"/>
      <c r="E350" s="43" t="s">
        <v>95</v>
      </c>
    </row>
    <row r="351" spans="1:5" ht="15" customHeight="1" x14ac:dyDescent="0.25">
      <c r="A351" s="40"/>
      <c r="B351" s="62"/>
      <c r="C351" s="41"/>
      <c r="D351" s="41"/>
      <c r="E351" s="78"/>
    </row>
    <row r="352" spans="1:5" ht="15" customHeight="1" x14ac:dyDescent="0.2">
      <c r="A352" s="112"/>
      <c r="B352" s="112"/>
      <c r="C352" s="65" t="s">
        <v>41</v>
      </c>
      <c r="D352" s="118" t="s">
        <v>48</v>
      </c>
      <c r="E352" s="65" t="s">
        <v>43</v>
      </c>
    </row>
    <row r="353" spans="1:5" ht="15" customHeight="1" x14ac:dyDescent="0.2">
      <c r="A353" s="92"/>
      <c r="B353" s="117"/>
      <c r="C353" s="67">
        <v>2399</v>
      </c>
      <c r="D353" s="68" t="s">
        <v>76</v>
      </c>
      <c r="E353" s="111">
        <v>500000</v>
      </c>
    </row>
    <row r="354" spans="1:5" ht="15" customHeight="1" x14ac:dyDescent="0.2">
      <c r="A354" s="92"/>
      <c r="B354" s="117"/>
      <c r="C354" s="67">
        <v>2399</v>
      </c>
      <c r="D354" s="68" t="s">
        <v>96</v>
      </c>
      <c r="E354" s="111">
        <v>2500000</v>
      </c>
    </row>
    <row r="355" spans="1:5" ht="15" customHeight="1" x14ac:dyDescent="0.2">
      <c r="A355" s="41"/>
      <c r="B355" s="117"/>
      <c r="C355" s="69" t="s">
        <v>45</v>
      </c>
      <c r="D355" s="82"/>
      <c r="E355" s="83">
        <f>SUM(E353:E354)</f>
        <v>3000000</v>
      </c>
    </row>
    <row r="356" spans="1:5" ht="15" customHeight="1" x14ac:dyDescent="0.2"/>
    <row r="357" spans="1:5" ht="15" customHeight="1" x14ac:dyDescent="0.2"/>
    <row r="358" spans="1:5" ht="15" customHeight="1" x14ac:dyDescent="0.2"/>
    <row r="359" spans="1:5" ht="15" customHeight="1" x14ac:dyDescent="0.2"/>
    <row r="360" spans="1:5" ht="15" customHeight="1" x14ac:dyDescent="0.2"/>
    <row r="361" spans="1:5" ht="15" customHeight="1" x14ac:dyDescent="0.2"/>
    <row r="362" spans="1:5" ht="15" customHeight="1" x14ac:dyDescent="0.2"/>
    <row r="363" spans="1:5" ht="15" customHeight="1" x14ac:dyDescent="0.2"/>
    <row r="364" spans="1:5" ht="15" customHeight="1" x14ac:dyDescent="0.2"/>
    <row r="365" spans="1:5" ht="15" customHeight="1" x14ac:dyDescent="0.2"/>
    <row r="366" spans="1:5" ht="15" customHeight="1" x14ac:dyDescent="0.25">
      <c r="A366" s="36" t="s">
        <v>97</v>
      </c>
    </row>
    <row r="367" spans="1:5" ht="15" customHeight="1" x14ac:dyDescent="0.2">
      <c r="A367" s="37" t="s">
        <v>35</v>
      </c>
      <c r="B367" s="37"/>
      <c r="C367" s="37"/>
      <c r="D367" s="37"/>
      <c r="E367" s="37"/>
    </row>
    <row r="368" spans="1:5" ht="15" customHeight="1" x14ac:dyDescent="0.2">
      <c r="A368" s="38" t="s">
        <v>98</v>
      </c>
      <c r="B368" s="38"/>
      <c r="C368" s="38"/>
      <c r="D368" s="38"/>
      <c r="E368" s="38"/>
    </row>
    <row r="369" spans="1:5" ht="15" customHeight="1" x14ac:dyDescent="0.2">
      <c r="A369" s="38"/>
      <c r="B369" s="38"/>
      <c r="C369" s="38"/>
      <c r="D369" s="38"/>
      <c r="E369" s="38"/>
    </row>
    <row r="370" spans="1:5" ht="15" customHeight="1" x14ac:dyDescent="0.2">
      <c r="A370" s="38"/>
      <c r="B370" s="38"/>
      <c r="C370" s="38"/>
      <c r="D370" s="38"/>
      <c r="E370" s="38"/>
    </row>
    <row r="371" spans="1:5" ht="15" customHeight="1" x14ac:dyDescent="0.2">
      <c r="A371" s="38"/>
      <c r="B371" s="38"/>
      <c r="C371" s="38"/>
      <c r="D371" s="38"/>
      <c r="E371" s="38"/>
    </row>
    <row r="372" spans="1:5" ht="15" customHeight="1" x14ac:dyDescent="0.2">
      <c r="A372" s="38"/>
      <c r="B372" s="38"/>
      <c r="C372" s="38"/>
      <c r="D372" s="38"/>
      <c r="E372" s="38"/>
    </row>
    <row r="373" spans="1:5" ht="15" customHeight="1" x14ac:dyDescent="0.2">
      <c r="A373" s="38"/>
      <c r="B373" s="38"/>
      <c r="C373" s="38"/>
      <c r="D373" s="38"/>
      <c r="E373" s="38"/>
    </row>
    <row r="374" spans="1:5" ht="15" customHeight="1" x14ac:dyDescent="0.2">
      <c r="A374" s="38"/>
      <c r="B374" s="38"/>
      <c r="C374" s="38"/>
      <c r="D374" s="38"/>
      <c r="E374" s="38"/>
    </row>
    <row r="375" spans="1:5" ht="15" customHeight="1" x14ac:dyDescent="0.2">
      <c r="A375" s="119"/>
      <c r="B375" s="119"/>
      <c r="C375" s="119"/>
      <c r="D375" s="119"/>
      <c r="E375" s="119"/>
    </row>
    <row r="376" spans="1:5" ht="15" customHeight="1" x14ac:dyDescent="0.25">
      <c r="A376" s="45" t="s">
        <v>1</v>
      </c>
      <c r="B376" s="46"/>
      <c r="C376" s="46"/>
      <c r="D376" s="46"/>
      <c r="E376" s="46"/>
    </row>
    <row r="377" spans="1:5" ht="15" customHeight="1" x14ac:dyDescent="0.2">
      <c r="A377" s="42" t="s">
        <v>38</v>
      </c>
      <c r="E377" t="s">
        <v>39</v>
      </c>
    </row>
    <row r="378" spans="1:5" ht="15" customHeight="1" x14ac:dyDescent="0.25">
      <c r="B378" s="45"/>
      <c r="C378" s="46"/>
      <c r="D378" s="46"/>
      <c r="E378" s="47"/>
    </row>
    <row r="379" spans="1:5" ht="15" customHeight="1" x14ac:dyDescent="0.2">
      <c r="A379" s="90"/>
      <c r="B379" s="90"/>
      <c r="C379" s="48" t="s">
        <v>41</v>
      </c>
      <c r="D379" s="49" t="s">
        <v>42</v>
      </c>
      <c r="E379" s="65" t="s">
        <v>43</v>
      </c>
    </row>
    <row r="380" spans="1:5" ht="15" customHeight="1" x14ac:dyDescent="0.2">
      <c r="A380" s="92"/>
      <c r="B380" s="115"/>
      <c r="C380" s="67"/>
      <c r="D380" s="101" t="s">
        <v>99</v>
      </c>
      <c r="E380" s="54">
        <v>1470150</v>
      </c>
    </row>
    <row r="381" spans="1:5" ht="15" customHeight="1" x14ac:dyDescent="0.2">
      <c r="A381" s="92"/>
      <c r="B381" s="115"/>
      <c r="C381" s="69" t="s">
        <v>45</v>
      </c>
      <c r="D381" s="82"/>
      <c r="E381" s="83">
        <f>SUM(E380:E380)</f>
        <v>1470150</v>
      </c>
    </row>
    <row r="382" spans="1:5" ht="15" customHeight="1" x14ac:dyDescent="0.2"/>
    <row r="383" spans="1:5" ht="15" customHeight="1" x14ac:dyDescent="0.25">
      <c r="A383" s="40" t="s">
        <v>16</v>
      </c>
      <c r="B383" s="41"/>
      <c r="C383" s="41"/>
      <c r="D383" s="44"/>
      <c r="E383" s="44"/>
    </row>
    <row r="384" spans="1:5" ht="15" customHeight="1" x14ac:dyDescent="0.2">
      <c r="A384" s="76" t="s">
        <v>68</v>
      </c>
      <c r="B384" s="46"/>
      <c r="C384" s="46"/>
      <c r="D384" s="46"/>
      <c r="E384" s="61" t="s">
        <v>75</v>
      </c>
    </row>
    <row r="385" spans="1:5" ht="15" customHeight="1" x14ac:dyDescent="0.2">
      <c r="A385" s="62"/>
      <c r="B385" s="63"/>
      <c r="C385" s="41"/>
      <c r="D385" s="62"/>
      <c r="E385" s="64"/>
    </row>
    <row r="386" spans="1:5" ht="15" customHeight="1" x14ac:dyDescent="0.2">
      <c r="B386" s="90"/>
      <c r="C386" s="65" t="s">
        <v>41</v>
      </c>
      <c r="D386" s="109" t="s">
        <v>48</v>
      </c>
      <c r="E386" s="65" t="s">
        <v>43</v>
      </c>
    </row>
    <row r="387" spans="1:5" ht="15" customHeight="1" x14ac:dyDescent="0.2">
      <c r="B387" s="90"/>
      <c r="C387" s="67">
        <v>3314</v>
      </c>
      <c r="D387" s="68" t="s">
        <v>59</v>
      </c>
      <c r="E387" s="54">
        <v>1470150</v>
      </c>
    </row>
    <row r="388" spans="1:5" ht="15" customHeight="1" x14ac:dyDescent="0.2">
      <c r="B388" s="120"/>
      <c r="C388" s="69" t="s">
        <v>45</v>
      </c>
      <c r="D388" s="70"/>
      <c r="E388" s="71">
        <f>SUM(E387:E387)</f>
        <v>1470150</v>
      </c>
    </row>
    <row r="389" spans="1:5" ht="15" customHeight="1" x14ac:dyDescent="0.2"/>
    <row r="390" spans="1:5" ht="15" customHeight="1" x14ac:dyDescent="0.2"/>
    <row r="391" spans="1:5" ht="15" customHeight="1" x14ac:dyDescent="0.25">
      <c r="A391" s="36" t="s">
        <v>100</v>
      </c>
    </row>
    <row r="392" spans="1:5" ht="15" customHeight="1" x14ac:dyDescent="0.2">
      <c r="A392" s="37" t="s">
        <v>35</v>
      </c>
      <c r="B392" s="37"/>
      <c r="C392" s="37"/>
      <c r="D392" s="37"/>
      <c r="E392" s="37"/>
    </row>
    <row r="393" spans="1:5" ht="15" customHeight="1" x14ac:dyDescent="0.2">
      <c r="A393" s="38" t="s">
        <v>101</v>
      </c>
      <c r="B393" s="38"/>
      <c r="C393" s="38"/>
      <c r="D393" s="38"/>
      <c r="E393" s="38"/>
    </row>
    <row r="394" spans="1:5" ht="15" customHeight="1" x14ac:dyDescent="0.2">
      <c r="A394" s="38"/>
      <c r="B394" s="38"/>
      <c r="C394" s="38"/>
      <c r="D394" s="38"/>
      <c r="E394" s="38"/>
    </row>
    <row r="395" spans="1:5" ht="15" customHeight="1" x14ac:dyDescent="0.2">
      <c r="A395" s="38"/>
      <c r="B395" s="38"/>
      <c r="C395" s="38"/>
      <c r="D395" s="38"/>
      <c r="E395" s="38"/>
    </row>
    <row r="396" spans="1:5" ht="15" customHeight="1" x14ac:dyDescent="0.2">
      <c r="A396" s="38"/>
      <c r="B396" s="38"/>
      <c r="C396" s="38"/>
      <c r="D396" s="38"/>
      <c r="E396" s="38"/>
    </row>
    <row r="397" spans="1:5" ht="15" customHeight="1" x14ac:dyDescent="0.2">
      <c r="A397" s="38"/>
      <c r="B397" s="38"/>
      <c r="C397" s="38"/>
      <c r="D397" s="38"/>
      <c r="E397" s="38"/>
    </row>
    <row r="398" spans="1:5" ht="15" customHeight="1" x14ac:dyDescent="0.2">
      <c r="A398" s="38"/>
      <c r="B398" s="38"/>
      <c r="C398" s="38"/>
      <c r="D398" s="38"/>
      <c r="E398" s="38"/>
    </row>
    <row r="399" spans="1:5" ht="15" customHeight="1" x14ac:dyDescent="0.2">
      <c r="A399" s="38"/>
      <c r="B399" s="38"/>
      <c r="C399" s="38"/>
      <c r="D399" s="38"/>
      <c r="E399" s="38"/>
    </row>
    <row r="400" spans="1:5" ht="15" customHeight="1" x14ac:dyDescent="0.2">
      <c r="A400" s="119"/>
      <c r="B400" s="119"/>
      <c r="C400" s="119"/>
      <c r="D400" s="119"/>
      <c r="E400" s="119"/>
    </row>
    <row r="401" spans="1:5" ht="15" customHeight="1" x14ac:dyDescent="0.25">
      <c r="A401" s="45" t="s">
        <v>1</v>
      </c>
      <c r="B401" s="46"/>
      <c r="C401" s="46"/>
      <c r="D401" s="46"/>
      <c r="E401" s="46"/>
    </row>
    <row r="402" spans="1:5" ht="15" customHeight="1" x14ac:dyDescent="0.2">
      <c r="A402" s="42" t="s">
        <v>38</v>
      </c>
      <c r="E402" t="s">
        <v>39</v>
      </c>
    </row>
    <row r="403" spans="1:5" ht="15" customHeight="1" x14ac:dyDescent="0.25">
      <c r="B403" s="45"/>
      <c r="C403" s="46"/>
      <c r="D403" s="46"/>
      <c r="E403" s="47"/>
    </row>
    <row r="404" spans="1:5" ht="15" customHeight="1" x14ac:dyDescent="0.2">
      <c r="A404" s="90"/>
      <c r="B404" s="90"/>
      <c r="C404" s="48" t="s">
        <v>41</v>
      </c>
      <c r="D404" s="49" t="s">
        <v>42</v>
      </c>
      <c r="E404" s="65" t="s">
        <v>43</v>
      </c>
    </row>
    <row r="405" spans="1:5" ht="15" customHeight="1" x14ac:dyDescent="0.2">
      <c r="A405" s="92"/>
      <c r="B405" s="115"/>
      <c r="C405" s="67"/>
      <c r="D405" s="101" t="s">
        <v>99</v>
      </c>
      <c r="E405" s="54">
        <v>972839.7</v>
      </c>
    </row>
    <row r="406" spans="1:5" ht="15" customHeight="1" x14ac:dyDescent="0.2">
      <c r="A406" s="92"/>
      <c r="B406" s="115"/>
      <c r="C406" s="69" t="s">
        <v>45</v>
      </c>
      <c r="D406" s="82"/>
      <c r="E406" s="83">
        <f>SUM(E405:E405)</f>
        <v>972839.7</v>
      </c>
    </row>
    <row r="407" spans="1:5" ht="15" customHeight="1" x14ac:dyDescent="0.2"/>
    <row r="408" spans="1:5" ht="15" customHeight="1" x14ac:dyDescent="0.25">
      <c r="A408" s="40" t="s">
        <v>16</v>
      </c>
      <c r="B408" s="41"/>
      <c r="C408" s="41"/>
      <c r="D408" s="44"/>
      <c r="E408" s="44"/>
    </row>
    <row r="409" spans="1:5" ht="15" customHeight="1" x14ac:dyDescent="0.2">
      <c r="A409" s="76" t="s">
        <v>68</v>
      </c>
      <c r="B409" s="46"/>
      <c r="C409" s="46"/>
      <c r="D409" s="46"/>
      <c r="E409" s="61" t="s">
        <v>75</v>
      </c>
    </row>
    <row r="410" spans="1:5" ht="15" customHeight="1" x14ac:dyDescent="0.2">
      <c r="A410" s="62"/>
      <c r="B410" s="63"/>
      <c r="C410" s="41"/>
      <c r="D410" s="62"/>
      <c r="E410" s="64"/>
    </row>
    <row r="411" spans="1:5" ht="15" customHeight="1" x14ac:dyDescent="0.2">
      <c r="B411" s="90"/>
      <c r="C411" s="65" t="s">
        <v>41</v>
      </c>
      <c r="D411" s="109" t="s">
        <v>48</v>
      </c>
      <c r="E411" s="65" t="s">
        <v>43</v>
      </c>
    </row>
    <row r="412" spans="1:5" ht="15" customHeight="1" x14ac:dyDescent="0.2">
      <c r="B412" s="121"/>
      <c r="C412" s="67">
        <v>3315</v>
      </c>
      <c r="D412" s="68" t="s">
        <v>59</v>
      </c>
      <c r="E412" s="54">
        <v>972839.7</v>
      </c>
    </row>
    <row r="413" spans="1:5" ht="15" customHeight="1" x14ac:dyDescent="0.2">
      <c r="B413" s="120"/>
      <c r="C413" s="69" t="s">
        <v>45</v>
      </c>
      <c r="D413" s="70"/>
      <c r="E413" s="71">
        <f>SUM(E412:E412)</f>
        <v>972839.7</v>
      </c>
    </row>
    <row r="414" spans="1:5" ht="15" customHeight="1" x14ac:dyDescent="0.2"/>
    <row r="415" spans="1:5" ht="15" customHeight="1" x14ac:dyDescent="0.2"/>
    <row r="416" spans="1:5" ht="15" customHeight="1" x14ac:dyDescent="0.2"/>
    <row r="417" spans="1:5" ht="15" customHeight="1" x14ac:dyDescent="0.25">
      <c r="A417" s="36" t="s">
        <v>102</v>
      </c>
    </row>
    <row r="418" spans="1:5" ht="15" customHeight="1" x14ac:dyDescent="0.2">
      <c r="A418" s="37" t="s">
        <v>35</v>
      </c>
      <c r="B418" s="37"/>
      <c r="C418" s="37"/>
      <c r="D418" s="37"/>
      <c r="E418" s="37"/>
    </row>
    <row r="419" spans="1:5" ht="15" customHeight="1" x14ac:dyDescent="0.2">
      <c r="A419" s="38" t="s">
        <v>103</v>
      </c>
      <c r="B419" s="38"/>
      <c r="C419" s="38"/>
      <c r="D419" s="38"/>
      <c r="E419" s="38"/>
    </row>
    <row r="420" spans="1:5" ht="15" customHeight="1" x14ac:dyDescent="0.2">
      <c r="A420" s="38"/>
      <c r="B420" s="38"/>
      <c r="C420" s="38"/>
      <c r="D420" s="38"/>
      <c r="E420" s="38"/>
    </row>
    <row r="421" spans="1:5" ht="15" customHeight="1" x14ac:dyDescent="0.2">
      <c r="A421" s="38"/>
      <c r="B421" s="38"/>
      <c r="C421" s="38"/>
      <c r="D421" s="38"/>
      <c r="E421" s="38"/>
    </row>
    <row r="422" spans="1:5" ht="15" customHeight="1" x14ac:dyDescent="0.2">
      <c r="A422" s="38"/>
      <c r="B422" s="38"/>
      <c r="C422" s="38"/>
      <c r="D422" s="38"/>
      <c r="E422" s="38"/>
    </row>
    <row r="423" spans="1:5" ht="15" customHeight="1" x14ac:dyDescent="0.2">
      <c r="A423" s="38"/>
      <c r="B423" s="38"/>
      <c r="C423" s="38"/>
      <c r="D423" s="38"/>
      <c r="E423" s="38"/>
    </row>
    <row r="424" spans="1:5" ht="15" customHeight="1" x14ac:dyDescent="0.2">
      <c r="A424" s="38"/>
      <c r="B424" s="38"/>
      <c r="C424" s="38"/>
      <c r="D424" s="38"/>
      <c r="E424" s="38"/>
    </row>
    <row r="425" spans="1:5" ht="15" customHeight="1" x14ac:dyDescent="0.2">
      <c r="A425" s="38"/>
      <c r="B425" s="38"/>
      <c r="C425" s="38"/>
      <c r="D425" s="38"/>
      <c r="E425" s="38"/>
    </row>
    <row r="426" spans="1:5" ht="15" customHeight="1" x14ac:dyDescent="0.2">
      <c r="A426" s="38"/>
      <c r="B426" s="38"/>
      <c r="C426" s="38"/>
      <c r="D426" s="38"/>
      <c r="E426" s="38"/>
    </row>
    <row r="427" spans="1:5" ht="15" customHeight="1" x14ac:dyDescent="0.2">
      <c r="A427" s="119"/>
      <c r="B427" s="119"/>
      <c r="C427" s="119"/>
      <c r="D427" s="119"/>
      <c r="E427" s="119"/>
    </row>
    <row r="428" spans="1:5" ht="15" customHeight="1" x14ac:dyDescent="0.25">
      <c r="A428" s="45" t="s">
        <v>1</v>
      </c>
      <c r="B428" s="46"/>
      <c r="C428" s="46"/>
      <c r="D428" s="46"/>
      <c r="E428" s="46"/>
    </row>
    <row r="429" spans="1:5" ht="15" customHeight="1" x14ac:dyDescent="0.2">
      <c r="A429" s="42" t="s">
        <v>38</v>
      </c>
      <c r="E429" t="s">
        <v>39</v>
      </c>
    </row>
    <row r="430" spans="1:5" ht="15" customHeight="1" x14ac:dyDescent="0.25">
      <c r="B430" s="45"/>
      <c r="C430" s="46"/>
      <c r="D430" s="46"/>
      <c r="E430" s="47"/>
    </row>
    <row r="431" spans="1:5" ht="15" customHeight="1" x14ac:dyDescent="0.2">
      <c r="A431" s="90"/>
      <c r="B431" s="90"/>
      <c r="C431" s="48" t="s">
        <v>41</v>
      </c>
      <c r="D431" s="49" t="s">
        <v>42</v>
      </c>
      <c r="E431" s="65" t="s">
        <v>43</v>
      </c>
    </row>
    <row r="432" spans="1:5" ht="15" customHeight="1" x14ac:dyDescent="0.2">
      <c r="A432" s="92"/>
      <c r="B432" s="115"/>
      <c r="C432" s="67"/>
      <c r="D432" s="101" t="s">
        <v>99</v>
      </c>
      <c r="E432" s="54">
        <f>1512+101813.79</f>
        <v>103325.79</v>
      </c>
    </row>
    <row r="433" spans="1:5" ht="15" customHeight="1" x14ac:dyDescent="0.2">
      <c r="A433" s="92"/>
      <c r="B433" s="115"/>
      <c r="C433" s="69" t="s">
        <v>45</v>
      </c>
      <c r="D433" s="82"/>
      <c r="E433" s="83">
        <f>SUM(E432:E432)</f>
        <v>103325.79</v>
      </c>
    </row>
    <row r="434" spans="1:5" ht="15" customHeight="1" x14ac:dyDescent="0.2"/>
    <row r="435" spans="1:5" ht="15" customHeight="1" x14ac:dyDescent="0.25">
      <c r="A435" s="40" t="s">
        <v>16</v>
      </c>
      <c r="B435" s="41"/>
      <c r="C435" s="41"/>
      <c r="D435" s="44"/>
      <c r="E435" s="44"/>
    </row>
    <row r="436" spans="1:5" ht="15" customHeight="1" x14ac:dyDescent="0.2">
      <c r="A436" s="76" t="s">
        <v>68</v>
      </c>
      <c r="B436" s="46"/>
      <c r="C436" s="46"/>
      <c r="D436" s="46"/>
      <c r="E436" s="61" t="s">
        <v>75</v>
      </c>
    </row>
    <row r="437" spans="1:5" ht="15" customHeight="1" x14ac:dyDescent="0.2">
      <c r="A437" s="62"/>
      <c r="B437" s="63"/>
      <c r="C437" s="41"/>
      <c r="D437" s="62"/>
      <c r="E437" s="64"/>
    </row>
    <row r="438" spans="1:5" ht="15" customHeight="1" x14ac:dyDescent="0.2">
      <c r="B438" s="90"/>
      <c r="C438" s="65" t="s">
        <v>41</v>
      </c>
      <c r="D438" s="109" t="s">
        <v>48</v>
      </c>
      <c r="E438" s="65" t="s">
        <v>43</v>
      </c>
    </row>
    <row r="439" spans="1:5" ht="15" customHeight="1" x14ac:dyDescent="0.2">
      <c r="B439" s="121"/>
      <c r="C439" s="67">
        <v>3522</v>
      </c>
      <c r="D439" s="68" t="s">
        <v>85</v>
      </c>
      <c r="E439" s="54">
        <f>1512+101813.79</f>
        <v>103325.79</v>
      </c>
    </row>
    <row r="440" spans="1:5" ht="15" customHeight="1" x14ac:dyDescent="0.2">
      <c r="B440" s="120"/>
      <c r="C440" s="69" t="s">
        <v>45</v>
      </c>
      <c r="D440" s="70"/>
      <c r="E440" s="71">
        <f>SUM(E439:E439)</f>
        <v>103325.79</v>
      </c>
    </row>
    <row r="441" spans="1:5" ht="15" customHeight="1" x14ac:dyDescent="0.2"/>
    <row r="442" spans="1:5" ht="15" customHeight="1" x14ac:dyDescent="0.2"/>
    <row r="443" spans="1:5" ht="15" customHeight="1" x14ac:dyDescent="0.2"/>
    <row r="444" spans="1:5" ht="15" customHeight="1" x14ac:dyDescent="0.25">
      <c r="A444" s="36" t="s">
        <v>104</v>
      </c>
    </row>
    <row r="445" spans="1:5" ht="15" customHeight="1" x14ac:dyDescent="0.2">
      <c r="A445" s="37" t="s">
        <v>35</v>
      </c>
      <c r="B445" s="37"/>
      <c r="C445" s="37"/>
      <c r="D445" s="37"/>
      <c r="E445" s="37"/>
    </row>
    <row r="446" spans="1:5" ht="15" customHeight="1" x14ac:dyDescent="0.2">
      <c r="A446" s="38" t="s">
        <v>105</v>
      </c>
      <c r="B446" s="38"/>
      <c r="C446" s="38"/>
      <c r="D446" s="38"/>
      <c r="E446" s="38"/>
    </row>
    <row r="447" spans="1:5" ht="15" customHeight="1" x14ac:dyDescent="0.2">
      <c r="A447" s="38"/>
      <c r="B447" s="38"/>
      <c r="C447" s="38"/>
      <c r="D447" s="38"/>
      <c r="E447" s="38"/>
    </row>
    <row r="448" spans="1:5" ht="15" customHeight="1" x14ac:dyDescent="0.2">
      <c r="A448" s="38"/>
      <c r="B448" s="38"/>
      <c r="C448" s="38"/>
      <c r="D448" s="38"/>
      <c r="E448" s="38"/>
    </row>
    <row r="449" spans="1:5" ht="15" customHeight="1" x14ac:dyDescent="0.2">
      <c r="A449" s="38"/>
      <c r="B449" s="38"/>
      <c r="C449" s="38"/>
      <c r="D449" s="38"/>
      <c r="E449" s="38"/>
    </row>
    <row r="450" spans="1:5" ht="15" customHeight="1" x14ac:dyDescent="0.2">
      <c r="A450" s="38"/>
      <c r="B450" s="38"/>
      <c r="C450" s="38"/>
      <c r="D450" s="38"/>
      <c r="E450" s="38"/>
    </row>
    <row r="451" spans="1:5" ht="15" customHeight="1" x14ac:dyDescent="0.2">
      <c r="A451" s="38"/>
      <c r="B451" s="38"/>
      <c r="C451" s="38"/>
      <c r="D451" s="38"/>
      <c r="E451" s="38"/>
    </row>
    <row r="452" spans="1:5" ht="15" customHeight="1" x14ac:dyDescent="0.2">
      <c r="A452" s="38"/>
      <c r="B452" s="38"/>
      <c r="C452" s="38"/>
      <c r="D452" s="38"/>
      <c r="E452" s="38"/>
    </row>
    <row r="453" spans="1:5" ht="15" customHeight="1" x14ac:dyDescent="0.2">
      <c r="A453" s="38"/>
      <c r="B453" s="38"/>
      <c r="C453" s="38"/>
      <c r="D453" s="38"/>
      <c r="E453" s="38"/>
    </row>
    <row r="454" spans="1:5" ht="15" customHeight="1" x14ac:dyDescent="0.2">
      <c r="A454" s="119"/>
      <c r="B454" s="119"/>
      <c r="C454" s="119"/>
      <c r="D454" s="119"/>
      <c r="E454" s="119"/>
    </row>
    <row r="455" spans="1:5" ht="15" customHeight="1" x14ac:dyDescent="0.25">
      <c r="A455" s="45" t="s">
        <v>1</v>
      </c>
      <c r="B455" s="46"/>
      <c r="C455" s="46"/>
      <c r="D455" s="46"/>
      <c r="E455" s="46"/>
    </row>
    <row r="456" spans="1:5" ht="15" customHeight="1" x14ac:dyDescent="0.2">
      <c r="A456" s="42" t="s">
        <v>38</v>
      </c>
      <c r="E456" t="s">
        <v>39</v>
      </c>
    </row>
    <row r="457" spans="1:5" ht="15" customHeight="1" x14ac:dyDescent="0.25">
      <c r="B457" s="45"/>
      <c r="C457" s="46"/>
      <c r="D457" s="46"/>
      <c r="E457" s="47"/>
    </row>
    <row r="458" spans="1:5" ht="15" customHeight="1" x14ac:dyDescent="0.2">
      <c r="A458" s="90"/>
      <c r="B458" s="90"/>
      <c r="C458" s="48" t="s">
        <v>41</v>
      </c>
      <c r="D458" s="49" t="s">
        <v>42</v>
      </c>
      <c r="E458" s="65" t="s">
        <v>43</v>
      </c>
    </row>
    <row r="459" spans="1:5" ht="15" customHeight="1" x14ac:dyDescent="0.2">
      <c r="A459" s="92"/>
      <c r="B459" s="115"/>
      <c r="C459" s="67"/>
      <c r="D459" s="101" t="s">
        <v>99</v>
      </c>
      <c r="E459" s="54">
        <v>4275</v>
      </c>
    </row>
    <row r="460" spans="1:5" ht="15" customHeight="1" x14ac:dyDescent="0.2">
      <c r="A460" s="92"/>
      <c r="B460" s="115"/>
      <c r="C460" s="69" t="s">
        <v>45</v>
      </c>
      <c r="D460" s="82"/>
      <c r="E460" s="83">
        <f>SUM(E459:E459)</f>
        <v>4275</v>
      </c>
    </row>
    <row r="461" spans="1:5" ht="15" customHeight="1" x14ac:dyDescent="0.2"/>
    <row r="462" spans="1:5" ht="15" customHeight="1" x14ac:dyDescent="0.25">
      <c r="A462" s="40" t="s">
        <v>16</v>
      </c>
      <c r="B462" s="41"/>
      <c r="C462" s="41"/>
      <c r="D462" s="44"/>
      <c r="E462" s="44"/>
    </row>
    <row r="463" spans="1:5" ht="15" customHeight="1" x14ac:dyDescent="0.2">
      <c r="A463" s="76" t="s">
        <v>68</v>
      </c>
      <c r="B463" s="46"/>
      <c r="C463" s="46"/>
      <c r="D463" s="46"/>
      <c r="E463" s="61" t="s">
        <v>75</v>
      </c>
    </row>
    <row r="464" spans="1:5" ht="15" customHeight="1" x14ac:dyDescent="0.2">
      <c r="A464" s="62"/>
      <c r="B464" s="63"/>
      <c r="C464" s="41"/>
      <c r="D464" s="62"/>
      <c r="E464" s="64"/>
    </row>
    <row r="465" spans="1:5" ht="15" customHeight="1" x14ac:dyDescent="0.2">
      <c r="B465" s="90"/>
      <c r="C465" s="65" t="s">
        <v>41</v>
      </c>
      <c r="D465" s="109" t="s">
        <v>48</v>
      </c>
      <c r="E465" s="65" t="s">
        <v>43</v>
      </c>
    </row>
    <row r="466" spans="1:5" ht="15" customHeight="1" x14ac:dyDescent="0.2">
      <c r="B466" s="121"/>
      <c r="C466" s="67">
        <v>4357</v>
      </c>
      <c r="D466" s="68" t="s">
        <v>85</v>
      </c>
      <c r="E466" s="54">
        <v>4275</v>
      </c>
    </row>
    <row r="467" spans="1:5" ht="15" customHeight="1" x14ac:dyDescent="0.2">
      <c r="B467" s="120"/>
      <c r="C467" s="69" t="s">
        <v>45</v>
      </c>
      <c r="D467" s="70"/>
      <c r="E467" s="71">
        <f>SUM(E466:E466)</f>
        <v>4275</v>
      </c>
    </row>
    <row r="468" spans="1:5" ht="15" customHeight="1" x14ac:dyDescent="0.2"/>
    <row r="469" spans="1:5" ht="15" customHeight="1" x14ac:dyDescent="0.2"/>
    <row r="470" spans="1:5" ht="15" customHeight="1" x14ac:dyDescent="0.25">
      <c r="A470" s="36" t="s">
        <v>106</v>
      </c>
    </row>
    <row r="471" spans="1:5" ht="15" customHeight="1" x14ac:dyDescent="0.2">
      <c r="A471" s="37" t="s">
        <v>35</v>
      </c>
      <c r="B471" s="37"/>
      <c r="C471" s="37"/>
      <c r="D471" s="37"/>
      <c r="E471" s="37"/>
    </row>
    <row r="472" spans="1:5" ht="15" customHeight="1" x14ac:dyDescent="0.2">
      <c r="A472" s="38" t="s">
        <v>107</v>
      </c>
      <c r="B472" s="38"/>
      <c r="C472" s="38"/>
      <c r="D472" s="38"/>
      <c r="E472" s="38"/>
    </row>
    <row r="473" spans="1:5" ht="15" customHeight="1" x14ac:dyDescent="0.2">
      <c r="A473" s="38"/>
      <c r="B473" s="38"/>
      <c r="C473" s="38"/>
      <c r="D473" s="38"/>
      <c r="E473" s="38"/>
    </row>
    <row r="474" spans="1:5" ht="15" customHeight="1" x14ac:dyDescent="0.2">
      <c r="A474" s="38"/>
      <c r="B474" s="38"/>
      <c r="C474" s="38"/>
      <c r="D474" s="38"/>
      <c r="E474" s="38"/>
    </row>
    <row r="475" spans="1:5" ht="15" customHeight="1" x14ac:dyDescent="0.2">
      <c r="A475" s="38"/>
      <c r="B475" s="38"/>
      <c r="C475" s="38"/>
      <c r="D475" s="38"/>
      <c r="E475" s="38"/>
    </row>
    <row r="476" spans="1:5" ht="15" customHeight="1" x14ac:dyDescent="0.2">
      <c r="A476" s="38"/>
      <c r="B476" s="38"/>
      <c r="C476" s="38"/>
      <c r="D476" s="38"/>
      <c r="E476" s="38"/>
    </row>
    <row r="477" spans="1:5" ht="15" customHeight="1" x14ac:dyDescent="0.2">
      <c r="A477" s="38"/>
      <c r="B477" s="38"/>
      <c r="C477" s="38"/>
      <c r="D477" s="38"/>
      <c r="E477" s="38"/>
    </row>
    <row r="478" spans="1:5" ht="15" customHeight="1" x14ac:dyDescent="0.2">
      <c r="A478" s="38"/>
      <c r="B478" s="38"/>
      <c r="C478" s="38"/>
      <c r="D478" s="38"/>
      <c r="E478" s="38"/>
    </row>
    <row r="479" spans="1:5" ht="15" customHeight="1" x14ac:dyDescent="0.2">
      <c r="A479" s="38"/>
      <c r="B479" s="38"/>
      <c r="C479" s="38"/>
      <c r="D479" s="38"/>
      <c r="E479" s="38"/>
    </row>
    <row r="480" spans="1:5" ht="15" customHeight="1" x14ac:dyDescent="0.2">
      <c r="A480" s="119"/>
      <c r="B480" s="119"/>
      <c r="C480" s="119"/>
      <c r="D480" s="119"/>
      <c r="E480" s="119"/>
    </row>
    <row r="481" spans="1:5" ht="15" customHeight="1" x14ac:dyDescent="0.25">
      <c r="A481" s="45" t="s">
        <v>1</v>
      </c>
      <c r="B481" s="46"/>
      <c r="C481" s="46"/>
      <c r="D481" s="46"/>
      <c r="E481" s="46"/>
    </row>
    <row r="482" spans="1:5" ht="15" customHeight="1" x14ac:dyDescent="0.2">
      <c r="A482" s="42" t="s">
        <v>38</v>
      </c>
      <c r="E482" t="s">
        <v>39</v>
      </c>
    </row>
    <row r="483" spans="1:5" ht="15" customHeight="1" x14ac:dyDescent="0.25">
      <c r="B483" s="45"/>
      <c r="C483" s="46"/>
      <c r="D483" s="46"/>
      <c r="E483" s="47"/>
    </row>
    <row r="484" spans="1:5" ht="15" customHeight="1" x14ac:dyDescent="0.2">
      <c r="A484" s="90"/>
      <c r="B484" s="90"/>
      <c r="C484" s="48" t="s">
        <v>41</v>
      </c>
      <c r="D484" s="49" t="s">
        <v>42</v>
      </c>
      <c r="E484" s="65" t="s">
        <v>43</v>
      </c>
    </row>
    <row r="485" spans="1:5" ht="15" customHeight="1" x14ac:dyDescent="0.2">
      <c r="A485" s="92"/>
      <c r="B485" s="115"/>
      <c r="C485" s="67"/>
      <c r="D485" s="101" t="s">
        <v>99</v>
      </c>
      <c r="E485" s="54">
        <v>1338399.99</v>
      </c>
    </row>
    <row r="486" spans="1:5" ht="15" customHeight="1" x14ac:dyDescent="0.2">
      <c r="A486" s="92"/>
      <c r="B486" s="115"/>
      <c r="C486" s="69" t="s">
        <v>45</v>
      </c>
      <c r="D486" s="82"/>
      <c r="E486" s="83">
        <f>SUM(E485:E485)</f>
        <v>1338399.99</v>
      </c>
    </row>
    <row r="487" spans="1:5" ht="15" customHeight="1" x14ac:dyDescent="0.2"/>
    <row r="488" spans="1:5" ht="15" customHeight="1" x14ac:dyDescent="0.25">
      <c r="A488" s="40" t="s">
        <v>16</v>
      </c>
      <c r="B488" s="41"/>
      <c r="C488" s="41"/>
      <c r="D488" s="44"/>
      <c r="E488" s="44"/>
    </row>
    <row r="489" spans="1:5" ht="15" customHeight="1" x14ac:dyDescent="0.2">
      <c r="A489" s="76" t="s">
        <v>68</v>
      </c>
      <c r="B489" s="46"/>
      <c r="C489" s="46"/>
      <c r="D489" s="46"/>
      <c r="E489" s="61" t="s">
        <v>75</v>
      </c>
    </row>
    <row r="490" spans="1:5" ht="15" customHeight="1" x14ac:dyDescent="0.2">
      <c r="A490" s="62"/>
      <c r="B490" s="63"/>
      <c r="C490" s="41"/>
      <c r="D490" s="62"/>
      <c r="E490" s="64"/>
    </row>
    <row r="491" spans="1:5" ht="15" customHeight="1" x14ac:dyDescent="0.2">
      <c r="B491" s="90"/>
      <c r="C491" s="65" t="s">
        <v>41</v>
      </c>
      <c r="D491" s="109" t="s">
        <v>48</v>
      </c>
      <c r="E491" s="65" t="s">
        <v>43</v>
      </c>
    </row>
    <row r="492" spans="1:5" ht="15" customHeight="1" x14ac:dyDescent="0.2">
      <c r="B492" s="121"/>
      <c r="C492" s="67">
        <v>3113</v>
      </c>
      <c r="D492" s="68" t="s">
        <v>85</v>
      </c>
      <c r="E492" s="54">
        <v>1338399.99</v>
      </c>
    </row>
    <row r="493" spans="1:5" ht="15" customHeight="1" x14ac:dyDescent="0.2">
      <c r="B493" s="120"/>
      <c r="C493" s="69" t="s">
        <v>45</v>
      </c>
      <c r="D493" s="70"/>
      <c r="E493" s="71">
        <f>SUM(E492:E492)</f>
        <v>1338399.99</v>
      </c>
    </row>
    <row r="494" spans="1:5" ht="15" customHeight="1" x14ac:dyDescent="0.2"/>
    <row r="495" spans="1:5" ht="15" customHeight="1" x14ac:dyDescent="0.2"/>
    <row r="496" spans="1:5" ht="15" customHeight="1" x14ac:dyDescent="0.25">
      <c r="A496" s="36" t="s">
        <v>108</v>
      </c>
    </row>
    <row r="497" spans="1:5" ht="15" customHeight="1" x14ac:dyDescent="0.2">
      <c r="A497" s="114" t="s">
        <v>109</v>
      </c>
      <c r="B497" s="114"/>
      <c r="C497" s="114"/>
      <c r="D497" s="114"/>
      <c r="E497" s="114"/>
    </row>
    <row r="498" spans="1:5" ht="15" customHeight="1" x14ac:dyDescent="0.2">
      <c r="A498" s="114"/>
      <c r="B498" s="114"/>
      <c r="C498" s="114"/>
      <c r="D498" s="114"/>
      <c r="E498" s="114"/>
    </row>
    <row r="499" spans="1:5" ht="15" customHeight="1" x14ac:dyDescent="0.2">
      <c r="A499" s="38" t="s">
        <v>110</v>
      </c>
      <c r="B499" s="38"/>
      <c r="C499" s="38"/>
      <c r="D499" s="38"/>
      <c r="E499" s="38"/>
    </row>
    <row r="500" spans="1:5" ht="15" customHeight="1" x14ac:dyDescent="0.2">
      <c r="A500" s="38"/>
      <c r="B500" s="38"/>
      <c r="C500" s="38"/>
      <c r="D500" s="38"/>
      <c r="E500" s="38"/>
    </row>
    <row r="501" spans="1:5" ht="15" customHeight="1" x14ac:dyDescent="0.2">
      <c r="A501" s="38"/>
      <c r="B501" s="38"/>
      <c r="C501" s="38"/>
      <c r="D501" s="38"/>
      <c r="E501" s="38"/>
    </row>
    <row r="502" spans="1:5" ht="15" customHeight="1" x14ac:dyDescent="0.2">
      <c r="A502" s="38"/>
      <c r="B502" s="38"/>
      <c r="C502" s="38"/>
      <c r="D502" s="38"/>
      <c r="E502" s="38"/>
    </row>
    <row r="503" spans="1:5" ht="15" customHeight="1" x14ac:dyDescent="0.2">
      <c r="A503" s="38"/>
      <c r="B503" s="38"/>
      <c r="C503" s="38"/>
      <c r="D503" s="38"/>
      <c r="E503" s="38"/>
    </row>
    <row r="504" spans="1:5" ht="15" customHeight="1" x14ac:dyDescent="0.2">
      <c r="A504" s="38"/>
      <c r="B504" s="38"/>
      <c r="C504" s="38"/>
      <c r="D504" s="38"/>
      <c r="E504" s="38"/>
    </row>
    <row r="505" spans="1:5" ht="15" customHeight="1" x14ac:dyDescent="0.2">
      <c r="A505" s="38"/>
      <c r="B505" s="38"/>
      <c r="C505" s="38"/>
      <c r="D505" s="38"/>
      <c r="E505" s="38"/>
    </row>
    <row r="506" spans="1:5" ht="15" customHeight="1" x14ac:dyDescent="0.2">
      <c r="A506" s="38"/>
      <c r="B506" s="38"/>
      <c r="C506" s="38"/>
      <c r="D506" s="38"/>
      <c r="E506" s="38"/>
    </row>
    <row r="507" spans="1:5" ht="15" customHeight="1" x14ac:dyDescent="0.2">
      <c r="A507" s="38"/>
      <c r="B507" s="38"/>
      <c r="C507" s="38"/>
      <c r="D507" s="38"/>
      <c r="E507" s="38"/>
    </row>
    <row r="508" spans="1:5" ht="15" customHeight="1" x14ac:dyDescent="0.2"/>
    <row r="509" spans="1:5" ht="15" customHeight="1" x14ac:dyDescent="0.25">
      <c r="A509" s="40" t="s">
        <v>16</v>
      </c>
      <c r="B509" s="41"/>
      <c r="C509" s="41"/>
      <c r="D509" s="41"/>
      <c r="E509" s="41"/>
    </row>
    <row r="510" spans="1:5" ht="15" customHeight="1" x14ac:dyDescent="0.2">
      <c r="A510" s="76" t="s">
        <v>38</v>
      </c>
      <c r="B510" s="41"/>
      <c r="C510" s="41"/>
      <c r="D510" s="41"/>
      <c r="E510" s="43" t="s">
        <v>39</v>
      </c>
    </row>
    <row r="511" spans="1:5" ht="15" customHeight="1" x14ac:dyDescent="0.25">
      <c r="A511" s="40"/>
      <c r="B511" s="122"/>
      <c r="C511" s="41"/>
      <c r="D511" s="41"/>
      <c r="E511" s="78"/>
    </row>
    <row r="512" spans="1:5" ht="15" customHeight="1" x14ac:dyDescent="0.2">
      <c r="B512" s="65" t="s">
        <v>40</v>
      </c>
      <c r="C512" s="65" t="s">
        <v>41</v>
      </c>
      <c r="D512" s="66" t="s">
        <v>48</v>
      </c>
      <c r="E512" s="50" t="s">
        <v>43</v>
      </c>
    </row>
    <row r="513" spans="1:5" ht="15" customHeight="1" x14ac:dyDescent="0.2">
      <c r="B513" s="123">
        <v>13307</v>
      </c>
      <c r="C513" s="124">
        <v>4324</v>
      </c>
      <c r="D513" s="125" t="s">
        <v>76</v>
      </c>
      <c r="E513" s="126">
        <v>-306280</v>
      </c>
    </row>
    <row r="514" spans="1:5" ht="15" customHeight="1" x14ac:dyDescent="0.2">
      <c r="B514" s="127"/>
      <c r="C514" s="69" t="s">
        <v>45</v>
      </c>
      <c r="D514" s="82"/>
      <c r="E514" s="83">
        <f>SUM(E513:E513)</f>
        <v>-306280</v>
      </c>
    </row>
    <row r="515" spans="1:5" ht="15" customHeight="1" x14ac:dyDescent="0.2"/>
    <row r="516" spans="1:5" ht="15" customHeight="1" x14ac:dyDescent="0.2"/>
    <row r="517" spans="1:5" ht="15" customHeight="1" x14ac:dyDescent="0.2"/>
    <row r="518" spans="1:5" ht="15" customHeight="1" x14ac:dyDescent="0.2"/>
    <row r="519" spans="1:5" ht="15" customHeight="1" x14ac:dyDescent="0.2"/>
    <row r="520" spans="1:5" ht="15" customHeight="1" x14ac:dyDescent="0.2"/>
    <row r="521" spans="1:5" ht="15" customHeight="1" x14ac:dyDescent="0.25">
      <c r="A521" s="45" t="s">
        <v>16</v>
      </c>
      <c r="B521" s="46"/>
      <c r="C521" s="46"/>
      <c r="D521" s="46"/>
      <c r="E521" s="46"/>
    </row>
    <row r="522" spans="1:5" ht="15" customHeight="1" x14ac:dyDescent="0.2">
      <c r="A522" s="42" t="s">
        <v>63</v>
      </c>
      <c r="B522" s="87"/>
      <c r="C522" s="87"/>
      <c r="D522" s="87"/>
      <c r="E522" s="87" t="s">
        <v>64</v>
      </c>
    </row>
    <row r="523" spans="1:5" ht="15" customHeight="1" x14ac:dyDescent="0.2">
      <c r="A523" s="87"/>
      <c r="B523" s="88"/>
      <c r="C523" s="46"/>
      <c r="D523" s="87"/>
      <c r="E523" s="89"/>
    </row>
    <row r="524" spans="1:5" ht="15" customHeight="1" x14ac:dyDescent="0.2">
      <c r="B524" s="65" t="s">
        <v>40</v>
      </c>
      <c r="C524" s="48" t="s">
        <v>41</v>
      </c>
      <c r="D524" s="128" t="s">
        <v>42</v>
      </c>
      <c r="E524" s="50" t="s">
        <v>43</v>
      </c>
    </row>
    <row r="525" spans="1:5" ht="15" customHeight="1" x14ac:dyDescent="0.2">
      <c r="B525" s="123">
        <v>13307</v>
      </c>
      <c r="C525" s="129"/>
      <c r="D525" s="130" t="s">
        <v>111</v>
      </c>
      <c r="E525" s="131">
        <v>70680</v>
      </c>
    </row>
    <row r="526" spans="1:5" ht="15" customHeight="1" x14ac:dyDescent="0.2">
      <c r="B526" s="127"/>
      <c r="C526" s="56" t="s">
        <v>45</v>
      </c>
      <c r="D526" s="132"/>
      <c r="E526" s="133">
        <f>SUM(E525:E525)</f>
        <v>70680</v>
      </c>
    </row>
    <row r="527" spans="1:5" ht="15" customHeight="1" x14ac:dyDescent="0.2">
      <c r="A527" s="87"/>
      <c r="B527" s="87"/>
      <c r="C527" s="87"/>
      <c r="D527" s="87"/>
      <c r="E527" s="87"/>
    </row>
    <row r="528" spans="1:5" ht="15" customHeight="1" x14ac:dyDescent="0.25">
      <c r="A528" s="45" t="s">
        <v>16</v>
      </c>
      <c r="B528" s="46"/>
      <c r="C528" s="46"/>
      <c r="D528" s="46"/>
      <c r="E528" s="46"/>
    </row>
    <row r="529" spans="1:7" ht="15" customHeight="1" x14ac:dyDescent="0.2">
      <c r="A529" s="42" t="s">
        <v>112</v>
      </c>
      <c r="B529" s="87"/>
      <c r="C529" s="87"/>
      <c r="D529" s="87"/>
      <c r="E529" s="87" t="s">
        <v>113</v>
      </c>
    </row>
    <row r="530" spans="1:7" ht="15" customHeight="1" x14ac:dyDescent="0.2">
      <c r="A530" s="87"/>
      <c r="B530" s="88"/>
      <c r="C530" s="46"/>
      <c r="D530" s="87"/>
      <c r="E530" s="89"/>
    </row>
    <row r="531" spans="1:7" ht="15" customHeight="1" x14ac:dyDescent="0.2">
      <c r="A531" s="112"/>
      <c r="B531" s="65" t="s">
        <v>40</v>
      </c>
      <c r="C531" s="48" t="s">
        <v>41</v>
      </c>
      <c r="D531" s="128" t="s">
        <v>42</v>
      </c>
      <c r="E531" s="50" t="s">
        <v>43</v>
      </c>
    </row>
    <row r="532" spans="1:7" ht="15" customHeight="1" x14ac:dyDescent="0.2">
      <c r="A532" s="134"/>
      <c r="B532" s="123">
        <v>13307</v>
      </c>
      <c r="C532" s="129"/>
      <c r="D532" s="130" t="s">
        <v>111</v>
      </c>
      <c r="E532" s="135">
        <v>235600</v>
      </c>
    </row>
    <row r="533" spans="1:7" ht="15" customHeight="1" x14ac:dyDescent="0.2">
      <c r="A533" s="136"/>
      <c r="B533" s="127"/>
      <c r="C533" s="56" t="s">
        <v>45</v>
      </c>
      <c r="D533" s="132"/>
      <c r="E533" s="133">
        <f>SUM(E532)</f>
        <v>235600</v>
      </c>
      <c r="G533" s="137">
        <f>+E526+E533</f>
        <v>306280</v>
      </c>
    </row>
    <row r="534" spans="1:7" ht="15" customHeight="1" x14ac:dyDescent="0.2"/>
    <row r="535" spans="1:7" ht="15" customHeight="1" x14ac:dyDescent="0.2"/>
    <row r="536" spans="1:7" ht="15" customHeight="1" x14ac:dyDescent="0.25">
      <c r="A536" s="36" t="s">
        <v>114</v>
      </c>
    </row>
    <row r="537" spans="1:7" ht="15" customHeight="1" x14ac:dyDescent="0.2">
      <c r="A537" s="114" t="s">
        <v>115</v>
      </c>
      <c r="B537" s="114"/>
      <c r="C537" s="114"/>
      <c r="D537" s="114"/>
      <c r="E537" s="114"/>
    </row>
    <row r="538" spans="1:7" ht="15" customHeight="1" x14ac:dyDescent="0.2">
      <c r="A538" s="114"/>
      <c r="B538" s="114"/>
      <c r="C538" s="114"/>
      <c r="D538" s="114"/>
      <c r="E538" s="114"/>
    </row>
    <row r="539" spans="1:7" ht="15" customHeight="1" x14ac:dyDescent="0.2">
      <c r="A539" s="38" t="s">
        <v>116</v>
      </c>
      <c r="B539" s="38"/>
      <c r="C539" s="38"/>
      <c r="D539" s="38"/>
      <c r="E539" s="38"/>
    </row>
    <row r="540" spans="1:7" ht="15" customHeight="1" x14ac:dyDescent="0.2">
      <c r="A540" s="38"/>
      <c r="B540" s="38"/>
      <c r="C540" s="38"/>
      <c r="D540" s="38"/>
      <c r="E540" s="38"/>
    </row>
    <row r="541" spans="1:7" ht="15" customHeight="1" x14ac:dyDescent="0.2">
      <c r="A541" s="38"/>
      <c r="B541" s="38"/>
      <c r="C541" s="38"/>
      <c r="D541" s="38"/>
      <c r="E541" s="38"/>
    </row>
    <row r="542" spans="1:7" ht="15" customHeight="1" x14ac:dyDescent="0.2">
      <c r="A542" s="38"/>
      <c r="B542" s="38"/>
      <c r="C542" s="38"/>
      <c r="D542" s="38"/>
      <c r="E542" s="38"/>
    </row>
    <row r="543" spans="1:7" ht="15" customHeight="1" x14ac:dyDescent="0.2">
      <c r="A543" s="38"/>
      <c r="B543" s="38"/>
      <c r="C543" s="38"/>
      <c r="D543" s="38"/>
      <c r="E543" s="38"/>
    </row>
    <row r="544" spans="1:7" ht="15" customHeight="1" x14ac:dyDescent="0.2">
      <c r="A544" s="38"/>
      <c r="B544" s="38"/>
      <c r="C544" s="38"/>
      <c r="D544" s="38"/>
      <c r="E544" s="38"/>
    </row>
    <row r="545" spans="1:5" ht="15" customHeight="1" x14ac:dyDescent="0.2">
      <c r="A545" s="38"/>
      <c r="B545" s="38"/>
      <c r="C545" s="38"/>
      <c r="D545" s="38"/>
      <c r="E545" s="38"/>
    </row>
    <row r="546" spans="1:5" ht="15" customHeight="1" x14ac:dyDescent="0.2">
      <c r="A546" s="119"/>
      <c r="B546" s="119"/>
      <c r="C546" s="119"/>
      <c r="D546" s="119"/>
      <c r="E546" s="119"/>
    </row>
    <row r="547" spans="1:5" ht="15" customHeight="1" x14ac:dyDescent="0.25">
      <c r="A547" s="45" t="s">
        <v>16</v>
      </c>
      <c r="B547" s="46"/>
      <c r="C547" s="46"/>
      <c r="D547" s="46"/>
      <c r="E547" s="46"/>
    </row>
    <row r="548" spans="1:5" ht="15" customHeight="1" x14ac:dyDescent="0.2">
      <c r="A548" s="42" t="s">
        <v>38</v>
      </c>
      <c r="B548" s="46"/>
      <c r="C548" s="46"/>
      <c r="D548" s="46"/>
      <c r="E548" s="61" t="s">
        <v>39</v>
      </c>
    </row>
    <row r="549" spans="1:5" ht="15" customHeight="1" x14ac:dyDescent="0.25">
      <c r="A549" s="45"/>
      <c r="B549" s="44"/>
      <c r="C549" s="46"/>
      <c r="D549" s="46"/>
      <c r="E549" s="47"/>
    </row>
    <row r="550" spans="1:5" ht="15" customHeight="1" x14ac:dyDescent="0.2">
      <c r="A550" s="90"/>
      <c r="B550" s="90"/>
      <c r="C550" s="48" t="s">
        <v>41</v>
      </c>
      <c r="D550" s="109" t="s">
        <v>48</v>
      </c>
      <c r="E550" s="50" t="s">
        <v>43</v>
      </c>
    </row>
    <row r="551" spans="1:5" ht="15" customHeight="1" x14ac:dyDescent="0.2">
      <c r="A551" s="103"/>
      <c r="B551" s="104"/>
      <c r="C551" s="102">
        <v>6409</v>
      </c>
      <c r="D551" s="68" t="s">
        <v>117</v>
      </c>
      <c r="E551" s="138">
        <v>-400000</v>
      </c>
    </row>
    <row r="552" spans="1:5" ht="15" customHeight="1" x14ac:dyDescent="0.2">
      <c r="A552" s="105"/>
      <c r="B552" s="106"/>
      <c r="C552" s="56" t="s">
        <v>45</v>
      </c>
      <c r="D552" s="57"/>
      <c r="E552" s="58">
        <f>E551</f>
        <v>-400000</v>
      </c>
    </row>
    <row r="553" spans="1:5" ht="15" customHeight="1" x14ac:dyDescent="0.2"/>
    <row r="554" spans="1:5" ht="15" customHeight="1" x14ac:dyDescent="0.25">
      <c r="A554" s="45" t="s">
        <v>16</v>
      </c>
      <c r="B554" s="46"/>
      <c r="C554" s="46"/>
      <c r="D554" s="46"/>
      <c r="E554" s="44"/>
    </row>
    <row r="555" spans="1:5" ht="15" customHeight="1" x14ac:dyDescent="0.2">
      <c r="A555" s="76" t="s">
        <v>118</v>
      </c>
      <c r="B555" s="46"/>
      <c r="C555" s="46"/>
      <c r="D555" s="46"/>
      <c r="E555" s="61" t="s">
        <v>119</v>
      </c>
    </row>
    <row r="556" spans="1:5" ht="15" customHeight="1" x14ac:dyDescent="0.2">
      <c r="A556" s="42"/>
      <c r="B556" s="44"/>
      <c r="C556" s="46"/>
      <c r="D556" s="46"/>
      <c r="E556" s="47"/>
    </row>
    <row r="557" spans="1:5" ht="15" customHeight="1" x14ac:dyDescent="0.2">
      <c r="A557" s="90"/>
      <c r="B557" s="90"/>
      <c r="C557" s="48" t="s">
        <v>41</v>
      </c>
      <c r="D557" s="109" t="s">
        <v>48</v>
      </c>
      <c r="E557" s="50" t="s">
        <v>43</v>
      </c>
    </row>
    <row r="558" spans="1:5" ht="15" customHeight="1" x14ac:dyDescent="0.2">
      <c r="A558" s="90"/>
      <c r="B558" s="90"/>
      <c r="C558" s="67">
        <v>3299</v>
      </c>
      <c r="D558" s="139" t="s">
        <v>120</v>
      </c>
      <c r="E558" s="140">
        <v>400000</v>
      </c>
    </row>
    <row r="559" spans="1:5" ht="15" customHeight="1" x14ac:dyDescent="0.2">
      <c r="A559" s="141"/>
      <c r="B559" s="141"/>
      <c r="C559" s="56" t="s">
        <v>45</v>
      </c>
      <c r="D559" s="57"/>
      <c r="E559" s="58">
        <f>SUM(E558:E558)</f>
        <v>400000</v>
      </c>
    </row>
    <row r="560" spans="1:5" ht="15" customHeight="1" x14ac:dyDescent="0.2"/>
    <row r="561" spans="1:5" ht="15" customHeight="1" x14ac:dyDescent="0.2"/>
    <row r="562" spans="1:5" ht="15" customHeight="1" x14ac:dyDescent="0.25">
      <c r="A562" s="36" t="s">
        <v>121</v>
      </c>
    </row>
    <row r="563" spans="1:5" ht="15" customHeight="1" x14ac:dyDescent="0.2">
      <c r="A563" s="114" t="s">
        <v>122</v>
      </c>
      <c r="B563" s="114"/>
      <c r="C563" s="114"/>
      <c r="D563" s="114"/>
      <c r="E563" s="114"/>
    </row>
    <row r="564" spans="1:5" ht="15" customHeight="1" x14ac:dyDescent="0.2">
      <c r="A564" s="114"/>
      <c r="B564" s="114"/>
      <c r="C564" s="114"/>
      <c r="D564" s="114"/>
      <c r="E564" s="114"/>
    </row>
    <row r="565" spans="1:5" ht="15" customHeight="1" x14ac:dyDescent="0.2">
      <c r="A565" s="38" t="s">
        <v>123</v>
      </c>
      <c r="B565" s="38"/>
      <c r="C565" s="38"/>
      <c r="D565" s="38"/>
      <c r="E565" s="38"/>
    </row>
    <row r="566" spans="1:5" ht="15" customHeight="1" x14ac:dyDescent="0.2">
      <c r="A566" s="38"/>
      <c r="B566" s="38"/>
      <c r="C566" s="38"/>
      <c r="D566" s="38"/>
      <c r="E566" s="38"/>
    </row>
    <row r="567" spans="1:5" ht="15" customHeight="1" x14ac:dyDescent="0.2">
      <c r="A567" s="38"/>
      <c r="B567" s="38"/>
      <c r="C567" s="38"/>
      <c r="D567" s="38"/>
      <c r="E567" s="38"/>
    </row>
    <row r="568" spans="1:5" ht="15" customHeight="1" x14ac:dyDescent="0.2">
      <c r="A568" s="38"/>
      <c r="B568" s="38"/>
      <c r="C568" s="38"/>
      <c r="D568" s="38"/>
      <c r="E568" s="38"/>
    </row>
    <row r="569" spans="1:5" ht="15" customHeight="1" x14ac:dyDescent="0.2">
      <c r="A569" s="38"/>
      <c r="B569" s="38"/>
      <c r="C569" s="38"/>
      <c r="D569" s="38"/>
      <c r="E569" s="38"/>
    </row>
    <row r="570" spans="1:5" ht="15" customHeight="1" x14ac:dyDescent="0.2">
      <c r="A570" s="38"/>
      <c r="B570" s="38"/>
      <c r="C570" s="38"/>
      <c r="D570" s="38"/>
      <c r="E570" s="38"/>
    </row>
    <row r="571" spans="1:5" ht="15" customHeight="1" x14ac:dyDescent="0.2">
      <c r="A571" s="38"/>
      <c r="B571" s="38"/>
      <c r="C571" s="38"/>
      <c r="D571" s="38"/>
      <c r="E571" s="38"/>
    </row>
    <row r="572" spans="1:5" ht="15" customHeight="1" x14ac:dyDescent="0.2">
      <c r="A572" s="38"/>
      <c r="B572" s="38"/>
      <c r="C572" s="38"/>
      <c r="D572" s="38"/>
      <c r="E572" s="38"/>
    </row>
    <row r="573" spans="1:5" ht="15" customHeight="1" x14ac:dyDescent="0.2">
      <c r="A573" s="119"/>
      <c r="B573" s="119"/>
      <c r="C573" s="119"/>
      <c r="D573" s="119"/>
      <c r="E573" s="119"/>
    </row>
    <row r="574" spans="1:5" ht="15" customHeight="1" x14ac:dyDescent="0.25">
      <c r="A574" s="45" t="s">
        <v>16</v>
      </c>
      <c r="B574" s="46"/>
      <c r="C574" s="46"/>
      <c r="D574" s="46"/>
      <c r="E574" s="46"/>
    </row>
    <row r="575" spans="1:5" ht="15" customHeight="1" x14ac:dyDescent="0.2">
      <c r="A575" s="42" t="s">
        <v>38</v>
      </c>
      <c r="B575" s="46"/>
      <c r="C575" s="46"/>
      <c r="D575" s="46"/>
      <c r="E575" s="61" t="s">
        <v>39</v>
      </c>
    </row>
    <row r="576" spans="1:5" ht="15" customHeight="1" x14ac:dyDescent="0.25">
      <c r="A576" s="45"/>
      <c r="B576" s="44"/>
      <c r="C576" s="46"/>
      <c r="D576" s="46"/>
      <c r="E576" s="47"/>
    </row>
    <row r="577" spans="1:5" ht="15" customHeight="1" x14ac:dyDescent="0.2">
      <c r="A577" s="90"/>
      <c r="B577" s="90"/>
      <c r="C577" s="48" t="s">
        <v>41</v>
      </c>
      <c r="D577" s="109" t="s">
        <v>48</v>
      </c>
      <c r="E577" s="50" t="s">
        <v>43</v>
      </c>
    </row>
    <row r="578" spans="1:5" ht="15" customHeight="1" x14ac:dyDescent="0.2">
      <c r="A578" s="103"/>
      <c r="B578" s="104"/>
      <c r="C578" s="102">
        <v>6409</v>
      </c>
      <c r="D578" s="101" t="s">
        <v>117</v>
      </c>
      <c r="E578" s="138">
        <v>-18150</v>
      </c>
    </row>
    <row r="579" spans="1:5" ht="15" customHeight="1" x14ac:dyDescent="0.2">
      <c r="A579" s="105"/>
      <c r="B579" s="106"/>
      <c r="C579" s="56" t="s">
        <v>45</v>
      </c>
      <c r="D579" s="57"/>
      <c r="E579" s="58">
        <f>E578</f>
        <v>-18150</v>
      </c>
    </row>
    <row r="580" spans="1:5" ht="15" customHeight="1" x14ac:dyDescent="0.2">
      <c r="A580" s="44"/>
      <c r="B580" s="142"/>
      <c r="C580" s="44"/>
      <c r="D580" s="44"/>
      <c r="E580" s="44"/>
    </row>
    <row r="581" spans="1:5" ht="15" customHeight="1" x14ac:dyDescent="0.25">
      <c r="A581" s="45" t="s">
        <v>16</v>
      </c>
      <c r="B581" s="85"/>
      <c r="C581" s="46"/>
      <c r="D581" s="46"/>
      <c r="E581" s="46"/>
    </row>
    <row r="582" spans="1:5" ht="15" customHeight="1" x14ac:dyDescent="0.2">
      <c r="A582" s="76" t="s">
        <v>124</v>
      </c>
      <c r="B582" s="41"/>
      <c r="C582" s="41"/>
      <c r="D582" s="41"/>
      <c r="E582" s="43" t="s">
        <v>125</v>
      </c>
    </row>
    <row r="583" spans="1:5" ht="15" customHeight="1" x14ac:dyDescent="0.2">
      <c r="A583" s="44"/>
      <c r="B583" s="143"/>
      <c r="C583" s="46"/>
      <c r="D583" s="44"/>
      <c r="E583" s="89"/>
    </row>
    <row r="584" spans="1:5" ht="15" customHeight="1" x14ac:dyDescent="0.2">
      <c r="B584" s="112"/>
      <c r="C584" s="48" t="s">
        <v>41</v>
      </c>
      <c r="D584" s="66" t="s">
        <v>48</v>
      </c>
      <c r="E584" s="48" t="s">
        <v>43</v>
      </c>
    </row>
    <row r="585" spans="1:5" ht="15" customHeight="1" x14ac:dyDescent="0.2">
      <c r="B585" s="141"/>
      <c r="C585" s="93">
        <v>2223</v>
      </c>
      <c r="D585" s="101" t="s">
        <v>117</v>
      </c>
      <c r="E585" s="135">
        <v>18150</v>
      </c>
    </row>
    <row r="586" spans="1:5" ht="15" customHeight="1" x14ac:dyDescent="0.2">
      <c r="B586" s="144"/>
      <c r="C586" s="56" t="s">
        <v>45</v>
      </c>
      <c r="D586" s="132"/>
      <c r="E586" s="133">
        <f>SUM(E585:E585)</f>
        <v>18150</v>
      </c>
    </row>
    <row r="587" spans="1:5" ht="15" customHeight="1" x14ac:dyDescent="0.2"/>
    <row r="588" spans="1:5" ht="15" customHeight="1" x14ac:dyDescent="0.2"/>
    <row r="589" spans="1:5" ht="15" customHeight="1" x14ac:dyDescent="0.25">
      <c r="A589" s="36" t="s">
        <v>126</v>
      </c>
    </row>
    <row r="590" spans="1:5" ht="15" customHeight="1" x14ac:dyDescent="0.2">
      <c r="A590" s="114" t="s">
        <v>127</v>
      </c>
      <c r="B590" s="114"/>
      <c r="C590" s="114"/>
      <c r="D590" s="114"/>
      <c r="E590" s="114"/>
    </row>
    <row r="591" spans="1:5" ht="15" customHeight="1" x14ac:dyDescent="0.2">
      <c r="A591" s="114"/>
      <c r="B591" s="114"/>
      <c r="C591" s="114"/>
      <c r="D591" s="114"/>
      <c r="E591" s="114"/>
    </row>
    <row r="592" spans="1:5" ht="15" customHeight="1" x14ac:dyDescent="0.2">
      <c r="A592" s="38" t="s">
        <v>128</v>
      </c>
      <c r="B592" s="38"/>
      <c r="C592" s="38"/>
      <c r="D592" s="38"/>
      <c r="E592" s="38"/>
    </row>
    <row r="593" spans="1:5" ht="15" customHeight="1" x14ac:dyDescent="0.2">
      <c r="A593" s="38"/>
      <c r="B593" s="38"/>
      <c r="C593" s="38"/>
      <c r="D593" s="38"/>
      <c r="E593" s="38"/>
    </row>
    <row r="594" spans="1:5" ht="15" customHeight="1" x14ac:dyDescent="0.2">
      <c r="A594" s="38"/>
      <c r="B594" s="38"/>
      <c r="C594" s="38"/>
      <c r="D594" s="38"/>
      <c r="E594" s="38"/>
    </row>
    <row r="595" spans="1:5" ht="15" customHeight="1" x14ac:dyDescent="0.2">
      <c r="A595" s="38"/>
      <c r="B595" s="38"/>
      <c r="C595" s="38"/>
      <c r="D595" s="38"/>
      <c r="E595" s="38"/>
    </row>
    <row r="596" spans="1:5" ht="15" customHeight="1" x14ac:dyDescent="0.2">
      <c r="A596" s="38"/>
      <c r="B596" s="38"/>
      <c r="C596" s="38"/>
      <c r="D596" s="38"/>
      <c r="E596" s="38"/>
    </row>
    <row r="597" spans="1:5" ht="15" customHeight="1" x14ac:dyDescent="0.2">
      <c r="A597" s="38"/>
      <c r="B597" s="38"/>
      <c r="C597" s="38"/>
      <c r="D597" s="38"/>
      <c r="E597" s="38"/>
    </row>
    <row r="598" spans="1:5" ht="15" customHeight="1" x14ac:dyDescent="0.2">
      <c r="A598" s="145"/>
      <c r="B598" s="145"/>
      <c r="C598" s="145"/>
      <c r="D598" s="145"/>
      <c r="E598" s="145"/>
    </row>
    <row r="599" spans="1:5" ht="15" customHeight="1" x14ac:dyDescent="0.25">
      <c r="A599" s="40" t="s">
        <v>16</v>
      </c>
      <c r="B599" s="41"/>
      <c r="C599" s="41"/>
      <c r="D599" s="41"/>
      <c r="E599" s="41"/>
    </row>
    <row r="600" spans="1:5" ht="15" customHeight="1" x14ac:dyDescent="0.2">
      <c r="A600" s="76" t="s">
        <v>38</v>
      </c>
      <c r="B600" s="41"/>
      <c r="C600" s="41"/>
      <c r="D600" s="41"/>
      <c r="E600" s="43" t="s">
        <v>39</v>
      </c>
    </row>
    <row r="601" spans="1:5" ht="15" customHeight="1" x14ac:dyDescent="0.25">
      <c r="A601" s="62"/>
      <c r="B601" s="40"/>
      <c r="C601" s="41"/>
      <c r="D601" s="41"/>
      <c r="E601" s="78"/>
    </row>
    <row r="602" spans="1:5" ht="15" customHeight="1" x14ac:dyDescent="0.2">
      <c r="A602" s="112"/>
      <c r="B602" s="90"/>
      <c r="C602" s="65" t="s">
        <v>41</v>
      </c>
      <c r="D602" s="109" t="s">
        <v>48</v>
      </c>
      <c r="E602" s="65" t="s">
        <v>43</v>
      </c>
    </row>
    <row r="603" spans="1:5" ht="15" customHeight="1" x14ac:dyDescent="0.2">
      <c r="A603" s="92"/>
      <c r="B603" s="115"/>
      <c r="C603" s="67">
        <v>6409</v>
      </c>
      <c r="D603" s="68" t="s">
        <v>76</v>
      </c>
      <c r="E603" s="54">
        <v>-585000</v>
      </c>
    </row>
    <row r="604" spans="1:5" ht="15" customHeight="1" x14ac:dyDescent="0.2">
      <c r="A604" s="95"/>
      <c r="B604" s="144"/>
      <c r="C604" s="69" t="s">
        <v>45</v>
      </c>
      <c r="D604" s="70"/>
      <c r="E604" s="71">
        <f>SUM(E603:E603)</f>
        <v>-585000</v>
      </c>
    </row>
    <row r="605" spans="1:5" ht="15" customHeight="1" x14ac:dyDescent="0.2"/>
    <row r="606" spans="1:5" ht="15" customHeight="1" x14ac:dyDescent="0.25">
      <c r="A606" s="40" t="s">
        <v>16</v>
      </c>
      <c r="B606" s="145"/>
      <c r="C606" s="145"/>
      <c r="D606" s="145"/>
      <c r="E606" s="145"/>
    </row>
    <row r="607" spans="1:5" ht="15" customHeight="1" x14ac:dyDescent="0.2">
      <c r="A607" s="42" t="s">
        <v>56</v>
      </c>
      <c r="B607" s="46"/>
      <c r="C607" s="46"/>
      <c r="D607" s="46"/>
      <c r="E607" s="61" t="s">
        <v>57</v>
      </c>
    </row>
    <row r="608" spans="1:5" ht="15" customHeight="1" x14ac:dyDescent="0.2">
      <c r="A608" s="42"/>
      <c r="B608" s="87"/>
      <c r="C608" s="46"/>
      <c r="D608" s="46"/>
      <c r="E608" s="47"/>
    </row>
    <row r="609" spans="1:5" ht="15" customHeight="1" x14ac:dyDescent="0.2">
      <c r="A609" s="90"/>
      <c r="B609" s="90"/>
      <c r="C609" s="48" t="s">
        <v>41</v>
      </c>
      <c r="D609" s="109" t="s">
        <v>48</v>
      </c>
      <c r="E609" s="65" t="s">
        <v>43</v>
      </c>
    </row>
    <row r="610" spans="1:5" ht="15" customHeight="1" x14ac:dyDescent="0.2">
      <c r="A610" s="146"/>
      <c r="B610" s="147"/>
      <c r="C610" s="129">
        <v>6172</v>
      </c>
      <c r="D610" s="68" t="s">
        <v>59</v>
      </c>
      <c r="E610" s="148">
        <v>585000</v>
      </c>
    </row>
    <row r="611" spans="1:5" ht="15" customHeight="1" x14ac:dyDescent="0.2">
      <c r="A611" s="134"/>
      <c r="B611" s="134"/>
      <c r="C611" s="56" t="s">
        <v>45</v>
      </c>
      <c r="D611" s="139"/>
      <c r="E611" s="58">
        <f>SUM(E610:E610)</f>
        <v>585000</v>
      </c>
    </row>
    <row r="612" spans="1:5" ht="15" customHeight="1" x14ac:dyDescent="0.2"/>
    <row r="613" spans="1:5" ht="15" customHeight="1" x14ac:dyDescent="0.2"/>
    <row r="614" spans="1:5" ht="15" customHeight="1" x14ac:dyDescent="0.2"/>
    <row r="615" spans="1:5" ht="15" customHeight="1" x14ac:dyDescent="0.2"/>
    <row r="616" spans="1:5" ht="15" customHeight="1" x14ac:dyDescent="0.2"/>
    <row r="617" spans="1:5" ht="15" customHeight="1" x14ac:dyDescent="0.2"/>
    <row r="618" spans="1:5" ht="15" customHeight="1" x14ac:dyDescent="0.2"/>
    <row r="619" spans="1:5" ht="15" customHeight="1" x14ac:dyDescent="0.2"/>
    <row r="620" spans="1:5" ht="15" customHeight="1" x14ac:dyDescent="0.2"/>
    <row r="621" spans="1:5" ht="15" customHeight="1" x14ac:dyDescent="0.2"/>
    <row r="622" spans="1:5" ht="15" customHeight="1" x14ac:dyDescent="0.2"/>
    <row r="623" spans="1:5" ht="15" customHeight="1" x14ac:dyDescent="0.2"/>
    <row r="624" spans="1:5" ht="15" customHeight="1" x14ac:dyDescent="0.2"/>
    <row r="625" spans="1:5" ht="15" customHeight="1" x14ac:dyDescent="0.2"/>
    <row r="626" spans="1:5" ht="15" customHeight="1" x14ac:dyDescent="0.25">
      <c r="A626" s="36" t="s">
        <v>129</v>
      </c>
    </row>
    <row r="627" spans="1:5" ht="15" customHeight="1" x14ac:dyDescent="0.2">
      <c r="A627" s="37" t="s">
        <v>130</v>
      </c>
      <c r="B627" s="37"/>
      <c r="C627" s="37"/>
      <c r="D627" s="37"/>
      <c r="E627" s="37"/>
    </row>
    <row r="628" spans="1:5" ht="15" customHeight="1" x14ac:dyDescent="0.2">
      <c r="A628" s="37"/>
      <c r="B628" s="37"/>
      <c r="C628" s="37"/>
      <c r="D628" s="37"/>
      <c r="E628" s="37"/>
    </row>
    <row r="629" spans="1:5" ht="15" customHeight="1" x14ac:dyDescent="0.2">
      <c r="A629" s="38" t="s">
        <v>131</v>
      </c>
      <c r="B629" s="38"/>
      <c r="C629" s="38"/>
      <c r="D629" s="38"/>
      <c r="E629" s="38"/>
    </row>
    <row r="630" spans="1:5" ht="15" customHeight="1" x14ac:dyDescent="0.2">
      <c r="A630" s="38"/>
      <c r="B630" s="38"/>
      <c r="C630" s="38"/>
      <c r="D630" s="38"/>
      <c r="E630" s="38"/>
    </row>
    <row r="631" spans="1:5" ht="15" customHeight="1" x14ac:dyDescent="0.2">
      <c r="A631" s="38"/>
      <c r="B631" s="38"/>
      <c r="C631" s="38"/>
      <c r="D631" s="38"/>
      <c r="E631" s="38"/>
    </row>
    <row r="632" spans="1:5" ht="15" customHeight="1" x14ac:dyDescent="0.2">
      <c r="A632" s="38"/>
      <c r="B632" s="38"/>
      <c r="C632" s="38"/>
      <c r="D632" s="38"/>
      <c r="E632" s="38"/>
    </row>
    <row r="633" spans="1:5" ht="15" customHeight="1" x14ac:dyDescent="0.2">
      <c r="A633" s="38"/>
      <c r="B633" s="38"/>
      <c r="C633" s="38"/>
      <c r="D633" s="38"/>
      <c r="E633" s="38"/>
    </row>
    <row r="634" spans="1:5" ht="15" customHeight="1" x14ac:dyDescent="0.2">
      <c r="A634" s="38"/>
      <c r="B634" s="38"/>
      <c r="C634" s="38"/>
      <c r="D634" s="38"/>
      <c r="E634" s="38"/>
    </row>
    <row r="635" spans="1:5" ht="15" customHeight="1" x14ac:dyDescent="0.2">
      <c r="A635" s="38"/>
      <c r="B635" s="38"/>
      <c r="C635" s="38"/>
      <c r="D635" s="38"/>
      <c r="E635" s="38"/>
    </row>
    <row r="636" spans="1:5" ht="15" customHeight="1" x14ac:dyDescent="0.2">
      <c r="A636" s="38"/>
      <c r="B636" s="38"/>
      <c r="C636" s="38"/>
      <c r="D636" s="38"/>
      <c r="E636" s="38"/>
    </row>
    <row r="637" spans="1:5" ht="15" customHeight="1" x14ac:dyDescent="0.2">
      <c r="A637" s="38"/>
      <c r="B637" s="38"/>
      <c r="C637" s="38"/>
      <c r="D637" s="38"/>
      <c r="E637" s="38"/>
    </row>
    <row r="638" spans="1:5" ht="15" customHeight="1" x14ac:dyDescent="0.2">
      <c r="A638" s="38"/>
      <c r="B638" s="38"/>
      <c r="C638" s="38"/>
      <c r="D638" s="38"/>
      <c r="E638" s="38"/>
    </row>
    <row r="639" spans="1:5" ht="15" customHeight="1" x14ac:dyDescent="0.2">
      <c r="A639" s="119"/>
      <c r="B639" s="119"/>
      <c r="C639" s="119"/>
      <c r="D639" s="119"/>
      <c r="E639" s="119"/>
    </row>
    <row r="640" spans="1:5" ht="15" customHeight="1" x14ac:dyDescent="0.25">
      <c r="A640" s="40" t="s">
        <v>16</v>
      </c>
      <c r="B640" s="41"/>
      <c r="C640" s="41"/>
      <c r="D640" s="41"/>
      <c r="E640" s="41"/>
    </row>
    <row r="641" spans="1:5" ht="15" customHeight="1" x14ac:dyDescent="0.2">
      <c r="A641" s="76" t="s">
        <v>38</v>
      </c>
      <c r="B641" s="41"/>
      <c r="C641" s="41"/>
      <c r="D641" s="41"/>
      <c r="E641" s="43" t="s">
        <v>39</v>
      </c>
    </row>
    <row r="642" spans="1:5" ht="15" customHeight="1" x14ac:dyDescent="0.25">
      <c r="A642" s="62"/>
      <c r="B642" s="40"/>
      <c r="C642" s="41"/>
      <c r="D642" s="41"/>
      <c r="E642" s="78"/>
    </row>
    <row r="643" spans="1:5" ht="15" customHeight="1" x14ac:dyDescent="0.2">
      <c r="A643" s="112"/>
      <c r="B643" s="90"/>
      <c r="C643" s="65" t="s">
        <v>41</v>
      </c>
      <c r="D643" s="109" t="s">
        <v>48</v>
      </c>
      <c r="E643" s="65" t="s">
        <v>43</v>
      </c>
    </row>
    <row r="644" spans="1:5" ht="15" customHeight="1" x14ac:dyDescent="0.2">
      <c r="A644" s="92"/>
      <c r="B644" s="115"/>
      <c r="C644" s="67">
        <v>6409</v>
      </c>
      <c r="D644" s="68" t="s">
        <v>76</v>
      </c>
      <c r="E644" s="54">
        <v>-7180523.4500000002</v>
      </c>
    </row>
    <row r="645" spans="1:5" ht="15" customHeight="1" x14ac:dyDescent="0.2">
      <c r="A645" s="95"/>
      <c r="B645" s="144"/>
      <c r="C645" s="69" t="s">
        <v>45</v>
      </c>
      <c r="D645" s="70"/>
      <c r="E645" s="71">
        <f>SUM(E644:E644)</f>
        <v>-7180523.4500000002</v>
      </c>
    </row>
    <row r="646" spans="1:5" ht="15" customHeight="1" x14ac:dyDescent="0.2"/>
    <row r="647" spans="1:5" ht="15" customHeight="1" x14ac:dyDescent="0.25">
      <c r="A647" s="40" t="s">
        <v>16</v>
      </c>
      <c r="B647" s="41"/>
      <c r="C647" s="41"/>
      <c r="D647" s="44"/>
      <c r="E647" s="44"/>
    </row>
    <row r="648" spans="1:5" ht="15" customHeight="1" x14ac:dyDescent="0.2">
      <c r="A648" s="76" t="s">
        <v>68</v>
      </c>
      <c r="B648" s="41"/>
      <c r="C648" s="41"/>
      <c r="D648" s="41"/>
      <c r="E648" s="43" t="s">
        <v>75</v>
      </c>
    </row>
    <row r="649" spans="1:5" ht="15" customHeight="1" x14ac:dyDescent="0.2">
      <c r="A649" s="62"/>
      <c r="B649" s="63"/>
      <c r="C649" s="41"/>
      <c r="D649" s="62"/>
      <c r="E649" s="64"/>
    </row>
    <row r="650" spans="1:5" ht="15" customHeight="1" x14ac:dyDescent="0.2">
      <c r="C650" s="65" t="s">
        <v>41</v>
      </c>
      <c r="D650" s="109" t="s">
        <v>48</v>
      </c>
      <c r="E650" s="65" t="s">
        <v>43</v>
      </c>
    </row>
    <row r="651" spans="1:5" ht="15" customHeight="1" x14ac:dyDescent="0.2">
      <c r="C651" s="67">
        <v>3122</v>
      </c>
      <c r="D651" s="68" t="s">
        <v>85</v>
      </c>
      <c r="E651" s="54">
        <f>4000000+1000000+1300000+270115.83+610407.62</f>
        <v>7180523.4500000002</v>
      </c>
    </row>
    <row r="652" spans="1:5" ht="15" customHeight="1" x14ac:dyDescent="0.2">
      <c r="C652" s="69" t="s">
        <v>45</v>
      </c>
      <c r="D652" s="70"/>
      <c r="E652" s="71">
        <f>SUM(E651:E651)</f>
        <v>7180523.4500000002</v>
      </c>
    </row>
    <row r="653" spans="1:5" ht="15" customHeight="1" x14ac:dyDescent="0.2"/>
    <row r="654" spans="1:5" ht="15" customHeight="1" x14ac:dyDescent="0.2"/>
    <row r="655" spans="1:5" ht="15" customHeight="1" x14ac:dyDescent="0.25">
      <c r="A655" s="36" t="s">
        <v>132</v>
      </c>
    </row>
    <row r="656" spans="1:5" ht="15" customHeight="1" x14ac:dyDescent="0.2">
      <c r="A656" s="114" t="s">
        <v>133</v>
      </c>
      <c r="B656" s="114"/>
      <c r="C656" s="114"/>
      <c r="D656" s="114"/>
      <c r="E656" s="114"/>
    </row>
    <row r="657" spans="1:5" ht="15" customHeight="1" x14ac:dyDescent="0.2">
      <c r="A657" s="114"/>
      <c r="B657" s="114"/>
      <c r="C657" s="114"/>
      <c r="D657" s="114"/>
      <c r="E657" s="114"/>
    </row>
    <row r="658" spans="1:5" ht="15" customHeight="1" x14ac:dyDescent="0.2">
      <c r="A658" s="38" t="s">
        <v>134</v>
      </c>
      <c r="B658" s="38"/>
      <c r="C658" s="38"/>
      <c r="D658" s="38"/>
      <c r="E658" s="38"/>
    </row>
    <row r="659" spans="1:5" ht="15" customHeight="1" x14ac:dyDescent="0.2">
      <c r="A659" s="38"/>
      <c r="B659" s="38"/>
      <c r="C659" s="38"/>
      <c r="D659" s="38"/>
      <c r="E659" s="38"/>
    </row>
    <row r="660" spans="1:5" ht="15" customHeight="1" x14ac:dyDescent="0.2">
      <c r="A660" s="38"/>
      <c r="B660" s="38"/>
      <c r="C660" s="38"/>
      <c r="D660" s="38"/>
      <c r="E660" s="38"/>
    </row>
    <row r="661" spans="1:5" ht="15" customHeight="1" x14ac:dyDescent="0.2">
      <c r="A661" s="38"/>
      <c r="B661" s="38"/>
      <c r="C661" s="38"/>
      <c r="D661" s="38"/>
      <c r="E661" s="38"/>
    </row>
    <row r="662" spans="1:5" ht="15" customHeight="1" x14ac:dyDescent="0.2">
      <c r="A662" s="38"/>
      <c r="B662" s="38"/>
      <c r="C662" s="38"/>
      <c r="D662" s="38"/>
      <c r="E662" s="38"/>
    </row>
    <row r="663" spans="1:5" ht="15" customHeight="1" x14ac:dyDescent="0.2">
      <c r="A663" s="38"/>
      <c r="B663" s="38"/>
      <c r="C663" s="38"/>
      <c r="D663" s="38"/>
      <c r="E663" s="38"/>
    </row>
    <row r="664" spans="1:5" ht="15" customHeight="1" x14ac:dyDescent="0.2"/>
    <row r="665" spans="1:5" ht="15" customHeight="1" x14ac:dyDescent="0.25">
      <c r="A665" s="40" t="s">
        <v>16</v>
      </c>
      <c r="B665" s="41"/>
      <c r="C665" s="41"/>
      <c r="D665" s="41"/>
      <c r="E665" s="41"/>
    </row>
    <row r="666" spans="1:5" ht="15" customHeight="1" x14ac:dyDescent="0.2">
      <c r="A666" s="76" t="s">
        <v>38</v>
      </c>
      <c r="B666" s="41"/>
      <c r="C666" s="41"/>
      <c r="D666" s="41"/>
      <c r="E666" s="43" t="s">
        <v>39</v>
      </c>
    </row>
    <row r="667" spans="1:5" ht="15" customHeight="1" x14ac:dyDescent="0.2"/>
    <row r="668" spans="1:5" ht="15" customHeight="1" x14ac:dyDescent="0.2">
      <c r="C668" s="48" t="s">
        <v>41</v>
      </c>
      <c r="D668" s="49" t="s">
        <v>42</v>
      </c>
      <c r="E668" s="50" t="s">
        <v>43</v>
      </c>
    </row>
    <row r="669" spans="1:5" ht="15" customHeight="1" x14ac:dyDescent="0.2">
      <c r="C669" s="102"/>
      <c r="D669" s="101" t="s">
        <v>71</v>
      </c>
      <c r="E669" s="54">
        <v>-6000</v>
      </c>
    </row>
    <row r="670" spans="1:5" ht="15" customHeight="1" x14ac:dyDescent="0.2">
      <c r="C670" s="56" t="s">
        <v>45</v>
      </c>
      <c r="D670" s="57"/>
      <c r="E670" s="58">
        <f>SUM(E669:E669)</f>
        <v>-6000</v>
      </c>
    </row>
    <row r="671" spans="1:5" ht="15" customHeight="1" x14ac:dyDescent="0.2"/>
    <row r="672" spans="1:5" ht="15" customHeight="1" x14ac:dyDescent="0.2"/>
    <row r="673" spans="1:5" ht="15" customHeight="1" x14ac:dyDescent="0.2"/>
    <row r="674" spans="1:5" ht="15" customHeight="1" x14ac:dyDescent="0.2"/>
    <row r="675" spans="1:5" ht="15" customHeight="1" x14ac:dyDescent="0.2"/>
    <row r="676" spans="1:5" ht="15" customHeight="1" x14ac:dyDescent="0.2"/>
    <row r="677" spans="1:5" ht="15" customHeight="1" x14ac:dyDescent="0.25">
      <c r="A677" s="40" t="s">
        <v>16</v>
      </c>
      <c r="B677" s="41"/>
      <c r="C677" s="41"/>
      <c r="D677" s="41"/>
      <c r="E677" s="41"/>
    </row>
    <row r="678" spans="1:5" ht="15" customHeight="1" x14ac:dyDescent="0.2">
      <c r="A678" s="76" t="s">
        <v>38</v>
      </c>
      <c r="B678" s="41"/>
      <c r="C678" s="41"/>
      <c r="D678" s="41"/>
      <c r="E678" s="43" t="s">
        <v>39</v>
      </c>
    </row>
    <row r="679" spans="1:5" ht="15" customHeight="1" x14ac:dyDescent="0.25">
      <c r="A679" s="62"/>
      <c r="B679" s="40"/>
      <c r="C679" s="41"/>
      <c r="D679" s="41"/>
      <c r="E679" s="78"/>
    </row>
    <row r="680" spans="1:5" ht="15" customHeight="1" x14ac:dyDescent="0.2">
      <c r="A680" s="112"/>
      <c r="B680" s="90"/>
      <c r="C680" s="65" t="s">
        <v>41</v>
      </c>
      <c r="D680" s="109" t="s">
        <v>48</v>
      </c>
      <c r="E680" s="65" t="s">
        <v>43</v>
      </c>
    </row>
    <row r="681" spans="1:5" ht="15" customHeight="1" x14ac:dyDescent="0.2">
      <c r="A681" s="92"/>
      <c r="B681" s="115"/>
      <c r="C681" s="67">
        <v>6409</v>
      </c>
      <c r="D681" s="68" t="s">
        <v>76</v>
      </c>
      <c r="E681" s="54">
        <v>6000</v>
      </c>
    </row>
    <row r="682" spans="1:5" ht="15" customHeight="1" x14ac:dyDescent="0.2">
      <c r="A682" s="95"/>
      <c r="B682" s="144"/>
      <c r="C682" s="69" t="s">
        <v>45</v>
      </c>
      <c r="D682" s="70"/>
      <c r="E682" s="71">
        <f>SUM(E681:E681)</f>
        <v>6000</v>
      </c>
    </row>
    <row r="683" spans="1:5" ht="15" customHeight="1" x14ac:dyDescent="0.2"/>
    <row r="684" spans="1:5" ht="15" customHeight="1" x14ac:dyDescent="0.2"/>
    <row r="685" spans="1:5" ht="15" customHeight="1" x14ac:dyDescent="0.25">
      <c r="A685" s="36" t="s">
        <v>135</v>
      </c>
    </row>
    <row r="686" spans="1:5" ht="15" customHeight="1" x14ac:dyDescent="0.2">
      <c r="A686" s="114" t="s">
        <v>136</v>
      </c>
      <c r="B686" s="114"/>
      <c r="C686" s="114"/>
      <c r="D686" s="114"/>
      <c r="E686" s="114"/>
    </row>
    <row r="687" spans="1:5" ht="15" customHeight="1" x14ac:dyDescent="0.2">
      <c r="A687" s="114"/>
      <c r="B687" s="114"/>
      <c r="C687" s="114"/>
      <c r="D687" s="114"/>
      <c r="E687" s="114"/>
    </row>
    <row r="688" spans="1:5" ht="15" customHeight="1" x14ac:dyDescent="0.2">
      <c r="A688" s="38" t="s">
        <v>137</v>
      </c>
      <c r="B688" s="38"/>
      <c r="C688" s="38"/>
      <c r="D688" s="38"/>
      <c r="E688" s="38"/>
    </row>
    <row r="689" spans="1:5" ht="15" customHeight="1" x14ac:dyDescent="0.2">
      <c r="A689" s="38"/>
      <c r="B689" s="38"/>
      <c r="C689" s="38"/>
      <c r="D689" s="38"/>
      <c r="E689" s="38"/>
    </row>
    <row r="690" spans="1:5" ht="15" customHeight="1" x14ac:dyDescent="0.2">
      <c r="A690" s="38"/>
      <c r="B690" s="38"/>
      <c r="C690" s="38"/>
      <c r="D690" s="38"/>
      <c r="E690" s="38"/>
    </row>
    <row r="691" spans="1:5" ht="15" customHeight="1" x14ac:dyDescent="0.2">
      <c r="A691" s="38"/>
      <c r="B691" s="38"/>
      <c r="C691" s="38"/>
      <c r="D691" s="38"/>
      <c r="E691" s="38"/>
    </row>
    <row r="692" spans="1:5" ht="15" customHeight="1" x14ac:dyDescent="0.2">
      <c r="A692" s="38"/>
      <c r="B692" s="38"/>
      <c r="C692" s="38"/>
      <c r="D692" s="38"/>
      <c r="E692" s="38"/>
    </row>
    <row r="693" spans="1:5" ht="15" customHeight="1" x14ac:dyDescent="0.2">
      <c r="A693" s="38"/>
      <c r="B693" s="38"/>
      <c r="C693" s="38"/>
      <c r="D693" s="38"/>
      <c r="E693" s="38"/>
    </row>
    <row r="694" spans="1:5" ht="15" customHeight="1" x14ac:dyDescent="0.2">
      <c r="A694" s="38"/>
      <c r="B694" s="38"/>
      <c r="C694" s="38"/>
      <c r="D694" s="38"/>
      <c r="E694" s="38"/>
    </row>
    <row r="695" spans="1:5" ht="15" customHeight="1" x14ac:dyDescent="0.2"/>
    <row r="696" spans="1:5" ht="15" customHeight="1" x14ac:dyDescent="0.25">
      <c r="A696" s="40" t="s">
        <v>16</v>
      </c>
      <c r="B696" s="41"/>
      <c r="C696" s="41"/>
      <c r="D696" s="41"/>
      <c r="E696" s="62"/>
    </row>
    <row r="697" spans="1:5" ht="15" customHeight="1" x14ac:dyDescent="0.2">
      <c r="A697" s="76" t="s">
        <v>118</v>
      </c>
      <c r="B697" s="41"/>
      <c r="C697" s="41"/>
      <c r="D697" s="41"/>
      <c r="E697" s="43" t="s">
        <v>119</v>
      </c>
    </row>
    <row r="698" spans="1:5" ht="15" customHeight="1" x14ac:dyDescent="0.2"/>
    <row r="699" spans="1:5" ht="15" customHeight="1" x14ac:dyDescent="0.2">
      <c r="C699" s="48" t="s">
        <v>41</v>
      </c>
      <c r="D699" s="109" t="s">
        <v>48</v>
      </c>
      <c r="E699" s="65" t="s">
        <v>43</v>
      </c>
    </row>
    <row r="700" spans="1:5" ht="15" customHeight="1" x14ac:dyDescent="0.2">
      <c r="C700" s="93">
        <v>3429</v>
      </c>
      <c r="D700" s="101" t="s">
        <v>117</v>
      </c>
      <c r="E700" s="148">
        <v>-93000</v>
      </c>
    </row>
    <row r="701" spans="1:5" ht="15" customHeight="1" x14ac:dyDescent="0.2">
      <c r="C701" s="93">
        <v>3429</v>
      </c>
      <c r="D701" s="139" t="s">
        <v>120</v>
      </c>
      <c r="E701" s="148">
        <f>9900+7200+8700</f>
        <v>25800</v>
      </c>
    </row>
    <row r="702" spans="1:5" ht="15" customHeight="1" x14ac:dyDescent="0.2">
      <c r="C702" s="56" t="s">
        <v>45</v>
      </c>
      <c r="D702" s="139"/>
      <c r="E702" s="58">
        <f>SUM(E700:E701)</f>
        <v>-67200</v>
      </c>
    </row>
    <row r="703" spans="1:5" ht="15" customHeight="1" x14ac:dyDescent="0.2"/>
    <row r="704" spans="1:5" ht="15" customHeight="1" x14ac:dyDescent="0.2">
      <c r="B704" s="65" t="s">
        <v>40</v>
      </c>
      <c r="C704" s="65" t="s">
        <v>41</v>
      </c>
      <c r="D704" s="79" t="s">
        <v>42</v>
      </c>
      <c r="E704" s="65" t="s">
        <v>43</v>
      </c>
    </row>
    <row r="705" spans="1:5" ht="15" customHeight="1" x14ac:dyDescent="0.2">
      <c r="B705" s="149">
        <v>520</v>
      </c>
      <c r="C705" s="150"/>
      <c r="D705" s="130" t="s">
        <v>138</v>
      </c>
      <c r="E705" s="54">
        <f>12000+48000+7200</f>
        <v>67200</v>
      </c>
    </row>
    <row r="706" spans="1:5" ht="15" customHeight="1" x14ac:dyDescent="0.2">
      <c r="B706" s="151"/>
      <c r="C706" s="69" t="s">
        <v>45</v>
      </c>
      <c r="D706" s="82"/>
      <c r="E706" s="83">
        <f>SUM(E705:E705)</f>
        <v>67200</v>
      </c>
    </row>
    <row r="707" spans="1:5" ht="15" customHeight="1" x14ac:dyDescent="0.2"/>
    <row r="708" spans="1:5" ht="15" customHeight="1" x14ac:dyDescent="0.2"/>
    <row r="709" spans="1:5" ht="15" customHeight="1" x14ac:dyDescent="0.25">
      <c r="A709" s="36" t="s">
        <v>139</v>
      </c>
    </row>
    <row r="710" spans="1:5" ht="15" customHeight="1" x14ac:dyDescent="0.2">
      <c r="A710" s="114" t="s">
        <v>140</v>
      </c>
      <c r="B710" s="114"/>
      <c r="C710" s="114"/>
      <c r="D710" s="114"/>
      <c r="E710" s="114"/>
    </row>
    <row r="711" spans="1:5" ht="15" customHeight="1" x14ac:dyDescent="0.2">
      <c r="A711" s="114"/>
      <c r="B711" s="114"/>
      <c r="C711" s="114"/>
      <c r="D711" s="114"/>
      <c r="E711" s="114"/>
    </row>
    <row r="712" spans="1:5" ht="15" customHeight="1" x14ac:dyDescent="0.2">
      <c r="A712" s="38" t="s">
        <v>141</v>
      </c>
      <c r="B712" s="38"/>
      <c r="C712" s="38"/>
      <c r="D712" s="38"/>
      <c r="E712" s="38"/>
    </row>
    <row r="713" spans="1:5" ht="15" customHeight="1" x14ac:dyDescent="0.2">
      <c r="A713" s="38"/>
      <c r="B713" s="38"/>
      <c r="C713" s="38"/>
      <c r="D713" s="38"/>
      <c r="E713" s="38"/>
    </row>
    <row r="714" spans="1:5" ht="15" customHeight="1" x14ac:dyDescent="0.2">
      <c r="A714" s="38"/>
      <c r="B714" s="38"/>
      <c r="C714" s="38"/>
      <c r="D714" s="38"/>
      <c r="E714" s="38"/>
    </row>
    <row r="715" spans="1:5" ht="15" customHeight="1" x14ac:dyDescent="0.2">
      <c r="A715" s="38"/>
      <c r="B715" s="38"/>
      <c r="C715" s="38"/>
      <c r="D715" s="38"/>
      <c r="E715" s="38"/>
    </row>
    <row r="716" spans="1:5" ht="15" customHeight="1" x14ac:dyDescent="0.2">
      <c r="A716" s="38"/>
      <c r="B716" s="38"/>
      <c r="C716" s="38"/>
      <c r="D716" s="38"/>
      <c r="E716" s="38"/>
    </row>
    <row r="717" spans="1:5" ht="15" customHeight="1" x14ac:dyDescent="0.2">
      <c r="A717" s="38"/>
      <c r="B717" s="38"/>
      <c r="C717" s="38"/>
      <c r="D717" s="38"/>
      <c r="E717" s="38"/>
    </row>
    <row r="718" spans="1:5" ht="15" customHeight="1" x14ac:dyDescent="0.2">
      <c r="A718" s="38"/>
      <c r="B718" s="38"/>
      <c r="C718" s="38"/>
      <c r="D718" s="38"/>
      <c r="E718" s="38"/>
    </row>
    <row r="719" spans="1:5" ht="15" customHeight="1" x14ac:dyDescent="0.2">
      <c r="A719" s="38"/>
      <c r="B719" s="38"/>
      <c r="C719" s="38"/>
      <c r="D719" s="38"/>
      <c r="E719" s="38"/>
    </row>
    <row r="720" spans="1:5" ht="15" customHeight="1" x14ac:dyDescent="0.2"/>
    <row r="721" spans="1:5" ht="15" customHeight="1" x14ac:dyDescent="0.25">
      <c r="A721" s="40" t="s">
        <v>16</v>
      </c>
      <c r="B721" s="41"/>
      <c r="C721" s="41"/>
      <c r="D721" s="44"/>
      <c r="E721" s="44"/>
    </row>
    <row r="722" spans="1:5" ht="15" customHeight="1" x14ac:dyDescent="0.2">
      <c r="A722" s="76" t="s">
        <v>81</v>
      </c>
      <c r="B722" s="41"/>
      <c r="C722" s="41"/>
      <c r="D722" s="41"/>
      <c r="E722" s="43" t="s">
        <v>142</v>
      </c>
    </row>
    <row r="723" spans="1:5" ht="15" customHeight="1" x14ac:dyDescent="0.2">
      <c r="A723" s="62"/>
      <c r="B723" s="63"/>
      <c r="C723" s="41"/>
      <c r="D723" s="62"/>
      <c r="E723" s="64"/>
    </row>
    <row r="724" spans="1:5" ht="15" customHeight="1" x14ac:dyDescent="0.2">
      <c r="A724" s="112"/>
      <c r="B724" s="112"/>
      <c r="C724" s="65" t="s">
        <v>41</v>
      </c>
      <c r="D724" s="109" t="s">
        <v>48</v>
      </c>
      <c r="E724" s="65" t="s">
        <v>43</v>
      </c>
    </row>
    <row r="725" spans="1:5" ht="15" customHeight="1" x14ac:dyDescent="0.2">
      <c r="A725" s="113"/>
      <c r="B725" s="104"/>
      <c r="C725" s="67">
        <v>3636</v>
      </c>
      <c r="D725" s="68" t="s">
        <v>59</v>
      </c>
      <c r="E725" s="54">
        <f>-88000-232000</f>
        <v>-320000</v>
      </c>
    </row>
    <row r="726" spans="1:5" ht="15" customHeight="1" x14ac:dyDescent="0.2">
      <c r="A726" s="113"/>
      <c r="B726" s="104"/>
      <c r="C726" s="67">
        <v>6172</v>
      </c>
      <c r="D726" s="68" t="s">
        <v>59</v>
      </c>
      <c r="E726" s="54">
        <v>-280000</v>
      </c>
    </row>
    <row r="727" spans="1:5" ht="15" customHeight="1" x14ac:dyDescent="0.2">
      <c r="A727" s="95"/>
      <c r="B727" s="41"/>
      <c r="C727" s="69" t="s">
        <v>45</v>
      </c>
      <c r="D727" s="70"/>
      <c r="E727" s="71">
        <f>SUM(E725:E726)</f>
        <v>-600000</v>
      </c>
    </row>
    <row r="728" spans="1:5" ht="15" customHeight="1" x14ac:dyDescent="0.2"/>
    <row r="729" spans="1:5" ht="15" customHeight="1" x14ac:dyDescent="0.2"/>
    <row r="730" spans="1:5" ht="15" customHeight="1" x14ac:dyDescent="0.25">
      <c r="A730" s="40" t="s">
        <v>16</v>
      </c>
      <c r="B730" s="41"/>
      <c r="C730" s="41"/>
      <c r="D730" s="44"/>
      <c r="E730" s="44"/>
    </row>
    <row r="731" spans="1:5" ht="15" customHeight="1" x14ac:dyDescent="0.2">
      <c r="A731" s="76" t="s">
        <v>81</v>
      </c>
      <c r="B731" s="41"/>
      <c r="C731" s="41"/>
      <c r="D731" s="41"/>
      <c r="E731" s="43" t="s">
        <v>82</v>
      </c>
    </row>
    <row r="732" spans="1:5" ht="15" customHeight="1" x14ac:dyDescent="0.2">
      <c r="A732" s="62"/>
      <c r="B732" s="63"/>
      <c r="C732" s="41"/>
      <c r="D732" s="62"/>
      <c r="E732" s="64"/>
    </row>
    <row r="733" spans="1:5" ht="15" customHeight="1" x14ac:dyDescent="0.2">
      <c r="A733" s="112"/>
      <c r="B733" s="112"/>
      <c r="C733" s="65" t="s">
        <v>41</v>
      </c>
      <c r="D733" s="109" t="s">
        <v>48</v>
      </c>
      <c r="E733" s="65" t="s">
        <v>43</v>
      </c>
    </row>
    <row r="734" spans="1:5" ht="15" customHeight="1" x14ac:dyDescent="0.2">
      <c r="A734" s="113"/>
      <c r="B734" s="104"/>
      <c r="C734" s="67">
        <v>2321</v>
      </c>
      <c r="D734" s="68" t="s">
        <v>85</v>
      </c>
      <c r="E734" s="54">
        <f>255000+45000+255000+45000</f>
        <v>600000</v>
      </c>
    </row>
    <row r="735" spans="1:5" ht="15" customHeight="1" x14ac:dyDescent="0.2">
      <c r="A735" s="95"/>
      <c r="B735" s="41"/>
      <c r="C735" s="69" t="s">
        <v>45</v>
      </c>
      <c r="D735" s="70"/>
      <c r="E735" s="71">
        <f>SUM(E734:E734)</f>
        <v>600000</v>
      </c>
    </row>
    <row r="736" spans="1:5" ht="15" customHeight="1" x14ac:dyDescent="0.2"/>
    <row r="737" spans="1:5" ht="15" customHeight="1" x14ac:dyDescent="0.2"/>
    <row r="738" spans="1:5" ht="15" customHeight="1" x14ac:dyDescent="0.25">
      <c r="A738" s="36" t="s">
        <v>143</v>
      </c>
    </row>
    <row r="739" spans="1:5" ht="15" customHeight="1" x14ac:dyDescent="0.2">
      <c r="A739" s="114" t="s">
        <v>144</v>
      </c>
      <c r="B739" s="114"/>
      <c r="C739" s="114"/>
      <c r="D739" s="114"/>
      <c r="E739" s="114"/>
    </row>
    <row r="740" spans="1:5" ht="15" customHeight="1" x14ac:dyDescent="0.2">
      <c r="A740" s="114"/>
      <c r="B740" s="114"/>
      <c r="C740" s="114"/>
      <c r="D740" s="114"/>
      <c r="E740" s="114"/>
    </row>
    <row r="741" spans="1:5" ht="15" customHeight="1" x14ac:dyDescent="0.2">
      <c r="A741" s="96" t="s">
        <v>145</v>
      </c>
      <c r="B741" s="96"/>
      <c r="C741" s="96"/>
      <c r="D741" s="96"/>
      <c r="E741" s="96"/>
    </row>
    <row r="742" spans="1:5" ht="15" customHeight="1" x14ac:dyDescent="0.2">
      <c r="A742" s="96"/>
      <c r="B742" s="96"/>
      <c r="C742" s="96"/>
      <c r="D742" s="96"/>
      <c r="E742" s="96"/>
    </row>
    <row r="743" spans="1:5" ht="15" customHeight="1" x14ac:dyDescent="0.2">
      <c r="A743" s="96"/>
      <c r="B743" s="96"/>
      <c r="C743" s="96"/>
      <c r="D743" s="96"/>
      <c r="E743" s="96"/>
    </row>
    <row r="744" spans="1:5" ht="15" customHeight="1" x14ac:dyDescent="0.2">
      <c r="A744" s="96"/>
      <c r="B744" s="96"/>
      <c r="C744" s="96"/>
      <c r="D744" s="96"/>
      <c r="E744" s="96"/>
    </row>
    <row r="745" spans="1:5" ht="15" customHeight="1" x14ac:dyDescent="0.2">
      <c r="A745" s="96"/>
      <c r="B745" s="96"/>
      <c r="C745" s="96"/>
      <c r="D745" s="96"/>
      <c r="E745" s="96"/>
    </row>
    <row r="746" spans="1:5" ht="15" customHeight="1" x14ac:dyDescent="0.2">
      <c r="A746" s="96"/>
      <c r="B746" s="96"/>
      <c r="C746" s="96"/>
      <c r="D746" s="96"/>
      <c r="E746" s="96"/>
    </row>
    <row r="747" spans="1:5" ht="15" customHeight="1" x14ac:dyDescent="0.2"/>
    <row r="748" spans="1:5" ht="15" customHeight="1" x14ac:dyDescent="0.25">
      <c r="A748" s="40" t="s">
        <v>16</v>
      </c>
      <c r="B748" s="41"/>
      <c r="C748" s="41"/>
      <c r="D748" s="44"/>
      <c r="E748" s="44"/>
    </row>
    <row r="749" spans="1:5" ht="15" customHeight="1" x14ac:dyDescent="0.2">
      <c r="A749" s="76" t="s">
        <v>68</v>
      </c>
      <c r="B749" s="41"/>
      <c r="C749" s="41"/>
      <c r="D749" s="41"/>
      <c r="E749" s="43" t="s">
        <v>146</v>
      </c>
    </row>
    <row r="750" spans="1:5" ht="15" customHeight="1" x14ac:dyDescent="0.25">
      <c r="A750" s="152"/>
      <c r="B750" s="153"/>
      <c r="C750" s="41"/>
      <c r="D750" s="62"/>
      <c r="E750" s="64"/>
    </row>
    <row r="751" spans="1:5" ht="15" customHeight="1" x14ac:dyDescent="0.2">
      <c r="A751" s="112"/>
      <c r="B751" s="90"/>
      <c r="C751" s="65" t="s">
        <v>41</v>
      </c>
      <c r="D751" s="109" t="s">
        <v>48</v>
      </c>
      <c r="E751" s="50" t="s">
        <v>43</v>
      </c>
    </row>
    <row r="752" spans="1:5" ht="15" customHeight="1" x14ac:dyDescent="0.2">
      <c r="A752" s="92"/>
      <c r="B752" s="92"/>
      <c r="C752" s="67">
        <v>3522</v>
      </c>
      <c r="D752" s="68" t="s">
        <v>85</v>
      </c>
      <c r="E752" s="54">
        <v>-300000</v>
      </c>
    </row>
    <row r="753" spans="1:5" ht="15" customHeight="1" x14ac:dyDescent="0.2">
      <c r="A753" s="95"/>
      <c r="B753" s="144"/>
      <c r="C753" s="69" t="s">
        <v>45</v>
      </c>
      <c r="D753" s="70"/>
      <c r="E753" s="71">
        <f>SUM(E752:E752)</f>
        <v>-300000</v>
      </c>
    </row>
    <row r="754" spans="1:5" ht="15" customHeight="1" x14ac:dyDescent="0.2">
      <c r="A754" s="95"/>
      <c r="B754" s="144"/>
      <c r="C754" s="154"/>
      <c r="D754" s="155"/>
      <c r="E754" s="156"/>
    </row>
    <row r="755" spans="1:5" ht="15" customHeight="1" x14ac:dyDescent="0.25">
      <c r="A755" s="40" t="s">
        <v>16</v>
      </c>
      <c r="B755" s="41"/>
      <c r="C755" s="41"/>
      <c r="D755" s="44"/>
      <c r="E755" s="44"/>
    </row>
    <row r="756" spans="1:5" ht="15" customHeight="1" x14ac:dyDescent="0.2">
      <c r="A756" s="76" t="s">
        <v>68</v>
      </c>
      <c r="B756" s="46"/>
      <c r="C756" s="46"/>
      <c r="D756" s="46"/>
      <c r="E756" s="61" t="s">
        <v>75</v>
      </c>
    </row>
    <row r="757" spans="1:5" ht="15" customHeight="1" x14ac:dyDescent="0.2">
      <c r="A757" s="62"/>
      <c r="B757" s="63"/>
      <c r="C757" s="41"/>
      <c r="D757" s="62"/>
      <c r="E757" s="64"/>
    </row>
    <row r="758" spans="1:5" ht="15" customHeight="1" x14ac:dyDescent="0.2">
      <c r="B758" s="90"/>
      <c r="C758" s="65" t="s">
        <v>41</v>
      </c>
      <c r="D758" s="109" t="s">
        <v>48</v>
      </c>
      <c r="E758" s="65" t="s">
        <v>43</v>
      </c>
    </row>
    <row r="759" spans="1:5" ht="15" customHeight="1" x14ac:dyDescent="0.2">
      <c r="B759" s="121"/>
      <c r="C759" s="67">
        <v>3522</v>
      </c>
      <c r="D759" s="68" t="s">
        <v>85</v>
      </c>
      <c r="E759" s="54">
        <v>300000</v>
      </c>
    </row>
    <row r="760" spans="1:5" ht="15" customHeight="1" x14ac:dyDescent="0.2">
      <c r="A760" s="95"/>
      <c r="B760" s="41"/>
      <c r="C760" s="69" t="s">
        <v>45</v>
      </c>
      <c r="D760" s="70"/>
      <c r="E760" s="71">
        <f>SUM(E759:E759)</f>
        <v>300000</v>
      </c>
    </row>
    <row r="761" spans="1:5" ht="15" customHeight="1" x14ac:dyDescent="0.2"/>
    <row r="762" spans="1:5" ht="15" customHeight="1" x14ac:dyDescent="0.2"/>
    <row r="763" spans="1:5" ht="15" customHeight="1" x14ac:dyDescent="0.25">
      <c r="A763" s="36" t="s">
        <v>147</v>
      </c>
    </row>
    <row r="764" spans="1:5" ht="15" customHeight="1" x14ac:dyDescent="0.2">
      <c r="A764" s="114" t="s">
        <v>148</v>
      </c>
      <c r="B764" s="114"/>
      <c r="C764" s="114"/>
      <c r="D764" s="114"/>
      <c r="E764" s="114"/>
    </row>
    <row r="765" spans="1:5" ht="15" customHeight="1" x14ac:dyDescent="0.2">
      <c r="A765" s="114"/>
      <c r="B765" s="114"/>
      <c r="C765" s="114"/>
      <c r="D765" s="114"/>
      <c r="E765" s="114"/>
    </row>
    <row r="766" spans="1:5" ht="15" customHeight="1" x14ac:dyDescent="0.2">
      <c r="A766" s="38" t="s">
        <v>149</v>
      </c>
      <c r="B766" s="38"/>
      <c r="C766" s="38"/>
      <c r="D766" s="38"/>
      <c r="E766" s="38"/>
    </row>
    <row r="767" spans="1:5" ht="15" customHeight="1" x14ac:dyDescent="0.2">
      <c r="A767" s="38"/>
      <c r="B767" s="38"/>
      <c r="C767" s="38"/>
      <c r="D767" s="38"/>
      <c r="E767" s="38"/>
    </row>
    <row r="768" spans="1:5" ht="15" customHeight="1" x14ac:dyDescent="0.2">
      <c r="A768" s="38"/>
      <c r="B768" s="38"/>
      <c r="C768" s="38"/>
      <c r="D768" s="38"/>
      <c r="E768" s="38"/>
    </row>
    <row r="769" spans="1:5" ht="15" customHeight="1" x14ac:dyDescent="0.2">
      <c r="A769" s="38"/>
      <c r="B769" s="38"/>
      <c r="C769" s="38"/>
      <c r="D769" s="38"/>
      <c r="E769" s="38"/>
    </row>
    <row r="770" spans="1:5" ht="15" customHeight="1" x14ac:dyDescent="0.2">
      <c r="A770" s="38"/>
      <c r="B770" s="38"/>
      <c r="C770" s="38"/>
      <c r="D770" s="38"/>
      <c r="E770" s="38"/>
    </row>
    <row r="771" spans="1:5" ht="15" customHeight="1" x14ac:dyDescent="0.2">
      <c r="A771" s="38"/>
      <c r="B771" s="38"/>
      <c r="C771" s="38"/>
      <c r="D771" s="38"/>
      <c r="E771" s="38"/>
    </row>
    <row r="772" spans="1:5" ht="15" customHeight="1" x14ac:dyDescent="0.2">
      <c r="A772" s="38"/>
      <c r="B772" s="38"/>
      <c r="C772" s="38"/>
      <c r="D772" s="38"/>
      <c r="E772" s="38"/>
    </row>
    <row r="773" spans="1:5" ht="15" customHeight="1" x14ac:dyDescent="0.2">
      <c r="A773" s="38"/>
      <c r="B773" s="38"/>
      <c r="C773" s="38"/>
      <c r="D773" s="38"/>
      <c r="E773" s="38"/>
    </row>
    <row r="774" spans="1:5" ht="15" customHeight="1" x14ac:dyDescent="0.2"/>
    <row r="775" spans="1:5" ht="15" customHeight="1" x14ac:dyDescent="0.2"/>
    <row r="776" spans="1:5" ht="15" customHeight="1" x14ac:dyDescent="0.2"/>
    <row r="777" spans="1:5" ht="15" customHeight="1" x14ac:dyDescent="0.2"/>
    <row r="778" spans="1:5" ht="15" customHeight="1" x14ac:dyDescent="0.2"/>
    <row r="779" spans="1:5" ht="15" customHeight="1" x14ac:dyDescent="0.2"/>
    <row r="780" spans="1:5" ht="15" customHeight="1" x14ac:dyDescent="0.2"/>
    <row r="781" spans="1:5" ht="15" customHeight="1" x14ac:dyDescent="0.2"/>
    <row r="782" spans="1:5" ht="15" customHeight="1" x14ac:dyDescent="0.25">
      <c r="A782" s="45" t="s">
        <v>16</v>
      </c>
      <c r="B782" s="46"/>
      <c r="C782" s="46"/>
      <c r="D782" s="46"/>
      <c r="E782" s="44"/>
    </row>
    <row r="783" spans="1:5" ht="15" customHeight="1" x14ac:dyDescent="0.2">
      <c r="A783" s="42" t="s">
        <v>150</v>
      </c>
      <c r="B783" s="87"/>
      <c r="C783" s="87"/>
      <c r="D783" s="87"/>
      <c r="E783" s="44" t="s">
        <v>151</v>
      </c>
    </row>
    <row r="784" spans="1:5" ht="15" customHeight="1" x14ac:dyDescent="0.2"/>
    <row r="785" spans="1:5" ht="15" customHeight="1" x14ac:dyDescent="0.2">
      <c r="B785" s="65" t="s">
        <v>40</v>
      </c>
      <c r="C785" s="48" t="s">
        <v>41</v>
      </c>
      <c r="D785" s="128" t="s">
        <v>42</v>
      </c>
      <c r="E785" s="50" t="s">
        <v>43</v>
      </c>
    </row>
    <row r="786" spans="1:5" ht="15" customHeight="1" x14ac:dyDescent="0.2">
      <c r="B786" s="80">
        <v>307</v>
      </c>
      <c r="C786" s="67"/>
      <c r="D786" s="130" t="s">
        <v>138</v>
      </c>
      <c r="E786" s="54">
        <v>-345440</v>
      </c>
    </row>
    <row r="787" spans="1:5" ht="15" customHeight="1" x14ac:dyDescent="0.2">
      <c r="B787" s="80">
        <v>301</v>
      </c>
      <c r="C787" s="67"/>
      <c r="D787" s="130" t="s">
        <v>138</v>
      </c>
      <c r="E787" s="54">
        <v>345440</v>
      </c>
    </row>
    <row r="788" spans="1:5" ht="15" customHeight="1" x14ac:dyDescent="0.2">
      <c r="B788" s="127"/>
      <c r="C788" s="56" t="s">
        <v>45</v>
      </c>
      <c r="D788" s="132"/>
      <c r="E788" s="133">
        <f>SUM(E786:E787)</f>
        <v>0</v>
      </c>
    </row>
    <row r="789" spans="1:5" ht="15" customHeight="1" x14ac:dyDescent="0.2"/>
    <row r="790" spans="1:5" ht="15" customHeight="1" x14ac:dyDescent="0.2"/>
    <row r="791" spans="1:5" ht="15" customHeight="1" x14ac:dyDescent="0.25">
      <c r="A791" s="36" t="s">
        <v>152</v>
      </c>
    </row>
    <row r="792" spans="1:5" ht="15" customHeight="1" x14ac:dyDescent="0.2">
      <c r="A792" s="114" t="s">
        <v>127</v>
      </c>
      <c r="B792" s="114"/>
      <c r="C792" s="114"/>
      <c r="D792" s="114"/>
      <c r="E792" s="114"/>
    </row>
    <row r="793" spans="1:5" ht="15" customHeight="1" x14ac:dyDescent="0.2">
      <c r="A793" s="114"/>
      <c r="B793" s="114"/>
      <c r="C793" s="114"/>
      <c r="D793" s="114"/>
      <c r="E793" s="114"/>
    </row>
    <row r="794" spans="1:5" ht="15" customHeight="1" x14ac:dyDescent="0.2">
      <c r="A794" s="38" t="s">
        <v>153</v>
      </c>
      <c r="B794" s="38"/>
      <c r="C794" s="38"/>
      <c r="D794" s="38"/>
      <c r="E794" s="38"/>
    </row>
    <row r="795" spans="1:5" ht="15" customHeight="1" x14ac:dyDescent="0.2">
      <c r="A795" s="38"/>
      <c r="B795" s="38"/>
      <c r="C795" s="38"/>
      <c r="D795" s="38"/>
      <c r="E795" s="38"/>
    </row>
    <row r="796" spans="1:5" ht="15" customHeight="1" x14ac:dyDescent="0.2">
      <c r="A796" s="38"/>
      <c r="B796" s="38"/>
      <c r="C796" s="38"/>
      <c r="D796" s="38"/>
      <c r="E796" s="38"/>
    </row>
    <row r="797" spans="1:5" ht="15" customHeight="1" x14ac:dyDescent="0.2">
      <c r="A797" s="38"/>
      <c r="B797" s="38"/>
      <c r="C797" s="38"/>
      <c r="D797" s="38"/>
      <c r="E797" s="38"/>
    </row>
    <row r="798" spans="1:5" ht="15" customHeight="1" x14ac:dyDescent="0.2">
      <c r="A798" s="38"/>
      <c r="B798" s="38"/>
      <c r="C798" s="38"/>
      <c r="D798" s="38"/>
      <c r="E798" s="38"/>
    </row>
    <row r="799" spans="1:5" ht="15" customHeight="1" x14ac:dyDescent="0.2">
      <c r="A799" s="38"/>
      <c r="B799" s="38"/>
      <c r="C799" s="38"/>
      <c r="D799" s="38"/>
      <c r="E799" s="38"/>
    </row>
    <row r="800" spans="1:5" ht="15" customHeight="1" x14ac:dyDescent="0.2">
      <c r="A800" s="38"/>
      <c r="B800" s="38"/>
      <c r="C800" s="38"/>
      <c r="D800" s="38"/>
      <c r="E800" s="38"/>
    </row>
    <row r="801" spans="1:5" ht="15" customHeight="1" x14ac:dyDescent="0.2">
      <c r="A801" s="145"/>
      <c r="B801" s="145"/>
      <c r="C801" s="145"/>
      <c r="D801" s="145"/>
      <c r="E801" s="145"/>
    </row>
    <row r="802" spans="1:5" ht="15" customHeight="1" x14ac:dyDescent="0.25">
      <c r="A802" s="40" t="s">
        <v>16</v>
      </c>
      <c r="B802" s="41"/>
      <c r="C802" s="41"/>
      <c r="D802" s="41"/>
      <c r="E802" s="41"/>
    </row>
    <row r="803" spans="1:5" ht="15" customHeight="1" x14ac:dyDescent="0.2">
      <c r="A803" s="76" t="s">
        <v>38</v>
      </c>
      <c r="B803" s="41"/>
      <c r="C803" s="41"/>
      <c r="D803" s="41"/>
      <c r="E803" s="43" t="s">
        <v>39</v>
      </c>
    </row>
    <row r="804" spans="1:5" ht="15" customHeight="1" x14ac:dyDescent="0.25">
      <c r="A804" s="62"/>
      <c r="B804" s="40"/>
      <c r="C804" s="41"/>
      <c r="D804" s="41"/>
      <c r="E804" s="78"/>
    </row>
    <row r="805" spans="1:5" ht="15" customHeight="1" x14ac:dyDescent="0.2">
      <c r="A805" s="112"/>
      <c r="B805" s="90"/>
      <c r="C805" s="65" t="s">
        <v>41</v>
      </c>
      <c r="D805" s="109" t="s">
        <v>48</v>
      </c>
      <c r="E805" s="65" t="s">
        <v>43</v>
      </c>
    </row>
    <row r="806" spans="1:5" ht="15" customHeight="1" x14ac:dyDescent="0.2">
      <c r="A806" s="92"/>
      <c r="B806" s="115"/>
      <c r="C806" s="67">
        <v>6409</v>
      </c>
      <c r="D806" s="68" t="s">
        <v>76</v>
      </c>
      <c r="E806" s="54">
        <v>-270000</v>
      </c>
    </row>
    <row r="807" spans="1:5" ht="15" customHeight="1" x14ac:dyDescent="0.2">
      <c r="A807" s="95"/>
      <c r="B807" s="144"/>
      <c r="C807" s="69" t="s">
        <v>45</v>
      </c>
      <c r="D807" s="70"/>
      <c r="E807" s="71">
        <f>SUM(E806:E806)</f>
        <v>-270000</v>
      </c>
    </row>
    <row r="808" spans="1:5" ht="15" customHeight="1" x14ac:dyDescent="0.2"/>
    <row r="809" spans="1:5" ht="15" customHeight="1" x14ac:dyDescent="0.25">
      <c r="A809" s="40" t="s">
        <v>16</v>
      </c>
      <c r="B809" s="145"/>
      <c r="C809" s="145"/>
      <c r="D809" s="145"/>
      <c r="E809" s="145"/>
    </row>
    <row r="810" spans="1:5" ht="15" customHeight="1" x14ac:dyDescent="0.2">
      <c r="A810" s="42" t="s">
        <v>56</v>
      </c>
      <c r="B810" s="46"/>
      <c r="C810" s="46"/>
      <c r="D810" s="46"/>
      <c r="E810" s="61" t="s">
        <v>57</v>
      </c>
    </row>
    <row r="811" spans="1:5" ht="15" customHeight="1" x14ac:dyDescent="0.2">
      <c r="A811" s="42"/>
      <c r="B811" s="87"/>
      <c r="C811" s="46"/>
      <c r="D811" s="46"/>
      <c r="E811" s="47"/>
    </row>
    <row r="812" spans="1:5" ht="15" customHeight="1" x14ac:dyDescent="0.2">
      <c r="A812" s="90"/>
      <c r="B812" s="90"/>
      <c r="C812" s="48" t="s">
        <v>41</v>
      </c>
      <c r="D812" s="109" t="s">
        <v>48</v>
      </c>
      <c r="E812" s="65" t="s">
        <v>43</v>
      </c>
    </row>
    <row r="813" spans="1:5" ht="15" customHeight="1" x14ac:dyDescent="0.2">
      <c r="A813" s="146"/>
      <c r="B813" s="147"/>
      <c r="C813" s="129">
        <v>6172</v>
      </c>
      <c r="D813" s="68" t="s">
        <v>59</v>
      </c>
      <c r="E813" s="148">
        <v>270000</v>
      </c>
    </row>
    <row r="814" spans="1:5" ht="15" customHeight="1" x14ac:dyDescent="0.2">
      <c r="A814" s="134"/>
      <c r="B814" s="134"/>
      <c r="C814" s="56" t="s">
        <v>45</v>
      </c>
      <c r="D814" s="139"/>
      <c r="E814" s="58">
        <f>SUM(E813:E813)</f>
        <v>270000</v>
      </c>
    </row>
    <row r="815" spans="1:5" ht="15" customHeight="1" x14ac:dyDescent="0.2"/>
    <row r="816" spans="1:5" ht="15" customHeight="1" x14ac:dyDescent="0.2"/>
    <row r="817" spans="1:5" ht="15" customHeight="1" x14ac:dyDescent="0.25">
      <c r="A817" s="36" t="s">
        <v>154</v>
      </c>
    </row>
    <row r="818" spans="1:5" ht="15" customHeight="1" x14ac:dyDescent="0.2">
      <c r="A818" s="37" t="s">
        <v>35</v>
      </c>
      <c r="B818" s="37"/>
      <c r="C818" s="37"/>
      <c r="D818" s="37"/>
      <c r="E818" s="37"/>
    </row>
    <row r="819" spans="1:5" ht="15" customHeight="1" x14ac:dyDescent="0.2">
      <c r="A819" s="38" t="s">
        <v>155</v>
      </c>
      <c r="B819" s="38"/>
      <c r="C819" s="38"/>
      <c r="D819" s="38"/>
      <c r="E819" s="38"/>
    </row>
    <row r="820" spans="1:5" ht="15" customHeight="1" x14ac:dyDescent="0.2">
      <c r="A820" s="38"/>
      <c r="B820" s="38"/>
      <c r="C820" s="38"/>
      <c r="D820" s="38"/>
      <c r="E820" s="38"/>
    </row>
    <row r="821" spans="1:5" ht="15" customHeight="1" x14ac:dyDescent="0.2">
      <c r="A821" s="38"/>
      <c r="B821" s="38"/>
      <c r="C821" s="38"/>
      <c r="D821" s="38"/>
      <c r="E821" s="38"/>
    </row>
    <row r="822" spans="1:5" ht="15" customHeight="1" x14ac:dyDescent="0.2">
      <c r="A822" s="38"/>
      <c r="B822" s="38"/>
      <c r="C822" s="38"/>
      <c r="D822" s="38"/>
      <c r="E822" s="38"/>
    </row>
    <row r="823" spans="1:5" ht="15" customHeight="1" x14ac:dyDescent="0.2">
      <c r="A823" s="38"/>
      <c r="B823" s="38"/>
      <c r="C823" s="38"/>
      <c r="D823" s="38"/>
      <c r="E823" s="38"/>
    </row>
    <row r="824" spans="1:5" ht="15" customHeight="1" x14ac:dyDescent="0.2">
      <c r="A824" s="38"/>
      <c r="B824" s="38"/>
      <c r="C824" s="38"/>
      <c r="D824" s="38"/>
      <c r="E824" s="38"/>
    </row>
    <row r="825" spans="1:5" ht="15" customHeight="1" x14ac:dyDescent="0.2">
      <c r="A825" s="38"/>
      <c r="B825" s="38"/>
      <c r="C825" s="38"/>
      <c r="D825" s="38"/>
      <c r="E825" s="38"/>
    </row>
    <row r="826" spans="1:5" ht="15" customHeight="1" x14ac:dyDescent="0.2">
      <c r="A826" s="38"/>
      <c r="B826" s="38"/>
      <c r="C826" s="38"/>
      <c r="D826" s="38"/>
      <c r="E826" s="38"/>
    </row>
    <row r="827" spans="1:5" ht="15" customHeight="1" x14ac:dyDescent="0.2">
      <c r="A827" s="119"/>
      <c r="B827" s="119"/>
      <c r="C827" s="119"/>
      <c r="D827" s="119"/>
      <c r="E827" s="119"/>
    </row>
    <row r="828" spans="1:5" ht="15" customHeight="1" x14ac:dyDescent="0.2">
      <c r="A828" s="119"/>
      <c r="B828" s="119"/>
      <c r="C828" s="119"/>
      <c r="D828" s="119"/>
      <c r="E828" s="119"/>
    </row>
    <row r="829" spans="1:5" ht="15" customHeight="1" x14ac:dyDescent="0.2">
      <c r="A829" s="119"/>
      <c r="B829" s="119"/>
      <c r="C829" s="119"/>
      <c r="D829" s="119"/>
      <c r="E829" s="119"/>
    </row>
    <row r="830" spans="1:5" ht="15" customHeight="1" x14ac:dyDescent="0.2">
      <c r="A830" s="119"/>
      <c r="B830" s="119"/>
      <c r="C830" s="119"/>
      <c r="D830" s="119"/>
      <c r="E830" s="119"/>
    </row>
    <row r="831" spans="1:5" ht="15" customHeight="1" x14ac:dyDescent="0.2">
      <c r="A831" s="119"/>
      <c r="B831" s="119"/>
      <c r="C831" s="119"/>
      <c r="D831" s="119"/>
      <c r="E831" s="119"/>
    </row>
    <row r="832" spans="1:5" ht="15" customHeight="1" x14ac:dyDescent="0.2">
      <c r="A832" s="119"/>
      <c r="B832" s="119"/>
      <c r="C832" s="119"/>
      <c r="D832" s="119"/>
      <c r="E832" s="119"/>
    </row>
    <row r="833" spans="1:5" ht="15" customHeight="1" x14ac:dyDescent="0.2">
      <c r="A833" s="119"/>
      <c r="B833" s="119"/>
      <c r="C833" s="119"/>
      <c r="D833" s="119"/>
      <c r="E833" s="119"/>
    </row>
    <row r="834" spans="1:5" ht="15" customHeight="1" x14ac:dyDescent="0.25">
      <c r="A834" s="45" t="s">
        <v>1</v>
      </c>
      <c r="B834" s="46"/>
      <c r="C834" s="46"/>
      <c r="D834" s="46"/>
      <c r="E834" s="46"/>
    </row>
    <row r="835" spans="1:5" ht="15" customHeight="1" x14ac:dyDescent="0.2">
      <c r="A835" s="42" t="s">
        <v>38</v>
      </c>
      <c r="E835" t="s">
        <v>39</v>
      </c>
    </row>
    <row r="836" spans="1:5" ht="15" customHeight="1" x14ac:dyDescent="0.25">
      <c r="B836" s="45"/>
      <c r="C836" s="46"/>
      <c r="D836" s="46"/>
      <c r="E836" s="47"/>
    </row>
    <row r="837" spans="1:5" ht="15" customHeight="1" x14ac:dyDescent="0.2">
      <c r="A837" s="90"/>
      <c r="B837" s="90"/>
      <c r="C837" s="48" t="s">
        <v>41</v>
      </c>
      <c r="D837" s="49" t="s">
        <v>42</v>
      </c>
      <c r="E837" s="65" t="s">
        <v>43</v>
      </c>
    </row>
    <row r="838" spans="1:5" ht="15" customHeight="1" x14ac:dyDescent="0.2">
      <c r="A838" s="92"/>
      <c r="B838" s="115"/>
      <c r="C838" s="67"/>
      <c r="D838" s="101" t="s">
        <v>99</v>
      </c>
      <c r="E838" s="54">
        <v>19239</v>
      </c>
    </row>
    <row r="839" spans="1:5" ht="15" customHeight="1" x14ac:dyDescent="0.2">
      <c r="A839" s="92"/>
      <c r="B839" s="115"/>
      <c r="C839" s="69" t="s">
        <v>45</v>
      </c>
      <c r="D839" s="82"/>
      <c r="E839" s="83">
        <f>SUM(E838:E838)</f>
        <v>19239</v>
      </c>
    </row>
    <row r="840" spans="1:5" ht="15" customHeight="1" x14ac:dyDescent="0.2"/>
    <row r="841" spans="1:5" ht="15" customHeight="1" x14ac:dyDescent="0.25">
      <c r="A841" s="40" t="s">
        <v>16</v>
      </c>
      <c r="B841" s="41"/>
      <c r="C841" s="41"/>
      <c r="D841" s="44"/>
      <c r="E841" s="44"/>
    </row>
    <row r="842" spans="1:5" ht="15" customHeight="1" x14ac:dyDescent="0.2">
      <c r="A842" s="76" t="s">
        <v>68</v>
      </c>
      <c r="B842" s="46"/>
      <c r="C842" s="46"/>
      <c r="D842" s="46"/>
      <c r="E842" s="61" t="s">
        <v>75</v>
      </c>
    </row>
    <row r="843" spans="1:5" ht="15" customHeight="1" x14ac:dyDescent="0.2">
      <c r="A843" s="62"/>
      <c r="B843" s="63"/>
      <c r="C843" s="41"/>
      <c r="D843" s="62"/>
      <c r="E843" s="64"/>
    </row>
    <row r="844" spans="1:5" ht="15" customHeight="1" x14ac:dyDescent="0.2">
      <c r="B844" s="90"/>
      <c r="C844" s="65" t="s">
        <v>41</v>
      </c>
      <c r="D844" s="109" t="s">
        <v>48</v>
      </c>
      <c r="E844" s="65" t="s">
        <v>43</v>
      </c>
    </row>
    <row r="845" spans="1:5" ht="15" customHeight="1" x14ac:dyDescent="0.2">
      <c r="B845" s="121"/>
      <c r="C845" s="67">
        <v>3122</v>
      </c>
      <c r="D845" s="68" t="s">
        <v>85</v>
      </c>
      <c r="E845" s="54">
        <v>19239</v>
      </c>
    </row>
    <row r="846" spans="1:5" ht="15" customHeight="1" x14ac:dyDescent="0.2">
      <c r="B846" s="120"/>
      <c r="C846" s="69" t="s">
        <v>45</v>
      </c>
      <c r="D846" s="70"/>
      <c r="E846" s="71">
        <f>SUM(E845:E845)</f>
        <v>19239</v>
      </c>
    </row>
    <row r="847" spans="1:5" ht="15" customHeight="1" x14ac:dyDescent="0.2"/>
    <row r="848" spans="1:5" ht="15" customHeight="1" x14ac:dyDescent="0.2"/>
    <row r="849" spans="1:5" ht="15" customHeight="1" x14ac:dyDescent="0.25">
      <c r="A849" s="36" t="s">
        <v>156</v>
      </c>
    </row>
    <row r="850" spans="1:5" ht="15" customHeight="1" x14ac:dyDescent="0.2">
      <c r="A850" s="37" t="s">
        <v>35</v>
      </c>
      <c r="B850" s="37"/>
      <c r="C850" s="37"/>
      <c r="D850" s="37"/>
      <c r="E850" s="37"/>
    </row>
    <row r="851" spans="1:5" ht="15" customHeight="1" x14ac:dyDescent="0.2">
      <c r="A851" s="38" t="s">
        <v>157</v>
      </c>
      <c r="B851" s="38"/>
      <c r="C851" s="38"/>
      <c r="D851" s="38"/>
      <c r="E851" s="38"/>
    </row>
    <row r="852" spans="1:5" ht="15" customHeight="1" x14ac:dyDescent="0.2">
      <c r="A852" s="38"/>
      <c r="B852" s="38"/>
      <c r="C852" s="38"/>
      <c r="D852" s="38"/>
      <c r="E852" s="38"/>
    </row>
    <row r="853" spans="1:5" ht="15" customHeight="1" x14ac:dyDescent="0.2">
      <c r="A853" s="38"/>
      <c r="B853" s="38"/>
      <c r="C853" s="38"/>
      <c r="D853" s="38"/>
      <c r="E853" s="38"/>
    </row>
    <row r="854" spans="1:5" ht="15" customHeight="1" x14ac:dyDescent="0.2">
      <c r="A854" s="38"/>
      <c r="B854" s="38"/>
      <c r="C854" s="38"/>
      <c r="D854" s="38"/>
      <c r="E854" s="38"/>
    </row>
    <row r="855" spans="1:5" ht="15" customHeight="1" x14ac:dyDescent="0.2">
      <c r="A855" s="38"/>
      <c r="B855" s="38"/>
      <c r="C855" s="38"/>
      <c r="D855" s="38"/>
      <c r="E855" s="38"/>
    </row>
    <row r="856" spans="1:5" ht="15" customHeight="1" x14ac:dyDescent="0.2">
      <c r="A856" s="38"/>
      <c r="B856" s="38"/>
      <c r="C856" s="38"/>
      <c r="D856" s="38"/>
      <c r="E856" s="38"/>
    </row>
    <row r="857" spans="1:5" ht="15" customHeight="1" x14ac:dyDescent="0.2">
      <c r="A857" s="38"/>
      <c r="B857" s="38"/>
      <c r="C857" s="38"/>
      <c r="D857" s="38"/>
      <c r="E857" s="38"/>
    </row>
    <row r="858" spans="1:5" ht="15" customHeight="1" x14ac:dyDescent="0.2">
      <c r="A858" s="38"/>
      <c r="B858" s="38"/>
      <c r="C858" s="38"/>
      <c r="D858" s="38"/>
      <c r="E858" s="38"/>
    </row>
    <row r="859" spans="1:5" ht="15" customHeight="1" x14ac:dyDescent="0.2">
      <c r="A859" s="119"/>
      <c r="B859" s="119"/>
      <c r="C859" s="119"/>
      <c r="D859" s="119"/>
      <c r="E859" s="119"/>
    </row>
    <row r="860" spans="1:5" ht="15" customHeight="1" x14ac:dyDescent="0.25">
      <c r="A860" s="45" t="s">
        <v>1</v>
      </c>
      <c r="B860" s="46"/>
      <c r="C860" s="46"/>
      <c r="D860" s="46"/>
      <c r="E860" s="46"/>
    </row>
    <row r="861" spans="1:5" ht="15" customHeight="1" x14ac:dyDescent="0.2">
      <c r="A861" s="42" t="s">
        <v>38</v>
      </c>
      <c r="E861" t="s">
        <v>39</v>
      </c>
    </row>
    <row r="862" spans="1:5" ht="15" customHeight="1" x14ac:dyDescent="0.25">
      <c r="B862" s="45"/>
      <c r="C862" s="46"/>
      <c r="D862" s="46"/>
      <c r="E862" s="47"/>
    </row>
    <row r="863" spans="1:5" ht="15" customHeight="1" x14ac:dyDescent="0.2">
      <c r="A863" s="90"/>
      <c r="B863" s="90"/>
      <c r="C863" s="48" t="s">
        <v>41</v>
      </c>
      <c r="D863" s="49" t="s">
        <v>42</v>
      </c>
      <c r="E863" s="65" t="s">
        <v>43</v>
      </c>
    </row>
    <row r="864" spans="1:5" ht="15" customHeight="1" x14ac:dyDescent="0.2">
      <c r="A864" s="92"/>
      <c r="B864" s="115"/>
      <c r="C864" s="67"/>
      <c r="D864" s="101" t="s">
        <v>99</v>
      </c>
      <c r="E864" s="54">
        <v>1301509.56</v>
      </c>
    </row>
    <row r="865" spans="1:5" ht="15" customHeight="1" x14ac:dyDescent="0.2">
      <c r="A865" s="92"/>
      <c r="B865" s="115"/>
      <c r="C865" s="69" t="s">
        <v>45</v>
      </c>
      <c r="D865" s="82"/>
      <c r="E865" s="83">
        <f>SUM(E864:E864)</f>
        <v>1301509.56</v>
      </c>
    </row>
    <row r="866" spans="1:5" ht="15" customHeight="1" x14ac:dyDescent="0.2"/>
    <row r="867" spans="1:5" ht="15" customHeight="1" x14ac:dyDescent="0.25">
      <c r="A867" s="40" t="s">
        <v>16</v>
      </c>
      <c r="B867" s="41"/>
      <c r="C867" s="41"/>
      <c r="D867" s="44"/>
      <c r="E867" s="44"/>
    </row>
    <row r="868" spans="1:5" ht="15" customHeight="1" x14ac:dyDescent="0.2">
      <c r="A868" s="76" t="s">
        <v>68</v>
      </c>
      <c r="B868" s="46"/>
      <c r="C868" s="46"/>
      <c r="D868" s="46"/>
      <c r="E868" s="61" t="s">
        <v>75</v>
      </c>
    </row>
    <row r="869" spans="1:5" ht="15" customHeight="1" x14ac:dyDescent="0.2">
      <c r="A869" s="62"/>
      <c r="B869" s="63"/>
      <c r="C869" s="41"/>
      <c r="D869" s="62"/>
      <c r="E869" s="64"/>
    </row>
    <row r="870" spans="1:5" ht="15" customHeight="1" x14ac:dyDescent="0.2">
      <c r="B870" s="90"/>
      <c r="C870" s="65" t="s">
        <v>41</v>
      </c>
      <c r="D870" s="109" t="s">
        <v>48</v>
      </c>
      <c r="E870" s="65" t="s">
        <v>43</v>
      </c>
    </row>
    <row r="871" spans="1:5" ht="15" customHeight="1" x14ac:dyDescent="0.2">
      <c r="B871" s="121"/>
      <c r="C871" s="67">
        <v>3122</v>
      </c>
      <c r="D871" s="68" t="s">
        <v>85</v>
      </c>
      <c r="E871" s="54">
        <v>1301509.56</v>
      </c>
    </row>
    <row r="872" spans="1:5" ht="15" customHeight="1" x14ac:dyDescent="0.2">
      <c r="B872" s="120"/>
      <c r="C872" s="69" t="s">
        <v>45</v>
      </c>
      <c r="D872" s="70"/>
      <c r="E872" s="71">
        <f>SUM(E871:E871)</f>
        <v>1301509.56</v>
      </c>
    </row>
    <row r="873" spans="1:5" ht="15" customHeight="1" x14ac:dyDescent="0.2"/>
    <row r="874" spans="1:5" ht="15" customHeight="1" x14ac:dyDescent="0.2"/>
    <row r="875" spans="1:5" ht="15" customHeight="1" x14ac:dyDescent="0.2"/>
    <row r="876" spans="1:5" ht="15" customHeight="1" x14ac:dyDescent="0.2"/>
    <row r="877" spans="1:5" ht="15" customHeight="1" x14ac:dyDescent="0.2"/>
    <row r="878" spans="1:5" ht="15" customHeight="1" x14ac:dyDescent="0.2"/>
    <row r="879" spans="1:5" ht="15" customHeight="1" x14ac:dyDescent="0.2"/>
    <row r="880" spans="1:5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</sheetData>
  <mergeCells count="71">
    <mergeCell ref="A794:E800"/>
    <mergeCell ref="A818:E818"/>
    <mergeCell ref="A819:E826"/>
    <mergeCell ref="A850:E850"/>
    <mergeCell ref="A851:E858"/>
    <mergeCell ref="A712:E719"/>
    <mergeCell ref="A739:E740"/>
    <mergeCell ref="A741:E746"/>
    <mergeCell ref="A764:E765"/>
    <mergeCell ref="A766:E773"/>
    <mergeCell ref="A792:E793"/>
    <mergeCell ref="A629:E638"/>
    <mergeCell ref="A656:E657"/>
    <mergeCell ref="A658:E663"/>
    <mergeCell ref="A686:E687"/>
    <mergeCell ref="A688:E694"/>
    <mergeCell ref="A710:E711"/>
    <mergeCell ref="A539:E545"/>
    <mergeCell ref="A563:E564"/>
    <mergeCell ref="A565:E572"/>
    <mergeCell ref="A590:E591"/>
    <mergeCell ref="A592:E597"/>
    <mergeCell ref="A627:E628"/>
    <mergeCell ref="A446:E453"/>
    <mergeCell ref="A471:E471"/>
    <mergeCell ref="A472:E479"/>
    <mergeCell ref="A497:E498"/>
    <mergeCell ref="A499:E507"/>
    <mergeCell ref="A537:E538"/>
    <mergeCell ref="A368:E374"/>
    <mergeCell ref="A392:E392"/>
    <mergeCell ref="A393:E399"/>
    <mergeCell ref="A418:E418"/>
    <mergeCell ref="A419:E426"/>
    <mergeCell ref="A445:E445"/>
    <mergeCell ref="A288:E288"/>
    <mergeCell ref="A289:E289"/>
    <mergeCell ref="A290:E294"/>
    <mergeCell ref="A315:E317"/>
    <mergeCell ref="A318:E326"/>
    <mergeCell ref="A367:E367"/>
    <mergeCell ref="A232:E232"/>
    <mergeCell ref="A233:E233"/>
    <mergeCell ref="A234:E242"/>
    <mergeCell ref="A263:E263"/>
    <mergeCell ref="A264:E264"/>
    <mergeCell ref="A265:E271"/>
    <mergeCell ref="A167:E167"/>
    <mergeCell ref="A168:E168"/>
    <mergeCell ref="A169:E176"/>
    <mergeCell ref="A194:E194"/>
    <mergeCell ref="A195:E195"/>
    <mergeCell ref="A196:E203"/>
    <mergeCell ref="A106:E106"/>
    <mergeCell ref="A107:E107"/>
    <mergeCell ref="A108:E114"/>
    <mergeCell ref="A133:E133"/>
    <mergeCell ref="A134:E134"/>
    <mergeCell ref="A135:E141"/>
    <mergeCell ref="A55:E55"/>
    <mergeCell ref="A56:E56"/>
    <mergeCell ref="A57:E60"/>
    <mergeCell ref="A79:E79"/>
    <mergeCell ref="A80:E80"/>
    <mergeCell ref="A81:E85"/>
    <mergeCell ref="A2:E2"/>
    <mergeCell ref="A3:E3"/>
    <mergeCell ref="A4:E9"/>
    <mergeCell ref="A27:E27"/>
    <mergeCell ref="A28:E28"/>
    <mergeCell ref="A29:E34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 alignWithMargins="0">
    <oddHeader>&amp;C&amp;"Arial,Kurzíva"Příloha č. 1: Rozpočtové změny č. 406/19 - 435/19 schválené Radou Olomouckého kraje 17.6.2019</oddHeader>
    <oddFooter xml:space="preserve">&amp;L&amp;"Arial,Kurzíva"Zastupitelstvo OK 24.6.2019
8.1.1. - Rozpočet Olomouckého kraje 2019 - rozpočtové změny - DODATEK
Příloha č.1: Rozpočtové změny č. 406/19 - 435/19 schválené Radou Olomouckého kraje 17.6.2019&amp;R&amp;"Arial,Kurzíva"Strana &amp;P (celkem 23)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showGridLines="0" zoomScale="92" zoomScaleNormal="92" zoomScaleSheetLayoutView="92" workbookViewId="0"/>
  </sheetViews>
  <sheetFormatPr defaultColWidth="9.140625" defaultRowHeight="12.75" x14ac:dyDescent="0.2"/>
  <cols>
    <col min="1" max="1" width="9.7109375" style="35" customWidth="1"/>
    <col min="2" max="2" width="12.85546875" style="35" customWidth="1"/>
    <col min="3" max="3" width="8.28515625" style="35" customWidth="1"/>
    <col min="4" max="4" width="39.140625" style="35" customWidth="1"/>
    <col min="5" max="5" width="18.85546875" style="35" customWidth="1"/>
    <col min="6" max="6" width="9.140625" style="35"/>
    <col min="7" max="7" width="9.5703125" style="35" bestFit="1" customWidth="1"/>
    <col min="8" max="16384" width="9.140625" style="35"/>
  </cols>
  <sheetData>
    <row r="1" spans="1:5" ht="15" customHeight="1" x14ac:dyDescent="0.25">
      <c r="A1" s="36" t="s">
        <v>158</v>
      </c>
    </row>
    <row r="2" spans="1:5" ht="15" customHeight="1" x14ac:dyDescent="0.2">
      <c r="A2" s="37" t="s">
        <v>35</v>
      </c>
      <c r="B2" s="37"/>
      <c r="C2" s="37"/>
      <c r="D2" s="37"/>
      <c r="E2" s="37"/>
    </row>
    <row r="3" spans="1:5" ht="15" customHeight="1" x14ac:dyDescent="0.2">
      <c r="A3" s="96" t="s">
        <v>159</v>
      </c>
      <c r="B3" s="96"/>
      <c r="C3" s="96"/>
      <c r="D3" s="96"/>
      <c r="E3" s="96"/>
    </row>
    <row r="4" spans="1:5" ht="15" customHeight="1" x14ac:dyDescent="0.2">
      <c r="A4" s="96"/>
      <c r="B4" s="96"/>
      <c r="C4" s="96"/>
      <c r="D4" s="96"/>
      <c r="E4" s="96"/>
    </row>
    <row r="5" spans="1:5" ht="15" customHeight="1" x14ac:dyDescent="0.2">
      <c r="A5" s="96"/>
      <c r="B5" s="96"/>
      <c r="C5" s="96"/>
      <c r="D5" s="96"/>
      <c r="E5" s="96"/>
    </row>
    <row r="6" spans="1:5" ht="15" customHeight="1" x14ac:dyDescent="0.2">
      <c r="A6" s="96"/>
      <c r="B6" s="96"/>
      <c r="C6" s="96"/>
      <c r="D6" s="96"/>
      <c r="E6" s="96"/>
    </row>
    <row r="7" spans="1:5" ht="15" customHeight="1" x14ac:dyDescent="0.2">
      <c r="A7" s="96"/>
      <c r="B7" s="96"/>
      <c r="C7" s="96"/>
      <c r="D7" s="96"/>
      <c r="E7" s="96"/>
    </row>
    <row r="8" spans="1:5" ht="15" customHeight="1" x14ac:dyDescent="0.2">
      <c r="A8" s="96"/>
      <c r="B8" s="96"/>
      <c r="C8" s="96"/>
      <c r="D8" s="96"/>
      <c r="E8" s="96"/>
    </row>
    <row r="9" spans="1:5" ht="15" customHeight="1" x14ac:dyDescent="0.2">
      <c r="A9" s="96"/>
      <c r="B9" s="96"/>
      <c r="C9" s="96"/>
      <c r="D9" s="96"/>
      <c r="E9" s="96"/>
    </row>
    <row r="10" spans="1:5" ht="15" customHeight="1" x14ac:dyDescent="0.2">
      <c r="A10" s="96"/>
      <c r="B10" s="96"/>
      <c r="C10" s="96"/>
      <c r="D10" s="96"/>
      <c r="E10" s="96"/>
    </row>
    <row r="11" spans="1:5" ht="15" customHeight="1" x14ac:dyDescent="0.2">
      <c r="A11" s="157"/>
      <c r="B11" s="157"/>
      <c r="C11" s="157"/>
      <c r="D11" s="157"/>
      <c r="E11" s="157"/>
    </row>
    <row r="12" spans="1:5" ht="15" customHeight="1" x14ac:dyDescent="0.25">
      <c r="A12" s="45" t="s">
        <v>1</v>
      </c>
      <c r="B12" s="46"/>
      <c r="C12" s="46"/>
      <c r="D12" s="46"/>
      <c r="E12" s="46"/>
    </row>
    <row r="13" spans="1:5" ht="15" customHeight="1" x14ac:dyDescent="0.2">
      <c r="A13" s="76" t="s">
        <v>68</v>
      </c>
      <c r="B13" s="46"/>
      <c r="C13" s="46"/>
      <c r="D13" s="46"/>
      <c r="E13" s="61" t="s">
        <v>75</v>
      </c>
    </row>
    <row r="14" spans="1:5" ht="15" customHeight="1" x14ac:dyDescent="0.25">
      <c r="A14" s="145"/>
      <c r="B14" s="45"/>
      <c r="C14" s="46"/>
      <c r="D14" s="46"/>
      <c r="E14" s="47"/>
    </row>
    <row r="15" spans="1:5" ht="15" customHeight="1" x14ac:dyDescent="0.2">
      <c r="A15" s="90"/>
      <c r="B15" s="112"/>
      <c r="C15" s="48" t="s">
        <v>41</v>
      </c>
      <c r="D15" s="49" t="s">
        <v>42</v>
      </c>
      <c r="E15" s="48" t="s">
        <v>43</v>
      </c>
    </row>
    <row r="16" spans="1:5" ht="15" customHeight="1" x14ac:dyDescent="0.2">
      <c r="A16" s="103"/>
      <c r="B16" s="115"/>
      <c r="C16" s="93">
        <v>3122</v>
      </c>
      <c r="D16" s="101" t="s">
        <v>160</v>
      </c>
      <c r="E16" s="94">
        <v>1000</v>
      </c>
    </row>
    <row r="17" spans="1:7" ht="15" customHeight="1" x14ac:dyDescent="0.2">
      <c r="A17" s="103"/>
      <c r="B17" s="41"/>
      <c r="C17" s="56" t="s">
        <v>45</v>
      </c>
      <c r="D17" s="57"/>
      <c r="E17" s="58">
        <f>SUM(E16:E16)</f>
        <v>1000</v>
      </c>
    </row>
    <row r="18" spans="1:7" ht="15" customHeight="1" x14ac:dyDescent="0.2">
      <c r="A18" s="44"/>
      <c r="B18" s="44"/>
      <c r="C18" s="44"/>
      <c r="D18" s="44"/>
      <c r="E18" s="44"/>
    </row>
    <row r="19" spans="1:7" ht="15" customHeight="1" x14ac:dyDescent="0.25">
      <c r="A19" s="45" t="s">
        <v>1</v>
      </c>
      <c r="B19" s="46"/>
      <c r="C19" s="46"/>
      <c r="D19" s="46"/>
      <c r="E19" s="46"/>
    </row>
    <row r="20" spans="1:7" ht="15" customHeight="1" x14ac:dyDescent="0.2">
      <c r="A20" s="76" t="s">
        <v>68</v>
      </c>
      <c r="B20" s="46"/>
      <c r="C20" s="46"/>
      <c r="D20" s="46"/>
      <c r="E20" s="61" t="s">
        <v>146</v>
      </c>
    </row>
    <row r="21" spans="1:7" ht="15" customHeight="1" x14ac:dyDescent="0.25">
      <c r="A21" s="145"/>
      <c r="B21" s="45"/>
      <c r="C21" s="46"/>
      <c r="D21" s="46"/>
      <c r="E21" s="47"/>
    </row>
    <row r="22" spans="1:7" ht="15" customHeight="1" x14ac:dyDescent="0.2">
      <c r="A22" s="90"/>
      <c r="B22" s="112"/>
      <c r="C22" s="48" t="s">
        <v>41</v>
      </c>
      <c r="D22" s="49" t="s">
        <v>42</v>
      </c>
      <c r="E22" s="48" t="s">
        <v>43</v>
      </c>
    </row>
    <row r="23" spans="1:7" ht="15" customHeight="1" x14ac:dyDescent="0.2">
      <c r="A23" s="103"/>
      <c r="B23" s="115"/>
      <c r="C23" s="93">
        <v>6172</v>
      </c>
      <c r="D23" s="101" t="s">
        <v>160</v>
      </c>
      <c r="E23" s="94">
        <v>8550</v>
      </c>
    </row>
    <row r="24" spans="1:7" ht="15" customHeight="1" x14ac:dyDescent="0.2">
      <c r="A24" s="103"/>
      <c r="B24" s="115"/>
      <c r="C24" s="93">
        <v>2212</v>
      </c>
      <c r="D24" s="101" t="s">
        <v>160</v>
      </c>
      <c r="E24" s="94">
        <v>50957</v>
      </c>
    </row>
    <row r="25" spans="1:7" ht="15" customHeight="1" x14ac:dyDescent="0.2">
      <c r="A25" s="103"/>
      <c r="B25" s="41"/>
      <c r="C25" s="56" t="s">
        <v>45</v>
      </c>
      <c r="D25" s="57"/>
      <c r="E25" s="58">
        <f>SUM(E23:E24)</f>
        <v>59507</v>
      </c>
      <c r="G25" s="158">
        <f>+E17+E25</f>
        <v>60507</v>
      </c>
    </row>
    <row r="26" spans="1:7" ht="15" customHeight="1" x14ac:dyDescent="0.2">
      <c r="A26" s="44"/>
      <c r="B26" s="44"/>
      <c r="C26" s="44"/>
      <c r="D26" s="44"/>
      <c r="E26" s="44"/>
    </row>
    <row r="27" spans="1:7" ht="15" customHeight="1" x14ac:dyDescent="0.25">
      <c r="A27" s="45" t="s">
        <v>16</v>
      </c>
      <c r="B27" s="46"/>
      <c r="C27" s="46"/>
      <c r="D27" s="46"/>
      <c r="E27" s="46"/>
    </row>
    <row r="28" spans="1:7" ht="15" customHeight="1" x14ac:dyDescent="0.2">
      <c r="A28" s="76" t="s">
        <v>68</v>
      </c>
      <c r="B28" s="46"/>
      <c r="C28" s="46"/>
      <c r="D28" s="46"/>
      <c r="E28" s="61" t="s">
        <v>75</v>
      </c>
    </row>
    <row r="29" spans="1:7" ht="15" customHeight="1" x14ac:dyDescent="0.25">
      <c r="A29" s="145"/>
      <c r="B29" s="45"/>
      <c r="C29" s="46"/>
      <c r="D29" s="46"/>
      <c r="E29" s="47"/>
    </row>
    <row r="30" spans="1:7" ht="15" customHeight="1" x14ac:dyDescent="0.2">
      <c r="A30" s="90"/>
      <c r="B30" s="112"/>
      <c r="C30" s="48" t="s">
        <v>41</v>
      </c>
      <c r="D30" s="49" t="s">
        <v>42</v>
      </c>
      <c r="E30" s="48" t="s">
        <v>43</v>
      </c>
    </row>
    <row r="31" spans="1:7" ht="15" customHeight="1" x14ac:dyDescent="0.2">
      <c r="A31" s="103"/>
      <c r="B31" s="115"/>
      <c r="C31" s="93">
        <v>3122</v>
      </c>
      <c r="D31" s="68" t="s">
        <v>85</v>
      </c>
      <c r="E31" s="94">
        <v>1000</v>
      </c>
    </row>
    <row r="32" spans="1:7" ht="15" customHeight="1" x14ac:dyDescent="0.2">
      <c r="A32" s="103"/>
      <c r="B32" s="41"/>
      <c r="C32" s="56" t="s">
        <v>45</v>
      </c>
      <c r="D32" s="57"/>
      <c r="E32" s="58">
        <f>SUM(E31:E31)</f>
        <v>1000</v>
      </c>
    </row>
    <row r="33" spans="1:5" ht="15" customHeight="1" x14ac:dyDescent="0.2"/>
    <row r="34" spans="1:5" ht="15" customHeight="1" x14ac:dyDescent="0.25">
      <c r="A34" s="40" t="s">
        <v>16</v>
      </c>
      <c r="B34" s="41"/>
      <c r="C34" s="41"/>
      <c r="D34" s="44"/>
      <c r="E34" s="44"/>
    </row>
    <row r="35" spans="1:5" ht="15" customHeight="1" x14ac:dyDescent="0.2">
      <c r="A35" s="76" t="s">
        <v>68</v>
      </c>
      <c r="B35" s="41"/>
      <c r="C35" s="41"/>
      <c r="D35" s="41"/>
      <c r="E35" s="43" t="s">
        <v>146</v>
      </c>
    </row>
    <row r="36" spans="1:5" ht="15" customHeight="1" x14ac:dyDescent="0.25">
      <c r="A36" s="152"/>
      <c r="B36" s="153"/>
      <c r="C36" s="41"/>
      <c r="D36" s="62"/>
      <c r="E36" s="64"/>
    </row>
    <row r="37" spans="1:5" ht="15" customHeight="1" x14ac:dyDescent="0.25">
      <c r="A37" s="36"/>
      <c r="B37" s="48" t="s">
        <v>161</v>
      </c>
      <c r="C37" s="48" t="s">
        <v>41</v>
      </c>
      <c r="D37" s="49" t="s">
        <v>48</v>
      </c>
      <c r="E37" s="65" t="s">
        <v>43</v>
      </c>
    </row>
    <row r="38" spans="1:5" ht="15" customHeight="1" x14ac:dyDescent="0.25">
      <c r="A38" s="36"/>
      <c r="B38" s="80">
        <v>12</v>
      </c>
      <c r="C38" s="67"/>
      <c r="D38" s="68" t="s">
        <v>85</v>
      </c>
      <c r="E38" s="54">
        <f>50957+8550</f>
        <v>59507</v>
      </c>
    </row>
    <row r="39" spans="1:5" ht="15" customHeight="1" x14ac:dyDescent="0.25">
      <c r="A39" s="36"/>
      <c r="B39" s="159"/>
      <c r="C39" s="56" t="s">
        <v>45</v>
      </c>
      <c r="D39" s="57"/>
      <c r="E39" s="58">
        <f>SUM(E38:E38)</f>
        <v>59507</v>
      </c>
    </row>
    <row r="40" spans="1:5" ht="15" customHeight="1" x14ac:dyDescent="0.2"/>
    <row r="41" spans="1:5" ht="15" customHeight="1" x14ac:dyDescent="0.2"/>
    <row r="42" spans="1:5" ht="15" customHeight="1" x14ac:dyDescent="0.25">
      <c r="A42" s="36" t="s">
        <v>162</v>
      </c>
    </row>
    <row r="43" spans="1:5" ht="15" customHeight="1" x14ac:dyDescent="0.2">
      <c r="A43" s="160" t="s">
        <v>35</v>
      </c>
      <c r="B43" s="160"/>
      <c r="C43" s="160"/>
      <c r="D43" s="160"/>
      <c r="E43" s="160"/>
    </row>
    <row r="44" spans="1:5" ht="15" customHeight="1" x14ac:dyDescent="0.2">
      <c r="A44" s="38" t="s">
        <v>163</v>
      </c>
      <c r="B44" s="38"/>
      <c r="C44" s="38"/>
      <c r="D44" s="38"/>
      <c r="E44" s="38"/>
    </row>
    <row r="45" spans="1:5" ht="15" customHeight="1" x14ac:dyDescent="0.2">
      <c r="A45" s="38"/>
      <c r="B45" s="38"/>
      <c r="C45" s="38"/>
      <c r="D45" s="38"/>
      <c r="E45" s="38"/>
    </row>
    <row r="46" spans="1:5" ht="15" customHeight="1" x14ac:dyDescent="0.2">
      <c r="A46" s="38"/>
      <c r="B46" s="38"/>
      <c r="C46" s="38"/>
      <c r="D46" s="38"/>
      <c r="E46" s="38"/>
    </row>
    <row r="47" spans="1:5" ht="15" customHeight="1" x14ac:dyDescent="0.2">
      <c r="A47" s="38"/>
      <c r="B47" s="38"/>
      <c r="C47" s="38"/>
      <c r="D47" s="38"/>
      <c r="E47" s="38"/>
    </row>
    <row r="48" spans="1:5" ht="15" customHeight="1" x14ac:dyDescent="0.2">
      <c r="A48" s="38"/>
      <c r="B48" s="38"/>
      <c r="C48" s="38"/>
      <c r="D48" s="38"/>
      <c r="E48" s="38"/>
    </row>
    <row r="49" spans="1:5" ht="15" customHeight="1" x14ac:dyDescent="0.2">
      <c r="A49" s="38"/>
      <c r="B49" s="38"/>
      <c r="C49" s="38"/>
      <c r="D49" s="38"/>
      <c r="E49" s="38"/>
    </row>
    <row r="50" spans="1:5" ht="15" customHeight="1" x14ac:dyDescent="0.2">
      <c r="A50" s="38"/>
      <c r="B50" s="38"/>
      <c r="C50" s="38"/>
      <c r="D50" s="38"/>
      <c r="E50" s="38"/>
    </row>
    <row r="51" spans="1:5" ht="15" customHeight="1" x14ac:dyDescent="0.2">
      <c r="A51" s="38"/>
      <c r="B51" s="38"/>
      <c r="C51" s="38"/>
      <c r="D51" s="38"/>
      <c r="E51" s="38"/>
    </row>
    <row r="52" spans="1:5" ht="15" customHeight="1" x14ac:dyDescent="0.2">
      <c r="A52" s="38"/>
      <c r="B52" s="38"/>
      <c r="C52" s="38"/>
      <c r="D52" s="38"/>
      <c r="E52" s="38"/>
    </row>
    <row r="53" spans="1:5" ht="15" customHeight="1" x14ac:dyDescent="0.25">
      <c r="A53" s="40" t="s">
        <v>1</v>
      </c>
      <c r="B53" s="41"/>
      <c r="C53" s="41"/>
      <c r="D53" s="41"/>
      <c r="E53" s="41"/>
    </row>
    <row r="54" spans="1:5" ht="15" customHeight="1" x14ac:dyDescent="0.2">
      <c r="A54" s="76" t="s">
        <v>46</v>
      </c>
      <c r="B54" s="41"/>
      <c r="C54" s="41"/>
      <c r="D54" s="41"/>
      <c r="E54" s="43" t="s">
        <v>47</v>
      </c>
    </row>
    <row r="55" spans="1:5" ht="15" customHeight="1" x14ac:dyDescent="0.25">
      <c r="A55" s="62"/>
      <c r="B55" s="40"/>
      <c r="C55" s="41"/>
      <c r="D55" s="41"/>
      <c r="E55" s="78"/>
    </row>
    <row r="56" spans="1:5" ht="15" customHeight="1" x14ac:dyDescent="0.2">
      <c r="A56" s="112"/>
      <c r="B56" s="90"/>
      <c r="C56" s="65" t="s">
        <v>41</v>
      </c>
      <c r="D56" s="79" t="s">
        <v>42</v>
      </c>
      <c r="E56" s="65" t="s">
        <v>43</v>
      </c>
    </row>
    <row r="57" spans="1:5" ht="15" customHeight="1" x14ac:dyDescent="0.2">
      <c r="A57" s="92"/>
      <c r="B57" s="115"/>
      <c r="C57" s="67"/>
      <c r="D57" s="161" t="s">
        <v>164</v>
      </c>
      <c r="E57" s="111">
        <v>6170822</v>
      </c>
    </row>
    <row r="58" spans="1:5" ht="15" customHeight="1" x14ac:dyDescent="0.2">
      <c r="A58" s="95"/>
      <c r="B58" s="144"/>
      <c r="C58" s="69" t="s">
        <v>45</v>
      </c>
      <c r="D58" s="82"/>
      <c r="E58" s="83">
        <f>SUM(E57:E57)</f>
        <v>6170822</v>
      </c>
    </row>
    <row r="59" spans="1:5" ht="15" customHeight="1" x14ac:dyDescent="0.2">
      <c r="A59" s="145"/>
      <c r="B59" s="145"/>
      <c r="C59" s="145"/>
      <c r="D59" s="145"/>
      <c r="E59" s="145"/>
    </row>
    <row r="60" spans="1:5" ht="15" customHeight="1" x14ac:dyDescent="0.25">
      <c r="A60" s="45" t="s">
        <v>1</v>
      </c>
      <c r="B60" s="85"/>
      <c r="C60" s="46"/>
      <c r="D60" s="46"/>
      <c r="E60" s="46"/>
    </row>
    <row r="61" spans="1:5" ht="15" customHeight="1" x14ac:dyDescent="0.2">
      <c r="A61" s="76" t="s">
        <v>94</v>
      </c>
      <c r="B61" s="41"/>
      <c r="C61" s="41"/>
      <c r="D61" s="41"/>
      <c r="E61" s="43" t="s">
        <v>95</v>
      </c>
    </row>
    <row r="62" spans="1:5" ht="15" customHeight="1" x14ac:dyDescent="0.2">
      <c r="A62" s="145"/>
      <c r="B62" s="145"/>
      <c r="C62" s="145"/>
      <c r="D62" s="145"/>
      <c r="E62" s="145"/>
    </row>
    <row r="63" spans="1:5" ht="15" customHeight="1" x14ac:dyDescent="0.2">
      <c r="A63" s="145"/>
      <c r="B63" s="145"/>
      <c r="C63" s="48" t="s">
        <v>41</v>
      </c>
      <c r="D63" s="49" t="s">
        <v>42</v>
      </c>
      <c r="E63" s="50" t="s">
        <v>165</v>
      </c>
    </row>
    <row r="64" spans="1:5" ht="15" customHeight="1" x14ac:dyDescent="0.2">
      <c r="A64" s="145"/>
      <c r="B64" s="145"/>
      <c r="C64" s="124">
        <v>6330</v>
      </c>
      <c r="D64" s="162" t="s">
        <v>166</v>
      </c>
      <c r="E64" s="111">
        <v>6170822</v>
      </c>
    </row>
    <row r="65" spans="1:5" ht="15" customHeight="1" x14ac:dyDescent="0.2">
      <c r="A65" s="145"/>
      <c r="B65" s="145"/>
      <c r="C65" s="56" t="s">
        <v>45</v>
      </c>
      <c r="D65" s="57"/>
      <c r="E65" s="58">
        <f>SUM(E64:E64)</f>
        <v>6170822</v>
      </c>
    </row>
    <row r="66" spans="1:5" ht="15" customHeight="1" x14ac:dyDescent="0.2">
      <c r="A66" s="145"/>
      <c r="B66" s="145"/>
      <c r="C66" s="145"/>
      <c r="D66" s="145"/>
      <c r="E66" s="145"/>
    </row>
    <row r="67" spans="1:5" ht="15" customHeight="1" x14ac:dyDescent="0.25">
      <c r="A67" s="40" t="s">
        <v>16</v>
      </c>
      <c r="B67" s="41"/>
      <c r="C67" s="41"/>
      <c r="D67" s="41"/>
      <c r="E67" s="41"/>
    </row>
    <row r="68" spans="1:5" ht="15" customHeight="1" x14ac:dyDescent="0.2">
      <c r="A68" s="76" t="s">
        <v>94</v>
      </c>
      <c r="B68" s="41"/>
      <c r="C68" s="41"/>
      <c r="D68" s="41"/>
      <c r="E68" s="43" t="s">
        <v>95</v>
      </c>
    </row>
    <row r="69" spans="1:5" ht="15" customHeight="1" x14ac:dyDescent="0.25">
      <c r="A69" s="40"/>
      <c r="B69" s="62"/>
      <c r="C69" s="41"/>
      <c r="D69" s="41"/>
      <c r="E69" s="78"/>
    </row>
    <row r="70" spans="1:5" ht="15" customHeight="1" x14ac:dyDescent="0.2">
      <c r="A70" s="112"/>
      <c r="B70" s="112"/>
      <c r="C70" s="65" t="s">
        <v>41</v>
      </c>
      <c r="D70" s="118" t="s">
        <v>48</v>
      </c>
      <c r="E70" s="65" t="s">
        <v>43</v>
      </c>
    </row>
    <row r="71" spans="1:5" ht="15" customHeight="1" x14ac:dyDescent="0.2">
      <c r="A71" s="112"/>
      <c r="B71" s="112"/>
      <c r="C71" s="129">
        <v>6330</v>
      </c>
      <c r="D71" s="139" t="s">
        <v>120</v>
      </c>
      <c r="E71" s="111">
        <v>-337278.77</v>
      </c>
    </row>
    <row r="72" spans="1:5" ht="15" customHeight="1" x14ac:dyDescent="0.2">
      <c r="A72" s="92"/>
      <c r="B72" s="117"/>
      <c r="C72" s="129">
        <v>2399</v>
      </c>
      <c r="D72" s="139" t="s">
        <v>96</v>
      </c>
      <c r="E72" s="111">
        <v>6170822</v>
      </c>
    </row>
    <row r="73" spans="1:5" ht="15" customHeight="1" x14ac:dyDescent="0.2">
      <c r="A73" s="41"/>
      <c r="B73" s="117"/>
      <c r="C73" s="69" t="s">
        <v>45</v>
      </c>
      <c r="D73" s="82"/>
      <c r="E73" s="83">
        <f>SUM(E71:E72)</f>
        <v>5833543.2300000004</v>
      </c>
    </row>
    <row r="74" spans="1:5" ht="15" customHeight="1" x14ac:dyDescent="0.2">
      <c r="A74" s="134"/>
      <c r="B74" s="134"/>
      <c r="C74" s="107"/>
      <c r="D74" s="163"/>
      <c r="E74" s="108"/>
    </row>
    <row r="75" spans="1:5" ht="15" customHeight="1" x14ac:dyDescent="0.25">
      <c r="A75" s="40" t="s">
        <v>16</v>
      </c>
      <c r="B75" s="41"/>
      <c r="C75" s="41"/>
      <c r="D75" s="41"/>
      <c r="E75" s="41"/>
    </row>
    <row r="76" spans="1:5" ht="15" customHeight="1" x14ac:dyDescent="0.2">
      <c r="A76" s="76" t="s">
        <v>46</v>
      </c>
      <c r="B76" s="41"/>
      <c r="C76" s="41"/>
      <c r="D76" s="41"/>
      <c r="E76" s="43" t="s">
        <v>47</v>
      </c>
    </row>
    <row r="77" spans="1:5" ht="15" customHeight="1" x14ac:dyDescent="0.25">
      <c r="A77" s="40"/>
      <c r="B77" s="62"/>
      <c r="C77" s="41"/>
      <c r="D77" s="41"/>
      <c r="E77" s="78"/>
    </row>
    <row r="78" spans="1:5" ht="15" customHeight="1" x14ac:dyDescent="0.2">
      <c r="A78" s="112"/>
      <c r="B78" s="112"/>
      <c r="C78" s="65" t="s">
        <v>41</v>
      </c>
      <c r="D78" s="118" t="s">
        <v>48</v>
      </c>
      <c r="E78" s="65" t="s">
        <v>43</v>
      </c>
    </row>
    <row r="79" spans="1:5" ht="15" customHeight="1" x14ac:dyDescent="0.2">
      <c r="A79" s="92"/>
      <c r="B79" s="117"/>
      <c r="C79" s="129">
        <v>6330</v>
      </c>
      <c r="D79" s="139" t="s">
        <v>120</v>
      </c>
      <c r="E79" s="94">
        <v>6170822</v>
      </c>
    </row>
    <row r="80" spans="1:5" ht="15" customHeight="1" x14ac:dyDescent="0.2">
      <c r="A80" s="92"/>
      <c r="B80" s="117"/>
      <c r="C80" s="129">
        <v>6330</v>
      </c>
      <c r="D80" s="139" t="s">
        <v>120</v>
      </c>
      <c r="E80" s="94">
        <v>337278.77</v>
      </c>
    </row>
    <row r="81" spans="1:5" ht="15" customHeight="1" x14ac:dyDescent="0.2">
      <c r="A81" s="41"/>
      <c r="B81" s="117"/>
      <c r="C81" s="69" t="s">
        <v>45</v>
      </c>
      <c r="D81" s="82"/>
      <c r="E81" s="83">
        <f>SUM(E79:E80)</f>
        <v>6508100.7699999996</v>
      </c>
    </row>
    <row r="82" spans="1:5" ht="15" customHeight="1" x14ac:dyDescent="0.2"/>
    <row r="83" spans="1:5" ht="15" customHeight="1" x14ac:dyDescent="0.2"/>
    <row r="84" spans="1:5" ht="15" customHeight="1" x14ac:dyDescent="0.25">
      <c r="A84" s="36" t="s">
        <v>167</v>
      </c>
    </row>
    <row r="85" spans="1:5" ht="15" customHeight="1" x14ac:dyDescent="0.2">
      <c r="A85" s="114" t="s">
        <v>91</v>
      </c>
      <c r="B85" s="114"/>
      <c r="C85" s="114"/>
      <c r="D85" s="114"/>
      <c r="E85" s="114"/>
    </row>
    <row r="86" spans="1:5" ht="15" customHeight="1" x14ac:dyDescent="0.2">
      <c r="A86" s="114"/>
      <c r="B86" s="114"/>
      <c r="C86" s="114"/>
      <c r="D86" s="114"/>
      <c r="E86" s="114"/>
    </row>
    <row r="87" spans="1:5" ht="15" customHeight="1" x14ac:dyDescent="0.2">
      <c r="A87" s="114"/>
      <c r="B87" s="114"/>
      <c r="C87" s="114"/>
      <c r="D87" s="114"/>
      <c r="E87" s="114"/>
    </row>
    <row r="88" spans="1:5" ht="15" customHeight="1" x14ac:dyDescent="0.2">
      <c r="A88" s="38" t="s">
        <v>168</v>
      </c>
      <c r="B88" s="38"/>
      <c r="C88" s="38"/>
      <c r="D88" s="38"/>
      <c r="E88" s="38"/>
    </row>
    <row r="89" spans="1:5" ht="15" customHeight="1" x14ac:dyDescent="0.2">
      <c r="A89" s="38"/>
      <c r="B89" s="38"/>
      <c r="C89" s="38"/>
      <c r="D89" s="38"/>
      <c r="E89" s="38"/>
    </row>
    <row r="90" spans="1:5" ht="15" customHeight="1" x14ac:dyDescent="0.2">
      <c r="A90" s="38"/>
      <c r="B90" s="38"/>
      <c r="C90" s="38"/>
      <c r="D90" s="38"/>
      <c r="E90" s="38"/>
    </row>
    <row r="91" spans="1:5" ht="15" customHeight="1" x14ac:dyDescent="0.2">
      <c r="A91" s="38"/>
      <c r="B91" s="38"/>
      <c r="C91" s="38"/>
      <c r="D91" s="38"/>
      <c r="E91" s="38"/>
    </row>
    <row r="92" spans="1:5" ht="15" customHeight="1" x14ac:dyDescent="0.2">
      <c r="A92" s="38"/>
      <c r="B92" s="38"/>
      <c r="C92" s="38"/>
      <c r="D92" s="38"/>
      <c r="E92" s="38"/>
    </row>
    <row r="93" spans="1:5" ht="15" customHeight="1" x14ac:dyDescent="0.2">
      <c r="A93" s="38"/>
      <c r="B93" s="38"/>
      <c r="C93" s="38"/>
      <c r="D93" s="38"/>
      <c r="E93" s="38"/>
    </row>
    <row r="94" spans="1:5" ht="15" customHeight="1" x14ac:dyDescent="0.2">
      <c r="A94" s="38"/>
      <c r="B94" s="38"/>
      <c r="C94" s="38"/>
      <c r="D94" s="38"/>
      <c r="E94" s="38"/>
    </row>
    <row r="95" spans="1:5" ht="15" customHeight="1" x14ac:dyDescent="0.2">
      <c r="A95" s="38"/>
      <c r="B95" s="38"/>
      <c r="C95" s="38"/>
      <c r="D95" s="38"/>
      <c r="E95" s="38"/>
    </row>
    <row r="96" spans="1:5" ht="15" customHeight="1" x14ac:dyDescent="0.2">
      <c r="A96" s="38"/>
      <c r="B96" s="38"/>
      <c r="C96" s="38"/>
      <c r="D96" s="38"/>
      <c r="E96" s="38"/>
    </row>
    <row r="97" spans="1:5" ht="15" customHeight="1" x14ac:dyDescent="0.2">
      <c r="A97" s="73"/>
      <c r="B97" s="73"/>
      <c r="C97" s="73"/>
      <c r="D97" s="73"/>
      <c r="E97" s="73"/>
    </row>
    <row r="98" spans="1:5" ht="15" customHeight="1" x14ac:dyDescent="0.25">
      <c r="A98" s="45" t="s">
        <v>1</v>
      </c>
      <c r="B98" s="85"/>
      <c r="C98" s="46"/>
      <c r="D98" s="46"/>
      <c r="E98" s="46"/>
    </row>
    <row r="99" spans="1:5" ht="15" customHeight="1" x14ac:dyDescent="0.2">
      <c r="A99" s="76" t="s">
        <v>94</v>
      </c>
      <c r="B99" s="41"/>
      <c r="C99" s="41"/>
      <c r="D99" s="41"/>
      <c r="E99" s="43" t="s">
        <v>95</v>
      </c>
    </row>
    <row r="100" spans="1:5" ht="15" customHeight="1" x14ac:dyDescent="0.2">
      <c r="A100" s="145"/>
      <c r="B100" s="145"/>
      <c r="C100" s="145"/>
      <c r="D100" s="145"/>
      <c r="E100" s="145"/>
    </row>
    <row r="101" spans="1:5" ht="15" customHeight="1" x14ac:dyDescent="0.2">
      <c r="A101" s="145"/>
      <c r="B101" s="145"/>
      <c r="C101" s="48" t="s">
        <v>41</v>
      </c>
      <c r="D101" s="49" t="s">
        <v>42</v>
      </c>
      <c r="E101" s="50" t="s">
        <v>165</v>
      </c>
    </row>
    <row r="102" spans="1:5" ht="15" customHeight="1" x14ac:dyDescent="0.2">
      <c r="A102" s="145"/>
      <c r="B102" s="145"/>
      <c r="C102" s="124">
        <v>6330</v>
      </c>
      <c r="D102" s="162" t="s">
        <v>166</v>
      </c>
      <c r="E102" s="111">
        <v>3000000</v>
      </c>
    </row>
    <row r="103" spans="1:5" ht="15" customHeight="1" x14ac:dyDescent="0.2">
      <c r="A103" s="145"/>
      <c r="B103" s="145"/>
      <c r="C103" s="56" t="s">
        <v>45</v>
      </c>
      <c r="D103" s="57"/>
      <c r="E103" s="58">
        <f>SUM(E102:E102)</f>
        <v>3000000</v>
      </c>
    </row>
    <row r="104" spans="1:5" ht="15" customHeight="1" x14ac:dyDescent="0.2">
      <c r="A104" s="73"/>
      <c r="B104" s="73"/>
      <c r="C104" s="73"/>
      <c r="D104" s="73"/>
      <c r="E104" s="73"/>
    </row>
    <row r="105" spans="1:5" ht="15" customHeight="1" x14ac:dyDescent="0.2">
      <c r="A105" s="73"/>
      <c r="B105" s="73"/>
      <c r="C105" s="73"/>
      <c r="D105" s="73"/>
      <c r="E105" s="73"/>
    </row>
    <row r="106" spans="1:5" ht="15" customHeight="1" x14ac:dyDescent="0.25">
      <c r="A106" s="40" t="s">
        <v>16</v>
      </c>
      <c r="B106" s="60"/>
      <c r="C106" s="60"/>
      <c r="D106" s="60"/>
      <c r="E106" s="60"/>
    </row>
    <row r="107" spans="1:5" ht="15" customHeight="1" x14ac:dyDescent="0.2">
      <c r="A107" s="76" t="s">
        <v>46</v>
      </c>
      <c r="B107" s="41"/>
      <c r="C107" s="41"/>
      <c r="D107" s="41"/>
      <c r="E107" s="43" t="s">
        <v>47</v>
      </c>
    </row>
    <row r="108" spans="1:5" ht="15" customHeight="1" x14ac:dyDescent="0.2">
      <c r="A108" s="92"/>
      <c r="B108" s="60"/>
      <c r="C108" s="60"/>
      <c r="D108" s="60"/>
      <c r="E108" s="60"/>
    </row>
    <row r="109" spans="1:5" ht="15" customHeight="1" x14ac:dyDescent="0.2">
      <c r="A109" s="92"/>
      <c r="B109" s="60"/>
      <c r="C109" s="65" t="s">
        <v>41</v>
      </c>
      <c r="D109" s="118" t="s">
        <v>48</v>
      </c>
      <c r="E109" s="65" t="s">
        <v>43</v>
      </c>
    </row>
    <row r="110" spans="1:5" ht="15" customHeight="1" x14ac:dyDescent="0.2">
      <c r="A110" s="92"/>
      <c r="B110" s="60"/>
      <c r="C110" s="67">
        <v>1037</v>
      </c>
      <c r="D110" s="101" t="s">
        <v>117</v>
      </c>
      <c r="E110" s="111">
        <v>-3000000</v>
      </c>
    </row>
    <row r="111" spans="1:5" ht="15" customHeight="1" x14ac:dyDescent="0.2">
      <c r="A111" s="92"/>
      <c r="B111" s="60"/>
      <c r="C111" s="129">
        <v>6330</v>
      </c>
      <c r="D111" s="139" t="s">
        <v>120</v>
      </c>
      <c r="E111" s="111">
        <v>3000000</v>
      </c>
    </row>
    <row r="112" spans="1:5" ht="15" customHeight="1" x14ac:dyDescent="0.2">
      <c r="A112" s="92"/>
      <c r="B112" s="60"/>
      <c r="C112" s="69" t="s">
        <v>45</v>
      </c>
      <c r="D112" s="82"/>
      <c r="E112" s="83">
        <f>SUM(E110:E111)</f>
        <v>0</v>
      </c>
    </row>
    <row r="113" spans="1:5" ht="15" customHeight="1" x14ac:dyDescent="0.2">
      <c r="A113" s="92"/>
      <c r="B113" s="60"/>
      <c r="C113" s="60"/>
      <c r="D113" s="60"/>
      <c r="E113" s="60"/>
    </row>
    <row r="114" spans="1:5" ht="15" customHeight="1" x14ac:dyDescent="0.25">
      <c r="A114" s="40" t="s">
        <v>16</v>
      </c>
      <c r="B114" s="41"/>
      <c r="C114" s="41"/>
      <c r="D114" s="41"/>
      <c r="E114" s="41"/>
    </row>
    <row r="115" spans="1:5" ht="15" customHeight="1" x14ac:dyDescent="0.2">
      <c r="A115" s="76" t="s">
        <v>94</v>
      </c>
      <c r="B115" s="41"/>
      <c r="C115" s="41"/>
      <c r="D115" s="41"/>
      <c r="E115" s="43" t="s">
        <v>95</v>
      </c>
    </row>
    <row r="116" spans="1:5" ht="15" customHeight="1" x14ac:dyDescent="0.25">
      <c r="A116" s="40"/>
      <c r="B116" s="62"/>
      <c r="C116" s="41"/>
      <c r="D116" s="41"/>
      <c r="E116" s="78"/>
    </row>
    <row r="117" spans="1:5" ht="15" customHeight="1" x14ac:dyDescent="0.2">
      <c r="A117" s="112"/>
      <c r="B117" s="112"/>
      <c r="C117" s="65" t="s">
        <v>41</v>
      </c>
      <c r="D117" s="118" t="s">
        <v>48</v>
      </c>
      <c r="E117" s="65" t="s">
        <v>43</v>
      </c>
    </row>
    <row r="118" spans="1:5" ht="15" customHeight="1" x14ac:dyDescent="0.2">
      <c r="A118" s="92"/>
      <c r="B118" s="117"/>
      <c r="C118" s="67">
        <v>2399</v>
      </c>
      <c r="D118" s="68" t="s">
        <v>96</v>
      </c>
      <c r="E118" s="111">
        <v>3000000</v>
      </c>
    </row>
    <row r="119" spans="1:5" ht="15" customHeight="1" x14ac:dyDescent="0.2">
      <c r="A119" s="41"/>
      <c r="B119" s="117"/>
      <c r="C119" s="69" t="s">
        <v>45</v>
      </c>
      <c r="D119" s="82"/>
      <c r="E119" s="83">
        <f>SUM(E118:E118)</f>
        <v>3000000</v>
      </c>
    </row>
    <row r="120" spans="1:5" ht="15" customHeight="1" x14ac:dyDescent="0.2"/>
    <row r="121" spans="1:5" ht="15" customHeight="1" x14ac:dyDescent="0.2"/>
    <row r="122" spans="1:5" ht="15" customHeight="1" x14ac:dyDescent="0.2"/>
    <row r="123" spans="1:5" ht="15" customHeight="1" x14ac:dyDescent="0.2"/>
    <row r="124" spans="1:5" ht="15" customHeight="1" x14ac:dyDescent="0.2"/>
    <row r="125" spans="1:5" ht="15" customHeight="1" x14ac:dyDescent="0.2"/>
    <row r="126" spans="1:5" ht="15" customHeight="1" x14ac:dyDescent="0.2"/>
    <row r="127" spans="1:5" ht="15" customHeight="1" x14ac:dyDescent="0.2"/>
    <row r="128" spans="1:5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</sheetData>
  <mergeCells count="6">
    <mergeCell ref="A2:E2"/>
    <mergeCell ref="A3:E10"/>
    <mergeCell ref="A43:E43"/>
    <mergeCell ref="A44:E52"/>
    <mergeCell ref="A85:E87"/>
    <mergeCell ref="A88:E96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2" firstPageNumber="20" orientation="portrait" useFirstPageNumber="1" r:id="rId1"/>
  <headerFooter alignWithMargins="0">
    <oddHeader>&amp;C&amp;"Arial,Kurzíva"Příloha č. 2: Rozpočtové změny č. 436/19 - 438/19 navržené Radou Olomouckého kraje 17.6.2019 ke schválení</oddHeader>
    <oddFooter xml:space="preserve">&amp;L&amp;"Arial,Kurzíva"Zastupitelstvo OK 24.6.2019
8.1.1. - Rozpočet Olomouckého kraje 2019 - rozpočtové změny - DODATEK
Příloha č.2: Rozpočtové změny č. 436/19 - 438/19 navržené Radou OK 17.6.2019 ke schválení&amp;R&amp;"Arial,Kurzíva"Strana &amp;P (celkem 23)
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27</v>
      </c>
      <c r="B3" s="18">
        <v>5036784</v>
      </c>
      <c r="C3" s="7">
        <v>5044807</v>
      </c>
    </row>
    <row r="4" spans="1:3" ht="14.25" customHeight="1" x14ac:dyDescent="0.2">
      <c r="A4" s="6" t="s">
        <v>4</v>
      </c>
      <c r="B4" s="18">
        <v>4245</v>
      </c>
      <c r="C4" s="7">
        <f>4245-3000</f>
        <v>1245</v>
      </c>
    </row>
    <row r="5" spans="1:3" ht="14.25" customHeight="1" x14ac:dyDescent="0.2">
      <c r="A5" s="6" t="s">
        <v>26</v>
      </c>
      <c r="B5" s="18">
        <v>1310</v>
      </c>
      <c r="C5" s="7">
        <v>1576</v>
      </c>
    </row>
    <row r="6" spans="1:3" ht="14.25" customHeight="1" x14ac:dyDescent="0.2">
      <c r="A6" s="6" t="s">
        <v>5</v>
      </c>
      <c r="B6" s="18">
        <v>32142.2</v>
      </c>
      <c r="C6" s="7">
        <v>32645.200000000001</v>
      </c>
    </row>
    <row r="7" spans="1:3" ht="14.25" customHeight="1" x14ac:dyDescent="0.2">
      <c r="A7" s="6" t="s">
        <v>6</v>
      </c>
      <c r="B7" s="18">
        <v>3130.7</v>
      </c>
      <c r="C7" s="7">
        <v>3412.7</v>
      </c>
    </row>
    <row r="8" spans="1:3" ht="14.25" customHeight="1" x14ac:dyDescent="0.2">
      <c r="A8" s="6" t="s">
        <v>22</v>
      </c>
      <c r="B8" s="18">
        <v>68308</v>
      </c>
      <c r="C8" s="7">
        <f>78378+61</f>
        <v>78439</v>
      </c>
    </row>
    <row r="9" spans="1:3" ht="14.25" customHeight="1" x14ac:dyDescent="0.2">
      <c r="A9" s="6" t="s">
        <v>7</v>
      </c>
      <c r="B9" s="18">
        <v>8520</v>
      </c>
      <c r="C9" s="7">
        <v>8585</v>
      </c>
    </row>
    <row r="10" spans="1:3" ht="14.25" customHeight="1" x14ac:dyDescent="0.2">
      <c r="A10" s="6" t="s">
        <v>8</v>
      </c>
      <c r="B10" s="18">
        <v>1000.1</v>
      </c>
      <c r="C10" s="7">
        <v>1000.1</v>
      </c>
    </row>
    <row r="11" spans="1:3" ht="14.25" customHeight="1" x14ac:dyDescent="0.2">
      <c r="A11" s="6" t="s">
        <v>32</v>
      </c>
      <c r="B11" s="18">
        <v>93723</v>
      </c>
      <c r="C11" s="7">
        <v>93723</v>
      </c>
    </row>
    <row r="12" spans="1:3" ht="14.25" customHeight="1" x14ac:dyDescent="0.2">
      <c r="A12" s="6" t="s">
        <v>33</v>
      </c>
      <c r="B12" s="18">
        <v>521</v>
      </c>
      <c r="C12" s="7">
        <v>521</v>
      </c>
    </row>
    <row r="13" spans="1:3" ht="14.25" customHeight="1" x14ac:dyDescent="0.2">
      <c r="A13" s="164" t="s">
        <v>169</v>
      </c>
      <c r="B13" s="18"/>
      <c r="C13" s="7">
        <v>8199269</v>
      </c>
    </row>
    <row r="14" spans="1:3" ht="14.25" customHeight="1" x14ac:dyDescent="0.2">
      <c r="A14" s="164" t="s">
        <v>170</v>
      </c>
      <c r="B14" s="18"/>
      <c r="C14" s="7">
        <f>1189250+358</f>
        <v>1189608</v>
      </c>
    </row>
    <row r="15" spans="1:3" ht="14.25" customHeight="1" x14ac:dyDescent="0.2">
      <c r="A15" s="164" t="s">
        <v>171</v>
      </c>
      <c r="B15" s="18"/>
      <c r="C15" s="7">
        <v>227043</v>
      </c>
    </row>
    <row r="16" spans="1:3" ht="14.25" customHeight="1" x14ac:dyDescent="0.2">
      <c r="A16" s="164" t="s">
        <v>172</v>
      </c>
      <c r="B16" s="18"/>
      <c r="C16" s="7">
        <v>593</v>
      </c>
    </row>
    <row r="17" spans="1:3" ht="14.25" customHeight="1" x14ac:dyDescent="0.2">
      <c r="A17" s="164" t="s">
        <v>173</v>
      </c>
      <c r="B17" s="18"/>
      <c r="C17" s="7">
        <v>5110</v>
      </c>
    </row>
    <row r="18" spans="1:3" ht="14.25" customHeight="1" x14ac:dyDescent="0.2">
      <c r="A18" s="164" t="s">
        <v>174</v>
      </c>
      <c r="B18" s="18"/>
      <c r="C18" s="7">
        <f>2030+998+2277+25</f>
        <v>5330</v>
      </c>
    </row>
    <row r="19" spans="1:3" ht="14.25" customHeight="1" x14ac:dyDescent="0.2">
      <c r="A19" s="165" t="s">
        <v>175</v>
      </c>
      <c r="B19" s="18"/>
      <c r="C19" s="7">
        <f>701+440</f>
        <v>1141</v>
      </c>
    </row>
    <row r="20" spans="1:3" ht="14.25" customHeight="1" x14ac:dyDescent="0.2">
      <c r="A20" s="8" t="s">
        <v>9</v>
      </c>
      <c r="B20" s="19">
        <v>229445</v>
      </c>
      <c r="C20" s="9">
        <f>272383+1</f>
        <v>272384</v>
      </c>
    </row>
    <row r="21" spans="1:3" ht="14.25" customHeight="1" x14ac:dyDescent="0.2">
      <c r="A21" s="10" t="s">
        <v>19</v>
      </c>
      <c r="B21" s="20">
        <v>10312</v>
      </c>
      <c r="C21" s="11">
        <v>10469</v>
      </c>
    </row>
    <row r="22" spans="1:3" ht="14.25" customHeight="1" x14ac:dyDescent="0.2">
      <c r="A22" s="10" t="s">
        <v>10</v>
      </c>
      <c r="B22" s="20">
        <v>50000</v>
      </c>
      <c r="C22" s="11">
        <f>38546+3000</f>
        <v>41546</v>
      </c>
    </row>
    <row r="23" spans="1:3" ht="14.25" customHeight="1" x14ac:dyDescent="0.2">
      <c r="A23" s="10" t="s">
        <v>176</v>
      </c>
      <c r="B23" s="20"/>
      <c r="C23" s="11">
        <f>311814+1+19463+345+968+4478+2060+1148</f>
        <v>340277</v>
      </c>
    </row>
    <row r="24" spans="1:3" ht="14.25" customHeight="1" x14ac:dyDescent="0.2">
      <c r="A24" s="10" t="s">
        <v>11</v>
      </c>
      <c r="B24" s="20">
        <v>300</v>
      </c>
      <c r="C24" s="11">
        <v>300</v>
      </c>
    </row>
    <row r="25" spans="1:3" ht="14.25" customHeight="1" x14ac:dyDescent="0.2">
      <c r="A25" s="164" t="s">
        <v>177</v>
      </c>
      <c r="B25" s="20"/>
      <c r="C25" s="11">
        <v>22200</v>
      </c>
    </row>
    <row r="26" spans="1:3" ht="14.25" customHeight="1" x14ac:dyDescent="0.25">
      <c r="A26" s="4" t="s">
        <v>12</v>
      </c>
      <c r="B26" s="21">
        <f>SUM(B3:B24)</f>
        <v>5539741</v>
      </c>
      <c r="C26" s="12">
        <f>SUM(C3:C25)</f>
        <v>15581224</v>
      </c>
    </row>
    <row r="27" spans="1:3" ht="14.25" customHeight="1" x14ac:dyDescent="0.2">
      <c r="A27" s="13" t="s">
        <v>13</v>
      </c>
      <c r="B27" s="25">
        <v>-10310</v>
      </c>
      <c r="C27" s="25">
        <f>-10804-6171-3000</f>
        <v>-19975</v>
      </c>
    </row>
    <row r="28" spans="1:3" ht="15.75" thickBot="1" x14ac:dyDescent="0.3">
      <c r="A28" s="14" t="s">
        <v>14</v>
      </c>
      <c r="B28" s="15">
        <f>B26+B27</f>
        <v>5529431</v>
      </c>
      <c r="C28" s="15">
        <f>C26+C27</f>
        <v>15561249</v>
      </c>
    </row>
    <row r="29" spans="1:3" ht="13.5" thickTop="1" x14ac:dyDescent="0.2">
      <c r="A29" s="16"/>
      <c r="B29" s="22"/>
    </row>
    <row r="30" spans="1:3" ht="15.75" customHeight="1" x14ac:dyDescent="0.25">
      <c r="A30" s="4" t="s">
        <v>16</v>
      </c>
      <c r="B30" s="23" t="s">
        <v>2</v>
      </c>
      <c r="C30" s="5" t="s">
        <v>3</v>
      </c>
    </row>
    <row r="31" spans="1:3" ht="14.25" x14ac:dyDescent="0.2">
      <c r="A31" s="8" t="s">
        <v>28</v>
      </c>
      <c r="B31" s="24">
        <v>929523</v>
      </c>
      <c r="C31" s="26">
        <f>1128338-72-207+215-3000-3000+6</f>
        <v>1122280</v>
      </c>
    </row>
    <row r="32" spans="1:3" ht="14.25" x14ac:dyDescent="0.2">
      <c r="A32" s="8" t="s">
        <v>29</v>
      </c>
      <c r="B32" s="24">
        <v>502325</v>
      </c>
      <c r="C32" s="26">
        <v>502325</v>
      </c>
    </row>
    <row r="33" spans="1:3" ht="14.25" x14ac:dyDescent="0.2">
      <c r="A33" s="8" t="s">
        <v>30</v>
      </c>
      <c r="B33" s="24">
        <v>2945804</v>
      </c>
      <c r="C33" s="26">
        <f>2977747+1</f>
        <v>2977748</v>
      </c>
    </row>
    <row r="34" spans="1:3" ht="14.25" x14ac:dyDescent="0.2">
      <c r="A34" s="164" t="s">
        <v>169</v>
      </c>
      <c r="B34" s="24"/>
      <c r="C34" s="26">
        <v>8199269</v>
      </c>
    </row>
    <row r="35" spans="1:3" ht="14.25" x14ac:dyDescent="0.2">
      <c r="A35" s="164" t="s">
        <v>170</v>
      </c>
      <c r="B35" s="24"/>
      <c r="C35" s="26">
        <f>1189250+358</f>
        <v>1189608</v>
      </c>
    </row>
    <row r="36" spans="1:3" ht="14.25" x14ac:dyDescent="0.2">
      <c r="A36" s="164" t="s">
        <v>171</v>
      </c>
      <c r="B36" s="24"/>
      <c r="C36" s="26">
        <v>227043</v>
      </c>
    </row>
    <row r="37" spans="1:3" ht="14.25" x14ac:dyDescent="0.2">
      <c r="A37" s="164" t="s">
        <v>172</v>
      </c>
      <c r="B37" s="24"/>
      <c r="C37" s="26">
        <v>593</v>
      </c>
    </row>
    <row r="38" spans="1:3" ht="14.25" x14ac:dyDescent="0.2">
      <c r="A38" s="164" t="s">
        <v>173</v>
      </c>
      <c r="B38" s="24"/>
      <c r="C38" s="26">
        <v>5110</v>
      </c>
    </row>
    <row r="39" spans="1:3" ht="14.25" x14ac:dyDescent="0.2">
      <c r="A39" s="164" t="s">
        <v>174</v>
      </c>
      <c r="B39" s="24"/>
      <c r="C39" s="26">
        <f>2030+998+2277+25</f>
        <v>5330</v>
      </c>
    </row>
    <row r="40" spans="1:3" ht="14.25" x14ac:dyDescent="0.2">
      <c r="A40" s="165" t="s">
        <v>175</v>
      </c>
      <c r="B40" s="24"/>
      <c r="C40" s="26">
        <f>701+440</f>
        <v>1141</v>
      </c>
    </row>
    <row r="41" spans="1:3" ht="14.25" x14ac:dyDescent="0.2">
      <c r="A41" s="10" t="s">
        <v>19</v>
      </c>
      <c r="B41" s="24">
        <v>10312</v>
      </c>
      <c r="C41" s="26">
        <v>10469</v>
      </c>
    </row>
    <row r="42" spans="1:3" ht="14.25" x14ac:dyDescent="0.2">
      <c r="A42" s="10" t="s">
        <v>10</v>
      </c>
      <c r="B42" s="24">
        <v>50000</v>
      </c>
      <c r="C42" s="26">
        <f>72201+3000+6171+3000</f>
        <v>84372</v>
      </c>
    </row>
    <row r="43" spans="1:3" ht="14.25" x14ac:dyDescent="0.2">
      <c r="A43" s="10" t="s">
        <v>176</v>
      </c>
      <c r="B43" s="24"/>
      <c r="C43" s="26">
        <f>371042-507+2060+1148</f>
        <v>373743</v>
      </c>
    </row>
    <row r="44" spans="1:3" ht="14.25" x14ac:dyDescent="0.2">
      <c r="A44" s="10" t="s">
        <v>31</v>
      </c>
      <c r="B44" s="24">
        <v>1446001</v>
      </c>
      <c r="C44" s="26">
        <f>1550220+20+1+1470+973+103+4+1338+19+1302+61</f>
        <v>1555511</v>
      </c>
    </row>
    <row r="45" spans="1:3" ht="14.25" x14ac:dyDescent="0.2">
      <c r="A45" s="164" t="s">
        <v>177</v>
      </c>
      <c r="B45" s="24"/>
      <c r="C45" s="26">
        <v>11184</v>
      </c>
    </row>
    <row r="46" spans="1:3" ht="14.25" customHeight="1" x14ac:dyDescent="0.25">
      <c r="A46" s="4" t="s">
        <v>17</v>
      </c>
      <c r="B46" s="21">
        <f>SUM(B31:B44)</f>
        <v>5883965</v>
      </c>
      <c r="C46" s="12">
        <f>SUM(C31:C45)</f>
        <v>16265726</v>
      </c>
    </row>
    <row r="47" spans="1:3" ht="14.25" x14ac:dyDescent="0.2">
      <c r="A47" s="13" t="s">
        <v>13</v>
      </c>
      <c r="B47" s="25">
        <v>-10310</v>
      </c>
      <c r="C47" s="25">
        <f>-10804-6171-3000</f>
        <v>-19975</v>
      </c>
    </row>
    <row r="48" spans="1:3" ht="15.75" thickBot="1" x14ac:dyDescent="0.3">
      <c r="A48" s="14" t="s">
        <v>18</v>
      </c>
      <c r="B48" s="15">
        <f>+B46+B47</f>
        <v>5873655</v>
      </c>
      <c r="C48" s="15">
        <f>+C46+C47</f>
        <v>16245751</v>
      </c>
    </row>
    <row r="49" spans="1:3" ht="13.5" thickTop="1" x14ac:dyDescent="0.2">
      <c r="A49" s="16" t="s">
        <v>15</v>
      </c>
      <c r="B49" s="22"/>
    </row>
    <row r="50" spans="1:3" ht="14.25" x14ac:dyDescent="0.2">
      <c r="B50" s="1"/>
      <c r="C50" s="9"/>
    </row>
    <row r="51" spans="1:3" ht="14.25" x14ac:dyDescent="0.2">
      <c r="A51" s="10" t="s">
        <v>21</v>
      </c>
      <c r="B51" s="20">
        <f>640653+31730</f>
        <v>672383</v>
      </c>
      <c r="C51" s="11">
        <f>1145759+20+1+1470+973+103+4+1338+19+1302+6171</f>
        <v>1157160</v>
      </c>
    </row>
    <row r="52" spans="1:3" ht="14.25" x14ac:dyDescent="0.2">
      <c r="A52" s="27" t="s">
        <v>20</v>
      </c>
      <c r="B52" s="28">
        <v>328159</v>
      </c>
      <c r="C52" s="29">
        <f>446838+72+207+507+1+19463+345+968+4263-6</f>
        <v>472658</v>
      </c>
    </row>
    <row r="53" spans="1:3" ht="15.75" thickBot="1" x14ac:dyDescent="0.3">
      <c r="A53" s="14" t="s">
        <v>23</v>
      </c>
      <c r="B53" s="15">
        <f>+B51-B52</f>
        <v>344224</v>
      </c>
      <c r="C53" s="15">
        <f>+C51-C52</f>
        <v>684502</v>
      </c>
    </row>
    <row r="54" spans="1:3" ht="15" thickTop="1" x14ac:dyDescent="0.2">
      <c r="A54" s="10"/>
      <c r="B54" s="30"/>
      <c r="C54" s="31"/>
    </row>
    <row r="55" spans="1:3" ht="15" thickBot="1" x14ac:dyDescent="0.25">
      <c r="A55" s="10"/>
      <c r="B55" s="30"/>
      <c r="C55" s="31"/>
    </row>
    <row r="56" spans="1:3" ht="15.75" thickBot="1" x14ac:dyDescent="0.3">
      <c r="A56" s="32" t="s">
        <v>24</v>
      </c>
      <c r="B56" s="33">
        <f>+B28+B51</f>
        <v>6201814</v>
      </c>
      <c r="C56" s="34">
        <f>+C28+C51</f>
        <v>16718409</v>
      </c>
    </row>
    <row r="57" spans="1:3" ht="15.75" thickBot="1" x14ac:dyDescent="0.3">
      <c r="A57" s="32" t="s">
        <v>25</v>
      </c>
      <c r="B57" s="33">
        <f>+B48+B52</f>
        <v>6201814</v>
      </c>
      <c r="C57" s="34">
        <f>+C48+C52</f>
        <v>16718409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3" orientation="portrait" useFirstPageNumber="1" r:id="rId1"/>
  <headerFooter alignWithMargins="0">
    <oddHeader>&amp;C&amp;"Arial,Kurzíva"Příloha č. 3 - Upravený rozpočet Olomouckého kraje na rok 2019 po schválení rozpočtových změn</oddHeader>
    <oddFooter xml:space="preserve">&amp;L&amp;"Arial,Kurzíva"Zastupitelstvo OK 24.6.2019
8.1.1. - Rozpočet Olomouckého kraje 2019 - rozpočtové změny - DODATEK
Příloha č.3: Upravený rozpočet OK na rok 2019 po schválení rozpočtových změn&amp;R&amp;"Arial,Kurzíva"Strana &amp;P (celkem 23)&amp;"Arial,Obyčejné"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Příloha č. 1</vt:lpstr>
      <vt:lpstr>Příloha č. 2</vt:lpstr>
      <vt:lpstr>Příloha  č. 3</vt:lpstr>
      <vt:lpstr>'Příloha č. 1'!Oblast_tisku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2019-06-13T08:55:04Z</cp:lastPrinted>
  <dcterms:created xsi:type="dcterms:W3CDTF">2007-02-21T09:44:06Z</dcterms:created>
  <dcterms:modified xsi:type="dcterms:W3CDTF">2019-06-13T09:01:58Z</dcterms:modified>
</cp:coreProperties>
</file>