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0" yWindow="0" windowWidth="28800" windowHeight="11700" tabRatio="861" firstSheet="9" activeTab="36"/>
  </bookViews>
  <sheets>
    <sheet name="Rekapitulace dle oblasti" sheetId="26" r:id="rId1"/>
    <sheet name="1001" sheetId="70" r:id="rId2"/>
    <sheet name="1012" sheetId="44" r:id="rId3"/>
    <sheet name="1015" sheetId="43" r:id="rId4"/>
    <sheet name="1032" sheetId="63" r:id="rId5"/>
    <sheet name="1033" sheetId="50" r:id="rId6"/>
    <sheet name="1034" sheetId="45" r:id="rId7"/>
    <sheet name="1100" sheetId="71" r:id="rId8"/>
    <sheet name="1101" sheetId="68" r:id="rId9"/>
    <sheet name="1102" sheetId="60" r:id="rId10"/>
    <sheet name="1103" sheetId="72" r:id="rId11"/>
    <sheet name="1104" sheetId="46" r:id="rId12"/>
    <sheet name="1105" sheetId="54" r:id="rId13"/>
    <sheet name="1120" sheetId="73" r:id="rId14"/>
    <sheet name="1121" sheetId="69" r:id="rId15"/>
    <sheet name="1122" sheetId="62" r:id="rId16"/>
    <sheet name="1123" sheetId="74" r:id="rId17"/>
    <sheet name="1150" sheetId="41" r:id="rId18"/>
    <sheet name="1160" sheetId="75" r:id="rId19"/>
    <sheet name="1200" sheetId="76" r:id="rId20"/>
    <sheet name="1201" sheetId="56" r:id="rId21"/>
    <sheet name="1202" sheetId="51" r:id="rId22"/>
    <sheet name="1204" sheetId="64" r:id="rId23"/>
    <sheet name="1205" sheetId="53" r:id="rId24"/>
    <sheet name="1206" sheetId="49" r:id="rId25"/>
    <sheet name="1207" sheetId="77" r:id="rId26"/>
    <sheet name="1208" sheetId="78" r:id="rId27"/>
    <sheet name="1300" sheetId="67" r:id="rId28"/>
    <sheet name="1301" sheetId="57" r:id="rId29"/>
    <sheet name="1302" sheetId="58" r:id="rId30"/>
    <sheet name="1303" sheetId="61" r:id="rId31"/>
    <sheet name="1304" sheetId="52" r:id="rId32"/>
    <sheet name="1350" sheetId="59" r:id="rId33"/>
    <sheet name="1351" sheetId="47" r:id="rId34"/>
    <sheet name="1352" sheetId="65" r:id="rId35"/>
    <sheet name="1400" sheetId="48" r:id="rId36"/>
    <sheet name="1450" sheetId="66" r:id="rId37"/>
  </sheets>
  <definedNames>
    <definedName name="A" localSheetId="0">'Rekapitulace dle oblasti'!$A$64622</definedName>
    <definedName name="A">#REF!</definedName>
    <definedName name="názvy.tisku" localSheetId="0">#REF!</definedName>
    <definedName name="názvy.tisku">#REF!</definedName>
    <definedName name="_xlnm.Print_Area" localSheetId="1">'1001'!$A$1:$I$54</definedName>
    <definedName name="_xlnm.Print_Area" localSheetId="2">'1012'!$A$1:$I$54</definedName>
    <definedName name="_xlnm.Print_Area" localSheetId="3">'1015'!$A$1:$I$54</definedName>
    <definedName name="_xlnm.Print_Area" localSheetId="4">'1032'!$A$1:$I$54</definedName>
    <definedName name="_xlnm.Print_Area" localSheetId="5">'1033'!$A$1:$I$54</definedName>
    <definedName name="_xlnm.Print_Area" localSheetId="6">'1034'!$A$1:$I$54</definedName>
    <definedName name="_xlnm.Print_Area" localSheetId="7">'1100'!$A$1:$I$54</definedName>
    <definedName name="_xlnm.Print_Area" localSheetId="8">'1101'!$A$1:$I$54</definedName>
    <definedName name="_xlnm.Print_Area" localSheetId="9">'1102'!$A$1:$I$54</definedName>
    <definedName name="_xlnm.Print_Area" localSheetId="10">'1103'!$A$1:$I$54</definedName>
    <definedName name="_xlnm.Print_Area" localSheetId="11">'1104'!$A$1:$I$54</definedName>
    <definedName name="_xlnm.Print_Area" localSheetId="12">'1105'!$A$1:$I$54</definedName>
    <definedName name="_xlnm.Print_Area" localSheetId="13">'1120'!$A$1:$I$54</definedName>
    <definedName name="_xlnm.Print_Area" localSheetId="14">'1121'!$A$1:$I$54</definedName>
    <definedName name="_xlnm.Print_Area" localSheetId="15">'1122'!$A$1:$I$54</definedName>
    <definedName name="_xlnm.Print_Area" localSheetId="16">'1123'!$A$1:$I$54</definedName>
    <definedName name="_xlnm.Print_Area" localSheetId="17">'1150'!$A$1:$I$54</definedName>
    <definedName name="_xlnm.Print_Area" localSheetId="18">'1160'!$A$1:$I$54</definedName>
    <definedName name="_xlnm.Print_Area" localSheetId="19">'1200'!$A$1:$I$54</definedName>
    <definedName name="_xlnm.Print_Area" localSheetId="20">'1201'!$A$1:$I$54</definedName>
    <definedName name="_xlnm.Print_Area" localSheetId="21">'1202'!$A$1:$I$54</definedName>
    <definedName name="_xlnm.Print_Area" localSheetId="22">'1204'!$A$1:$I$54</definedName>
    <definedName name="_xlnm.Print_Area" localSheetId="23">'1205'!$A$1:$I$54</definedName>
    <definedName name="_xlnm.Print_Area" localSheetId="24">'1206'!$A$1:$I$54</definedName>
    <definedName name="_xlnm.Print_Area" localSheetId="25">'1207'!$A$1:$I$54</definedName>
    <definedName name="_xlnm.Print_Area" localSheetId="26">'1208'!$A$1:$I$54</definedName>
    <definedName name="_xlnm.Print_Area" localSheetId="27">'1300'!$A$1:$I$54</definedName>
    <definedName name="_xlnm.Print_Area" localSheetId="28">'1301'!$A$1:$I$54</definedName>
    <definedName name="_xlnm.Print_Area" localSheetId="29">'1302'!$A$1:$I$54</definedName>
    <definedName name="_xlnm.Print_Area" localSheetId="30">'1303'!$A$1:$I$54</definedName>
    <definedName name="_xlnm.Print_Area" localSheetId="31">'1304'!$A$1:$I$54</definedName>
    <definedName name="_xlnm.Print_Area" localSheetId="32">'1350'!$A$1:$I$54</definedName>
    <definedName name="_xlnm.Print_Area" localSheetId="33">'1351'!$A$1:$I$54</definedName>
    <definedName name="_xlnm.Print_Area" localSheetId="34">'1352'!$A$1:$I$54</definedName>
    <definedName name="_xlnm.Print_Area" localSheetId="35">'1400'!$A$1:$I$54</definedName>
    <definedName name="_xlnm.Print_Area" localSheetId="36">'1450'!$A$1:$I$54</definedName>
    <definedName name="_xlnm.Print_Area" localSheetId="0">'Rekapitulace dle oblasti'!$A$1:$N$59</definedName>
    <definedName name="Průřez_PO_dle_odboru">#N/A</definedName>
    <definedName name="Průřez_Rok___Měsíc___Den">#N/A</definedName>
  </definedNames>
  <calcPr calcId="162913"/>
</workbook>
</file>

<file path=xl/calcChain.xml><?xml version="1.0" encoding="utf-8"?>
<calcChain xmlns="http://schemas.openxmlformats.org/spreadsheetml/2006/main">
  <c r="M23" i="26" l="1"/>
  <c r="L23" i="26"/>
  <c r="G31" i="66" l="1"/>
  <c r="G31" i="47"/>
  <c r="G31" i="59"/>
  <c r="G31" i="61"/>
  <c r="G31" i="58"/>
  <c r="G31" i="57"/>
  <c r="G31" i="77"/>
  <c r="G31" i="53"/>
  <c r="G31" i="64"/>
  <c r="G31" i="51"/>
  <c r="G31" i="56"/>
  <c r="G31" i="76"/>
  <c r="G31" i="75"/>
  <c r="G31" i="62"/>
  <c r="G29" i="62"/>
  <c r="G31" i="73"/>
  <c r="G31" i="46"/>
  <c r="G31" i="72"/>
  <c r="G31" i="50"/>
  <c r="H52" i="54" l="1"/>
  <c r="L45" i="26" l="1"/>
  <c r="M45" i="26"/>
  <c r="N48" i="26" l="1"/>
  <c r="I41" i="26" l="1"/>
  <c r="H52" i="78" l="1"/>
  <c r="G56" i="78" s="1"/>
  <c r="H51" i="78"/>
  <c r="F54" i="78"/>
  <c r="E54" i="78"/>
  <c r="I42" i="78"/>
  <c r="I41" i="78"/>
  <c r="I40" i="78"/>
  <c r="I39" i="78"/>
  <c r="I38" i="78"/>
  <c r="I37" i="78"/>
  <c r="M37" i="26"/>
  <c r="G20" i="78"/>
  <c r="G21" i="78" s="1"/>
  <c r="G37" i="26"/>
  <c r="F37" i="26"/>
  <c r="E37" i="26"/>
  <c r="G29" i="78" l="1"/>
  <c r="G26" i="78"/>
  <c r="G25" i="78" s="1"/>
  <c r="H53" i="78"/>
  <c r="G57" i="78" s="1"/>
  <c r="H37" i="26"/>
  <c r="H20" i="78"/>
  <c r="H21" i="78" s="1"/>
  <c r="H25" i="78" s="1"/>
  <c r="G54" i="78"/>
  <c r="L37" i="26"/>
  <c r="I20" i="78"/>
  <c r="I21" i="78" s="1"/>
  <c r="I25" i="78" s="1"/>
  <c r="I54" i="78"/>
  <c r="H50" i="78"/>
  <c r="G32" i="78" l="1"/>
  <c r="I37" i="26"/>
  <c r="H54" i="78"/>
  <c r="G55" i="78"/>
  <c r="F36" i="26" l="1"/>
  <c r="I54" i="77"/>
  <c r="G54" i="77"/>
  <c r="I42" i="77"/>
  <c r="I41" i="77"/>
  <c r="I40" i="77"/>
  <c r="I39" i="77"/>
  <c r="I38" i="77"/>
  <c r="I37" i="77"/>
  <c r="M36" i="26"/>
  <c r="L36" i="26"/>
  <c r="G26" i="77"/>
  <c r="G32" i="77" s="1"/>
  <c r="E36" i="26"/>
  <c r="F54" i="77" l="1"/>
  <c r="G20" i="77"/>
  <c r="G21" i="77" s="1"/>
  <c r="G29" i="77"/>
  <c r="H52" i="77"/>
  <c r="H53" i="77"/>
  <c r="I36" i="26"/>
  <c r="G36" i="26"/>
  <c r="H20" i="77"/>
  <c r="H21" i="77" s="1"/>
  <c r="H25" i="77" s="1"/>
  <c r="I20" i="77"/>
  <c r="I21" i="77" s="1"/>
  <c r="I25" i="77" s="1"/>
  <c r="E54" i="77"/>
  <c r="H51" i="77"/>
  <c r="H50" i="77"/>
  <c r="G25" i="77" l="1"/>
  <c r="H36" i="26"/>
  <c r="H54" i="77"/>
  <c r="G55" i="77"/>
  <c r="F54" i="76" l="1"/>
  <c r="E54" i="76"/>
  <c r="I42" i="76"/>
  <c r="I41" i="76"/>
  <c r="I40" i="76"/>
  <c r="I39" i="76"/>
  <c r="I38" i="76"/>
  <c r="I37" i="76"/>
  <c r="M30" i="26"/>
  <c r="L30" i="26"/>
  <c r="G30" i="26"/>
  <c r="F30" i="26"/>
  <c r="G54" i="76" l="1"/>
  <c r="H51" i="76"/>
  <c r="H52" i="76"/>
  <c r="G56" i="76" s="1"/>
  <c r="H53" i="76"/>
  <c r="G57" i="76" s="1"/>
  <c r="G20" i="76"/>
  <c r="G21" i="76" s="1"/>
  <c r="H30" i="26" s="1"/>
  <c r="H20" i="76"/>
  <c r="H21" i="76" s="1"/>
  <c r="H25" i="76" s="1"/>
  <c r="G29" i="76"/>
  <c r="I20" i="76"/>
  <c r="I21" i="76" s="1"/>
  <c r="I25" i="76" s="1"/>
  <c r="E30" i="26"/>
  <c r="G26" i="76"/>
  <c r="I54" i="76"/>
  <c r="H50" i="76"/>
  <c r="G32" i="76" l="1"/>
  <c r="I30" i="26"/>
  <c r="G25" i="76"/>
  <c r="H54" i="76"/>
  <c r="G55" i="76"/>
  <c r="G54" i="75" l="1"/>
  <c r="E54" i="75"/>
  <c r="I42" i="75"/>
  <c r="I40" i="75"/>
  <c r="I39" i="75"/>
  <c r="I38" i="75"/>
  <c r="M29" i="26"/>
  <c r="L29" i="26"/>
  <c r="G29" i="26"/>
  <c r="F29" i="26"/>
  <c r="H51" i="75" l="1"/>
  <c r="H52" i="75"/>
  <c r="I20" i="75"/>
  <c r="I21" i="75" s="1"/>
  <c r="G20" i="75"/>
  <c r="G21" i="75" s="1"/>
  <c r="H29" i="26" s="1"/>
  <c r="H20" i="75"/>
  <c r="H21" i="75" s="1"/>
  <c r="H25" i="75" s="1"/>
  <c r="I37" i="75"/>
  <c r="G29" i="75"/>
  <c r="I41" i="75"/>
  <c r="F54" i="75"/>
  <c r="H53" i="75"/>
  <c r="E29" i="26"/>
  <c r="I25" i="75"/>
  <c r="G26" i="75"/>
  <c r="I54" i="75"/>
  <c r="H50" i="75"/>
  <c r="G32" i="75" l="1"/>
  <c r="I29" i="26"/>
  <c r="G25" i="75"/>
  <c r="H54" i="75"/>
  <c r="G55" i="75"/>
  <c r="F54" i="74" l="1"/>
  <c r="E54" i="74"/>
  <c r="I42" i="74"/>
  <c r="I41" i="74"/>
  <c r="I40" i="74"/>
  <c r="I39" i="74"/>
  <c r="I38" i="74"/>
  <c r="M27" i="26"/>
  <c r="L27" i="26"/>
  <c r="G26" i="74"/>
  <c r="G27" i="26"/>
  <c r="F27" i="26"/>
  <c r="E27" i="26"/>
  <c r="G54" i="74" l="1"/>
  <c r="H51" i="74"/>
  <c r="H52" i="74"/>
  <c r="H53" i="74"/>
  <c r="G57" i="74" s="1"/>
  <c r="I20" i="74"/>
  <c r="I21" i="74" s="1"/>
  <c r="I25" i="74" s="1"/>
  <c r="G32" i="74"/>
  <c r="I27" i="26"/>
  <c r="G20" i="74"/>
  <c r="G21" i="74" s="1"/>
  <c r="G29" i="74"/>
  <c r="I37" i="74"/>
  <c r="G56" i="74"/>
  <c r="H20" i="74"/>
  <c r="H21" i="74" s="1"/>
  <c r="H25" i="74" s="1"/>
  <c r="I54" i="74"/>
  <c r="H50" i="74"/>
  <c r="G25" i="74" l="1"/>
  <c r="H27" i="26"/>
  <c r="H54" i="74"/>
  <c r="G55" i="74"/>
  <c r="G54" i="73" l="1"/>
  <c r="E54" i="73"/>
  <c r="I42" i="73"/>
  <c r="I41" i="73"/>
  <c r="I40" i="73"/>
  <c r="I39" i="73"/>
  <c r="I38" i="73"/>
  <c r="I37" i="73"/>
  <c r="M24" i="26"/>
  <c r="L24" i="26"/>
  <c r="G24" i="26"/>
  <c r="F24" i="26"/>
  <c r="E24" i="26"/>
  <c r="H51" i="73" l="1"/>
  <c r="H52" i="73"/>
  <c r="H20" i="73"/>
  <c r="H21" i="73" s="1"/>
  <c r="H25" i="73" s="1"/>
  <c r="H53" i="73"/>
  <c r="G56" i="73" s="1"/>
  <c r="G26" i="73"/>
  <c r="G32" i="73" s="1"/>
  <c r="I20" i="73"/>
  <c r="I21" i="73" s="1"/>
  <c r="I25" i="73" s="1"/>
  <c r="G29" i="73"/>
  <c r="H50" i="73"/>
  <c r="G55" i="73" s="1"/>
  <c r="G20" i="73"/>
  <c r="G21" i="73" s="1"/>
  <c r="I54" i="73"/>
  <c r="F54" i="73"/>
  <c r="H54" i="73" l="1"/>
  <c r="I24" i="26"/>
  <c r="G25" i="73"/>
  <c r="H24" i="26"/>
  <c r="E21" i="26"/>
  <c r="F21" i="26"/>
  <c r="M21" i="26"/>
  <c r="I38" i="72"/>
  <c r="I39" i="72"/>
  <c r="I42" i="72"/>
  <c r="I41" i="72" l="1"/>
  <c r="G29" i="72"/>
  <c r="L21" i="26"/>
  <c r="H51" i="72"/>
  <c r="H50" i="72"/>
  <c r="G55" i="72" s="1"/>
  <c r="I40" i="72"/>
  <c r="I37" i="72"/>
  <c r="G26" i="72"/>
  <c r="G25" i="72" s="1"/>
  <c r="I54" i="72"/>
  <c r="G54" i="72"/>
  <c r="G20" i="72"/>
  <c r="G21" i="72" s="1"/>
  <c r="H21" i="26" s="1"/>
  <c r="G21" i="26"/>
  <c r="F54" i="72"/>
  <c r="E54" i="72"/>
  <c r="H53" i="72"/>
  <c r="H52" i="72"/>
  <c r="I20" i="72"/>
  <c r="I21" i="72" s="1"/>
  <c r="I25" i="72" s="1"/>
  <c r="H20" i="72"/>
  <c r="H21" i="72" s="1"/>
  <c r="H25" i="72" s="1"/>
  <c r="G32" i="72" l="1"/>
  <c r="I21" i="26"/>
  <c r="H54" i="72"/>
  <c r="I54" i="71"/>
  <c r="F54" i="71"/>
  <c r="I42" i="71"/>
  <c r="I40" i="71"/>
  <c r="I39" i="71"/>
  <c r="I38" i="71"/>
  <c r="M18" i="26"/>
  <c r="L18" i="26"/>
  <c r="G18" i="26"/>
  <c r="F18" i="26"/>
  <c r="E18" i="26"/>
  <c r="G26" i="71" l="1"/>
  <c r="G32" i="71" s="1"/>
  <c r="G29" i="71"/>
  <c r="I37" i="71"/>
  <c r="G20" i="71"/>
  <c r="G21" i="71" s="1"/>
  <c r="H53" i="71"/>
  <c r="G56" i="71" s="1"/>
  <c r="H52" i="71"/>
  <c r="G54" i="71"/>
  <c r="H20" i="71"/>
  <c r="H21" i="71" s="1"/>
  <c r="H25" i="71" s="1"/>
  <c r="I20" i="71"/>
  <c r="I21" i="71" s="1"/>
  <c r="I25" i="71" s="1"/>
  <c r="I41" i="71"/>
  <c r="E54" i="71"/>
  <c r="H51" i="71"/>
  <c r="H50" i="71"/>
  <c r="I18" i="26" l="1"/>
  <c r="G25" i="71"/>
  <c r="H18" i="26"/>
  <c r="H54" i="71"/>
  <c r="G55" i="71"/>
  <c r="E54" i="70" l="1"/>
  <c r="I42" i="70"/>
  <c r="I40" i="70"/>
  <c r="I39" i="70"/>
  <c r="I38" i="70"/>
  <c r="I37" i="70"/>
  <c r="M12" i="26"/>
  <c r="G12" i="26"/>
  <c r="F12" i="26"/>
  <c r="E12" i="26"/>
  <c r="I41" i="70" l="1"/>
  <c r="H52" i="70"/>
  <c r="G29" i="70"/>
  <c r="H20" i="70"/>
  <c r="H21" i="70" s="1"/>
  <c r="H25" i="70" s="1"/>
  <c r="G20" i="70"/>
  <c r="G21" i="70" s="1"/>
  <c r="H12" i="26" s="1"/>
  <c r="H51" i="70"/>
  <c r="G26" i="70"/>
  <c r="F54" i="70"/>
  <c r="H53" i="70"/>
  <c r="G58" i="70" s="1"/>
  <c r="G54" i="70"/>
  <c r="L12" i="26"/>
  <c r="I20" i="70"/>
  <c r="I21" i="70" s="1"/>
  <c r="I25" i="70" s="1"/>
  <c r="I54" i="70"/>
  <c r="H50" i="70"/>
  <c r="G32" i="70" l="1"/>
  <c r="I12" i="26"/>
  <c r="G25" i="70"/>
  <c r="H54" i="70"/>
  <c r="I54" i="69" l="1"/>
  <c r="G54" i="69"/>
  <c r="E54" i="69"/>
  <c r="I42" i="69"/>
  <c r="I40" i="69"/>
  <c r="I39" i="69"/>
  <c r="I38" i="69"/>
  <c r="I37" i="69"/>
  <c r="M25" i="26"/>
  <c r="F25" i="26"/>
  <c r="E25" i="26"/>
  <c r="G26" i="69" l="1"/>
  <c r="G32" i="69" s="1"/>
  <c r="H52" i="69"/>
  <c r="I20" i="69"/>
  <c r="I21" i="69" s="1"/>
  <c r="I25" i="69" s="1"/>
  <c r="G29" i="69"/>
  <c r="G20" i="69"/>
  <c r="G21" i="69" s="1"/>
  <c r="F54" i="69"/>
  <c r="H53" i="69"/>
  <c r="G57" i="69" s="1"/>
  <c r="I25" i="26"/>
  <c r="L25" i="26"/>
  <c r="H20" i="69"/>
  <c r="H21" i="69" s="1"/>
  <c r="H25" i="69" s="1"/>
  <c r="I41" i="69"/>
  <c r="H50" i="69"/>
  <c r="G55" i="69" s="1"/>
  <c r="H51" i="69"/>
  <c r="G25" i="26"/>
  <c r="G56" i="69" l="1"/>
  <c r="H54" i="69"/>
  <c r="G25" i="69"/>
  <c r="H25" i="26"/>
  <c r="I54" i="68"/>
  <c r="E54" i="68"/>
  <c r="I42" i="68"/>
  <c r="I40" i="68"/>
  <c r="I39" i="68"/>
  <c r="I38" i="68"/>
  <c r="I37" i="68"/>
  <c r="M19" i="26"/>
  <c r="L19" i="26"/>
  <c r="G26" i="68"/>
  <c r="G19" i="26"/>
  <c r="F19" i="26"/>
  <c r="G20" i="68"/>
  <c r="G21" i="68" s="1"/>
  <c r="H19" i="26" s="1"/>
  <c r="G32" i="68" l="1"/>
  <c r="H50" i="68"/>
  <c r="G55" i="68" s="1"/>
  <c r="I20" i="68"/>
  <c r="I21" i="68" s="1"/>
  <c r="I25" i="68" s="1"/>
  <c r="F54" i="68"/>
  <c r="I41" i="68"/>
  <c r="G25" i="68"/>
  <c r="H20" i="68"/>
  <c r="H21" i="68" s="1"/>
  <c r="H25" i="68" s="1"/>
  <c r="H51" i="68"/>
  <c r="H53" i="68"/>
  <c r="G57" i="68" s="1"/>
  <c r="E19" i="26"/>
  <c r="I19" i="26"/>
  <c r="G29" i="68"/>
  <c r="G54" i="68"/>
  <c r="H52" i="68"/>
  <c r="G56" i="68" s="1"/>
  <c r="I54" i="67"/>
  <c r="F54" i="67"/>
  <c r="I42" i="67"/>
  <c r="I40" i="67"/>
  <c r="I39" i="67"/>
  <c r="I38" i="67"/>
  <c r="I37" i="67"/>
  <c r="M38" i="26"/>
  <c r="L38" i="26"/>
  <c r="G38" i="26"/>
  <c r="F38" i="26"/>
  <c r="E38" i="26"/>
  <c r="H52" i="67" l="1"/>
  <c r="H20" i="67"/>
  <c r="H21" i="67" s="1"/>
  <c r="H25" i="67" s="1"/>
  <c r="H54" i="68"/>
  <c r="G26" i="67"/>
  <c r="I38" i="26" s="1"/>
  <c r="I20" i="67"/>
  <c r="I21" i="67" s="1"/>
  <c r="I25" i="67" s="1"/>
  <c r="I41" i="67"/>
  <c r="E54" i="67"/>
  <c r="H51" i="67"/>
  <c r="G20" i="67"/>
  <c r="G21" i="67" s="1"/>
  <c r="G29" i="67"/>
  <c r="H53" i="67"/>
  <c r="G54" i="67"/>
  <c r="H50" i="67"/>
  <c r="G32" i="67" l="1"/>
  <c r="G25" i="67"/>
  <c r="H38" i="26"/>
  <c r="H54" i="67"/>
  <c r="G55" i="67"/>
  <c r="E47" i="26" l="1"/>
  <c r="F47" i="26"/>
  <c r="L47" i="26"/>
  <c r="M47" i="26"/>
  <c r="I37" i="66"/>
  <c r="I38" i="66"/>
  <c r="I39" i="66"/>
  <c r="I40" i="66"/>
  <c r="I42" i="66"/>
  <c r="I54" i="66"/>
  <c r="H50" i="66" l="1"/>
  <c r="I41" i="66"/>
  <c r="G20" i="66"/>
  <c r="G21" i="66" s="1"/>
  <c r="H47" i="26" s="1"/>
  <c r="G54" i="66"/>
  <c r="G26" i="66"/>
  <c r="G47" i="26"/>
  <c r="F54" i="66"/>
  <c r="I20" i="66"/>
  <c r="I21" i="66" s="1"/>
  <c r="I25" i="66" s="1"/>
  <c r="H53" i="66"/>
  <c r="H52" i="66"/>
  <c r="G29" i="66"/>
  <c r="H20" i="66"/>
  <c r="H21" i="66" s="1"/>
  <c r="H25" i="66" s="1"/>
  <c r="E54" i="66"/>
  <c r="H51" i="66"/>
  <c r="G25" i="66" l="1"/>
  <c r="G32" i="66"/>
  <c r="I47" i="26"/>
  <c r="H54" i="66"/>
  <c r="G54" i="65" l="1"/>
  <c r="E54" i="65"/>
  <c r="I42" i="65"/>
  <c r="I40" i="65"/>
  <c r="I39" i="65"/>
  <c r="I38" i="65"/>
  <c r="G45" i="26"/>
  <c r="F45" i="26"/>
  <c r="E45" i="26"/>
  <c r="I41" i="65" l="1"/>
  <c r="H51" i="65"/>
  <c r="H52" i="65"/>
  <c r="G56" i="65" s="1"/>
  <c r="H20" i="65"/>
  <c r="H21" i="65" s="1"/>
  <c r="H25" i="65" s="1"/>
  <c r="G26" i="65"/>
  <c r="I45" i="26" s="1"/>
  <c r="G29" i="65"/>
  <c r="I37" i="65"/>
  <c r="F54" i="65"/>
  <c r="I20" i="65"/>
  <c r="I21" i="65" s="1"/>
  <c r="I25" i="65" s="1"/>
  <c r="G20" i="65"/>
  <c r="G21" i="65" s="1"/>
  <c r="I54" i="65"/>
  <c r="H53" i="65"/>
  <c r="G57" i="65" s="1"/>
  <c r="H50" i="65"/>
  <c r="G32" i="65" l="1"/>
  <c r="G25" i="65"/>
  <c r="H45" i="26"/>
  <c r="H54" i="65"/>
  <c r="G55" i="65"/>
  <c r="H52" i="64" l="1"/>
  <c r="H51" i="64"/>
  <c r="G54" i="64"/>
  <c r="E54" i="64"/>
  <c r="I42" i="64"/>
  <c r="I41" i="64"/>
  <c r="I40" i="64"/>
  <c r="I39" i="64"/>
  <c r="I38" i="64"/>
  <c r="M33" i="26"/>
  <c r="L33" i="26"/>
  <c r="G33" i="26"/>
  <c r="F33" i="26"/>
  <c r="E33" i="26"/>
  <c r="H20" i="64" l="1"/>
  <c r="H21" i="64" s="1"/>
  <c r="H25" i="64" s="1"/>
  <c r="G26" i="64"/>
  <c r="G32" i="64" s="1"/>
  <c r="G29" i="64"/>
  <c r="I37" i="64"/>
  <c r="F54" i="64"/>
  <c r="I20" i="64"/>
  <c r="I21" i="64" s="1"/>
  <c r="I25" i="64" s="1"/>
  <c r="G20" i="64"/>
  <c r="G21" i="64" s="1"/>
  <c r="I54" i="64"/>
  <c r="H53" i="64"/>
  <c r="H50" i="64"/>
  <c r="G54" i="63"/>
  <c r="I42" i="63"/>
  <c r="I40" i="63"/>
  <c r="I39" i="63"/>
  <c r="I38" i="63"/>
  <c r="I37" i="63"/>
  <c r="L15" i="26"/>
  <c r="F15" i="26"/>
  <c r="E15" i="26"/>
  <c r="I41" i="63" l="1"/>
  <c r="I33" i="26"/>
  <c r="G26" i="63"/>
  <c r="G32" i="63" s="1"/>
  <c r="H50" i="63"/>
  <c r="G55" i="63" s="1"/>
  <c r="H51" i="63"/>
  <c r="H20" i="63"/>
  <c r="H21" i="63" s="1"/>
  <c r="H25" i="63" s="1"/>
  <c r="I20" i="63"/>
  <c r="I21" i="63" s="1"/>
  <c r="I25" i="63" s="1"/>
  <c r="G29" i="63"/>
  <c r="F54" i="63"/>
  <c r="H52" i="63"/>
  <c r="H53" i="63"/>
  <c r="I15" i="26"/>
  <c r="G25" i="64"/>
  <c r="H33" i="26"/>
  <c r="G20" i="63"/>
  <c r="G21" i="63" s="1"/>
  <c r="H15" i="26" s="1"/>
  <c r="I54" i="63"/>
  <c r="G15" i="26"/>
  <c r="M15" i="26"/>
  <c r="H54" i="64"/>
  <c r="G55" i="64"/>
  <c r="E54" i="63"/>
  <c r="H54" i="63" l="1"/>
  <c r="G25" i="63"/>
  <c r="G54" i="62"/>
  <c r="I42" i="62"/>
  <c r="I41" i="62"/>
  <c r="I40" i="62"/>
  <c r="I39" i="62"/>
  <c r="I38" i="62"/>
  <c r="I37" i="62"/>
  <c r="M26" i="26"/>
  <c r="L26" i="26"/>
  <c r="G26" i="26"/>
  <c r="F26" i="26"/>
  <c r="E26" i="26"/>
  <c r="H51" i="62" l="1"/>
  <c r="E54" i="62"/>
  <c r="H52" i="62"/>
  <c r="G56" i="62" s="1"/>
  <c r="G26" i="62"/>
  <c r="G32" i="62" s="1"/>
  <c r="I20" i="62"/>
  <c r="I21" i="62" s="1"/>
  <c r="I25" i="62" s="1"/>
  <c r="G20" i="62"/>
  <c r="G21" i="62" s="1"/>
  <c r="F54" i="62"/>
  <c r="H53" i="62"/>
  <c r="G57" i="62" s="1"/>
  <c r="H20" i="62"/>
  <c r="H21" i="62" s="1"/>
  <c r="H25" i="62" s="1"/>
  <c r="I54" i="62"/>
  <c r="H50" i="62"/>
  <c r="I26" i="26" l="1"/>
  <c r="G25" i="62"/>
  <c r="H26" i="26"/>
  <c r="H54" i="62"/>
  <c r="G55" i="62"/>
  <c r="I54" i="61" l="1"/>
  <c r="G54" i="61"/>
  <c r="F54" i="61"/>
  <c r="I42" i="61"/>
  <c r="I39" i="61"/>
  <c r="I38" i="61"/>
  <c r="I37" i="61"/>
  <c r="M41" i="26"/>
  <c r="L41" i="26"/>
  <c r="G41" i="26"/>
  <c r="F41" i="26"/>
  <c r="E41" i="26"/>
  <c r="I40" i="61" l="1"/>
  <c r="G29" i="61"/>
  <c r="H52" i="61"/>
  <c r="G56" i="61" s="1"/>
  <c r="I20" i="61"/>
  <c r="I21" i="61" s="1"/>
  <c r="I25" i="61" s="1"/>
  <c r="G20" i="61"/>
  <c r="G21" i="61" s="1"/>
  <c r="H41" i="26" s="1"/>
  <c r="G26" i="61"/>
  <c r="G32" i="61" s="1"/>
  <c r="H53" i="61"/>
  <c r="G57" i="61" s="1"/>
  <c r="H20" i="61"/>
  <c r="H21" i="61" s="1"/>
  <c r="H25" i="61" s="1"/>
  <c r="I41" i="61"/>
  <c r="E54" i="61"/>
  <c r="H51" i="61"/>
  <c r="H50" i="61"/>
  <c r="F54" i="60"/>
  <c r="I42" i="60"/>
  <c r="I40" i="60"/>
  <c r="I39" i="60"/>
  <c r="I38" i="60"/>
  <c r="M20" i="26"/>
  <c r="L20" i="26"/>
  <c r="F20" i="26"/>
  <c r="E20" i="26"/>
  <c r="J41" i="26" l="1"/>
  <c r="K41" i="26"/>
  <c r="I41" i="60"/>
  <c r="H51" i="60"/>
  <c r="G20" i="60"/>
  <c r="G21" i="60" s="1"/>
  <c r="H20" i="26" s="1"/>
  <c r="G26" i="60"/>
  <c r="G32" i="60" s="1"/>
  <c r="I37" i="60"/>
  <c r="H52" i="60"/>
  <c r="H53" i="60"/>
  <c r="G56" i="60" s="1"/>
  <c r="G25" i="61"/>
  <c r="H20" i="60"/>
  <c r="H21" i="60" s="1"/>
  <c r="H25" i="60" s="1"/>
  <c r="G29" i="60"/>
  <c r="G20" i="26"/>
  <c r="I54" i="60"/>
  <c r="H54" i="61"/>
  <c r="G55" i="61"/>
  <c r="E54" i="60"/>
  <c r="I20" i="60"/>
  <c r="I21" i="60" s="1"/>
  <c r="I25" i="60" s="1"/>
  <c r="G54" i="60"/>
  <c r="H50" i="60"/>
  <c r="G25" i="60" l="1"/>
  <c r="I20" i="26"/>
  <c r="H54" i="60"/>
  <c r="G55" i="60"/>
  <c r="G54" i="59" l="1"/>
  <c r="I42" i="59"/>
  <c r="I40" i="59"/>
  <c r="I39" i="59"/>
  <c r="I38" i="59"/>
  <c r="M43" i="26"/>
  <c r="L43" i="26"/>
  <c r="G43" i="26"/>
  <c r="F43" i="26"/>
  <c r="G54" i="58"/>
  <c r="E54" i="58"/>
  <c r="I42" i="58"/>
  <c r="I40" i="58"/>
  <c r="I39" i="58"/>
  <c r="I38" i="58"/>
  <c r="I37" i="58"/>
  <c r="M40" i="26"/>
  <c r="G40" i="26"/>
  <c r="F40" i="26"/>
  <c r="E40" i="26"/>
  <c r="E54" i="59" l="1"/>
  <c r="I41" i="59"/>
  <c r="H51" i="59"/>
  <c r="H52" i="59"/>
  <c r="G20" i="59"/>
  <c r="G21" i="59" s="1"/>
  <c r="G29" i="58"/>
  <c r="H20" i="58"/>
  <c r="H21" i="58" s="1"/>
  <c r="H25" i="58" s="1"/>
  <c r="H20" i="59"/>
  <c r="H21" i="59" s="1"/>
  <c r="H25" i="59" s="1"/>
  <c r="I20" i="58"/>
  <c r="I21" i="58" s="1"/>
  <c r="I25" i="58" s="1"/>
  <c r="G20" i="58"/>
  <c r="G21" i="58" s="1"/>
  <c r="H40" i="26" s="1"/>
  <c r="I41" i="58"/>
  <c r="H52" i="58"/>
  <c r="G56" i="58" s="1"/>
  <c r="H43" i="26"/>
  <c r="G26" i="58"/>
  <c r="I54" i="58"/>
  <c r="I20" i="59"/>
  <c r="I21" i="59" s="1"/>
  <c r="I25" i="59" s="1"/>
  <c r="G29" i="59"/>
  <c r="I37" i="59"/>
  <c r="H50" i="59"/>
  <c r="H53" i="59"/>
  <c r="E43" i="26"/>
  <c r="L40" i="26"/>
  <c r="H51" i="58"/>
  <c r="H50" i="58"/>
  <c r="H53" i="58"/>
  <c r="G57" i="58" s="1"/>
  <c r="G26" i="59"/>
  <c r="I54" i="59"/>
  <c r="F54" i="59"/>
  <c r="F54" i="58"/>
  <c r="H54" i="59" l="1"/>
  <c r="H54" i="58"/>
  <c r="G55" i="59"/>
  <c r="G25" i="58"/>
  <c r="G32" i="58"/>
  <c r="I40" i="26"/>
  <c r="K40" i="26" s="1"/>
  <c r="G55" i="58"/>
  <c r="G32" i="59"/>
  <c r="I43" i="26"/>
  <c r="G25" i="59"/>
  <c r="I42" i="57"/>
  <c r="I40" i="57"/>
  <c r="I39" i="57"/>
  <c r="I38" i="57"/>
  <c r="M39" i="26"/>
  <c r="G39" i="26"/>
  <c r="F39" i="26"/>
  <c r="E39" i="26"/>
  <c r="H53" i="57" l="1"/>
  <c r="G20" i="57"/>
  <c r="G21" i="57" s="1"/>
  <c r="H39" i="26" s="1"/>
  <c r="H52" i="57"/>
  <c r="I54" i="57"/>
  <c r="G26" i="57"/>
  <c r="G32" i="57" s="1"/>
  <c r="I41" i="57"/>
  <c r="E54" i="57"/>
  <c r="H20" i="57"/>
  <c r="H21" i="57" s="1"/>
  <c r="H25" i="57" s="1"/>
  <c r="G29" i="57"/>
  <c r="L39" i="26"/>
  <c r="H51" i="57"/>
  <c r="I37" i="57"/>
  <c r="F54" i="57"/>
  <c r="I20" i="57"/>
  <c r="I21" i="57" s="1"/>
  <c r="I25" i="57" s="1"/>
  <c r="G54" i="57"/>
  <c r="H50" i="57"/>
  <c r="I39" i="26" l="1"/>
  <c r="G25" i="57"/>
  <c r="H54" i="57"/>
  <c r="G55" i="57"/>
  <c r="G54" i="56" l="1"/>
  <c r="F54" i="56"/>
  <c r="E54" i="56"/>
  <c r="I42" i="56"/>
  <c r="I40" i="56"/>
  <c r="I39" i="56"/>
  <c r="I38" i="56"/>
  <c r="I37" i="56"/>
  <c r="M31" i="26"/>
  <c r="L31" i="26"/>
  <c r="F31" i="26"/>
  <c r="E31" i="26"/>
  <c r="G29" i="56" l="1"/>
  <c r="G26" i="56"/>
  <c r="I31" i="26" s="1"/>
  <c r="I41" i="56"/>
  <c r="H20" i="56"/>
  <c r="H21" i="56" s="1"/>
  <c r="H25" i="56" s="1"/>
  <c r="G20" i="56"/>
  <c r="G21" i="56" s="1"/>
  <c r="H51" i="56"/>
  <c r="H52" i="56"/>
  <c r="I20" i="56"/>
  <c r="I21" i="56" s="1"/>
  <c r="I25" i="56" s="1"/>
  <c r="G31" i="26"/>
  <c r="I54" i="56"/>
  <c r="H53" i="56"/>
  <c r="H50" i="56"/>
  <c r="G32" i="56" l="1"/>
  <c r="G25" i="56"/>
  <c r="H31" i="26"/>
  <c r="G55" i="56"/>
  <c r="H54" i="56"/>
  <c r="I54" i="54" l="1"/>
  <c r="G54" i="54"/>
  <c r="F54" i="54"/>
  <c r="I42" i="54"/>
  <c r="I40" i="54"/>
  <c r="I39" i="54"/>
  <c r="I38" i="54"/>
  <c r="I37" i="54"/>
  <c r="G26" i="54"/>
  <c r="G23" i="26"/>
  <c r="F23" i="26"/>
  <c r="E23" i="26"/>
  <c r="G32" i="54" l="1"/>
  <c r="I23" i="26"/>
  <c r="H20" i="54"/>
  <c r="H21" i="54" s="1"/>
  <c r="H25" i="54" s="1"/>
  <c r="G29" i="54"/>
  <c r="I41" i="54"/>
  <c r="E54" i="54"/>
  <c r="H51" i="54"/>
  <c r="I20" i="54"/>
  <c r="I21" i="54" s="1"/>
  <c r="I25" i="54" s="1"/>
  <c r="G20" i="54"/>
  <c r="G21" i="54" s="1"/>
  <c r="H53" i="54"/>
  <c r="H50" i="54"/>
  <c r="H54" i="54" s="1"/>
  <c r="G25" i="54" l="1"/>
  <c r="H23" i="26"/>
  <c r="G55" i="54"/>
  <c r="H52" i="53" l="1"/>
  <c r="H51" i="53"/>
  <c r="G54" i="53"/>
  <c r="E54" i="53"/>
  <c r="I42" i="53"/>
  <c r="I41" i="53"/>
  <c r="I40" i="53"/>
  <c r="I39" i="53"/>
  <c r="I38" i="53"/>
  <c r="M34" i="26"/>
  <c r="L34" i="26"/>
  <c r="G34" i="26"/>
  <c r="F34" i="26"/>
  <c r="E34" i="26"/>
  <c r="G26" i="53" l="1"/>
  <c r="G32" i="53" s="1"/>
  <c r="H20" i="53"/>
  <c r="H21" i="53" s="1"/>
  <c r="H25" i="53" s="1"/>
  <c r="I20" i="53"/>
  <c r="I21" i="53" s="1"/>
  <c r="I25" i="53" s="1"/>
  <c r="G20" i="53"/>
  <c r="G21" i="53" s="1"/>
  <c r="G29" i="53"/>
  <c r="I37" i="53"/>
  <c r="F54" i="53"/>
  <c r="H53" i="53"/>
  <c r="I54" i="53"/>
  <c r="H50" i="53"/>
  <c r="I34" i="26" l="1"/>
  <c r="G25" i="53"/>
  <c r="H34" i="26"/>
  <c r="H54" i="53"/>
  <c r="G55" i="53"/>
  <c r="G54" i="52" l="1"/>
  <c r="F54" i="52"/>
  <c r="I42" i="52"/>
  <c r="I39" i="52"/>
  <c r="I38" i="52"/>
  <c r="I37" i="52"/>
  <c r="M42" i="26"/>
  <c r="F42" i="26"/>
  <c r="E42" i="26"/>
  <c r="G29" i="52" l="1"/>
  <c r="I41" i="52"/>
  <c r="H50" i="52"/>
  <c r="H52" i="52"/>
  <c r="G56" i="52" s="1"/>
  <c r="G26" i="52"/>
  <c r="G32" i="52" s="1"/>
  <c r="I40" i="52"/>
  <c r="G55" i="52"/>
  <c r="G20" i="52"/>
  <c r="G21" i="52" s="1"/>
  <c r="H20" i="52"/>
  <c r="H21" i="52" s="1"/>
  <c r="H25" i="52" s="1"/>
  <c r="I20" i="52"/>
  <c r="I21" i="52" s="1"/>
  <c r="I25" i="52" s="1"/>
  <c r="H51" i="52"/>
  <c r="H53" i="52"/>
  <c r="G57" i="52" s="1"/>
  <c r="L42" i="26"/>
  <c r="G42" i="26"/>
  <c r="E54" i="52"/>
  <c r="I54" i="52"/>
  <c r="H54" i="52" l="1"/>
  <c r="I42" i="26"/>
  <c r="G25" i="52"/>
  <c r="H42" i="26"/>
  <c r="I54" i="51"/>
  <c r="G54" i="51"/>
  <c r="F54" i="51"/>
  <c r="I42" i="51"/>
  <c r="I40" i="51"/>
  <c r="I39" i="51"/>
  <c r="I38" i="51"/>
  <c r="I37" i="51"/>
  <c r="M32" i="26"/>
  <c r="L32" i="26"/>
  <c r="G32" i="26"/>
  <c r="F32" i="26"/>
  <c r="E32" i="26"/>
  <c r="H52" i="51" l="1"/>
  <c r="G56" i="51" s="1"/>
  <c r="H53" i="51"/>
  <c r="G57" i="51" s="1"/>
  <c r="G29" i="51"/>
  <c r="I20" i="51"/>
  <c r="I21" i="51" s="1"/>
  <c r="I25" i="51" s="1"/>
  <c r="G20" i="51"/>
  <c r="G21" i="51" s="1"/>
  <c r="G26" i="51"/>
  <c r="H20" i="51"/>
  <c r="H21" i="51" s="1"/>
  <c r="H25" i="51" s="1"/>
  <c r="I41" i="51"/>
  <c r="E54" i="51"/>
  <c r="H51" i="51"/>
  <c r="H50" i="51"/>
  <c r="G32" i="51" l="1"/>
  <c r="I32" i="26"/>
  <c r="G25" i="51"/>
  <c r="H32" i="26"/>
  <c r="H54" i="51"/>
  <c r="G55" i="51"/>
  <c r="I54" i="50" l="1"/>
  <c r="G54" i="50"/>
  <c r="F54" i="50"/>
  <c r="E54" i="50"/>
  <c r="I42" i="50"/>
  <c r="I41" i="50"/>
  <c r="I40" i="50"/>
  <c r="I39" i="50"/>
  <c r="I38" i="50"/>
  <c r="I37" i="50"/>
  <c r="M16" i="26"/>
  <c r="L16" i="26"/>
  <c r="F16" i="26"/>
  <c r="E16" i="26"/>
  <c r="H52" i="50" l="1"/>
  <c r="H20" i="50"/>
  <c r="H21" i="50" s="1"/>
  <c r="H25" i="50" s="1"/>
  <c r="G29" i="50"/>
  <c r="G57" i="50"/>
  <c r="I20" i="50"/>
  <c r="I21" i="50" s="1"/>
  <c r="I25" i="50" s="1"/>
  <c r="H51" i="50"/>
  <c r="H53" i="50"/>
  <c r="G58" i="50" s="1"/>
  <c r="G20" i="50"/>
  <c r="G21" i="50" s="1"/>
  <c r="G26" i="50"/>
  <c r="G16" i="26"/>
  <c r="H50" i="50"/>
  <c r="I54" i="49"/>
  <c r="G54" i="49"/>
  <c r="E54" i="49"/>
  <c r="I42" i="49"/>
  <c r="I40" i="49"/>
  <c r="I39" i="49"/>
  <c r="I38" i="49"/>
  <c r="M35" i="26"/>
  <c r="L35" i="26"/>
  <c r="F35" i="26"/>
  <c r="E35" i="26"/>
  <c r="H54" i="50" l="1"/>
  <c r="G26" i="49"/>
  <c r="G32" i="49" s="1"/>
  <c r="G32" i="50"/>
  <c r="I16" i="26"/>
  <c r="I41" i="49"/>
  <c r="H51" i="49"/>
  <c r="G25" i="50"/>
  <c r="H16" i="26"/>
  <c r="G55" i="50"/>
  <c r="G20" i="49"/>
  <c r="G21" i="49" s="1"/>
  <c r="G25" i="49" s="1"/>
  <c r="G29" i="49"/>
  <c r="I37" i="49"/>
  <c r="I20" i="49"/>
  <c r="I21" i="49" s="1"/>
  <c r="I25" i="49" s="1"/>
  <c r="H20" i="49"/>
  <c r="H21" i="49" s="1"/>
  <c r="H25" i="49" s="1"/>
  <c r="G35" i="26"/>
  <c r="F54" i="49"/>
  <c r="H52" i="49"/>
  <c r="G56" i="49" s="1"/>
  <c r="H53" i="49"/>
  <c r="G57" i="49" s="1"/>
  <c r="H50" i="49"/>
  <c r="I35" i="26" l="1"/>
  <c r="H35" i="26"/>
  <c r="H54" i="49"/>
  <c r="G55" i="49"/>
  <c r="I42" i="48" l="1"/>
  <c r="I40" i="48"/>
  <c r="I39" i="48"/>
  <c r="I38" i="48"/>
  <c r="I37" i="48"/>
  <c r="M46" i="26"/>
  <c r="G46" i="26"/>
  <c r="F46" i="26"/>
  <c r="E46" i="26"/>
  <c r="G54" i="48" l="1"/>
  <c r="I41" i="48"/>
  <c r="G29" i="48"/>
  <c r="L46" i="26"/>
  <c r="I20" i="48"/>
  <c r="I21" i="48" s="1"/>
  <c r="I25" i="48" s="1"/>
  <c r="H51" i="48"/>
  <c r="H50" i="48"/>
  <c r="G20" i="48"/>
  <c r="G21" i="48" s="1"/>
  <c r="G26" i="48"/>
  <c r="E54" i="48"/>
  <c r="G55" i="48"/>
  <c r="H20" i="48"/>
  <c r="H21" i="48" s="1"/>
  <c r="H25" i="48" s="1"/>
  <c r="F54" i="48"/>
  <c r="H52" i="48"/>
  <c r="H53" i="48"/>
  <c r="I54" i="48"/>
  <c r="G25" i="48" l="1"/>
  <c r="H46" i="26"/>
  <c r="G32" i="48"/>
  <c r="I46" i="26"/>
  <c r="H54" i="48"/>
  <c r="H53" i="47"/>
  <c r="G57" i="47" s="1"/>
  <c r="H52" i="47"/>
  <c r="G56" i="47" s="1"/>
  <c r="H51" i="47"/>
  <c r="I54" i="47"/>
  <c r="G54" i="47"/>
  <c r="F54" i="47"/>
  <c r="I42" i="47"/>
  <c r="I40" i="47"/>
  <c r="I39" i="47"/>
  <c r="I38" i="47"/>
  <c r="M44" i="26"/>
  <c r="G44" i="26"/>
  <c r="F44" i="26"/>
  <c r="E44" i="26"/>
  <c r="I41" i="47" l="1"/>
  <c r="G29" i="47"/>
  <c r="I20" i="47"/>
  <c r="I21" i="47" s="1"/>
  <c r="I25" i="47" s="1"/>
  <c r="H20" i="47"/>
  <c r="H21" i="47" s="1"/>
  <c r="H25" i="47" s="1"/>
  <c r="I37" i="47"/>
  <c r="L44" i="26"/>
  <c r="G20" i="47"/>
  <c r="G21" i="47" s="1"/>
  <c r="G26" i="47"/>
  <c r="H50" i="47"/>
  <c r="H54" i="47" s="1"/>
  <c r="E54" i="47"/>
  <c r="G55" i="47"/>
  <c r="G25" i="47" l="1"/>
  <c r="H44" i="26"/>
  <c r="G32" i="47"/>
  <c r="I44" i="26"/>
  <c r="E22" i="26"/>
  <c r="F22" i="26"/>
  <c r="L22" i="26"/>
  <c r="M22" i="26"/>
  <c r="I37" i="46"/>
  <c r="I38" i="46"/>
  <c r="I39" i="46"/>
  <c r="I40" i="46"/>
  <c r="I42" i="46"/>
  <c r="G54" i="46"/>
  <c r="H20" i="46" l="1"/>
  <c r="H21" i="46" s="1"/>
  <c r="H25" i="46" s="1"/>
  <c r="F54" i="46"/>
  <c r="I20" i="46"/>
  <c r="I21" i="46" s="1"/>
  <c r="I25" i="46" s="1"/>
  <c r="H52" i="46"/>
  <c r="G57" i="46" s="1"/>
  <c r="H51" i="46"/>
  <c r="I41" i="46"/>
  <c r="G26" i="46"/>
  <c r="G32" i="46" s="1"/>
  <c r="H53" i="46"/>
  <c r="G58" i="46" s="1"/>
  <c r="I54" i="46"/>
  <c r="G29" i="46"/>
  <c r="G20" i="46"/>
  <c r="G21" i="46" s="1"/>
  <c r="G22" i="26"/>
  <c r="H50" i="46"/>
  <c r="G55" i="46" s="1"/>
  <c r="E54" i="46"/>
  <c r="I22" i="26" l="1"/>
  <c r="H54" i="46"/>
  <c r="G25" i="46"/>
  <c r="H22" i="26"/>
  <c r="G54" i="45"/>
  <c r="E54" i="45"/>
  <c r="I42" i="45"/>
  <c r="I40" i="45"/>
  <c r="I39" i="45"/>
  <c r="I38" i="45"/>
  <c r="I37" i="45"/>
  <c r="M17" i="26"/>
  <c r="F17" i="26"/>
  <c r="E17" i="26"/>
  <c r="G29" i="45" l="1"/>
  <c r="I54" i="45"/>
  <c r="I41" i="45"/>
  <c r="H52" i="45"/>
  <c r="I20" i="45"/>
  <c r="I21" i="45" s="1"/>
  <c r="I25" i="45" s="1"/>
  <c r="L17" i="26"/>
  <c r="G20" i="45"/>
  <c r="G21" i="45" s="1"/>
  <c r="G26" i="45"/>
  <c r="G32" i="45" s="1"/>
  <c r="G17" i="26"/>
  <c r="H20" i="45"/>
  <c r="H21" i="45" s="1"/>
  <c r="H25" i="45" s="1"/>
  <c r="H51" i="45"/>
  <c r="F54" i="45"/>
  <c r="H53" i="45"/>
  <c r="H50" i="45"/>
  <c r="I54" i="44"/>
  <c r="G54" i="44"/>
  <c r="I42" i="44"/>
  <c r="I40" i="44"/>
  <c r="I39" i="44"/>
  <c r="I38" i="44"/>
  <c r="I37" i="44"/>
  <c r="M13" i="26"/>
  <c r="L13" i="26"/>
  <c r="G13" i="26"/>
  <c r="F13" i="26"/>
  <c r="E13" i="26"/>
  <c r="G25" i="45" l="1"/>
  <c r="I17" i="26"/>
  <c r="H17" i="26"/>
  <c r="G29" i="44"/>
  <c r="G20" i="44"/>
  <c r="G21" i="44" s="1"/>
  <c r="H13" i="26" s="1"/>
  <c r="H51" i="44"/>
  <c r="I41" i="44"/>
  <c r="G55" i="45"/>
  <c r="H54" i="45"/>
  <c r="I20" i="44"/>
  <c r="I21" i="44" s="1"/>
  <c r="I25" i="44" s="1"/>
  <c r="H50" i="44"/>
  <c r="H20" i="44"/>
  <c r="H21" i="44" s="1"/>
  <c r="H25" i="44" s="1"/>
  <c r="G26" i="44"/>
  <c r="G25" i="44" s="1"/>
  <c r="F54" i="44"/>
  <c r="H53" i="44"/>
  <c r="H52" i="44"/>
  <c r="E54" i="44"/>
  <c r="H54" i="44" l="1"/>
  <c r="G55" i="44"/>
  <c r="G32" i="44"/>
  <c r="I13" i="26"/>
  <c r="K46" i="26"/>
  <c r="K45" i="26"/>
  <c r="J42" i="26"/>
  <c r="J40" i="26"/>
  <c r="J36" i="26"/>
  <c r="J34" i="26"/>
  <c r="J32" i="26"/>
  <c r="K27" i="26"/>
  <c r="J23" i="26"/>
  <c r="J22" i="26"/>
  <c r="J21" i="26"/>
  <c r="J19" i="26"/>
  <c r="J16" i="26"/>
  <c r="J47" i="26"/>
  <c r="J17" i="26"/>
  <c r="K18" i="26"/>
  <c r="K22" i="26"/>
  <c r="K23" i="26"/>
  <c r="J24" i="26"/>
  <c r="J25" i="26"/>
  <c r="J26" i="26"/>
  <c r="J29" i="26"/>
  <c r="K30" i="26"/>
  <c r="J31" i="26"/>
  <c r="J33" i="26"/>
  <c r="K34" i="26"/>
  <c r="J35" i="26"/>
  <c r="J37" i="26"/>
  <c r="K42" i="26"/>
  <c r="J43" i="26"/>
  <c r="J46" i="26" l="1"/>
  <c r="J45" i="26"/>
  <c r="J44" i="26"/>
  <c r="J39" i="26"/>
  <c r="J38" i="26"/>
  <c r="K37" i="26"/>
  <c r="K35" i="26"/>
  <c r="K33" i="26"/>
  <c r="K31" i="26"/>
  <c r="J30" i="26"/>
  <c r="K29" i="26"/>
  <c r="J27" i="26"/>
  <c r="K26" i="26"/>
  <c r="K25" i="26"/>
  <c r="J20" i="26"/>
  <c r="K19" i="26"/>
  <c r="J18" i="26"/>
  <c r="K38" i="26"/>
  <c r="K47" i="26"/>
  <c r="K43" i="26"/>
  <c r="K39" i="26"/>
  <c r="K44" i="26"/>
  <c r="K36" i="26"/>
  <c r="K32" i="26"/>
  <c r="K24" i="26"/>
  <c r="K20" i="26"/>
  <c r="K16" i="26"/>
  <c r="K21" i="26"/>
  <c r="K17" i="26"/>
  <c r="I42" i="43" l="1"/>
  <c r="I40" i="43"/>
  <c r="I39" i="43"/>
  <c r="I38" i="43"/>
  <c r="M14" i="26"/>
  <c r="L14" i="26"/>
  <c r="F14" i="26"/>
  <c r="E14" i="26"/>
  <c r="G26" i="43" l="1"/>
  <c r="G32" i="43" s="1"/>
  <c r="H52" i="43"/>
  <c r="G57" i="43" s="1"/>
  <c r="I54" i="43"/>
  <c r="G20" i="43"/>
  <c r="G21" i="43" s="1"/>
  <c r="I37" i="43"/>
  <c r="F54" i="43"/>
  <c r="G14" i="26"/>
  <c r="H20" i="43"/>
  <c r="H21" i="43" s="1"/>
  <c r="H25" i="43" s="1"/>
  <c r="I41" i="43"/>
  <c r="E54" i="43"/>
  <c r="H51" i="43"/>
  <c r="I20" i="43"/>
  <c r="I21" i="43" s="1"/>
  <c r="I25" i="43" s="1"/>
  <c r="G29" i="43"/>
  <c r="H53" i="43"/>
  <c r="G58" i="43" s="1"/>
  <c r="G54" i="43"/>
  <c r="H50" i="43"/>
  <c r="I14" i="26" l="1"/>
  <c r="G25" i="43"/>
  <c r="H14" i="26"/>
  <c r="H54" i="43"/>
  <c r="G55" i="43"/>
  <c r="K13" i="26" l="1"/>
  <c r="I54" i="41"/>
  <c r="G54" i="41"/>
  <c r="E54" i="41"/>
  <c r="I42" i="41"/>
  <c r="I40" i="41"/>
  <c r="I39" i="41"/>
  <c r="I38" i="41"/>
  <c r="I37" i="41"/>
  <c r="M28" i="26"/>
  <c r="L28" i="26"/>
  <c r="G28" i="26"/>
  <c r="G48" i="26" s="1"/>
  <c r="F28" i="26"/>
  <c r="F48" i="26" s="1"/>
  <c r="E28" i="26"/>
  <c r="E48" i="26" s="1"/>
  <c r="L48" i="26" l="1"/>
  <c r="M48" i="26"/>
  <c r="G20" i="41"/>
  <c r="G21" i="41" s="1"/>
  <c r="H28" i="26" s="1"/>
  <c r="G26" i="41"/>
  <c r="I41" i="41"/>
  <c r="H52" i="41"/>
  <c r="H20" i="41"/>
  <c r="H21" i="41" s="1"/>
  <c r="H25" i="41" s="1"/>
  <c r="H51" i="41"/>
  <c r="G57" i="41"/>
  <c r="I20" i="41"/>
  <c r="I21" i="41" s="1"/>
  <c r="I25" i="41" s="1"/>
  <c r="G29" i="41"/>
  <c r="F54" i="41"/>
  <c r="H53" i="41"/>
  <c r="G58" i="41" s="1"/>
  <c r="K15" i="26"/>
  <c r="K14" i="26"/>
  <c r="K12" i="26"/>
  <c r="J14" i="26"/>
  <c r="J15" i="26"/>
  <c r="J12" i="26"/>
  <c r="J13" i="26"/>
  <c r="H50" i="41"/>
  <c r="H53" i="26" l="1"/>
  <c r="H48" i="26"/>
  <c r="H52" i="26"/>
  <c r="G25" i="41"/>
  <c r="I28" i="26"/>
  <c r="G32" i="41"/>
  <c r="H54" i="41"/>
  <c r="G55" i="41"/>
  <c r="J28" i="26" l="1"/>
  <c r="I48" i="26"/>
  <c r="K28" i="26"/>
  <c r="K48" i="26" l="1"/>
  <c r="H58" i="26"/>
  <c r="J48" i="26"/>
  <c r="H57" i="26"/>
  <c r="K49" i="26" l="1"/>
  <c r="N49" i="26"/>
</calcChain>
</file>

<file path=xl/sharedStrings.xml><?xml version="1.0" encoding="utf-8"?>
<sst xmlns="http://schemas.openxmlformats.org/spreadsheetml/2006/main" count="2557" uniqueCount="331">
  <si>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</si>
  <si>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</si>
  <si>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</si>
  <si>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</si>
  <si>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</si>
  <si>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</si>
  <si>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</si>
  <si>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</si>
  <si>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</si>
  <si>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</si>
  <si>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</si>
  <si>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</si>
  <si>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</si>
  <si>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</si>
  <si>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</si>
  <si>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</si>
  <si>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</si>
  <si>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</si>
  <si>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</si>
  <si>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</si>
  <si>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</si>
  <si>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</si>
  <si>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</si>
  <si>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</si>
  <si>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</si>
  <si>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</si>
  <si>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</si>
  <si>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</si>
  <si>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</si>
  <si>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</si>
  <si>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</si>
  <si>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</si>
  <si>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</si>
  <si>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</si>
  <si>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</si>
  <si>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</si>
  <si>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</si>
  <si>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</si>
  <si>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</si>
  <si>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</si>
  <si>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</si>
  <si>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</si>
  <si>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</si>
  <si>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</si>
  <si>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</si>
  <si>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</si>
  <si>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</si>
  <si>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</si>
  <si>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</si>
  <si>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</si>
  <si>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</si>
  <si>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</si>
  <si>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</si>
  <si>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</si>
  <si>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</si>
  <si>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</si>
  <si>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</si>
  <si>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</si>
  <si>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</si>
  <si>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</si>
  <si>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</si>
  <si>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</si>
  <si>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</si>
  <si>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</si>
  <si>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</si>
  <si>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</si>
  <si>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</si>
  <si>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</si>
  <si>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</si>
  <si>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Ing. Miroslava Březinová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</si>
  <si>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</si>
  <si>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</si>
  <si>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</si>
  <si>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</si>
  <si>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</si>
  <si>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</si>
  <si>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</si>
  <si>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</si>
  <si>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Rekapitulace hospodaření /výsledek hospodaření/ za  rok  2018</t>
  </si>
  <si>
    <t>b) Výsledek hospod. předcház. účet. období k 31.12.2018</t>
  </si>
  <si>
    <t>Stav k 1.1.2018</t>
  </si>
  <si>
    <t>1001</t>
  </si>
  <si>
    <t>Mateřská škola Olomouc, Blanická 16</t>
  </si>
  <si>
    <t>Blanická 16</t>
  </si>
  <si>
    <t>772 00  Olomouc</t>
  </si>
  <si>
    <t>Základní škola a Mateřská škola logopedická Olomouc</t>
  </si>
  <si>
    <t>třída Svornosti 900/37</t>
  </si>
  <si>
    <t>779 00  Olomouc</t>
  </si>
  <si>
    <t>1015</t>
  </si>
  <si>
    <t>Střední škola, Základní škola a Mateřská škola prof. V. Vejdovského Olomouc - Hejčín</t>
  </si>
  <si>
    <t>Tomkova 42</t>
  </si>
  <si>
    <t>779 00  Olomouc - Hejčín</t>
  </si>
  <si>
    <t>1032</t>
  </si>
  <si>
    <t>Základní škola Šternberk, Olomoucká 76</t>
  </si>
  <si>
    <t>Olomoucká 2098/76</t>
  </si>
  <si>
    <t>785 01  Šternberk</t>
  </si>
  <si>
    <t>1033</t>
  </si>
  <si>
    <t>Základní škola Uničov, Šternberská 456</t>
  </si>
  <si>
    <t>Šternberská 35/456</t>
  </si>
  <si>
    <t>783 91  Uničov</t>
  </si>
  <si>
    <t>1034</t>
  </si>
  <si>
    <t>Základní škola, Dětský domov a Školní jídelna Litovel</t>
  </si>
  <si>
    <t>Palackého 938</t>
  </si>
  <si>
    <t>784 01  Litovel</t>
  </si>
  <si>
    <t>1100</t>
  </si>
  <si>
    <t>Gymnázium Jana Opletala, Litovel, Opletalova 189</t>
  </si>
  <si>
    <t>Opletalova 189</t>
  </si>
  <si>
    <t>1101</t>
  </si>
  <si>
    <t>Gymnázium, Olomouc, Čajkovského 9</t>
  </si>
  <si>
    <t>Čajkovského 9</t>
  </si>
  <si>
    <t>1102</t>
  </si>
  <si>
    <t>Slovanské gymnázium, Olomouc, tř. Jiřího z Poděbrad 13</t>
  </si>
  <si>
    <t>tř. Jiřího z Poděbrad 13</t>
  </si>
  <si>
    <t>771 11  Olomouc</t>
  </si>
  <si>
    <t>1103</t>
  </si>
  <si>
    <t>Gymnázium, Olomouc - Hejčín, Tomkova 45</t>
  </si>
  <si>
    <t>Tomkova 45</t>
  </si>
  <si>
    <t>1104</t>
  </si>
  <si>
    <t>Gymnázium, Šternberk, Horní náměstí 5</t>
  </si>
  <si>
    <t>Horní náměstí 5</t>
  </si>
  <si>
    <t>1105</t>
  </si>
  <si>
    <t>Gymnázium, Uničov, Gymnazijní 257</t>
  </si>
  <si>
    <t>Gymnazijní 257</t>
  </si>
  <si>
    <t>1120</t>
  </si>
  <si>
    <t>Vyšší odborná škola a Střední průmyslová škola elektrotechnická, Olomouc, Božetěchova 3</t>
  </si>
  <si>
    <t>Božetěchova 3</t>
  </si>
  <si>
    <t>1121</t>
  </si>
  <si>
    <r>
      <t xml:space="preserve">Střední průmyslová škola strojnická, Olomouc, tř. 17. listopadu 49 </t>
    </r>
    <r>
      <rPr>
        <vertAlign val="superscript"/>
        <sz val="10"/>
        <rFont val="Arial"/>
        <family val="2"/>
        <charset val="238"/>
      </rPr>
      <t>)1</t>
    </r>
  </si>
  <si>
    <t>tř. 17. listopadu 49</t>
  </si>
  <si>
    <t>772 11  Olomouc</t>
  </si>
  <si>
    <t>1122</t>
  </si>
  <si>
    <t>Střední průmyslová škola a Střední odborné učiliště Uničov</t>
  </si>
  <si>
    <t>Školní 164</t>
  </si>
  <si>
    <t>1123</t>
  </si>
  <si>
    <t>Střední škola zemědělská a zahradnická, Olomouc, U Hradiska 4</t>
  </si>
  <si>
    <t>U Hradiska 4</t>
  </si>
  <si>
    <t>1150</t>
  </si>
  <si>
    <t>Obchodní akademie, Olomouc, tř. Spojenců 11</t>
  </si>
  <si>
    <t>tř. Spojenců 11</t>
  </si>
  <si>
    <t>1160</t>
  </si>
  <si>
    <t>Střední zdravotnická škola a Vyšší odborná škola zdravotnická Emanuela Pöttinga a Jazyková škola s právem státní jazykové zkoušky Olomouc</t>
  </si>
  <si>
    <t>Pöttingova 2</t>
  </si>
  <si>
    <t>771 00  Olomouc</t>
  </si>
  <si>
    <t>1200</t>
  </si>
  <si>
    <t>Střední odborná škola Litovel, Komenského 677</t>
  </si>
  <si>
    <t>Komenského 677</t>
  </si>
  <si>
    <t>1201</t>
  </si>
  <si>
    <t>Sigmundova střední škola strojírenská, Lutín</t>
  </si>
  <si>
    <t>Jana Sigmunda 242</t>
  </si>
  <si>
    <t>783 49  Lutín</t>
  </si>
  <si>
    <t>1202</t>
  </si>
  <si>
    <t>Střední škola logistiky a chemie, Olomouc, U Hradiska 29</t>
  </si>
  <si>
    <t>U Hradiska 29</t>
  </si>
  <si>
    <t>1204</t>
  </si>
  <si>
    <t>Střední škola polytechnická, Olomouc, Rooseveltova 79</t>
  </si>
  <si>
    <t>Rooseveltova 79</t>
  </si>
  <si>
    <t>1205</t>
  </si>
  <si>
    <t>Střední škola polygrafická, Olomouc, Střední novosadská 87/53</t>
  </si>
  <si>
    <t>Střední novosadská 87/53</t>
  </si>
  <si>
    <t>1206</t>
  </si>
  <si>
    <t>Střední odborná škola obchodu a služeb, Olomouc, Štursova 14</t>
  </si>
  <si>
    <t>Štursova 14</t>
  </si>
  <si>
    <t>1207</t>
  </si>
  <si>
    <t>Střední škola technická  a obchodní, Olomouc, Kosinova 4</t>
  </si>
  <si>
    <t>Kosinova 4</t>
  </si>
  <si>
    <t>1208</t>
  </si>
  <si>
    <t>Střední odborná škola lesnická a strojírenská Šternberk</t>
  </si>
  <si>
    <t>Opavská 8</t>
  </si>
  <si>
    <t>1300</t>
  </si>
  <si>
    <t>Základní umělecká škola  Iši Krejčího Olomouc, Na Vozovce 32</t>
  </si>
  <si>
    <t>Na Vozovce 246/32</t>
  </si>
  <si>
    <t>1301</t>
  </si>
  <si>
    <t>Základní umělecká škola „Žerotín“ Olomouc, Kavaleristů 6</t>
  </si>
  <si>
    <t>Kavaleristů 6</t>
  </si>
  <si>
    <t>1302</t>
  </si>
  <si>
    <t>Základní umělecká škola Miloslava Stibora - výtvarný obor, Olomouc, Pionýrská 4</t>
  </si>
  <si>
    <t>Pionýrská 4</t>
  </si>
  <si>
    <t>1303</t>
  </si>
  <si>
    <t>Základní umělecká škola Litovel, Jungmannova 740</t>
  </si>
  <si>
    <t>Jungmannova 740</t>
  </si>
  <si>
    <t>1304</t>
  </si>
  <si>
    <t>Základní umělecká škola, Uničov, Litovelská 190</t>
  </si>
  <si>
    <t>Litovelská 190</t>
  </si>
  <si>
    <t>1350</t>
  </si>
  <si>
    <t>Dům dětí a mládeže Olomouc</t>
  </si>
  <si>
    <t>tř. 17. listopadu 47</t>
  </si>
  <si>
    <t>771 74  Olomouc</t>
  </si>
  <si>
    <t>1351</t>
  </si>
  <si>
    <t>Dům dětí a mládeže  Litovel</t>
  </si>
  <si>
    <t>Komenského 719/6</t>
  </si>
  <si>
    <t>1352</t>
  </si>
  <si>
    <t>Dům dětí a mládeže Vila Tereza, Uničov</t>
  </si>
  <si>
    <t>Nádražní 530</t>
  </si>
  <si>
    <t>1400</t>
  </si>
  <si>
    <t>Dětský domov a Školní jídelna, Olomouc, U Sportovní haly 1a</t>
  </si>
  <si>
    <t>U Sportovní haly 544/1a</t>
  </si>
  <si>
    <t>1450</t>
  </si>
  <si>
    <t>Pedagogicko - psychologická poradna a Speciálně pedagogické centrum Olomouckého kraje, Olomouc, U Sportovní haly 1a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</si>
  <si>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ve ztrátě, která činí -26 223,92 Kč. Ztráta bude pokryta z prostředků ze zlepšeného VH v násl. letech.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</si>
  <si>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ve ztrátě, která činí -18 910,40 Kč. Ztráta bude pokryta z prostředků rezervního fondu  (3 646,92 Kč) a ze zlepšeného VH v násl. letech (15 263,48 Kč).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</si>
  <si>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ve ztrátě, která činí -275 271,31 Kč. Ztráta bude pokryta z prostředků rezervního fondu.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</si>
  <si>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ve zlepšeném výsledku hospodaření, a to ve výši 33 263,05 Kč, který bude částečně použit na úhradu neuhrazené ztráty minulých let, která je ve výši - 27 948,13 Kč.</t>
  </si>
  <si>
    <t>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1 142,98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</si>
  <si>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142 058,55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</si>
  <si>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1 201 779,59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</si>
  <si>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57 072,42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</si>
  <si>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27 117,17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</si>
  <si>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13 458,35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</si>
  <si>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399 093,06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</si>
  <si>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47 940,84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</si>
  <si>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317 582,40 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</si>
  <si>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341 790,52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</si>
  <si>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53 510,62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</si>
  <si>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 212 337,90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</si>
  <si>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379 454,51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</si>
  <si>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777 825,29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</si>
  <si>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268 723,29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</si>
  <si>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402 886,61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</si>
  <si>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742 327,92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</si>
  <si>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129 408,17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</si>
  <si>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250 614,47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</si>
  <si>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272 184,64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</si>
  <si>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323 968,21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</si>
  <si>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25 186,35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</si>
  <si>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179 944,89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</si>
  <si>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16 336,70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</si>
  <si>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180 835,18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</si>
  <si>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270 909,35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</si>
  <si>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20 349,35 Kč.</t>
  </si>
  <si>
    <t>Příspěvková organizace, skončila ve ztrátě, která činí -36 891,45  Kč. Ztráta bude pokryta z prostředků rezervního fondu.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</si>
  <si>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149 176,39 Kč, který bude celý použit na úhradu neuhrazené ztráty minulých let.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</si>
  <si>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ve ztrátě, která činí -423 381,06 Kč. Ztráta bude pokryta z prostředků rezervního fondu (11 088,84 Kč) a ze zlepšeného VH v násl. letech (412 292,22 Kč).</t>
  </si>
  <si>
    <t>Mateřská škola</t>
  </si>
  <si>
    <t>Blanická 16, Olomouc</t>
  </si>
  <si>
    <t>66181500</t>
  </si>
  <si>
    <t>Třída Svornosti 900/37, 779 00 Olomouc</t>
  </si>
  <si>
    <t>00601683</t>
  </si>
  <si>
    <t>Tomkova 411/42, Olomouc  779 00</t>
  </si>
  <si>
    <t>00601691</t>
  </si>
  <si>
    <t>Olomoucká 76, 785 01 Šternberk</t>
  </si>
  <si>
    <t>61989789</t>
  </si>
  <si>
    <t>Základní škola Uničov,Šternberská456</t>
  </si>
  <si>
    <t>Šternberská 456, Uničov 783 91</t>
  </si>
  <si>
    <t>61989762</t>
  </si>
  <si>
    <t>Palackého 938, 784 01 Litovel</t>
  </si>
  <si>
    <t>61989771</t>
  </si>
  <si>
    <t>Gymnázium Jana Opletala,Litovel,Opletalova 189</t>
  </si>
  <si>
    <t>Opletalova 189, 784 01  Litovel</t>
  </si>
  <si>
    <t>00601772</t>
  </si>
  <si>
    <t>Čajkovského 9, Olomouc, 779 00</t>
  </si>
  <si>
    <t>00848956</t>
  </si>
  <si>
    <t>Jiřího z Poděbrad 13</t>
  </si>
  <si>
    <t>601781</t>
  </si>
  <si>
    <t>Gymnázium Olomouc - Hejčín</t>
  </si>
  <si>
    <t>Tomkova 45, 779 00  Olomouc</t>
  </si>
  <si>
    <t>00601799</t>
  </si>
  <si>
    <t>Horní náměstí 5, 785 01 Šternberk</t>
  </si>
  <si>
    <t>00601764</t>
  </si>
  <si>
    <t>601756</t>
  </si>
  <si>
    <t>Vyšší odborná škola a Střední průmyslová škola elektrotechnická</t>
  </si>
  <si>
    <t>Božetětěchova 3, Olomouc 77900</t>
  </si>
  <si>
    <t>00844012</t>
  </si>
  <si>
    <t>Střední průmyslová škola strojnická Olomouc</t>
  </si>
  <si>
    <t>17. listopadu 995/49</t>
  </si>
  <si>
    <t>00601748</t>
  </si>
  <si>
    <t>Školní 164, 783 91 Uničov</t>
  </si>
  <si>
    <t>00601730</t>
  </si>
  <si>
    <t>Střední škola zemědělská a zahradnická Olomuc, U Hradiska 4</t>
  </si>
  <si>
    <t>779 00 U Hradiska 4, Olomouc</t>
  </si>
  <si>
    <t>00602035</t>
  </si>
  <si>
    <t>Obchodní  akademie, Olomouc</t>
  </si>
  <si>
    <t>tř. Spojenců 745/11, 779 00 Olomouc</t>
  </si>
  <si>
    <t>00601721</t>
  </si>
  <si>
    <t>Pöttingova 624/2, 771 00  Olomouc</t>
  </si>
  <si>
    <t>00600938</t>
  </si>
  <si>
    <t>Střední odborná škola Litovel</t>
  </si>
  <si>
    <t>Komenského 677, 784 01 Litovel</t>
  </si>
  <si>
    <t>848875</t>
  </si>
  <si>
    <t>Jana Sigmunda 242, 783 49  Lutín</t>
  </si>
  <si>
    <t>66935733</t>
  </si>
  <si>
    <t>U Hradiska 29, 779 00  Olomouc</t>
  </si>
  <si>
    <t>00845337</t>
  </si>
  <si>
    <t>Rooseveltova 79, 779 00 Olomouc</t>
  </si>
  <si>
    <t>13643606</t>
  </si>
  <si>
    <t>Střední škola polygrafická Olomouc</t>
  </si>
  <si>
    <t>Střední novosadská 87/53, 779 00 Olomouc</t>
  </si>
  <si>
    <t>00848778</t>
  </si>
  <si>
    <t>Střední odborná škola obchodu a služeb</t>
  </si>
  <si>
    <t>577448</t>
  </si>
  <si>
    <t>Střední škola technická a obchodní, Olomouc, Kosinova 4</t>
  </si>
  <si>
    <t>Kosinova 872/4, 779 00 Olomouc</t>
  </si>
  <si>
    <t>14451085</t>
  </si>
  <si>
    <t>Opavská 8, 785 01 Šternberk</t>
  </si>
  <si>
    <t>00848794</t>
  </si>
  <si>
    <t>Základní umělecká škola Iši Krejčího Olomouc, Na Vozovce 32</t>
  </si>
  <si>
    <t>Na Vozovce 32, 779 00 Olomouc</t>
  </si>
  <si>
    <t>47654236</t>
  </si>
  <si>
    <t>Základní umělecká škola "Žerotín" Olomouc, Kavaleristů 6</t>
  </si>
  <si>
    <t>Kavaleristů 6, 772 00  Olomouc</t>
  </si>
  <si>
    <t>00096725</t>
  </si>
  <si>
    <t>Základní umělecká škola Miloslava Stibora, výtvarný obor, Olomouc, Pionýrská 4</t>
  </si>
  <si>
    <t>Pionýrská 4, 779 00 Olomouc</t>
  </si>
  <si>
    <t>47654279</t>
  </si>
  <si>
    <t>Základní umělecká škola Litovel</t>
  </si>
  <si>
    <t>Jungmannova 740 Litovel 784 01</t>
  </si>
  <si>
    <t>47654325</t>
  </si>
  <si>
    <t>Litovelská 190, 783 91 Uničov</t>
  </si>
  <si>
    <t>47654244</t>
  </si>
  <si>
    <t>tř. 17. listopadu 1034/47, 771 74 Olomouc</t>
  </si>
  <si>
    <t>00096792</t>
  </si>
  <si>
    <t>Dům dětí a mládeže Litovel</t>
  </si>
  <si>
    <t>61989738</t>
  </si>
  <si>
    <t>Nádražní 530,  Uničov  783 91</t>
  </si>
  <si>
    <t>47654392</t>
  </si>
  <si>
    <t>U Sportovní haly 1a/544, 772 00  Olomouc</t>
  </si>
  <si>
    <t>00849235</t>
  </si>
  <si>
    <t>Pedagogicko - psychologická poradna a Speciálně pedagogické centrum Olomouckého kraje</t>
  </si>
  <si>
    <t>U Sportovní haly 544/1a, Olomouc</t>
  </si>
  <si>
    <t>60338911</t>
  </si>
  <si>
    <t>Příspěvkové organizace v oblasti školství (Olomouc)</t>
  </si>
  <si>
    <t>Vyplnit 2017 na 291 546,00 Kč</t>
  </si>
  <si>
    <t>Vyplnit údaj 4 989 894,00</t>
  </si>
  <si>
    <t>Vyplnit údaj 384 706,70</t>
  </si>
  <si>
    <t>Z celkového počtu 36 organizací v oblasti okresu Olomouc skončilo:</t>
  </si>
  <si>
    <t xml:space="preserve"> - 32 organizací se zlepšeným výsledkem hospodaření  v celkové výši  </t>
  </si>
  <si>
    <t xml:space="preserve"> -    4 organizací se zhoršeným výsledkem hospodaření v celkové výši </t>
  </si>
  <si>
    <t xml:space="preserve"> -   0 organizací s vyrovnaným výsledkem hospodaření</t>
  </si>
  <si>
    <t xml:space="preserve"> -  31 organizací se zlepšeným výsledkem hospodaření  v celkové výši  </t>
  </si>
  <si>
    <t xml:space="preserve"> -   5 organizací se zhoršeným výsledkem hospodaření v celkové výši </t>
  </si>
  <si>
    <t>Usnesením Zastupitelstva OK UZ/11/33/2018 ze dne 25.6. 2018, došlo k 1.9.2018 ke sloučení s příspěvkovou organizací Střední škola a Základní škola prof. Z. Matějčka Olomouc, Svatoplukova 11. Nástupnická organizace převzala zlepšený výsledek hospodaření, který byl  k 31.8.2018 ve výši 141 332,28 Kč, tato výše je ovlivněna transferovým podílem, což je pouze účetní zápis bez vazby na finanční prostředky. Po odečtení transferového podílu z výsledku hospodaření organizace skončila ve zlepšeném výsledku hospodaření, a to ve výši 139 316,28 Kč, který bude přidělen do rezervního fondu nástupnické organizace. Nástupnické organizace k 31.12.2018 ukončila hospodaření s kladným výsledkem hospodaření.</t>
  </si>
  <si>
    <t xml:space="preserve"> 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236 029,98 Kč, který není z důvodu návrhu neschválení účetní závěrky navržen k rozdělení.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</si>
</sst>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vertAlign val="superscript"/>
      <sz val="10"/>
      <name val="Arial"/>
      <family val="2"/>
      <charset val="238"/>
    </font>
    <font>
      <b/>
      <sz val="9"/>
      <name val="Arial Black"/>
      <family val="2"/>
      <charset val="238"/>
    </font>
    <font>
      <sz val="8"/>
      <color theme="1"/>
      <name val="Arial"/>
      <family val="2"/>
      <charset val="238"/>
    </font>
    <font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9" fillId="0" borderId="0"/>
    <xf numFmtId="0" fontId="29" fillId="0" borderId="0"/>
    <xf numFmtId="44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0" fillId="0" borderId="0"/>
    <xf numFmtId="0" fontId="30" fillId="0" borderId="0"/>
    <xf numFmtId="0" fontId="3" fillId="0" borderId="0"/>
    <xf numFmtId="0" fontId="3" fillId="0" borderId="0"/>
    <xf numFmtId="166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56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3" fillId="0" borderId="9" xfId="0" applyFont="1" applyFill="1" applyBorder="1"/>
    <xf numFmtId="0" fontId="23" fillId="0" borderId="10" xfId="0" applyFont="1" applyFill="1" applyBorder="1"/>
    <xf numFmtId="0" fontId="21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5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0" fontId="7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4" fontId="21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6" xfId="0" applyFont="1" applyFill="1" applyBorder="1"/>
    <xf numFmtId="0" fontId="5" fillId="0" borderId="27" xfId="0" applyFont="1" applyFill="1" applyBorder="1"/>
    <xf numFmtId="0" fontId="6" fillId="0" borderId="28" xfId="0" applyFont="1" applyFill="1" applyBorder="1"/>
    <xf numFmtId="0" fontId="23" fillId="0" borderId="25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2" xfId="0" applyNumberFormat="1" applyFont="1" applyFill="1" applyBorder="1"/>
    <xf numFmtId="4" fontId="28" fillId="0" borderId="3" xfId="0" applyNumberFormat="1" applyFont="1" applyFill="1" applyBorder="1"/>
    <xf numFmtId="4" fontId="28" fillId="0" borderId="12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32" xfId="0" applyFont="1" applyFill="1" applyBorder="1" applyAlignment="1">
      <alignment vertical="top" wrapText="1"/>
    </xf>
    <xf numFmtId="0" fontId="28" fillId="0" borderId="42" xfId="0" applyFont="1" applyFill="1" applyBorder="1" applyAlignment="1">
      <alignment vertical="top" wrapText="1" shrinkToFit="1"/>
    </xf>
    <xf numFmtId="0" fontId="28" fillId="0" borderId="42" xfId="0" applyFont="1" applyFill="1" applyBorder="1" applyAlignment="1">
      <alignment wrapText="1"/>
    </xf>
    <xf numFmtId="0" fontId="5" fillId="0" borderId="44" xfId="0" applyFont="1" applyFill="1" applyBorder="1" applyAlignment="1">
      <alignment horizontal="center"/>
    </xf>
    <xf numFmtId="0" fontId="1" fillId="0" borderId="48" xfId="0" applyFont="1" applyFill="1" applyBorder="1"/>
    <xf numFmtId="0" fontId="1" fillId="0" borderId="0" xfId="0" applyFont="1"/>
    <xf numFmtId="0" fontId="31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4" fontId="28" fillId="0" borderId="50" xfId="0" applyNumberFormat="1" applyFont="1" applyFill="1" applyBorder="1"/>
    <xf numFmtId="0" fontId="28" fillId="0" borderId="43" xfId="0" applyFont="1" applyFill="1" applyBorder="1" applyAlignment="1">
      <alignment horizontal="left"/>
    </xf>
    <xf numFmtId="2" fontId="2" fillId="0" borderId="52" xfId="0" applyNumberFormat="1" applyFont="1" applyFill="1" applyBorder="1"/>
    <xf numFmtId="4" fontId="28" fillId="0" borderId="53" xfId="0" applyNumberFormat="1" applyFont="1" applyFill="1" applyBorder="1"/>
    <xf numFmtId="4" fontId="28" fillId="0" borderId="54" xfId="0" applyNumberFormat="1" applyFont="1" applyFill="1" applyBorder="1"/>
    <xf numFmtId="2" fontId="28" fillId="0" borderId="51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2" fillId="0" borderId="0" xfId="0" applyFont="1" applyFill="1" applyBorder="1" applyAlignment="1">
      <alignment horizontal="right"/>
    </xf>
    <xf numFmtId="0" fontId="2" fillId="0" borderId="4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" fontId="2" fillId="0" borderId="57" xfId="0" applyNumberFormat="1" applyFont="1" applyFill="1" applyBorder="1"/>
    <xf numFmtId="0" fontId="1" fillId="0" borderId="0" xfId="1" applyFont="1" applyProtection="1">
      <protection hidden="1"/>
    </xf>
    <xf numFmtId="4" fontId="1" fillId="0" borderId="0" xfId="1" applyNumberFormat="1" applyFont="1" applyFill="1" applyBorder="1" applyAlignment="1" applyProtection="1">
      <alignment shrinkToFit="1"/>
      <protection hidden="1"/>
    </xf>
    <xf numFmtId="0" fontId="12" fillId="0" borderId="1" xfId="1" applyFont="1" applyBorder="1" applyProtection="1">
      <protection hidden="1"/>
    </xf>
    <xf numFmtId="0" fontId="1" fillId="0" borderId="2" xfId="1" applyFont="1" applyBorder="1" applyProtection="1">
      <protection hidden="1"/>
    </xf>
    <xf numFmtId="0" fontId="1" fillId="0" borderId="14" xfId="1" applyFont="1" applyBorder="1" applyProtection="1">
      <protection hidden="1"/>
    </xf>
    <xf numFmtId="0" fontId="1" fillId="0" borderId="25" xfId="1" applyFont="1" applyBorder="1" applyProtection="1">
      <protection hidden="1"/>
    </xf>
    <xf numFmtId="0" fontId="1" fillId="0" borderId="11" xfId="1" applyFont="1" applyBorder="1" applyProtection="1">
      <protection hidden="1"/>
    </xf>
    <xf numFmtId="0" fontId="1" fillId="0" borderId="12" xfId="1" applyFont="1" applyBorder="1" applyProtection="1">
      <protection hidden="1"/>
    </xf>
    <xf numFmtId="0" fontId="1" fillId="0" borderId="10" xfId="1" applyFont="1" applyBorder="1" applyProtection="1">
      <protection hidden="1"/>
    </xf>
    <xf numFmtId="4" fontId="21" fillId="0" borderId="0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0" fontId="34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4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0" fontId="1" fillId="0" borderId="45" xfId="0" applyFont="1" applyFill="1" applyBorder="1"/>
    <xf numFmtId="0" fontId="6" fillId="0" borderId="56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8" fillId="0" borderId="0" xfId="1" applyFont="1" applyFill="1" applyBorder="1" applyProtection="1">
      <protection hidden="1"/>
    </xf>
    <xf numFmtId="0" fontId="11" fillId="0" borderId="0" xfId="1" applyFont="1" applyFill="1" applyBorder="1" applyProtection="1">
      <protection hidden="1"/>
    </xf>
    <xf numFmtId="0" fontId="12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5" fillId="0" borderId="0" xfId="1" applyFont="1" applyFill="1" applyProtection="1">
      <protection hidden="1"/>
    </xf>
    <xf numFmtId="0" fontId="3" fillId="0" borderId="0" xfId="1" applyFont="1" applyFill="1" applyProtection="1">
      <protection hidden="1"/>
    </xf>
    <xf numFmtId="0" fontId="1" fillId="3" borderId="0" xfId="1" applyFont="1" applyFill="1" applyAlignment="1" applyProtection="1">
      <alignment horizontal="right"/>
      <protection hidden="1"/>
    </xf>
    <xf numFmtId="0" fontId="4" fillId="0" borderId="0" xfId="1" applyFont="1" applyFill="1" applyProtection="1">
      <protection hidden="1"/>
    </xf>
    <xf numFmtId="0" fontId="4" fillId="0" borderId="0" xfId="1" applyFont="1" applyFill="1" applyAlignment="1" applyProtection="1">
      <protection hidden="1"/>
    </xf>
    <xf numFmtId="0" fontId="5" fillId="0" borderId="0" xfId="1" applyFont="1" applyFill="1" applyProtection="1">
      <protection hidden="1"/>
    </xf>
    <xf numFmtId="0" fontId="22" fillId="0" borderId="0" xfId="1" applyFont="1" applyFill="1" applyProtection="1">
      <protection hidden="1"/>
    </xf>
    <xf numFmtId="2" fontId="1" fillId="0" borderId="0" xfId="1" applyNumberFormat="1" applyFont="1" applyFill="1" applyAlignment="1" applyProtection="1">
      <alignment horizontal="left" indent="10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 applyProtection="1">
      <alignment horizontal="left" shrinkToFit="1"/>
      <protection hidden="1"/>
    </xf>
    <xf numFmtId="0" fontId="7" fillId="0" borderId="0" xfId="1" applyFont="1" applyFill="1" applyAlignment="1" applyProtection="1">
      <alignment shrinkToFit="1"/>
      <protection hidden="1"/>
    </xf>
    <xf numFmtId="0" fontId="6" fillId="0" borderId="0" xfId="1" applyFont="1" applyFill="1" applyProtection="1">
      <protection hidden="1"/>
    </xf>
    <xf numFmtId="0" fontId="14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Fill="1" applyBorder="1" applyAlignment="1" applyProtection="1">
      <alignment horizontal="right" shrinkToFit="1"/>
      <protection hidden="1"/>
    </xf>
    <xf numFmtId="0" fontId="1" fillId="0" borderId="0" xfId="1" applyFont="1" applyFill="1" applyBorder="1" applyAlignment="1" applyProtection="1">
      <alignment horizontal="center" shrinkToFit="1"/>
      <protection hidden="1"/>
    </xf>
    <xf numFmtId="0" fontId="11" fillId="0" borderId="0" xfId="1" applyFont="1" applyFill="1" applyAlignment="1" applyProtection="1">
      <alignment horizontal="right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Protection="1">
      <protection hidden="1"/>
    </xf>
    <xf numFmtId="4" fontId="11" fillId="0" borderId="0" xfId="1" applyNumberFormat="1" applyFont="1" applyFill="1" applyBorder="1" applyAlignment="1" applyProtection="1">
      <alignment shrinkToFit="1"/>
      <protection hidden="1"/>
    </xf>
    <xf numFmtId="0" fontId="34" fillId="0" borderId="0" xfId="1" applyFont="1" applyFill="1" applyBorder="1" applyAlignment="1" applyProtection="1">
      <alignment horizontal="right"/>
      <protection hidden="1"/>
    </xf>
    <xf numFmtId="0" fontId="2" fillId="0" borderId="0" xfId="1" applyFont="1" applyFill="1" applyBorder="1" applyProtection="1">
      <protection hidden="1"/>
    </xf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1" fillId="0" borderId="0" xfId="1" applyAlignment="1">
      <alignment horizontal="right" indent="4"/>
    </xf>
    <xf numFmtId="4" fontId="10" fillId="0" borderId="0" xfId="1" applyNumberFormat="1" applyFont="1" applyFill="1" applyBorder="1" applyAlignment="1" applyProtection="1">
      <alignment shrinkToFit="1"/>
      <protection hidden="1"/>
    </xf>
    <xf numFmtId="0" fontId="26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4" fontId="12" fillId="0" borderId="0" xfId="1" applyNumberFormat="1" applyFont="1" applyFill="1" applyBorder="1" applyAlignment="1" applyProtection="1">
      <alignment shrinkToFit="1"/>
      <protection hidden="1"/>
    </xf>
    <xf numFmtId="0" fontId="14" fillId="0" borderId="0" xfId="1" applyFont="1" applyFill="1" applyBorder="1" applyProtection="1">
      <protection hidden="1"/>
    </xf>
    <xf numFmtId="0" fontId="36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3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7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alignment horizontal="right"/>
      <protection hidden="1"/>
    </xf>
    <xf numFmtId="0" fontId="21" fillId="0" borderId="0" xfId="25" applyFont="1" applyFill="1" applyBorder="1" applyProtection="1"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3" fillId="0" borderId="0" xfId="25" applyFont="1" applyFill="1" applyBorder="1" applyAlignment="1" applyProtection="1">
      <protection hidden="1"/>
    </xf>
    <xf numFmtId="0" fontId="1" fillId="0" borderId="0" xfId="1" applyFont="1" applyAlignment="1" applyProtection="1">
      <alignment vertical="top" wrapText="1" shrinkToFit="1"/>
      <protection hidden="1"/>
    </xf>
    <xf numFmtId="4" fontId="26" fillId="2" borderId="0" xfId="1" applyNumberFormat="1" applyFont="1" applyFill="1" applyAlignment="1" applyProtection="1">
      <alignment shrinkToFit="1"/>
      <protection hidden="1"/>
    </xf>
    <xf numFmtId="4" fontId="19" fillId="0" borderId="0" xfId="1" applyNumberFormat="1" applyFont="1" applyFill="1" applyBorder="1" applyProtection="1">
      <protection hidden="1"/>
    </xf>
    <xf numFmtId="0" fontId="1" fillId="0" borderId="0" xfId="1" applyFont="1" applyFill="1" applyBorder="1" applyAlignment="1" applyProtection="1">
      <alignment shrinkToFit="1"/>
      <protection hidden="1"/>
    </xf>
    <xf numFmtId="0" fontId="1" fillId="0" borderId="0" xfId="1" applyFont="1" applyFill="1" applyBorder="1" applyAlignment="1" applyProtection="1">
      <alignment horizontal="right" indent="4"/>
      <protection hidden="1"/>
    </xf>
    <xf numFmtId="0" fontId="1" fillId="0" borderId="0" xfId="1" applyFont="1" applyFill="1" applyBorder="1" applyAlignment="1" applyProtection="1">
      <alignment horizontal="left" indent="2"/>
      <protection hidden="1"/>
    </xf>
    <xf numFmtId="4" fontId="1" fillId="0" borderId="0" xfId="1" applyNumberFormat="1" applyFont="1" applyFill="1" applyBorder="1" applyProtection="1">
      <protection hidden="1"/>
    </xf>
    <xf numFmtId="0" fontId="1" fillId="0" borderId="0" xfId="1" applyFont="1" applyAlignment="1" applyProtection="1">
      <alignment horizontal="center"/>
      <protection hidden="1"/>
    </xf>
    <xf numFmtId="10" fontId="1" fillId="0" borderId="0" xfId="1" applyNumberFormat="1" applyFont="1" applyFill="1" applyBorder="1" applyAlignment="1" applyProtection="1">
      <alignment horizontal="right" indent="4"/>
      <protection hidden="1"/>
    </xf>
    <xf numFmtId="0" fontId="10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vertical="top" wrapText="1"/>
      <protection locked="0"/>
    </xf>
    <xf numFmtId="4" fontId="6" fillId="0" borderId="0" xfId="1" applyNumberFormat="1" applyFont="1" applyFill="1" applyBorder="1" applyProtection="1">
      <protection hidden="1"/>
    </xf>
    <xf numFmtId="0" fontId="12" fillId="0" borderId="2" xfId="1" applyFont="1" applyBorder="1" applyProtection="1">
      <protection hidden="1"/>
    </xf>
    <xf numFmtId="0" fontId="1" fillId="0" borderId="37" xfId="1" applyFont="1" applyBorder="1" applyAlignment="1" applyProtection="1">
      <alignment horizontal="center"/>
      <protection hidden="1"/>
    </xf>
    <xf numFmtId="0" fontId="1" fillId="0" borderId="13" xfId="1" applyFont="1" applyBorder="1" applyAlignment="1" applyProtection="1">
      <alignment horizontal="center"/>
      <protection hidden="1"/>
    </xf>
    <xf numFmtId="0" fontId="1" fillId="0" borderId="13" xfId="1" applyFont="1" applyBorder="1" applyAlignment="1" applyProtection="1">
      <alignment horizontal="left"/>
      <protection hidden="1"/>
    </xf>
    <xf numFmtId="0" fontId="1" fillId="0" borderId="3" xfId="1" applyFont="1" applyBorder="1" applyAlignment="1" applyProtection="1">
      <alignment horizontal="left"/>
      <protection hidden="1"/>
    </xf>
    <xf numFmtId="0" fontId="1" fillId="0" borderId="38" xfId="1" applyFont="1" applyBorder="1" applyProtection="1">
      <protection hidden="1"/>
    </xf>
    <xf numFmtId="0" fontId="1" fillId="0" borderId="29" xfId="1" applyFont="1" applyBorder="1" applyProtection="1">
      <protection hidden="1"/>
    </xf>
    <xf numFmtId="14" fontId="1" fillId="0" borderId="29" xfId="1" applyNumberFormat="1" applyFont="1" applyBorder="1" applyAlignment="1" applyProtection="1">
      <alignment horizontal="right"/>
      <protection hidden="1"/>
    </xf>
    <xf numFmtId="14" fontId="1" fillId="0" borderId="25" xfId="1" applyNumberFormat="1" applyFont="1" applyBorder="1" applyAlignment="1" applyProtection="1">
      <alignment horizontal="right"/>
      <protection hidden="1"/>
    </xf>
    <xf numFmtId="0" fontId="1" fillId="0" borderId="29" xfId="1" applyFont="1" applyBorder="1" applyAlignment="1" applyProtection="1">
      <alignment horizontal="center"/>
      <protection hidden="1"/>
    </xf>
    <xf numFmtId="0" fontId="1" fillId="0" borderId="33" xfId="1" applyFont="1" applyBorder="1" applyProtection="1">
      <protection hidden="1"/>
    </xf>
    <xf numFmtId="0" fontId="1" fillId="0" borderId="15" xfId="1" applyFont="1" applyFill="1" applyBorder="1" applyProtection="1">
      <protection hidden="1"/>
    </xf>
    <xf numFmtId="0" fontId="1" fillId="0" borderId="16" xfId="1" applyFont="1" applyFill="1" applyBorder="1" applyProtection="1">
      <protection hidden="1"/>
    </xf>
    <xf numFmtId="4" fontId="1" fillId="0" borderId="39" xfId="1" applyNumberFormat="1" applyFont="1" applyFill="1" applyBorder="1" applyAlignment="1" applyProtection="1">
      <alignment horizontal="right"/>
      <protection hidden="1"/>
    </xf>
    <xf numFmtId="4" fontId="1" fillId="0" borderId="34" xfId="1" applyNumberFormat="1" applyFont="1" applyFill="1" applyBorder="1" applyAlignment="1" applyProtection="1">
      <alignment horizontal="right"/>
      <protection hidden="1"/>
    </xf>
    <xf numFmtId="4" fontId="1" fillId="0" borderId="17" xfId="1" applyNumberFormat="1" applyFont="1" applyFill="1" applyBorder="1" applyProtection="1">
      <protection hidden="1"/>
    </xf>
    <xf numFmtId="4" fontId="1" fillId="0" borderId="18" xfId="1" applyNumberFormat="1" applyFont="1" applyFill="1" applyBorder="1" applyAlignment="1" applyProtection="1">
      <alignment horizontal="right" shrinkToFit="1"/>
      <protection hidden="1"/>
    </xf>
    <xf numFmtId="0" fontId="1" fillId="0" borderId="19" xfId="1" applyFont="1" applyFill="1" applyBorder="1" applyProtection="1">
      <protection hidden="1"/>
    </xf>
    <xf numFmtId="0" fontId="1" fillId="0" borderId="20" xfId="1" applyFont="1" applyFill="1" applyBorder="1" applyProtection="1">
      <protection hidden="1"/>
    </xf>
    <xf numFmtId="4" fontId="1" fillId="0" borderId="40" xfId="1" applyNumberFormat="1" applyFont="1" applyFill="1" applyBorder="1" applyProtection="1">
      <protection hidden="1"/>
    </xf>
    <xf numFmtId="4" fontId="1" fillId="0" borderId="35" xfId="1" applyNumberFormat="1" applyFont="1" applyFill="1" applyBorder="1" applyAlignment="1" applyProtection="1">
      <alignment horizontal="right"/>
      <protection hidden="1"/>
    </xf>
    <xf numFmtId="4" fontId="1" fillId="0" borderId="21" xfId="1" applyNumberFormat="1" applyFont="1" applyFill="1" applyBorder="1" applyProtection="1">
      <protection hidden="1"/>
    </xf>
    <xf numFmtId="4" fontId="1" fillId="0" borderId="22" xfId="1" applyNumberFormat="1" applyFont="1" applyFill="1" applyBorder="1" applyAlignment="1" applyProtection="1">
      <alignment horizontal="right" shrinkToFit="1"/>
      <protection hidden="1"/>
    </xf>
    <xf numFmtId="0" fontId="12" fillId="0" borderId="11" xfId="1" applyFont="1" applyFill="1" applyBorder="1" applyProtection="1">
      <protection hidden="1"/>
    </xf>
    <xf numFmtId="0" fontId="10" fillId="0" borderId="12" xfId="1" applyFont="1" applyFill="1" applyBorder="1" applyProtection="1">
      <protection hidden="1"/>
    </xf>
    <xf numFmtId="4" fontId="10" fillId="0" borderId="41" xfId="1" applyNumberFormat="1" applyFont="1" applyFill="1" applyBorder="1" applyProtection="1">
      <protection hidden="1"/>
    </xf>
    <xf numFmtId="4" fontId="10" fillId="0" borderId="36" xfId="1" applyNumberFormat="1" applyFont="1" applyFill="1" applyBorder="1" applyProtection="1">
      <protection hidden="1"/>
    </xf>
    <xf numFmtId="4" fontId="10" fillId="0" borderId="23" xfId="1" applyNumberFormat="1" applyFont="1" applyFill="1" applyBorder="1" applyProtection="1">
      <protection hidden="1"/>
    </xf>
    <xf numFmtId="4" fontId="10" fillId="0" borderId="24" xfId="1" applyNumberFormat="1" applyFont="1" applyFill="1" applyBorder="1" applyAlignment="1" applyProtection="1">
      <alignment horizontal="right"/>
      <protection hidden="1"/>
    </xf>
    <xf numFmtId="0" fontId="20" fillId="0" borderId="0" xfId="1" applyFont="1" applyFill="1" applyBorder="1" applyProtection="1">
      <protection hidden="1"/>
    </xf>
    <xf numFmtId="0" fontId="1" fillId="0" borderId="0" xfId="1" applyFont="1" applyFill="1" applyProtection="1">
      <protection locked="0"/>
    </xf>
    <xf numFmtId="0" fontId="1" fillId="0" borderId="0" xfId="1" applyNumberFormat="1" applyFont="1" applyFill="1"/>
    <xf numFmtId="4" fontId="2" fillId="0" borderId="32" xfId="0" applyNumberFormat="1" applyFont="1" applyFill="1" applyBorder="1"/>
    <xf numFmtId="4" fontId="2" fillId="0" borderId="55" xfId="0" applyNumberFormat="1" applyFont="1" applyFill="1" applyBorder="1"/>
    <xf numFmtId="4" fontId="2" fillId="0" borderId="61" xfId="0" applyNumberFormat="1" applyFont="1" applyFill="1" applyBorder="1"/>
    <xf numFmtId="0" fontId="23" fillId="0" borderId="2" xfId="0" applyFont="1" applyFill="1" applyBorder="1"/>
    <xf numFmtId="4" fontId="37" fillId="0" borderId="32" xfId="0" applyNumberFormat="1" applyFont="1" applyFill="1" applyBorder="1"/>
    <xf numFmtId="4" fontId="37" fillId="0" borderId="57" xfId="0" applyNumberFormat="1" applyFont="1" applyFill="1" applyBorder="1"/>
    <xf numFmtId="4" fontId="37" fillId="0" borderId="55" xfId="0" applyNumberFormat="1" applyFont="1" applyFill="1" applyBorder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2" fillId="0" borderId="0" xfId="0" applyFont="1" applyProtection="1">
      <protection hidden="1"/>
    </xf>
    <xf numFmtId="2" fontId="1" fillId="0" borderId="0" xfId="0" applyNumberFormat="1" applyFont="1" applyAlignment="1" applyProtection="1">
      <alignment horizontal="left" indent="10"/>
      <protection hidden="1"/>
    </xf>
    <xf numFmtId="0" fontId="4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left" shrinkToFit="1"/>
      <protection hidden="1"/>
    </xf>
    <xf numFmtId="0" fontId="7" fillId="0" borderId="0" xfId="0" applyFont="1" applyAlignment="1" applyProtection="1">
      <alignment shrinkToFit="1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right" shrinkToFit="1"/>
      <protection hidden="1"/>
    </xf>
    <xf numFmtId="0" fontId="1" fillId="0" borderId="0" xfId="0" applyFont="1" applyAlignment="1" applyProtection="1">
      <alignment horizontal="center" shrinkToFit="1"/>
      <protection hidden="1"/>
    </xf>
    <xf numFmtId="0" fontId="11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0" borderId="0" xfId="0" applyFont="1" applyProtection="1">
      <protection hidden="1"/>
    </xf>
    <xf numFmtId="4" fontId="11" fillId="0" borderId="0" xfId="0" applyNumberFormat="1" applyFont="1" applyAlignment="1" applyProtection="1">
      <alignment shrinkToFit="1"/>
      <protection hidden="1"/>
    </xf>
    <xf numFmtId="4" fontId="1" fillId="0" borderId="0" xfId="0" applyNumberFormat="1" applyFont="1" applyAlignment="1" applyProtection="1">
      <alignment shrinkToFit="1"/>
      <protection hidden="1"/>
    </xf>
    <xf numFmtId="0" fontId="34" fillId="0" borderId="0" xfId="0" applyFont="1" applyAlignment="1" applyProtection="1">
      <alignment horizontal="right"/>
      <protection hidden="1"/>
    </xf>
    <xf numFmtId="0" fontId="12" fillId="0" borderId="0" xfId="0" applyFont="1" applyProtection="1">
      <protection hidden="1"/>
    </xf>
    <xf numFmtId="0" fontId="2" fillId="0" borderId="0" xfId="0" applyFont="1" applyProtection="1">
      <protection hidden="1"/>
    </xf>
    <xf numFmtId="4" fontId="21" fillId="0" borderId="0" xfId="0" applyNumberFormat="1" applyFont="1" applyAlignment="1" applyProtection="1">
      <alignment shrinkToFit="1"/>
      <protection hidden="1"/>
    </xf>
    <xf numFmtId="4" fontId="1" fillId="0" borderId="0" xfId="0" applyNumberFormat="1" applyFont="1" applyAlignment="1" applyProtection="1">
      <alignment horizontal="right" indent="4"/>
      <protection hidden="1"/>
    </xf>
    <xf numFmtId="4" fontId="10" fillId="0" borderId="0" xfId="0" applyNumberFormat="1" applyFont="1" applyAlignment="1" applyProtection="1">
      <alignment shrinkToFit="1"/>
      <protection hidden="1"/>
    </xf>
    <xf numFmtId="0" fontId="26" fillId="0" borderId="0" xfId="25" applyFont="1" applyProtection="1">
      <protection hidden="1"/>
    </xf>
    <xf numFmtId="0" fontId="7" fillId="0" borderId="0" xfId="25" applyFont="1" applyProtection="1">
      <protection hidden="1"/>
    </xf>
    <xf numFmtId="4" fontId="7" fillId="0" borderId="0" xfId="25" applyNumberFormat="1" applyFont="1" applyAlignment="1" applyProtection="1">
      <alignment shrinkToFit="1"/>
      <protection hidden="1"/>
    </xf>
    <xf numFmtId="0" fontId="1" fillId="0" borderId="0" xfId="25"/>
    <xf numFmtId="4" fontId="12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14" fillId="0" borderId="0" xfId="0" applyFont="1" applyProtection="1">
      <protection hidden="1"/>
    </xf>
    <xf numFmtId="0" fontId="36" fillId="0" borderId="0" xfId="25" applyFont="1" applyProtection="1">
      <protection hidden="1"/>
    </xf>
    <xf numFmtId="4" fontId="1" fillId="0" borderId="0" xfId="25" applyNumberFormat="1" applyAlignment="1" applyProtection="1">
      <alignment shrinkToFit="1"/>
      <protection hidden="1"/>
    </xf>
    <xf numFmtId="0" fontId="1" fillId="0" borderId="0" xfId="25" applyProtection="1">
      <protection hidden="1"/>
    </xf>
    <xf numFmtId="0" fontId="13" fillId="0" borderId="0" xfId="25" applyFont="1" applyProtection="1">
      <protection hidden="1"/>
    </xf>
    <xf numFmtId="0" fontId="1" fillId="0" borderId="0" xfId="25" applyAlignment="1" applyProtection="1">
      <alignment horizontal="center"/>
      <protection hidden="1"/>
    </xf>
    <xf numFmtId="4" fontId="23" fillId="0" borderId="0" xfId="25" applyNumberFormat="1" applyFont="1" applyAlignment="1" applyProtection="1">
      <alignment shrinkToFit="1"/>
      <protection hidden="1"/>
    </xf>
    <xf numFmtId="0" fontId="8" fillId="0" borderId="0" xfId="25" applyFont="1" applyProtection="1">
      <protection hidden="1"/>
    </xf>
    <xf numFmtId="0" fontId="27" fillId="0" borderId="0" xfId="25" applyFont="1" applyProtection="1">
      <protection hidden="1"/>
    </xf>
    <xf numFmtId="0" fontId="16" fillId="0" borderId="0" xfId="25" applyFont="1" applyProtection="1">
      <protection hidden="1"/>
    </xf>
    <xf numFmtId="0" fontId="21" fillId="0" borderId="0" xfId="25" applyFont="1" applyAlignment="1" applyProtection="1">
      <alignment horizontal="right"/>
      <protection hidden="1"/>
    </xf>
    <xf numFmtId="0" fontId="21" fillId="0" borderId="0" xfId="25" applyFont="1" applyProtection="1">
      <protection hidden="1"/>
    </xf>
    <xf numFmtId="4" fontId="21" fillId="0" borderId="0" xfId="25" applyNumberFormat="1" applyFont="1" applyAlignment="1" applyProtection="1">
      <alignment shrinkToFit="1"/>
      <protection hidden="1"/>
    </xf>
    <xf numFmtId="0" fontId="17" fillId="0" borderId="0" xfId="25" applyFont="1" applyProtection="1">
      <protection hidden="1"/>
    </xf>
    <xf numFmtId="0" fontId="23" fillId="0" borderId="0" xfId="25" applyFont="1" applyProtection="1">
      <protection hidden="1"/>
    </xf>
    <xf numFmtId="4" fontId="19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right" indent="4"/>
      <protection hidden="1"/>
    </xf>
    <xf numFmtId="0" fontId="1" fillId="0" borderId="0" xfId="0" applyFont="1" applyAlignment="1" applyProtection="1">
      <alignment horizontal="left" indent="2"/>
      <protection hidden="1"/>
    </xf>
    <xf numFmtId="0" fontId="16" fillId="0" borderId="0" xfId="0" applyFont="1" applyProtection="1">
      <protection hidden="1"/>
    </xf>
    <xf numFmtId="4" fontId="1" fillId="0" borderId="0" xfId="0" applyNumberFormat="1" applyFont="1" applyProtection="1">
      <protection hidden="1"/>
    </xf>
    <xf numFmtId="10" fontId="1" fillId="0" borderId="0" xfId="0" applyNumberFormat="1" applyFont="1" applyAlignment="1" applyProtection="1">
      <alignment horizontal="right" indent="4"/>
      <protection hidden="1"/>
    </xf>
    <xf numFmtId="0" fontId="10" fillId="0" borderId="0" xfId="0" applyFont="1" applyProtection="1">
      <protection hidden="1"/>
    </xf>
    <xf numFmtId="0" fontId="1" fillId="0" borderId="0" xfId="0" applyFont="1" applyAlignment="1" applyProtection="1">
      <alignment vertical="top" wrapText="1"/>
      <protection locked="0"/>
    </xf>
    <xf numFmtId="4" fontId="6" fillId="0" borderId="0" xfId="0" applyNumberFormat="1" applyFont="1" applyProtection="1">
      <protection hidden="1"/>
    </xf>
    <xf numFmtId="0" fontId="1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4" fontId="1" fillId="0" borderId="39" xfId="0" applyNumberFormat="1" applyFont="1" applyBorder="1" applyAlignment="1" applyProtection="1">
      <alignment horizontal="right"/>
      <protection hidden="1"/>
    </xf>
    <xf numFmtId="4" fontId="1" fillId="0" borderId="34" xfId="0" applyNumberFormat="1" applyFont="1" applyBorder="1" applyAlignment="1" applyProtection="1">
      <alignment horizontal="right"/>
      <protection hidden="1"/>
    </xf>
    <xf numFmtId="4" fontId="1" fillId="0" borderId="17" xfId="0" applyNumberFormat="1" applyFont="1" applyBorder="1" applyProtection="1">
      <protection hidden="1"/>
    </xf>
    <xf numFmtId="4" fontId="1" fillId="0" borderId="18" xfId="0" applyNumberFormat="1" applyFont="1" applyBorder="1" applyAlignment="1" applyProtection="1">
      <alignment horizontal="right" shrinkToFit="1"/>
      <protection hidden="1"/>
    </xf>
    <xf numFmtId="0" fontId="1" fillId="0" borderId="19" xfId="0" applyFont="1" applyBorder="1" applyProtection="1">
      <protection hidden="1"/>
    </xf>
    <xf numFmtId="0" fontId="1" fillId="0" borderId="20" xfId="0" applyFont="1" applyBorder="1" applyProtection="1">
      <protection hidden="1"/>
    </xf>
    <xf numFmtId="4" fontId="1" fillId="0" borderId="40" xfId="0" applyNumberFormat="1" applyFont="1" applyBorder="1" applyProtection="1">
      <protection hidden="1"/>
    </xf>
    <xf numFmtId="4" fontId="1" fillId="0" borderId="35" xfId="0" applyNumberFormat="1" applyFont="1" applyBorder="1" applyAlignment="1" applyProtection="1">
      <alignment horizontal="right"/>
      <protection hidden="1"/>
    </xf>
    <xf numFmtId="4" fontId="1" fillId="0" borderId="21" xfId="0" applyNumberFormat="1" applyFont="1" applyBorder="1" applyProtection="1">
      <protection hidden="1"/>
    </xf>
    <xf numFmtId="4" fontId="1" fillId="0" borderId="22" xfId="0" applyNumberFormat="1" applyFont="1" applyBorder="1" applyAlignment="1" applyProtection="1">
      <alignment horizontal="right" shrinkToFit="1"/>
      <protection hidden="1"/>
    </xf>
    <xf numFmtId="0" fontId="12" fillId="0" borderId="11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4" fontId="10" fillId="0" borderId="41" xfId="0" applyNumberFormat="1" applyFont="1" applyBorder="1" applyProtection="1">
      <protection hidden="1"/>
    </xf>
    <xf numFmtId="4" fontId="10" fillId="0" borderId="36" xfId="0" applyNumberFormat="1" applyFont="1" applyBorder="1" applyProtection="1">
      <protection hidden="1"/>
    </xf>
    <xf numFmtId="4" fontId="10" fillId="0" borderId="23" xfId="0" applyNumberFormat="1" applyFont="1" applyBorder="1" applyProtection="1">
      <protection hidden="1"/>
    </xf>
    <xf numFmtId="4" fontId="10" fillId="0" borderId="24" xfId="0" applyNumberFormat="1" applyFont="1" applyBorder="1" applyAlignment="1" applyProtection="1">
      <alignment horizontal="right"/>
      <protection hidden="1"/>
    </xf>
    <xf numFmtId="0" fontId="20" fillId="0" borderId="0" xfId="0" applyFont="1" applyProtection="1">
      <protection hidden="1"/>
    </xf>
    <xf numFmtId="0" fontId="1" fillId="0" borderId="0" xfId="0" applyFont="1" applyProtection="1">
      <protection locked="0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4" fontId="26" fillId="3" borderId="0" xfId="0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4" fillId="0" borderId="0" xfId="1" applyFont="1" applyFill="1" applyAlignment="1" applyProtection="1">
      <protection hidden="1"/>
    </xf>
    <xf numFmtId="0" fontId="1" fillId="0" borderId="0" xfId="1" applyFont="1" applyFill="1" applyAlignment="1" applyProtection="1">
      <alignment horizontal="right"/>
      <protection hidden="1"/>
    </xf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1" fillId="0" borderId="0" xfId="1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4" fontId="37" fillId="0" borderId="55" xfId="0" applyNumberFormat="1" applyFont="1" applyFill="1" applyBorder="1" applyAlignment="1">
      <alignment horizontal="right"/>
    </xf>
    <xf numFmtId="2" fontId="1" fillId="0" borderId="15" xfId="24" applyNumberFormat="1" applyFont="1" applyFill="1" applyBorder="1" applyAlignment="1">
      <alignment horizontal="center" vertical="center"/>
    </xf>
    <xf numFmtId="0" fontId="1" fillId="0" borderId="58" xfId="24" applyFont="1" applyFill="1" applyBorder="1" applyAlignment="1">
      <alignment vertical="center" wrapText="1"/>
    </xf>
    <xf numFmtId="0" fontId="1" fillId="0" borderId="59" xfId="24" applyNumberFormat="1" applyFont="1" applyFill="1" applyBorder="1"/>
    <xf numFmtId="0" fontId="1" fillId="0" borderId="60" xfId="24" applyFont="1" applyFill="1" applyBorder="1"/>
    <xf numFmtId="0" fontId="1" fillId="0" borderId="19" xfId="24" applyNumberFormat="1" applyFont="1" applyFill="1" applyBorder="1" applyAlignment="1">
      <alignment horizontal="center" vertical="center"/>
    </xf>
    <xf numFmtId="0" fontId="1" fillId="0" borderId="49" xfId="24" applyFont="1" applyFill="1" applyBorder="1" applyAlignment="1">
      <alignment vertical="center" wrapText="1"/>
    </xf>
    <xf numFmtId="0" fontId="1" fillId="0" borderId="62" xfId="24" applyNumberFormat="1" applyFont="1" applyFill="1" applyBorder="1"/>
    <xf numFmtId="0" fontId="1" fillId="0" borderId="63" xfId="24" applyFont="1" applyFill="1" applyBorder="1"/>
    <xf numFmtId="2" fontId="1" fillId="0" borderId="19" xfId="24" applyNumberFormat="1" applyFont="1" applyFill="1" applyBorder="1" applyAlignment="1">
      <alignment horizontal="center" vertical="center"/>
    </xf>
    <xf numFmtId="2" fontId="1" fillId="0" borderId="64" xfId="24" applyNumberFormat="1" applyFont="1" applyFill="1" applyBorder="1" applyAlignment="1">
      <alignment horizontal="center" vertical="center"/>
    </xf>
    <xf numFmtId="0" fontId="1" fillId="0" borderId="65" xfId="24" applyFont="1" applyFill="1" applyBorder="1" applyAlignment="1">
      <alignment vertical="center" wrapText="1"/>
    </xf>
    <xf numFmtId="4" fontId="33" fillId="0" borderId="57" xfId="0" applyNumberFormat="1" applyFont="1" applyFill="1" applyBorder="1" applyAlignment="1">
      <alignment horizontal="right"/>
    </xf>
    <xf numFmtId="0" fontId="1" fillId="0" borderId="0" xfId="0" applyFont="1" applyBorder="1" applyProtection="1">
      <protection hidden="1"/>
    </xf>
    <xf numFmtId="4" fontId="2" fillId="0" borderId="55" xfId="0" applyNumberFormat="1" applyFont="1" applyFill="1" applyBorder="1" applyAlignment="1">
      <alignment horizontal="right"/>
    </xf>
    <xf numFmtId="4" fontId="2" fillId="0" borderId="57" xfId="0" applyNumberFormat="1" applyFont="1" applyFill="1" applyBorder="1" applyAlignment="1">
      <alignment horizontal="right"/>
    </xf>
    <xf numFmtId="0" fontId="1" fillId="0" borderId="62" xfId="24" applyNumberFormat="1" applyFont="1" applyFill="1" applyBorder="1" applyAlignment="1">
      <alignment vertical="top"/>
    </xf>
    <xf numFmtId="0" fontId="31" fillId="0" borderId="0" xfId="0" applyFont="1" applyFill="1" applyAlignment="1"/>
    <xf numFmtId="0" fontId="0" fillId="0" borderId="0" xfId="0" applyAlignment="1"/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NumberFormat="1" applyFont="1" applyFill="1" applyAlignment="1" applyProtection="1">
      <alignment horizontal="center" shrinkToFit="1"/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26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center" vertical="top" wrapText="1" shrinkToFit="1"/>
      <protection hidden="1"/>
    </xf>
    <xf numFmtId="4" fontId="26" fillId="0" borderId="0" xfId="1" applyNumberFormat="1" applyFont="1" applyFill="1" applyAlignment="1" applyProtection="1">
      <alignment shrinkToFit="1"/>
      <protection hidden="1"/>
    </xf>
    <xf numFmtId="0" fontId="1" fillId="0" borderId="0" xfId="0" applyNumberFormat="1" applyFont="1" applyFill="1" applyAlignment="1" applyProtection="1">
      <alignment horizontal="center" shrinkToFit="1"/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0" fillId="0" borderId="0" xfId="0" applyAlignment="1"/>
    <xf numFmtId="0" fontId="1" fillId="0" borderId="0" xfId="0" applyFont="1" applyFill="1" applyBorder="1" applyAlignment="1" applyProtection="1">
      <alignment horizontal="left" vertical="top" wrapText="1"/>
      <protection locked="0"/>
    </xf>
    <xf numFmtId="4" fontId="1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shrinkToFit="1"/>
    </xf>
    <xf numFmtId="0" fontId="1" fillId="0" borderId="0" xfId="0" applyFont="1" applyFill="1" applyAlignment="1" applyProtection="1">
      <alignment vertical="top" wrapText="1" shrinkToFit="1"/>
      <protection hidden="1"/>
    </xf>
    <xf numFmtId="0" fontId="1" fillId="0" borderId="0" xfId="0" applyFont="1" applyBorder="1" applyAlignment="1" applyProtection="1">
      <alignment horizontal="left"/>
      <protection hidden="1"/>
    </xf>
    <xf numFmtId="14" fontId="1" fillId="0" borderId="0" xfId="0" applyNumberFormat="1" applyFont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shrinkToFit="1"/>
      <protection hidden="1"/>
    </xf>
    <xf numFmtId="4" fontId="10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Border="1" applyAlignment="1">
      <alignment shrinkToFit="1"/>
    </xf>
    <xf numFmtId="10" fontId="0" fillId="0" borderId="0" xfId="0" applyNumberFormat="1" applyFill="1" applyBorder="1"/>
    <xf numFmtId="4" fontId="37" fillId="0" borderId="19" xfId="0" applyNumberFormat="1" applyFont="1" applyFill="1" applyBorder="1"/>
    <xf numFmtId="4" fontId="37" fillId="0" borderId="66" xfId="0" applyNumberFormat="1" applyFont="1" applyFill="1" applyBorder="1"/>
    <xf numFmtId="4" fontId="37" fillId="0" borderId="21" xfId="0" applyNumberFormat="1" applyFont="1" applyFill="1" applyBorder="1"/>
    <xf numFmtId="4" fontId="2" fillId="0" borderId="67" xfId="0" applyNumberFormat="1" applyFont="1" applyFill="1" applyBorder="1"/>
    <xf numFmtId="4" fontId="2" fillId="0" borderId="21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66" xfId="0" applyNumberFormat="1" applyFont="1" applyFill="1" applyBorder="1"/>
    <xf numFmtId="4" fontId="2" fillId="0" borderId="66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47" xfId="0" applyFont="1" applyFill="1" applyBorder="1" applyAlignment="1">
      <alignment horizontal="left" vertical="top" wrapText="1" shrinkToFi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2" fontId="1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0" fontId="1" fillId="0" borderId="0" xfId="0" applyNumberFormat="1" applyFont="1" applyFill="1" applyAlignment="1" applyProtection="1">
      <alignment horizontal="center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3" fillId="0" borderId="0" xfId="25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31" fillId="0" borderId="0" xfId="0" applyFont="1" applyFill="1" applyAlignment="1"/>
    <xf numFmtId="0" fontId="0" fillId="0" borderId="0" xfId="0" applyAlignment="1"/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9" xfId="0" applyFont="1" applyBorder="1" applyAlignment="1" applyProtection="1">
      <alignment vertical="justify"/>
      <protection hidden="1"/>
    </xf>
    <xf numFmtId="0" fontId="31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49" fontId="1" fillId="0" borderId="0" xfId="0" applyNumberFormat="1" applyFont="1" applyFill="1" applyAlignment="1" applyProtection="1">
      <alignment horizontal="left" shrinkToFit="1"/>
      <protection hidden="1"/>
    </xf>
    <xf numFmtId="49" fontId="0" fillId="0" borderId="0" xfId="0" applyNumberFormat="1" applyAlignment="1">
      <alignment horizontal="left" shrinkToFit="1"/>
    </xf>
    <xf numFmtId="0" fontId="31" fillId="0" borderId="0" xfId="1" applyFont="1" applyFill="1" applyAlignment="1"/>
    <xf numFmtId="0" fontId="1" fillId="0" borderId="0" xfId="1" applyAlignment="1"/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Fill="1" applyAlignment="1" applyProtection="1">
      <alignment horizontal="right"/>
      <protection hidden="1"/>
    </xf>
    <xf numFmtId="0" fontId="1" fillId="0" borderId="29" xfId="1" applyFont="1" applyBorder="1" applyAlignment="1" applyProtection="1">
      <alignment vertical="justify"/>
      <protection hidden="1"/>
    </xf>
    <xf numFmtId="0" fontId="31" fillId="0" borderId="2" xfId="1" applyFont="1" applyFill="1" applyBorder="1" applyAlignment="1">
      <alignment shrinkToFit="1"/>
    </xf>
    <xf numFmtId="0" fontId="1" fillId="0" borderId="2" xfId="1" applyBorder="1" applyAlignment="1">
      <alignment shrinkToFit="1"/>
    </xf>
    <xf numFmtId="0" fontId="1" fillId="0" borderId="0" xfId="1" applyFont="1" applyFill="1" applyBorder="1" applyAlignment="1" applyProtection="1">
      <alignment vertical="top" wrapText="1"/>
      <protection hidden="1"/>
    </xf>
    <xf numFmtId="0" fontId="1" fillId="0" borderId="0" xfId="1" applyFont="1" applyFill="1" applyBorder="1" applyAlignment="1" applyProtection="1">
      <alignment vertical="top"/>
      <protection hidden="1"/>
    </xf>
    <xf numFmtId="0" fontId="2" fillId="0" borderId="0" xfId="1" applyFont="1" applyFill="1" applyAlignment="1" applyProtection="1">
      <alignment horizontal="left" shrinkToFit="1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0" fontId="11" fillId="0" borderId="0" xfId="1" applyFont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1" fillId="0" borderId="0" xfId="1" applyAlignment="1">
      <alignment horizontal="right" indent="4"/>
    </xf>
    <xf numFmtId="0" fontId="26" fillId="0" borderId="0" xfId="1" applyFont="1" applyAlignment="1" applyProtection="1">
      <alignment horizontal="left" shrinkToFit="1"/>
      <protection hidden="1"/>
    </xf>
    <xf numFmtId="0" fontId="1" fillId="0" borderId="0" xfId="1" applyFont="1" applyFill="1" applyAlignment="1" applyProtection="1">
      <alignment horizontal="justify" vertical="top" wrapText="1" shrinkToFit="1"/>
      <protection locked="0"/>
    </xf>
    <xf numFmtId="0" fontId="1" fillId="0" borderId="0" xfId="1" applyFont="1" applyAlignment="1" applyProtection="1">
      <alignment horizontal="justify" vertical="top" wrapText="1" shrinkToFit="1"/>
      <protection locked="0"/>
    </xf>
    <xf numFmtId="0" fontId="1" fillId="0" borderId="0" xfId="1" applyFont="1" applyFill="1" applyAlignment="1" applyProtection="1">
      <alignment horizontal="justify" vertical="justify" wrapText="1"/>
      <protection hidden="1"/>
    </xf>
    <xf numFmtId="0" fontId="0" fillId="0" borderId="0" xfId="0" applyFill="1" applyAlignment="1">
      <alignment horizontal="justify" vertical="justify" wrapText="1"/>
    </xf>
    <xf numFmtId="49" fontId="1" fillId="0" borderId="0" xfId="1" applyNumberFormat="1" applyFont="1" applyFill="1" applyAlignment="1" applyProtection="1">
      <alignment shrinkToFit="1"/>
      <protection hidden="1"/>
    </xf>
    <xf numFmtId="49" fontId="1" fillId="0" borderId="0" xfId="1" applyNumberFormat="1" applyAlignment="1">
      <alignment shrinkToFit="1"/>
    </xf>
    <xf numFmtId="1" fontId="1" fillId="0" borderId="0" xfId="1" applyNumberFormat="1" applyFont="1" applyFill="1" applyAlignment="1" applyProtection="1">
      <alignment horizontal="center" shrinkToFit="1"/>
      <protection hidden="1"/>
    </xf>
    <xf numFmtId="0" fontId="4" fillId="0" borderId="0" xfId="1" applyFont="1" applyFill="1" applyAlignment="1" applyProtection="1">
      <protection hidden="1"/>
    </xf>
    <xf numFmtId="0" fontId="4" fillId="0" borderId="0" xfId="1" applyFont="1" applyFill="1" applyAlignment="1" applyProtection="1">
      <alignment horizontal="left" shrinkToFit="1"/>
      <protection hidden="1"/>
    </xf>
    <xf numFmtId="0" fontId="1" fillId="0" borderId="0" xfId="1" applyFont="1" applyFill="1" applyAlignment="1" applyProtection="1">
      <alignment shrinkToFit="1"/>
      <protection hidden="1"/>
    </xf>
    <xf numFmtId="0" fontId="31" fillId="0" borderId="0" xfId="0" applyFont="1"/>
    <xf numFmtId="0" fontId="0" fillId="0" borderId="0" xfId="0"/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right"/>
      <protection hidden="1"/>
    </xf>
    <xf numFmtId="0" fontId="31" fillId="0" borderId="2" xfId="0" applyFont="1" applyBorder="1" applyAlignment="1">
      <alignment shrinkToFit="1"/>
    </xf>
    <xf numFmtId="0" fontId="1" fillId="0" borderId="0" xfId="0" applyFont="1" applyAlignment="1" applyProtection="1">
      <alignment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left" shrinkToFi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horizontal="right" indent="4"/>
      <protection hidden="1"/>
    </xf>
    <xf numFmtId="0" fontId="23" fillId="0" borderId="0" xfId="25" applyFont="1" applyAlignment="1" applyProtection="1">
      <alignment horizontal="left"/>
      <protection hidden="1"/>
    </xf>
    <xf numFmtId="2" fontId="1" fillId="0" borderId="0" xfId="0" applyNumberFormat="1" applyFont="1" applyAlignment="1" applyProtection="1">
      <alignment shrinkToFit="1"/>
      <protection hidden="1"/>
    </xf>
    <xf numFmtId="0" fontId="1" fillId="0" borderId="0" xfId="0" applyNumberFormat="1" applyFont="1" applyAlignment="1" applyProtection="1">
      <alignment horizontal="center" shrinkToFit="1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left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center" vertical="top" wrapText="1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2" fontId="1" fillId="0" borderId="0" xfId="1" applyNumberFormat="1" applyFont="1" applyFill="1" applyAlignment="1" applyProtection="1">
      <alignment shrinkToFit="1"/>
      <protection hidden="1"/>
    </xf>
    <xf numFmtId="0" fontId="1" fillId="0" borderId="0" xfId="1" applyAlignment="1">
      <alignment shrinkToFit="1"/>
    </xf>
    <xf numFmtId="0" fontId="1" fillId="0" borderId="0" xfId="1" applyNumberFormat="1" applyFont="1" applyFill="1" applyAlignment="1" applyProtection="1">
      <alignment horizontal="center" shrinkToFit="1"/>
      <protection hidden="1"/>
    </xf>
    <xf numFmtId="0" fontId="26" fillId="0" borderId="0" xfId="0" applyFont="1" applyFill="1" applyAlignment="1" applyProtection="1">
      <alignment horizontal="left" wrapText="1" shrinkToFit="1"/>
      <protection hidden="1"/>
    </xf>
    <xf numFmtId="49" fontId="1" fillId="0" borderId="0" xfId="0" applyNumberFormat="1" applyFont="1" applyAlignment="1" applyProtection="1">
      <alignment shrinkToFit="1"/>
      <protection hidden="1"/>
    </xf>
    <xf numFmtId="49" fontId="0" fillId="0" borderId="0" xfId="0" applyNumberFormat="1" applyAlignment="1">
      <alignment shrinkToFit="1"/>
    </xf>
    <xf numFmtId="1" fontId="1" fillId="0" borderId="0" xfId="0" applyNumberFormat="1" applyFont="1" applyAlignment="1" applyProtection="1">
      <alignment horizontal="center" shrinkToFit="1"/>
      <protection hidden="1"/>
    </xf>
    <xf numFmtId="0" fontId="38" fillId="0" borderId="2" xfId="0" applyFont="1" applyFill="1" applyBorder="1" applyAlignment="1">
      <alignment shrinkToFi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Q655"/>
  <sheetViews>
    <sheetView showGridLines="0" topLeftCell="A24" zoomScaleNormal="100" workbookViewId="0">
      <selection activeCell="T40" sqref="T40"/>
    </sheetView>
  </sheetViews>
  <sheetFormatPr defaultRowHeight="12.75" x14ac:dyDescent="0.2"/>
  <cols>
    <col min="1" max="1" width="5.85546875" style="7" customWidth="1"/>
    <col min="2" max="2" width="36.5703125" style="10" customWidth="1"/>
    <col min="3" max="3" width="16.140625" style="10" customWidth="1"/>
    <col min="4" max="4" width="16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9.140625" style="8"/>
    <col min="16" max="16" width="11.42578125" style="8" customWidth="1"/>
    <col min="17" max="16384" width="9.140625" style="8"/>
  </cols>
  <sheetData>
    <row r="1" spans="1:17" ht="28.5" customHeight="1" x14ac:dyDescent="0.3">
      <c r="A1" s="458" t="s">
        <v>319</v>
      </c>
      <c r="B1" s="459"/>
      <c r="C1" s="459"/>
      <c r="D1" s="459"/>
      <c r="E1" s="457"/>
      <c r="F1" s="457"/>
      <c r="G1" s="457"/>
      <c r="H1" s="457"/>
      <c r="I1" s="457"/>
      <c r="J1" s="457"/>
      <c r="K1" s="457"/>
      <c r="L1" s="457"/>
      <c r="N1" s="121" t="s">
        <v>66</v>
      </c>
    </row>
    <row r="2" spans="1:17" ht="20.25" x14ac:dyDescent="0.3">
      <c r="A2" s="457"/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N2" s="121"/>
    </row>
    <row r="3" spans="1:17" ht="14.25" x14ac:dyDescent="0.2">
      <c r="A3" s="9" t="s">
        <v>35</v>
      </c>
      <c r="B3" s="7"/>
      <c r="D3" s="11"/>
    </row>
    <row r="4" spans="1:17" ht="14.25" x14ac:dyDescent="0.2">
      <c r="A4" s="9"/>
      <c r="B4" s="4" t="s">
        <v>69</v>
      </c>
      <c r="D4" s="11"/>
    </row>
    <row r="5" spans="1:17" x14ac:dyDescent="0.2">
      <c r="B5" s="7"/>
    </row>
    <row r="6" spans="1:17" ht="15.75" x14ac:dyDescent="0.25">
      <c r="A6" s="44" t="s">
        <v>78</v>
      </c>
      <c r="B6" s="7"/>
      <c r="H6" s="12"/>
      <c r="I6" s="12"/>
    </row>
    <row r="7" spans="1:17" ht="13.5" thickBot="1" x14ac:dyDescent="0.25">
      <c r="K7" s="51"/>
      <c r="N7" s="19" t="s">
        <v>64</v>
      </c>
    </row>
    <row r="8" spans="1:17" ht="16.5" customHeight="1" thickTop="1" x14ac:dyDescent="0.25">
      <c r="A8" s="13" t="s">
        <v>3</v>
      </c>
      <c r="B8" s="79" t="s">
        <v>56</v>
      </c>
      <c r="C8" s="80" t="s">
        <v>30</v>
      </c>
      <c r="D8" s="81"/>
      <c r="E8" s="141" t="s">
        <v>12</v>
      </c>
      <c r="F8" s="145"/>
      <c r="G8" s="142" t="s">
        <v>13</v>
      </c>
      <c r="H8" s="460" t="s">
        <v>46</v>
      </c>
      <c r="I8" s="461"/>
      <c r="J8" s="461"/>
      <c r="K8" s="461"/>
      <c r="L8" s="462" t="s">
        <v>47</v>
      </c>
      <c r="M8" s="463"/>
      <c r="N8" s="464"/>
    </row>
    <row r="9" spans="1:17" ht="16.5" customHeight="1" x14ac:dyDescent="0.25">
      <c r="A9" s="82"/>
      <c r="B9" s="83"/>
      <c r="C9" s="84"/>
      <c r="D9" s="85"/>
      <c r="E9" s="139" t="s">
        <v>11</v>
      </c>
      <c r="F9" s="146"/>
      <c r="G9" s="140" t="s">
        <v>11</v>
      </c>
      <c r="H9" s="104"/>
      <c r="I9" s="105"/>
      <c r="J9" s="106"/>
      <c r="K9" s="106"/>
      <c r="L9" s="465" t="s">
        <v>48</v>
      </c>
      <c r="M9" s="466"/>
      <c r="N9" s="467"/>
    </row>
    <row r="10" spans="1:17" ht="33.75" customHeight="1" x14ac:dyDescent="0.25">
      <c r="A10" s="82"/>
      <c r="B10" s="83"/>
      <c r="C10" s="84"/>
      <c r="D10" s="85"/>
      <c r="E10" s="86"/>
      <c r="F10" s="147" t="s">
        <v>77</v>
      </c>
      <c r="G10" s="107"/>
      <c r="H10" s="468" t="s">
        <v>49</v>
      </c>
      <c r="I10" s="470" t="s">
        <v>50</v>
      </c>
      <c r="J10" s="472" t="s">
        <v>51</v>
      </c>
      <c r="K10" s="473"/>
      <c r="L10" s="474" t="s">
        <v>52</v>
      </c>
      <c r="M10" s="475"/>
      <c r="N10" s="476" t="s">
        <v>53</v>
      </c>
    </row>
    <row r="11" spans="1:17" ht="16.5" thickBot="1" x14ac:dyDescent="0.3">
      <c r="A11" s="14"/>
      <c r="B11" s="87"/>
      <c r="C11" s="15" t="s">
        <v>68</v>
      </c>
      <c r="D11" s="16" t="s">
        <v>67</v>
      </c>
      <c r="E11" s="88"/>
      <c r="F11" s="144"/>
      <c r="G11" s="108"/>
      <c r="H11" s="469"/>
      <c r="I11" s="471"/>
      <c r="J11" s="124" t="s">
        <v>31</v>
      </c>
      <c r="K11" s="124" t="s">
        <v>32</v>
      </c>
      <c r="L11" s="123" t="s">
        <v>15</v>
      </c>
      <c r="M11" s="122" t="s">
        <v>63</v>
      </c>
      <c r="N11" s="477"/>
    </row>
    <row r="12" spans="1:17" ht="28.5" customHeight="1" thickTop="1" x14ac:dyDescent="0.2">
      <c r="A12" s="399" t="s">
        <v>81</v>
      </c>
      <c r="B12" s="400" t="s">
        <v>82</v>
      </c>
      <c r="C12" s="401" t="s">
        <v>83</v>
      </c>
      <c r="D12" s="402" t="s">
        <v>84</v>
      </c>
      <c r="E12" s="248">
        <f>'1001'!G16</f>
        <v>5071557.1999999993</v>
      </c>
      <c r="F12" s="125">
        <f>'1001'!G17</f>
        <v>0</v>
      </c>
      <c r="G12" s="249">
        <f>'1001'!G18</f>
        <v>5072700.18</v>
      </c>
      <c r="H12" s="250">
        <f>'1001'!G21</f>
        <v>1142.980000000447</v>
      </c>
      <c r="I12" s="249">
        <f>'1001'!G26</f>
        <v>0</v>
      </c>
      <c r="J12" s="398">
        <f>IF((H12&lt;0),0,(IF((H12-I12)&lt;0,0,(H12-I12))))</f>
        <v>1142.980000000447</v>
      </c>
      <c r="K12" s="253">
        <f>IF((H12&lt;0),(H12-I12),(IF((H12-I12)&lt;0,(H12-I12),0)))</f>
        <v>0</v>
      </c>
      <c r="L12" s="250">
        <f>'1001'!G30</f>
        <v>0</v>
      </c>
      <c r="M12" s="249">
        <f>'1001'!G31</f>
        <v>1142.98</v>
      </c>
      <c r="N12" s="410"/>
      <c r="O12" s="93"/>
      <c r="P12" s="445"/>
      <c r="Q12" s="445"/>
    </row>
    <row r="13" spans="1:17" ht="28.5" customHeight="1" x14ac:dyDescent="0.2">
      <c r="A13" s="403">
        <v>1012</v>
      </c>
      <c r="B13" s="404" t="s">
        <v>85</v>
      </c>
      <c r="C13" s="405" t="s">
        <v>86</v>
      </c>
      <c r="D13" s="406" t="s">
        <v>87</v>
      </c>
      <c r="E13" s="248">
        <f>'1012'!G16</f>
        <v>67651792.349999994</v>
      </c>
      <c r="F13" s="125">
        <f>'1012'!G17</f>
        <v>0</v>
      </c>
      <c r="G13" s="249">
        <f>'1012'!G18</f>
        <v>67869157.019999996</v>
      </c>
      <c r="H13" s="250">
        <f>'1012'!G21</f>
        <v>217364.67000000179</v>
      </c>
      <c r="I13" s="249">
        <f>'1012'!G26</f>
        <v>75306.12000000001</v>
      </c>
      <c r="J13" s="398">
        <f>IF((H13&lt;0),0,(IF((H13-I13)&lt;0,0,(H13-I13))))</f>
        <v>142058.55000000179</v>
      </c>
      <c r="K13" s="253">
        <f>IF((H13&lt;0),(H13-I13),(IF((H13-I13)&lt;0,(H13-I13),0)))</f>
        <v>0</v>
      </c>
      <c r="L13" s="250">
        <f>'1012'!G30</f>
        <v>2000</v>
      </c>
      <c r="M13" s="249">
        <f>'1012'!G31</f>
        <v>140058.54999999999</v>
      </c>
      <c r="N13" s="410"/>
      <c r="O13" s="93"/>
      <c r="P13" s="445"/>
      <c r="Q13" s="445"/>
    </row>
    <row r="14" spans="1:17" ht="37.5" customHeight="1" x14ac:dyDescent="0.2">
      <c r="A14" s="407" t="s">
        <v>88</v>
      </c>
      <c r="B14" s="404" t="s">
        <v>89</v>
      </c>
      <c r="C14" s="414" t="s">
        <v>90</v>
      </c>
      <c r="D14" s="404" t="s">
        <v>91</v>
      </c>
      <c r="E14" s="248">
        <f>'1015'!G16</f>
        <v>67342647.120000005</v>
      </c>
      <c r="F14" s="125">
        <f>'1015'!G17</f>
        <v>0</v>
      </c>
      <c r="G14" s="249">
        <f>'1015'!G18</f>
        <v>68545434.710000008</v>
      </c>
      <c r="H14" s="250">
        <f>'1015'!G21</f>
        <v>1202787.5900000036</v>
      </c>
      <c r="I14" s="249">
        <f>'1015'!G26</f>
        <v>1008</v>
      </c>
      <c r="J14" s="398">
        <f>IF((H14&lt;0),0,(IF((H14-I14)&lt;0,0,(H14-I14))))</f>
        <v>1201779.5900000036</v>
      </c>
      <c r="K14" s="253">
        <f>IF((H14&lt;0),(H14-I14),(IF((H14-I14)&lt;0,(H14-I14),0)))</f>
        <v>0</v>
      </c>
      <c r="L14" s="250">
        <f>'1015'!G30</f>
        <v>0</v>
      </c>
      <c r="M14" s="249">
        <f>'1015'!G31</f>
        <v>1201779.5900000001</v>
      </c>
      <c r="N14" s="410"/>
      <c r="O14" s="93"/>
      <c r="P14" s="445"/>
      <c r="Q14" s="445"/>
    </row>
    <row r="15" spans="1:17" ht="28.5" customHeight="1" x14ac:dyDescent="0.2">
      <c r="A15" s="407" t="s">
        <v>92</v>
      </c>
      <c r="B15" s="404" t="s">
        <v>93</v>
      </c>
      <c r="C15" s="404" t="s">
        <v>94</v>
      </c>
      <c r="D15" s="406" t="s">
        <v>95</v>
      </c>
      <c r="E15" s="248">
        <f>'1032'!G16</f>
        <v>11970525.15</v>
      </c>
      <c r="F15" s="125">
        <f>'1032'!G17</f>
        <v>0</v>
      </c>
      <c r="G15" s="249">
        <f>'1032'!G18</f>
        <v>12027597.57</v>
      </c>
      <c r="H15" s="250">
        <f>'1032'!G21</f>
        <v>57072.419999999925</v>
      </c>
      <c r="I15" s="249">
        <f>'1032'!G26</f>
        <v>0</v>
      </c>
      <c r="J15" s="412">
        <f>IF((H15&lt;0),0,(IF((H15-I15)&lt;0,0,(H15-I15))))</f>
        <v>57072.419999999925</v>
      </c>
      <c r="K15" s="125">
        <f>IF((H15&lt;0),(H15-I15),(IF((H15-I15)&lt;0,(H15-I15),0)))</f>
        <v>0</v>
      </c>
      <c r="L15" s="250">
        <f>'1032'!G30</f>
        <v>0</v>
      </c>
      <c r="M15" s="249">
        <f>'1032'!G31</f>
        <v>57072.42</v>
      </c>
      <c r="N15" s="413"/>
      <c r="O15" s="93"/>
      <c r="P15" s="445"/>
      <c r="Q15" s="445"/>
    </row>
    <row r="16" spans="1:17" ht="28.5" customHeight="1" x14ac:dyDescent="0.2">
      <c r="A16" s="407" t="s">
        <v>96</v>
      </c>
      <c r="B16" s="404" t="s">
        <v>97</v>
      </c>
      <c r="C16" s="404" t="s">
        <v>98</v>
      </c>
      <c r="D16" s="406" t="s">
        <v>99</v>
      </c>
      <c r="E16" s="252">
        <f>'1033'!G16</f>
        <v>9196730.8300000001</v>
      </c>
      <c r="F16" s="253">
        <f>'1033'!G17</f>
        <v>0</v>
      </c>
      <c r="G16" s="254">
        <f>'1033'!G18</f>
        <v>9223848</v>
      </c>
      <c r="H16" s="250">
        <f>'1033'!G21</f>
        <v>27117.169999999925</v>
      </c>
      <c r="I16" s="249">
        <f>'1033'!G26</f>
        <v>0</v>
      </c>
      <c r="J16" s="412">
        <f t="shared" ref="J16:J22" si="0">IF((H16&lt;0),0,(IF((H16-I16)&lt;0,0,(H16-I16))))</f>
        <v>27117.169999999925</v>
      </c>
      <c r="K16" s="125">
        <f t="shared" ref="K16:K22" si="1">IF((H16&lt;0),(H16-I16),(IF((H16-I16)&lt;0,(H16-I16),0)))</f>
        <v>0</v>
      </c>
      <c r="L16" s="250">
        <f>'1033'!G30</f>
        <v>0</v>
      </c>
      <c r="M16" s="249">
        <f>'1033'!G31</f>
        <v>27117.17</v>
      </c>
      <c r="N16" s="413"/>
      <c r="O16" s="93"/>
      <c r="P16" s="445"/>
      <c r="Q16" s="445"/>
    </row>
    <row r="17" spans="1:17" ht="28.5" customHeight="1" x14ac:dyDescent="0.2">
      <c r="A17" s="407" t="s">
        <v>100</v>
      </c>
      <c r="B17" s="404" t="s">
        <v>101</v>
      </c>
      <c r="C17" s="405" t="s">
        <v>102</v>
      </c>
      <c r="D17" s="406" t="s">
        <v>103</v>
      </c>
      <c r="E17" s="252">
        <f>'1034'!G16</f>
        <v>16683743.65</v>
      </c>
      <c r="F17" s="253">
        <f>'1034'!G17</f>
        <v>0</v>
      </c>
      <c r="G17" s="254">
        <f>'1034'!G18</f>
        <v>16697202</v>
      </c>
      <c r="H17" s="250">
        <f>'1034'!G21</f>
        <v>13458.349999999627</v>
      </c>
      <c r="I17" s="249">
        <f>'1034'!G26</f>
        <v>0</v>
      </c>
      <c r="J17" s="412">
        <f t="shared" si="0"/>
        <v>13458.349999999627</v>
      </c>
      <c r="K17" s="125">
        <f t="shared" si="1"/>
        <v>0</v>
      </c>
      <c r="L17" s="250">
        <f>'1034'!G30</f>
        <v>6000</v>
      </c>
      <c r="M17" s="249">
        <f>'1034'!G31</f>
        <v>7458.35</v>
      </c>
      <c r="N17" s="413"/>
      <c r="O17" s="93"/>
      <c r="P17" s="445"/>
      <c r="Q17" s="445"/>
    </row>
    <row r="18" spans="1:17" ht="28.5" customHeight="1" x14ac:dyDescent="0.2">
      <c r="A18" s="407" t="s">
        <v>104</v>
      </c>
      <c r="B18" s="404" t="s">
        <v>105</v>
      </c>
      <c r="C18" s="405" t="s">
        <v>106</v>
      </c>
      <c r="D18" s="406" t="s">
        <v>103</v>
      </c>
      <c r="E18" s="252">
        <f>'1100'!G16</f>
        <v>20886284.93</v>
      </c>
      <c r="F18" s="253">
        <f>'1100'!G17</f>
        <v>0</v>
      </c>
      <c r="G18" s="254">
        <f>'1100'!G18</f>
        <v>20878702.530000001</v>
      </c>
      <c r="H18" s="250">
        <f>'1100'!G21</f>
        <v>-7582.3999999985099</v>
      </c>
      <c r="I18" s="249">
        <f>'1100'!G26</f>
        <v>11328</v>
      </c>
      <c r="J18" s="412">
        <f t="shared" si="0"/>
        <v>0</v>
      </c>
      <c r="K18" s="125">
        <f t="shared" si="1"/>
        <v>-18910.39999999851</v>
      </c>
      <c r="L18" s="250">
        <f>'1100'!G30</f>
        <v>0</v>
      </c>
      <c r="M18" s="249">
        <f>'1100'!G31</f>
        <v>0</v>
      </c>
      <c r="N18" s="413"/>
      <c r="O18" s="93"/>
      <c r="P18" s="445"/>
      <c r="Q18" s="445"/>
    </row>
    <row r="19" spans="1:17" ht="28.5" customHeight="1" x14ac:dyDescent="0.2">
      <c r="A19" s="407" t="s">
        <v>107</v>
      </c>
      <c r="B19" s="404" t="s">
        <v>108</v>
      </c>
      <c r="C19" s="405" t="s">
        <v>109</v>
      </c>
      <c r="D19" s="406" t="s">
        <v>87</v>
      </c>
      <c r="E19" s="252">
        <f>'1101'!G16</f>
        <v>46573518.440000005</v>
      </c>
      <c r="F19" s="253">
        <f>'1101'!G17</f>
        <v>0</v>
      </c>
      <c r="G19" s="254">
        <f>'1101'!G18</f>
        <v>46854049.140000001</v>
      </c>
      <c r="H19" s="250">
        <f>'1101'!G21</f>
        <v>280530.69999999553</v>
      </c>
      <c r="I19" s="249">
        <f>'1101'!G26</f>
        <v>0</v>
      </c>
      <c r="J19" s="412">
        <f t="shared" si="0"/>
        <v>280530.69999999553</v>
      </c>
      <c r="K19" s="125">
        <f t="shared" si="1"/>
        <v>0</v>
      </c>
      <c r="L19" s="250">
        <f>'1101'!G30</f>
        <v>0</v>
      </c>
      <c r="M19" s="249">
        <f>'1101'!G31</f>
        <v>280530.7</v>
      </c>
      <c r="N19" s="413"/>
      <c r="O19" s="93"/>
      <c r="P19" s="445"/>
      <c r="Q19" s="445"/>
    </row>
    <row r="20" spans="1:17" ht="28.5" customHeight="1" x14ac:dyDescent="0.2">
      <c r="A20" s="407" t="s">
        <v>110</v>
      </c>
      <c r="B20" s="404" t="s">
        <v>111</v>
      </c>
      <c r="C20" s="404" t="s">
        <v>112</v>
      </c>
      <c r="D20" s="406" t="s">
        <v>113</v>
      </c>
      <c r="E20" s="252">
        <f>'1102'!G16</f>
        <v>68159712.769999996</v>
      </c>
      <c r="F20" s="253">
        <f>'1102'!G17</f>
        <v>42607</v>
      </c>
      <c r="G20" s="254">
        <f>'1102'!G18</f>
        <v>68040948.939999983</v>
      </c>
      <c r="H20" s="250">
        <f>'1102'!G21</f>
        <v>-118763.83000001311</v>
      </c>
      <c r="I20" s="249">
        <f>'1102'!G26</f>
        <v>156507.48000000001</v>
      </c>
      <c r="J20" s="412">
        <f t="shared" si="0"/>
        <v>0</v>
      </c>
      <c r="K20" s="125">
        <f t="shared" si="1"/>
        <v>-275271.31000001309</v>
      </c>
      <c r="L20" s="250">
        <f>'1102'!G30</f>
        <v>0</v>
      </c>
      <c r="M20" s="249">
        <f>'1102'!G31</f>
        <v>0</v>
      </c>
      <c r="N20" s="413"/>
      <c r="O20" s="93"/>
      <c r="P20" s="445"/>
      <c r="Q20" s="445"/>
    </row>
    <row r="21" spans="1:17" ht="28.5" customHeight="1" x14ac:dyDescent="0.2">
      <c r="A21" s="407" t="s">
        <v>114</v>
      </c>
      <c r="B21" s="404" t="s">
        <v>115</v>
      </c>
      <c r="C21" s="405" t="s">
        <v>116</v>
      </c>
      <c r="D21" s="406" t="s">
        <v>87</v>
      </c>
      <c r="E21" s="252">
        <f>'1103'!G16</f>
        <v>97295029.310000002</v>
      </c>
      <c r="F21" s="253">
        <f>'1103'!G17</f>
        <v>139250</v>
      </c>
      <c r="G21" s="254">
        <f>'1103'!G18</f>
        <v>97703482.36999999</v>
      </c>
      <c r="H21" s="250">
        <f>'1103'!G21</f>
        <v>408453.05999998748</v>
      </c>
      <c r="I21" s="249">
        <f>'1103'!G26</f>
        <v>9360</v>
      </c>
      <c r="J21" s="412">
        <f t="shared" si="0"/>
        <v>399093.05999998748</v>
      </c>
      <c r="K21" s="125">
        <f t="shared" si="1"/>
        <v>0</v>
      </c>
      <c r="L21" s="250">
        <f>'1103'!G30</f>
        <v>40000</v>
      </c>
      <c r="M21" s="249">
        <f>'1103'!G31</f>
        <v>359093.06</v>
      </c>
      <c r="N21" s="413"/>
      <c r="O21" s="93"/>
      <c r="P21" s="445"/>
      <c r="Q21" s="445"/>
    </row>
    <row r="22" spans="1:17" ht="28.5" customHeight="1" x14ac:dyDescent="0.2">
      <c r="A22" s="407" t="s">
        <v>117</v>
      </c>
      <c r="B22" s="404" t="s">
        <v>118</v>
      </c>
      <c r="C22" s="405" t="s">
        <v>119</v>
      </c>
      <c r="D22" s="406" t="s">
        <v>95</v>
      </c>
      <c r="E22" s="252">
        <f>'1104'!G16</f>
        <v>26344680.640000004</v>
      </c>
      <c r="F22" s="253">
        <f>'1104'!G17</f>
        <v>0</v>
      </c>
      <c r="G22" s="254">
        <f>'1104'!G18</f>
        <v>26537480.48</v>
      </c>
      <c r="H22" s="250">
        <f>'1104'!G21</f>
        <v>192799.83999999613</v>
      </c>
      <c r="I22" s="249">
        <f>'1104'!G26</f>
        <v>144859</v>
      </c>
      <c r="J22" s="412">
        <f t="shared" si="0"/>
        <v>47940.839999996126</v>
      </c>
      <c r="K22" s="125">
        <f t="shared" si="1"/>
        <v>0</v>
      </c>
      <c r="L22" s="250">
        <f>'1104'!G30</f>
        <v>5000</v>
      </c>
      <c r="M22" s="249">
        <f>'1104'!G31</f>
        <v>42940.84</v>
      </c>
      <c r="N22" s="413"/>
      <c r="O22" s="93"/>
      <c r="P22" s="445"/>
      <c r="Q22" s="445"/>
    </row>
    <row r="23" spans="1:17" ht="28.5" customHeight="1" x14ac:dyDescent="0.2">
      <c r="A23" s="407" t="s">
        <v>120</v>
      </c>
      <c r="B23" s="404" t="s">
        <v>121</v>
      </c>
      <c r="C23" s="405" t="s">
        <v>122</v>
      </c>
      <c r="D23" s="406" t="s">
        <v>99</v>
      </c>
      <c r="E23" s="252">
        <f>'1105'!G16</f>
        <v>20533519.500000004</v>
      </c>
      <c r="F23" s="253">
        <f>'1105'!G17</f>
        <v>0</v>
      </c>
      <c r="G23" s="254">
        <f>'1105'!G18</f>
        <v>20871401.48</v>
      </c>
      <c r="H23" s="250">
        <f>'1105'!G21</f>
        <v>337881.97999999672</v>
      </c>
      <c r="I23" s="249">
        <f>'1105'!G26</f>
        <v>101852</v>
      </c>
      <c r="J23" s="412">
        <f>IF((H23&lt;0),0,(IF((H23-I23)&lt;0,0,(H23-I23))))</f>
        <v>236029.97999999672</v>
      </c>
      <c r="K23" s="125">
        <f>IF((H23&lt;0),(H23-I23),(IF((H23-I23)&lt;0,(H23-I23),0)))</f>
        <v>0</v>
      </c>
      <c r="L23" s="250">
        <f>'1105'!G30</f>
        <v>0</v>
      </c>
      <c r="M23" s="249">
        <f>'1105'!G31</f>
        <v>0</v>
      </c>
      <c r="N23" s="413"/>
      <c r="O23" s="93"/>
      <c r="P23" s="445"/>
      <c r="Q23" s="445"/>
    </row>
    <row r="24" spans="1:17" ht="38.25" customHeight="1" x14ac:dyDescent="0.2">
      <c r="A24" s="407" t="s">
        <v>123</v>
      </c>
      <c r="B24" s="404" t="s">
        <v>124</v>
      </c>
      <c r="C24" s="405" t="s">
        <v>125</v>
      </c>
      <c r="D24" s="406" t="s">
        <v>84</v>
      </c>
      <c r="E24" s="252">
        <f>'1120'!G16</f>
        <v>32434443.02</v>
      </c>
      <c r="F24" s="253">
        <f>'1120'!G17</f>
        <v>0</v>
      </c>
      <c r="G24" s="254">
        <f>'1120'!G18</f>
        <v>32901543.420000002</v>
      </c>
      <c r="H24" s="250">
        <f>'1120'!G21</f>
        <v>467100.40000000224</v>
      </c>
      <c r="I24" s="249">
        <f>'1120'!G26</f>
        <v>149518</v>
      </c>
      <c r="J24" s="412">
        <f>IF((H24&lt;0),0,(IF((H24-I24)&lt;0,0,(H24-I24))))</f>
        <v>317582.40000000224</v>
      </c>
      <c r="K24" s="125">
        <f>IF((H24&lt;0),(H24-I24),(IF((H24-I24)&lt;0,(H24-I24),0)))</f>
        <v>0</v>
      </c>
      <c r="L24" s="250">
        <f>'1120'!G30</f>
        <v>18000</v>
      </c>
      <c r="M24" s="249">
        <f>'1120'!G31</f>
        <v>299582.40000000002</v>
      </c>
      <c r="N24" s="413"/>
      <c r="O24" s="93"/>
      <c r="P24" s="445"/>
      <c r="Q24" s="445"/>
    </row>
    <row r="25" spans="1:17" ht="28.5" customHeight="1" x14ac:dyDescent="0.2">
      <c r="A25" s="407" t="s">
        <v>126</v>
      </c>
      <c r="B25" s="404" t="s">
        <v>127</v>
      </c>
      <c r="C25" s="405" t="s">
        <v>128</v>
      </c>
      <c r="D25" s="406" t="s">
        <v>129</v>
      </c>
      <c r="E25" s="252">
        <f>'1121'!G16</f>
        <v>30319904.940000001</v>
      </c>
      <c r="F25" s="253">
        <f>'1121'!G17</f>
        <v>0</v>
      </c>
      <c r="G25" s="254">
        <f>'1121'!G18</f>
        <v>31177418.020000003</v>
      </c>
      <c r="H25" s="250">
        <f>'1121'!G21</f>
        <v>857513.08000000194</v>
      </c>
      <c r="I25" s="249">
        <f>'1121'!G26</f>
        <v>883737</v>
      </c>
      <c r="J25" s="412">
        <f t="shared" ref="J25:J46" si="2">IF((H25&lt;0),0,(IF((H25-I25)&lt;0,0,(H25-I25))))</f>
        <v>0</v>
      </c>
      <c r="K25" s="125">
        <f t="shared" ref="K25:K46" si="3">IF((H25&lt;0),(H25-I25),(IF((H25-I25)&lt;0,(H25-I25),0)))</f>
        <v>-26223.919999998063</v>
      </c>
      <c r="L25" s="250">
        <f>'1121'!G30</f>
        <v>0</v>
      </c>
      <c r="M25" s="249">
        <f>'1121'!G31</f>
        <v>0</v>
      </c>
      <c r="N25" s="413"/>
      <c r="O25" s="93"/>
      <c r="P25" s="445"/>
      <c r="Q25" s="445"/>
    </row>
    <row r="26" spans="1:17" ht="28.5" customHeight="1" x14ac:dyDescent="0.2">
      <c r="A26" s="407" t="s">
        <v>130</v>
      </c>
      <c r="B26" s="404" t="s">
        <v>131</v>
      </c>
      <c r="C26" s="405" t="s">
        <v>132</v>
      </c>
      <c r="D26" s="406" t="s">
        <v>99</v>
      </c>
      <c r="E26" s="252">
        <f>'1122'!G16</f>
        <v>42520680.450000003</v>
      </c>
      <c r="F26" s="253">
        <f>'1122'!G17</f>
        <v>3090</v>
      </c>
      <c r="G26" s="254">
        <f>'1122'!G18</f>
        <v>43456470.969999999</v>
      </c>
      <c r="H26" s="250">
        <f>'1122'!G21</f>
        <v>935790.51999999583</v>
      </c>
      <c r="I26" s="249">
        <f>'1122'!G26</f>
        <v>594000</v>
      </c>
      <c r="J26" s="412">
        <f t="shared" si="2"/>
        <v>341790.51999999583</v>
      </c>
      <c r="K26" s="125">
        <f t="shared" si="3"/>
        <v>0</v>
      </c>
      <c r="L26" s="250">
        <f>'1122'!G30</f>
        <v>9000</v>
      </c>
      <c r="M26" s="249">
        <f>'1122'!G31</f>
        <v>332790.51999999996</v>
      </c>
      <c r="N26" s="413"/>
      <c r="O26" s="93"/>
      <c r="P26" s="445"/>
      <c r="Q26" s="445"/>
    </row>
    <row r="27" spans="1:17" ht="28.5" customHeight="1" x14ac:dyDescent="0.2">
      <c r="A27" s="407" t="s">
        <v>133</v>
      </c>
      <c r="B27" s="404" t="s">
        <v>134</v>
      </c>
      <c r="C27" s="405" t="s">
        <v>135</v>
      </c>
      <c r="D27" s="406" t="s">
        <v>87</v>
      </c>
      <c r="E27" s="446">
        <f>'1123'!G16</f>
        <v>49031377.919999994</v>
      </c>
      <c r="F27" s="447">
        <f>'1123'!G17</f>
        <v>0</v>
      </c>
      <c r="G27" s="448">
        <f>'1123'!G18</f>
        <v>49858461.310000002</v>
      </c>
      <c r="H27" s="449">
        <f>'1123'!G21</f>
        <v>827083.39000000805</v>
      </c>
      <c r="I27" s="450">
        <f>'1123'!G26</f>
        <v>677907</v>
      </c>
      <c r="J27" s="451">
        <f t="shared" si="2"/>
        <v>149176.39000000805</v>
      </c>
      <c r="K27" s="452">
        <f t="shared" si="3"/>
        <v>0</v>
      </c>
      <c r="L27" s="449">
        <f>'1123'!G30</f>
        <v>0</v>
      </c>
      <c r="M27" s="450">
        <f>'1123'!G31</f>
        <v>0</v>
      </c>
      <c r="N27" s="453">
        <v>149176.39000000001</v>
      </c>
      <c r="O27" s="93"/>
      <c r="P27" s="445"/>
      <c r="Q27" s="445"/>
    </row>
    <row r="28" spans="1:17" ht="28.5" customHeight="1" x14ac:dyDescent="0.2">
      <c r="A28" s="407" t="s">
        <v>136</v>
      </c>
      <c r="B28" s="404" t="s">
        <v>137</v>
      </c>
      <c r="C28" s="405" t="s">
        <v>138</v>
      </c>
      <c r="D28" s="406" t="s">
        <v>87</v>
      </c>
      <c r="E28" s="252">
        <f>'1150'!G16</f>
        <v>25695065.380000003</v>
      </c>
      <c r="F28" s="253">
        <f>'1150'!G17</f>
        <v>0</v>
      </c>
      <c r="G28" s="254">
        <f>'1150'!G18</f>
        <v>25748576</v>
      </c>
      <c r="H28" s="250">
        <f>'1150'!G21</f>
        <v>53510.619999997318</v>
      </c>
      <c r="I28" s="249">
        <f>'1150'!G26</f>
        <v>0</v>
      </c>
      <c r="J28" s="412">
        <f t="shared" si="2"/>
        <v>53510.619999997318</v>
      </c>
      <c r="K28" s="125">
        <f t="shared" si="3"/>
        <v>0</v>
      </c>
      <c r="L28" s="250">
        <f>'1150'!G30</f>
        <v>0</v>
      </c>
      <c r="M28" s="249">
        <f>'1150'!G31</f>
        <v>53510.62</v>
      </c>
      <c r="N28" s="413"/>
      <c r="O28" s="93"/>
      <c r="P28" s="445"/>
      <c r="Q28" s="445"/>
    </row>
    <row r="29" spans="1:17" ht="59.25" customHeight="1" x14ac:dyDescent="0.2">
      <c r="A29" s="407" t="s">
        <v>139</v>
      </c>
      <c r="B29" s="404" t="s">
        <v>140</v>
      </c>
      <c r="C29" s="405" t="s">
        <v>141</v>
      </c>
      <c r="D29" s="406" t="s">
        <v>142</v>
      </c>
      <c r="E29" s="252">
        <f>'1160'!G16</f>
        <v>74297027.719999984</v>
      </c>
      <c r="F29" s="253">
        <f>'1160'!G17</f>
        <v>0</v>
      </c>
      <c r="G29" s="254">
        <f>'1160'!G18</f>
        <v>74673608.519999996</v>
      </c>
      <c r="H29" s="250">
        <f>'1160'!G21</f>
        <v>376580.80000001192</v>
      </c>
      <c r="I29" s="249">
        <f>'1160'!G26</f>
        <v>164242.9</v>
      </c>
      <c r="J29" s="412">
        <f t="shared" si="2"/>
        <v>212337.90000001193</v>
      </c>
      <c r="K29" s="125">
        <f t="shared" si="3"/>
        <v>0</v>
      </c>
      <c r="L29" s="250">
        <f>'1160'!G30</f>
        <v>18000</v>
      </c>
      <c r="M29" s="249">
        <f>'1160'!G31</f>
        <v>194337.9</v>
      </c>
      <c r="N29" s="413"/>
      <c r="O29" s="93"/>
      <c r="P29" s="445"/>
      <c r="Q29" s="445"/>
    </row>
    <row r="30" spans="1:17" ht="28.5" customHeight="1" x14ac:dyDescent="0.2">
      <c r="A30" s="407" t="s">
        <v>143</v>
      </c>
      <c r="B30" s="404" t="s">
        <v>144</v>
      </c>
      <c r="C30" s="405" t="s">
        <v>145</v>
      </c>
      <c r="D30" s="406" t="s">
        <v>103</v>
      </c>
      <c r="E30" s="252">
        <f>'1200'!G16</f>
        <v>26801924.090000004</v>
      </c>
      <c r="F30" s="253">
        <f>'1200'!G17</f>
        <v>0</v>
      </c>
      <c r="G30" s="254">
        <f>'1200'!G18</f>
        <v>27272830.600000005</v>
      </c>
      <c r="H30" s="250">
        <f>'1200'!G21</f>
        <v>470906.51000000164</v>
      </c>
      <c r="I30" s="249">
        <f>'1200'!G26</f>
        <v>91452</v>
      </c>
      <c r="J30" s="412">
        <f t="shared" si="2"/>
        <v>379454.51000000164</v>
      </c>
      <c r="K30" s="125">
        <f t="shared" si="3"/>
        <v>0</v>
      </c>
      <c r="L30" s="250">
        <f>'1200'!G30</f>
        <v>30000</v>
      </c>
      <c r="M30" s="249">
        <f>'1200'!G31</f>
        <v>349454.51</v>
      </c>
      <c r="N30" s="413"/>
      <c r="O30" s="93"/>
      <c r="P30" s="445"/>
      <c r="Q30" s="445"/>
    </row>
    <row r="31" spans="1:17" ht="28.5" customHeight="1" x14ac:dyDescent="0.2">
      <c r="A31" s="407" t="s">
        <v>146</v>
      </c>
      <c r="B31" s="404" t="s">
        <v>147</v>
      </c>
      <c r="C31" s="404" t="s">
        <v>148</v>
      </c>
      <c r="D31" s="406" t="s">
        <v>149</v>
      </c>
      <c r="E31" s="252">
        <f>'1201'!G16</f>
        <v>40498560.219999999</v>
      </c>
      <c r="F31" s="253">
        <f>'1201'!G17</f>
        <v>1900</v>
      </c>
      <c r="G31" s="254">
        <f>'1201'!G18</f>
        <v>42111044.509999998</v>
      </c>
      <c r="H31" s="250">
        <f>'1201'!G21</f>
        <v>1612484.2899999991</v>
      </c>
      <c r="I31" s="249">
        <f>'1201'!G26</f>
        <v>834659</v>
      </c>
      <c r="J31" s="412">
        <f t="shared" si="2"/>
        <v>777825.28999999911</v>
      </c>
      <c r="K31" s="125">
        <f t="shared" si="3"/>
        <v>0</v>
      </c>
      <c r="L31" s="250">
        <f>'1201'!G30</f>
        <v>10000</v>
      </c>
      <c r="M31" s="249">
        <f>'1201'!G31</f>
        <v>767825.29</v>
      </c>
      <c r="N31" s="413"/>
      <c r="O31" s="93"/>
      <c r="P31" s="445"/>
      <c r="Q31" s="445"/>
    </row>
    <row r="32" spans="1:17" ht="28.5" customHeight="1" x14ac:dyDescent="0.2">
      <c r="A32" s="407" t="s">
        <v>150</v>
      </c>
      <c r="B32" s="404" t="s">
        <v>151</v>
      </c>
      <c r="C32" s="405" t="s">
        <v>152</v>
      </c>
      <c r="D32" s="406" t="s">
        <v>87</v>
      </c>
      <c r="E32" s="252">
        <f>'1202'!G16</f>
        <v>43020168.230000004</v>
      </c>
      <c r="F32" s="253">
        <f>'1202'!G17</f>
        <v>0</v>
      </c>
      <c r="G32" s="254">
        <f>'1202'!G18</f>
        <v>43415588.840000004</v>
      </c>
      <c r="H32" s="250">
        <f>'1202'!G21</f>
        <v>395420.6099999994</v>
      </c>
      <c r="I32" s="249">
        <f>'1202'!G26</f>
        <v>126697.32</v>
      </c>
      <c r="J32" s="412">
        <f t="shared" si="2"/>
        <v>268723.2899999994</v>
      </c>
      <c r="K32" s="125">
        <f t="shared" si="3"/>
        <v>0</v>
      </c>
      <c r="L32" s="250">
        <f>'1202'!G30</f>
        <v>17000</v>
      </c>
      <c r="M32" s="249">
        <f>'1202'!G31</f>
        <v>251723.29</v>
      </c>
      <c r="N32" s="413"/>
      <c r="O32" s="93"/>
      <c r="P32" s="445"/>
      <c r="Q32" s="445"/>
    </row>
    <row r="33" spans="1:17" ht="28.5" customHeight="1" x14ac:dyDescent="0.2">
      <c r="A33" s="407" t="s">
        <v>153</v>
      </c>
      <c r="B33" s="404" t="s">
        <v>154</v>
      </c>
      <c r="C33" s="405" t="s">
        <v>155</v>
      </c>
      <c r="D33" s="406" t="s">
        <v>87</v>
      </c>
      <c r="E33" s="252">
        <f>'1204'!G16</f>
        <v>76009143.249999985</v>
      </c>
      <c r="F33" s="253">
        <f>'1204'!G17</f>
        <v>-9729.9999999999964</v>
      </c>
      <c r="G33" s="254">
        <f>'1204'!G18</f>
        <v>77998771.859999999</v>
      </c>
      <c r="H33" s="250">
        <f>'1204'!G21</f>
        <v>1989628.6100000143</v>
      </c>
      <c r="I33" s="249">
        <f>'1204'!G26</f>
        <v>1586742</v>
      </c>
      <c r="J33" s="412">
        <f t="shared" si="2"/>
        <v>402886.61000001431</v>
      </c>
      <c r="K33" s="125">
        <f t="shared" si="3"/>
        <v>0</v>
      </c>
      <c r="L33" s="250">
        <f>'1204'!G30</f>
        <v>40000</v>
      </c>
      <c r="M33" s="249">
        <f>'1204'!G31</f>
        <v>362886.61</v>
      </c>
      <c r="N33" s="413"/>
      <c r="O33" s="93"/>
      <c r="P33" s="445"/>
      <c r="Q33" s="445"/>
    </row>
    <row r="34" spans="1:17" ht="28.5" customHeight="1" x14ac:dyDescent="0.2">
      <c r="A34" s="407" t="s">
        <v>156</v>
      </c>
      <c r="B34" s="404" t="s">
        <v>157</v>
      </c>
      <c r="C34" s="404" t="s">
        <v>158</v>
      </c>
      <c r="D34" s="406" t="s">
        <v>87</v>
      </c>
      <c r="E34" s="252">
        <f>'1205'!G16</f>
        <v>29990346.120000005</v>
      </c>
      <c r="F34" s="253">
        <f>'1205'!G17</f>
        <v>0</v>
      </c>
      <c r="G34" s="254">
        <f>'1205'!G18</f>
        <v>32126684.039999999</v>
      </c>
      <c r="H34" s="250">
        <f>'1205'!G21</f>
        <v>2136337.9199999943</v>
      </c>
      <c r="I34" s="249">
        <f>'1205'!G26</f>
        <v>1394010</v>
      </c>
      <c r="J34" s="412">
        <f t="shared" si="2"/>
        <v>742327.91999999434</v>
      </c>
      <c r="K34" s="125">
        <f t="shared" si="3"/>
        <v>0</v>
      </c>
      <c r="L34" s="250">
        <f>'1205'!G30</f>
        <v>5000</v>
      </c>
      <c r="M34" s="249">
        <f>'1205'!G31</f>
        <v>737327.92</v>
      </c>
      <c r="N34" s="413"/>
      <c r="O34" s="93"/>
      <c r="P34" s="445"/>
      <c r="Q34" s="445"/>
    </row>
    <row r="35" spans="1:17" ht="28.5" customHeight="1" x14ac:dyDescent="0.2">
      <c r="A35" s="407" t="s">
        <v>159</v>
      </c>
      <c r="B35" s="404" t="s">
        <v>160</v>
      </c>
      <c r="C35" s="405" t="s">
        <v>161</v>
      </c>
      <c r="D35" s="406" t="s">
        <v>87</v>
      </c>
      <c r="E35" s="252">
        <f>'1206'!G16</f>
        <v>41284838.460000001</v>
      </c>
      <c r="F35" s="253">
        <f>'1206'!G17</f>
        <v>0</v>
      </c>
      <c r="G35" s="254">
        <f>'1206'!G18</f>
        <v>41414246.630000003</v>
      </c>
      <c r="H35" s="250">
        <f>'1206'!G21</f>
        <v>129408.17000000179</v>
      </c>
      <c r="I35" s="249">
        <f>'1206'!G26</f>
        <v>0</v>
      </c>
      <c r="J35" s="412">
        <f t="shared" si="2"/>
        <v>129408.17000000179</v>
      </c>
      <c r="K35" s="125">
        <f t="shared" si="3"/>
        <v>0</v>
      </c>
      <c r="L35" s="250">
        <f>'1206'!G30</f>
        <v>0</v>
      </c>
      <c r="M35" s="249">
        <f>'1206'!G31</f>
        <v>129408.17</v>
      </c>
      <c r="N35" s="413"/>
      <c r="O35" s="93"/>
      <c r="P35" s="445"/>
      <c r="Q35" s="445"/>
    </row>
    <row r="36" spans="1:17" ht="28.5" customHeight="1" x14ac:dyDescent="0.2">
      <c r="A36" s="407" t="s">
        <v>162</v>
      </c>
      <c r="B36" s="404" t="s">
        <v>163</v>
      </c>
      <c r="C36" s="405" t="s">
        <v>164</v>
      </c>
      <c r="D36" s="406" t="s">
        <v>84</v>
      </c>
      <c r="E36" s="252">
        <f>'1207'!G16</f>
        <v>41670294.359999999</v>
      </c>
      <c r="F36" s="253">
        <f>'1207'!G17</f>
        <v>93860</v>
      </c>
      <c r="G36" s="254">
        <f>'1207'!G18</f>
        <v>42061812.829999998</v>
      </c>
      <c r="H36" s="250">
        <f>'1207'!G21</f>
        <v>391518.46999999881</v>
      </c>
      <c r="I36" s="249">
        <f>'1207'!G26</f>
        <v>140904</v>
      </c>
      <c r="J36" s="412">
        <f t="shared" si="2"/>
        <v>250614.46999999881</v>
      </c>
      <c r="K36" s="125">
        <f t="shared" si="3"/>
        <v>0</v>
      </c>
      <c r="L36" s="250">
        <f>'1207'!G30</f>
        <v>40000</v>
      </c>
      <c r="M36" s="249">
        <f>'1207'!G31</f>
        <v>210614.47</v>
      </c>
      <c r="N36" s="413"/>
      <c r="O36" s="93"/>
      <c r="P36" s="445"/>
      <c r="Q36" s="445"/>
    </row>
    <row r="37" spans="1:17" ht="28.5" customHeight="1" x14ac:dyDescent="0.2">
      <c r="A37" s="407" t="s">
        <v>165</v>
      </c>
      <c r="B37" s="404" t="s">
        <v>166</v>
      </c>
      <c r="C37" s="405" t="s">
        <v>167</v>
      </c>
      <c r="D37" s="406" t="s">
        <v>95</v>
      </c>
      <c r="E37" s="252">
        <f>'1208'!G16</f>
        <v>38387247.379999995</v>
      </c>
      <c r="F37" s="253">
        <f>'1208'!G17</f>
        <v>111196</v>
      </c>
      <c r="G37" s="254">
        <f>'1208'!G18</f>
        <v>38274719.649999999</v>
      </c>
      <c r="H37" s="250">
        <f>'1208'!G21</f>
        <v>-112527.72999999672</v>
      </c>
      <c r="I37" s="249">
        <f>'1208'!G26</f>
        <v>310853.33</v>
      </c>
      <c r="J37" s="412">
        <f t="shared" si="2"/>
        <v>0</v>
      </c>
      <c r="K37" s="125">
        <f t="shared" si="3"/>
        <v>-423381.05999999674</v>
      </c>
      <c r="L37" s="250">
        <f>'1208'!G30</f>
        <v>0</v>
      </c>
      <c r="M37" s="249">
        <f>'1208'!G31</f>
        <v>0</v>
      </c>
      <c r="N37" s="413"/>
      <c r="O37" s="93"/>
      <c r="P37" s="445"/>
      <c r="Q37" s="445"/>
    </row>
    <row r="38" spans="1:17" ht="28.5" customHeight="1" x14ac:dyDescent="0.2">
      <c r="A38" s="407" t="s">
        <v>168</v>
      </c>
      <c r="B38" s="404" t="s">
        <v>169</v>
      </c>
      <c r="C38" s="404" t="s">
        <v>170</v>
      </c>
      <c r="D38" s="406" t="s">
        <v>87</v>
      </c>
      <c r="E38" s="252">
        <f>'1300'!G16</f>
        <v>21113408.739999998</v>
      </c>
      <c r="F38" s="253">
        <f>'1300'!G17</f>
        <v>0</v>
      </c>
      <c r="G38" s="254">
        <f>'1300'!G18</f>
        <v>21385593.379999999</v>
      </c>
      <c r="H38" s="250">
        <f>'1300'!G21</f>
        <v>272184.6400000006</v>
      </c>
      <c r="I38" s="249">
        <f>'1300'!G26</f>
        <v>0</v>
      </c>
      <c r="J38" s="412">
        <f t="shared" si="2"/>
        <v>272184.6400000006</v>
      </c>
      <c r="K38" s="125">
        <f t="shared" si="3"/>
        <v>0</v>
      </c>
      <c r="L38" s="250">
        <f>'1300'!G30</f>
        <v>0</v>
      </c>
      <c r="M38" s="249">
        <f>'1300'!G31</f>
        <v>272184.64</v>
      </c>
      <c r="N38" s="413"/>
      <c r="O38" s="93"/>
      <c r="P38" s="445"/>
      <c r="Q38" s="445"/>
    </row>
    <row r="39" spans="1:17" ht="28.5" customHeight="1" x14ac:dyDescent="0.2">
      <c r="A39" s="407" t="s">
        <v>171</v>
      </c>
      <c r="B39" s="404" t="s">
        <v>172</v>
      </c>
      <c r="C39" s="405" t="s">
        <v>173</v>
      </c>
      <c r="D39" s="406" t="s">
        <v>84</v>
      </c>
      <c r="E39" s="252">
        <f>'1301'!G16</f>
        <v>41116018.159999996</v>
      </c>
      <c r="F39" s="253">
        <f>'1301'!G17</f>
        <v>0</v>
      </c>
      <c r="G39" s="254">
        <f>'1301'!G18</f>
        <v>41439986.370000005</v>
      </c>
      <c r="H39" s="250">
        <f>'1301'!G21</f>
        <v>323968.21000000834</v>
      </c>
      <c r="I39" s="249">
        <f>'1301'!G26</f>
        <v>0</v>
      </c>
      <c r="J39" s="412">
        <f t="shared" si="2"/>
        <v>323968.21000000834</v>
      </c>
      <c r="K39" s="125">
        <f t="shared" si="3"/>
        <v>0</v>
      </c>
      <c r="L39" s="250">
        <f>'1301'!G30</f>
        <v>0</v>
      </c>
      <c r="M39" s="249">
        <f>'1301'!G31</f>
        <v>323968.21000000002</v>
      </c>
      <c r="N39" s="413"/>
      <c r="O39" s="93"/>
      <c r="P39" s="445"/>
      <c r="Q39" s="445"/>
    </row>
    <row r="40" spans="1:17" ht="28.5" customHeight="1" x14ac:dyDescent="0.2">
      <c r="A40" s="407" t="s">
        <v>174</v>
      </c>
      <c r="B40" s="404" t="s">
        <v>175</v>
      </c>
      <c r="C40" s="405" t="s">
        <v>176</v>
      </c>
      <c r="D40" s="406" t="s">
        <v>87</v>
      </c>
      <c r="E40" s="252">
        <f>'1302'!G16</f>
        <v>6950213.6499999994</v>
      </c>
      <c r="F40" s="253">
        <f>'1302'!G17</f>
        <v>0</v>
      </c>
      <c r="G40" s="254">
        <f>'1302'!G18</f>
        <v>6975400</v>
      </c>
      <c r="H40" s="250">
        <f>'1302'!G21</f>
        <v>25186.350000000559</v>
      </c>
      <c r="I40" s="249">
        <f>'1302'!G26</f>
        <v>0</v>
      </c>
      <c r="J40" s="412">
        <f t="shared" si="2"/>
        <v>25186.350000000559</v>
      </c>
      <c r="K40" s="125">
        <f t="shared" si="3"/>
        <v>0</v>
      </c>
      <c r="L40" s="250">
        <f>'1302'!G30</f>
        <v>0</v>
      </c>
      <c r="M40" s="249">
        <f>'1302'!G31</f>
        <v>25186.350000000002</v>
      </c>
      <c r="N40" s="413"/>
      <c r="O40" s="93"/>
      <c r="P40" s="445"/>
      <c r="Q40" s="445"/>
    </row>
    <row r="41" spans="1:17" ht="28.5" customHeight="1" x14ac:dyDescent="0.2">
      <c r="A41" s="407" t="s">
        <v>177</v>
      </c>
      <c r="B41" s="404" t="s">
        <v>178</v>
      </c>
      <c r="C41" s="405" t="s">
        <v>179</v>
      </c>
      <c r="D41" s="406" t="s">
        <v>103</v>
      </c>
      <c r="E41" s="252">
        <f>'1303'!G16</f>
        <v>10722053.109999999</v>
      </c>
      <c r="F41" s="253">
        <f>'1303'!G17</f>
        <v>0</v>
      </c>
      <c r="G41" s="254">
        <f>'1303'!G18</f>
        <v>10901998</v>
      </c>
      <c r="H41" s="250">
        <f>'1303'!G21</f>
        <v>179944.8900000006</v>
      </c>
      <c r="I41" s="249">
        <f>'1303'!G27</f>
        <v>0</v>
      </c>
      <c r="J41" s="412">
        <f t="shared" si="2"/>
        <v>179944.8900000006</v>
      </c>
      <c r="K41" s="125">
        <f t="shared" si="3"/>
        <v>0</v>
      </c>
      <c r="L41" s="250">
        <f>'1303'!G30</f>
        <v>0</v>
      </c>
      <c r="M41" s="249">
        <f>'1303'!G31</f>
        <v>179944.89</v>
      </c>
      <c r="N41" s="413"/>
      <c r="O41" s="93"/>
      <c r="P41" s="445"/>
      <c r="Q41" s="445"/>
    </row>
    <row r="42" spans="1:17" ht="28.5" customHeight="1" x14ac:dyDescent="0.2">
      <c r="A42" s="407" t="s">
        <v>180</v>
      </c>
      <c r="B42" s="404" t="s">
        <v>181</v>
      </c>
      <c r="C42" s="405" t="s">
        <v>182</v>
      </c>
      <c r="D42" s="406" t="s">
        <v>99</v>
      </c>
      <c r="E42" s="252">
        <f>'1304'!G16</f>
        <v>16693454.939999999</v>
      </c>
      <c r="F42" s="253">
        <f>'1304'!G17</f>
        <v>0</v>
      </c>
      <c r="G42" s="254">
        <f>'1304'!G18</f>
        <v>16709791.640000001</v>
      </c>
      <c r="H42" s="250">
        <f>'1304'!G21</f>
        <v>16336.700000001118</v>
      </c>
      <c r="I42" s="249">
        <f>'1304'!G26</f>
        <v>0</v>
      </c>
      <c r="J42" s="412">
        <f t="shared" si="2"/>
        <v>16336.700000001118</v>
      </c>
      <c r="K42" s="125">
        <f t="shared" si="3"/>
        <v>0</v>
      </c>
      <c r="L42" s="250">
        <f>'1304'!G30</f>
        <v>0</v>
      </c>
      <c r="M42" s="249">
        <f>'1304'!G31</f>
        <v>16336.7</v>
      </c>
      <c r="N42" s="413"/>
      <c r="O42" s="93"/>
      <c r="P42" s="445"/>
      <c r="Q42" s="445"/>
    </row>
    <row r="43" spans="1:17" ht="28.5" customHeight="1" x14ac:dyDescent="0.2">
      <c r="A43" s="407" t="s">
        <v>183</v>
      </c>
      <c r="B43" s="404" t="s">
        <v>184</v>
      </c>
      <c r="C43" s="404" t="s">
        <v>185</v>
      </c>
      <c r="D43" s="406" t="s">
        <v>186</v>
      </c>
      <c r="E43" s="252">
        <f>'1350'!G16</f>
        <v>25569925.817999996</v>
      </c>
      <c r="F43" s="253">
        <f>'1350'!G17</f>
        <v>0</v>
      </c>
      <c r="G43" s="254">
        <f>'1350'!G18</f>
        <v>25750760.999999981</v>
      </c>
      <c r="H43" s="250">
        <f>'1350'!G21</f>
        <v>180835.18199998513</v>
      </c>
      <c r="I43" s="249">
        <f>'1350'!G26</f>
        <v>0</v>
      </c>
      <c r="J43" s="412">
        <f t="shared" si="2"/>
        <v>180835.18199998513</v>
      </c>
      <c r="K43" s="125">
        <f t="shared" si="3"/>
        <v>0</v>
      </c>
      <c r="L43" s="250">
        <f>'1350'!G30</f>
        <v>17000</v>
      </c>
      <c r="M43" s="249">
        <f>'1350'!G31</f>
        <v>163835.18</v>
      </c>
      <c r="N43" s="413"/>
      <c r="O43" s="93"/>
      <c r="P43" s="445"/>
      <c r="Q43" s="445"/>
    </row>
    <row r="44" spans="1:17" ht="28.5" customHeight="1" x14ac:dyDescent="0.2">
      <c r="A44" s="407" t="s">
        <v>187</v>
      </c>
      <c r="B44" s="404" t="s">
        <v>188</v>
      </c>
      <c r="C44" s="404" t="s">
        <v>189</v>
      </c>
      <c r="D44" s="406" t="s">
        <v>103</v>
      </c>
      <c r="E44" s="252">
        <f>'1351'!G16</f>
        <v>7591441.6500000004</v>
      </c>
      <c r="F44" s="253">
        <f>'1351'!G17</f>
        <v>0</v>
      </c>
      <c r="G44" s="254">
        <f>'1351'!G18</f>
        <v>7862351</v>
      </c>
      <c r="H44" s="250">
        <f>'1351'!G21</f>
        <v>270909.34999999963</v>
      </c>
      <c r="I44" s="249">
        <f>'1351'!G26</f>
        <v>0</v>
      </c>
      <c r="J44" s="412">
        <f t="shared" si="2"/>
        <v>270909.34999999963</v>
      </c>
      <c r="K44" s="125">
        <f t="shared" si="3"/>
        <v>0</v>
      </c>
      <c r="L44" s="250">
        <f>'1351'!G30</f>
        <v>0</v>
      </c>
      <c r="M44" s="249">
        <f>'1351'!G31</f>
        <v>270909.34999999998</v>
      </c>
      <c r="N44" s="413"/>
      <c r="O44" s="93"/>
      <c r="P44" s="445"/>
      <c r="Q44" s="445"/>
    </row>
    <row r="45" spans="1:17" ht="28.5" customHeight="1" x14ac:dyDescent="0.2">
      <c r="A45" s="407" t="s">
        <v>190</v>
      </c>
      <c r="B45" s="404" t="s">
        <v>191</v>
      </c>
      <c r="C45" s="405" t="s">
        <v>192</v>
      </c>
      <c r="D45" s="406" t="s">
        <v>99</v>
      </c>
      <c r="E45" s="252">
        <f>'1352'!G16</f>
        <v>6147440.4600000009</v>
      </c>
      <c r="F45" s="253">
        <f>'1352'!G17</f>
        <v>0</v>
      </c>
      <c r="G45" s="254">
        <f>'1352'!G18</f>
        <v>6167789.8100000005</v>
      </c>
      <c r="H45" s="250">
        <f>'1352'!G21</f>
        <v>20349.349999999627</v>
      </c>
      <c r="I45" s="249">
        <f>'1352'!G26</f>
        <v>0</v>
      </c>
      <c r="J45" s="412">
        <f t="shared" si="2"/>
        <v>20349.349999999627</v>
      </c>
      <c r="K45" s="125">
        <f t="shared" si="3"/>
        <v>0</v>
      </c>
      <c r="L45" s="250">
        <f>'1352'!G30</f>
        <v>0</v>
      </c>
      <c r="M45" s="249">
        <f>'1352'!G31</f>
        <v>20349.349999999999</v>
      </c>
      <c r="N45" s="413"/>
      <c r="O45" s="93"/>
      <c r="P45" s="445"/>
      <c r="Q45" s="445"/>
    </row>
    <row r="46" spans="1:17" ht="28.5" customHeight="1" x14ac:dyDescent="0.2">
      <c r="A46" s="407" t="s">
        <v>193</v>
      </c>
      <c r="B46" s="404" t="s">
        <v>194</v>
      </c>
      <c r="C46" s="404" t="s">
        <v>195</v>
      </c>
      <c r="D46" s="406" t="s">
        <v>84</v>
      </c>
      <c r="E46" s="252">
        <f>'1400'!G16</f>
        <v>22934846.580000002</v>
      </c>
      <c r="F46" s="253">
        <f>'1400'!G17</f>
        <v>0</v>
      </c>
      <c r="G46" s="254">
        <f>'1400'!G18</f>
        <v>22897865.129999999</v>
      </c>
      <c r="H46" s="250">
        <f>'1400'!G21</f>
        <v>-36981.45000000298</v>
      </c>
      <c r="I46" s="249">
        <f>'1400'!G26</f>
        <v>0</v>
      </c>
      <c r="J46" s="412">
        <f t="shared" si="2"/>
        <v>0</v>
      </c>
      <c r="K46" s="125">
        <f t="shared" si="3"/>
        <v>-36981.45000000298</v>
      </c>
      <c r="L46" s="250">
        <f>'1400'!G30</f>
        <v>0</v>
      </c>
      <c r="M46" s="249">
        <f>'1400'!G31</f>
        <v>0</v>
      </c>
      <c r="N46" s="413"/>
      <c r="O46" s="93"/>
      <c r="P46" s="445"/>
      <c r="Q46" s="445"/>
    </row>
    <row r="47" spans="1:17" ht="51" customHeight="1" thickBot="1" x14ac:dyDescent="0.25">
      <c r="A47" s="408" t="s">
        <v>196</v>
      </c>
      <c r="B47" s="409" t="s">
        <v>197</v>
      </c>
      <c r="C47" s="404" t="s">
        <v>195</v>
      </c>
      <c r="D47" s="406" t="s">
        <v>84</v>
      </c>
      <c r="E47" s="252">
        <f>'1450'!G16</f>
        <v>56571004.170000002</v>
      </c>
      <c r="F47" s="253">
        <f>'1450'!G17</f>
        <v>0</v>
      </c>
      <c r="G47" s="254">
        <f>'1450'!G18</f>
        <v>56604267.219999999</v>
      </c>
      <c r="H47" s="250">
        <f>'1450'!G21</f>
        <v>33263.04999999702</v>
      </c>
      <c r="I47" s="249">
        <f>'1450'!G26</f>
        <v>0</v>
      </c>
      <c r="J47" s="412">
        <f t="shared" ref="J47" si="4">IF((H47&lt;0),0,(IF((H47-I47)&lt;0,0,(H47-I47))))</f>
        <v>33263.04999999702</v>
      </c>
      <c r="K47" s="125">
        <f t="shared" ref="K47" si="5">IF((H47&lt;0),(H47-I47),(IF((H47-I47)&lt;0,(H47-I47),0)))</f>
        <v>0</v>
      </c>
      <c r="L47" s="250">
        <f>'1450'!G30</f>
        <v>0</v>
      </c>
      <c r="M47" s="249">
        <f>'1450'!G31</f>
        <v>5314.92</v>
      </c>
      <c r="N47" s="413">
        <v>27948.13</v>
      </c>
      <c r="O47" s="93"/>
      <c r="P47" s="445"/>
      <c r="Q47" s="445"/>
    </row>
    <row r="48" spans="1:17" ht="15.75" thickTop="1" x14ac:dyDescent="0.25">
      <c r="A48" s="119" t="s">
        <v>54</v>
      </c>
      <c r="B48" s="120"/>
      <c r="C48" s="251"/>
      <c r="D48" s="251"/>
      <c r="E48" s="99">
        <f t="shared" ref="E48:N48" si="6">SUM(E12:E47)</f>
        <v>1265080570.7080004</v>
      </c>
      <c r="F48" s="101">
        <f t="shared" si="6"/>
        <v>382173</v>
      </c>
      <c r="G48" s="100">
        <f t="shared" si="6"/>
        <v>1279509585.1700006</v>
      </c>
      <c r="H48" s="99">
        <f t="shared" si="6"/>
        <v>14429014.461999988</v>
      </c>
      <c r="I48" s="100">
        <f t="shared" si="6"/>
        <v>7454943.1500000004</v>
      </c>
      <c r="J48" s="113">
        <f t="shared" si="6"/>
        <v>7754839.4519999987</v>
      </c>
      <c r="K48" s="101">
        <f t="shared" si="6"/>
        <v>-780768.14000000944</v>
      </c>
      <c r="L48" s="99">
        <f t="shared" si="6"/>
        <v>257000</v>
      </c>
      <c r="M48" s="116">
        <f t="shared" si="6"/>
        <v>7084684.9499999983</v>
      </c>
      <c r="N48" s="117">
        <f t="shared" si="6"/>
        <v>177124.52000000002</v>
      </c>
    </row>
    <row r="49" spans="1:14" ht="15.75" customHeight="1" thickBot="1" x14ac:dyDescent="0.25">
      <c r="A49" s="89"/>
      <c r="B49" s="90"/>
      <c r="C49" s="17"/>
      <c r="D49" s="17"/>
      <c r="E49" s="91"/>
      <c r="F49" s="47"/>
      <c r="G49" s="46"/>
      <c r="H49" s="45"/>
      <c r="I49" s="46"/>
      <c r="J49" s="114" t="s">
        <v>33</v>
      </c>
      <c r="K49" s="102">
        <f>J48+K48</f>
        <v>6974071.3119999897</v>
      </c>
      <c r="L49" s="118" t="s">
        <v>55</v>
      </c>
      <c r="M49" s="115"/>
      <c r="N49" s="92">
        <f>L48+M48+N48</f>
        <v>7518809.4699999988</v>
      </c>
    </row>
    <row r="50" spans="1:14" ht="15" thickTop="1" x14ac:dyDescent="0.2">
      <c r="A50" s="18"/>
      <c r="B50" s="94"/>
      <c r="C50" s="20"/>
      <c r="D50" s="20"/>
      <c r="E50" s="19"/>
      <c r="F50" s="19"/>
      <c r="G50" s="18"/>
      <c r="H50" s="95"/>
      <c r="I50" s="95"/>
      <c r="J50" s="95"/>
    </row>
    <row r="51" spans="1:14" ht="14.25" x14ac:dyDescent="0.2">
      <c r="A51" s="94" t="s">
        <v>323</v>
      </c>
      <c r="B51" s="94"/>
      <c r="C51" s="94"/>
      <c r="D51" s="94"/>
      <c r="E51" s="96"/>
      <c r="F51" s="96"/>
      <c r="G51" s="97"/>
      <c r="H51" s="97"/>
      <c r="I51" s="97"/>
      <c r="J51" s="97"/>
      <c r="K51" s="4"/>
      <c r="L51" s="18"/>
      <c r="N51" s="93"/>
    </row>
    <row r="52" spans="1:14" ht="14.25" customHeight="1" x14ac:dyDescent="0.2">
      <c r="A52" s="94"/>
      <c r="B52" s="103"/>
      <c r="C52" s="103" t="s">
        <v>324</v>
      </c>
      <c r="D52" s="103"/>
      <c r="E52" s="103"/>
      <c r="F52" s="103"/>
      <c r="G52" s="103"/>
      <c r="H52" s="143">
        <f>SUMIF(H12:H47,"&gt;0")</f>
        <v>14704869.872</v>
      </c>
      <c r="I52" s="103" t="s">
        <v>65</v>
      </c>
      <c r="J52" s="10"/>
      <c r="K52" s="437"/>
      <c r="L52" s="18"/>
    </row>
    <row r="53" spans="1:14" ht="14.25" customHeight="1" x14ac:dyDescent="0.2">
      <c r="A53" s="94"/>
      <c r="B53" s="103"/>
      <c r="C53" s="10" t="s">
        <v>325</v>
      </c>
      <c r="D53" s="18"/>
      <c r="E53" s="4"/>
      <c r="F53" s="4"/>
      <c r="G53" s="110"/>
      <c r="H53" s="143">
        <f>SUMIF(H12:H47,"&lt;0")</f>
        <v>-275855.41000001132</v>
      </c>
      <c r="I53" s="103" t="s">
        <v>65</v>
      </c>
      <c r="J53" s="10"/>
      <c r="K53" s="438"/>
      <c r="L53" s="18"/>
    </row>
    <row r="54" spans="1:14" ht="14.25" customHeight="1" x14ac:dyDescent="0.2">
      <c r="A54" s="94"/>
      <c r="B54" s="103"/>
      <c r="C54" s="18" t="s">
        <v>326</v>
      </c>
      <c r="D54" s="18"/>
      <c r="E54" s="4"/>
      <c r="F54" s="4"/>
      <c r="G54" s="110"/>
      <c r="H54" s="103"/>
      <c r="I54" s="103"/>
      <c r="J54" s="10"/>
      <c r="K54" s="437"/>
      <c r="L54" s="18"/>
    </row>
    <row r="55" spans="1:14" ht="14.25" x14ac:dyDescent="0.2">
      <c r="A55" s="94"/>
      <c r="B55" s="103"/>
      <c r="C55" s="103"/>
      <c r="D55" s="103"/>
      <c r="E55" s="103"/>
      <c r="F55" s="103"/>
      <c r="G55" s="103"/>
      <c r="H55" s="103"/>
      <c r="I55" s="103"/>
      <c r="J55" s="10"/>
      <c r="K55" s="4"/>
      <c r="L55" s="18"/>
    </row>
    <row r="56" spans="1:14" ht="14.25" x14ac:dyDescent="0.2">
      <c r="A56" s="94" t="s">
        <v>57</v>
      </c>
      <c r="B56" s="103"/>
      <c r="C56" s="103"/>
      <c r="D56" s="103"/>
      <c r="E56" s="103"/>
      <c r="F56" s="103"/>
      <c r="G56" s="103"/>
      <c r="H56" s="103"/>
      <c r="I56" s="103"/>
      <c r="J56" s="10"/>
      <c r="K56" s="4"/>
      <c r="L56" s="18"/>
    </row>
    <row r="57" spans="1:14" ht="14.25" x14ac:dyDescent="0.2">
      <c r="A57" s="97"/>
      <c r="B57" s="97"/>
      <c r="C57" s="18" t="s">
        <v>327</v>
      </c>
      <c r="D57" s="94"/>
      <c r="E57" s="97"/>
      <c r="F57" s="97"/>
      <c r="G57" s="97"/>
      <c r="H57" s="143">
        <f>SUMIF(J12:J47,"&gt;0")</f>
        <v>7754839.4519999987</v>
      </c>
      <c r="I57" s="4" t="s">
        <v>65</v>
      </c>
      <c r="J57" s="10"/>
      <c r="K57" s="437"/>
    </row>
    <row r="58" spans="1:14" s="7" customFormat="1" ht="14.25" x14ac:dyDescent="0.2">
      <c r="A58" s="97"/>
      <c r="B58" s="97"/>
      <c r="C58" s="4" t="s">
        <v>328</v>
      </c>
      <c r="D58" s="4"/>
      <c r="E58" s="4"/>
      <c r="F58" s="4"/>
      <c r="G58" s="4"/>
      <c r="H58" s="143">
        <f>SUMIF(K12:K47,"&lt;0")</f>
        <v>-780768.14000000944</v>
      </c>
      <c r="I58" s="4" t="s">
        <v>65</v>
      </c>
      <c r="J58" s="10"/>
      <c r="K58" s="438"/>
      <c r="L58" s="8"/>
      <c r="M58" s="8"/>
      <c r="N58" s="8"/>
    </row>
    <row r="59" spans="1:14" x14ac:dyDescent="0.2">
      <c r="C59" s="18" t="s">
        <v>326</v>
      </c>
      <c r="D59" s="111"/>
      <c r="E59" s="4"/>
      <c r="F59" s="4"/>
      <c r="G59" s="4"/>
      <c r="J59" s="10"/>
      <c r="K59" s="437"/>
    </row>
    <row r="60" spans="1:14" s="7" customFormat="1" ht="15" x14ac:dyDescent="0.2">
      <c r="A60" s="98"/>
      <c r="B60" s="98"/>
      <c r="C60" s="10"/>
      <c r="D60" s="10"/>
      <c r="E60" s="4"/>
      <c r="F60" s="4"/>
      <c r="G60" s="4"/>
      <c r="L60" s="8"/>
      <c r="M60" s="8"/>
      <c r="N60" s="8"/>
    </row>
    <row r="61" spans="1:14" s="7" customFormat="1" ht="15.75" x14ac:dyDescent="0.25">
      <c r="A61" s="454"/>
      <c r="B61" s="455"/>
      <c r="C61" s="10"/>
      <c r="D61" s="10"/>
      <c r="L61" s="8"/>
      <c r="M61" s="8"/>
      <c r="N61" s="8"/>
    </row>
    <row r="62" spans="1:14" s="7" customFormat="1" ht="35.25" customHeight="1" x14ac:dyDescent="0.2">
      <c r="A62" s="456"/>
      <c r="B62" s="457"/>
      <c r="C62" s="457"/>
      <c r="D62" s="457"/>
      <c r="E62" s="457"/>
      <c r="F62" s="457"/>
      <c r="G62" s="457"/>
      <c r="H62" s="457"/>
      <c r="I62" s="457"/>
      <c r="J62" s="457"/>
      <c r="K62" s="457"/>
      <c r="L62" s="457"/>
      <c r="M62" s="457"/>
      <c r="N62" s="457"/>
    </row>
    <row r="63" spans="1:14" s="7" customFormat="1" ht="27" customHeight="1" x14ac:dyDescent="0.2">
      <c r="A63" s="457"/>
      <c r="B63" s="457"/>
      <c r="C63" s="457"/>
      <c r="D63" s="457"/>
      <c r="E63" s="457"/>
      <c r="F63" s="457"/>
      <c r="G63" s="457"/>
      <c r="H63" s="457"/>
      <c r="I63" s="457"/>
      <c r="J63" s="457"/>
      <c r="K63" s="457"/>
      <c r="L63" s="457"/>
      <c r="M63" s="457"/>
      <c r="N63" s="457"/>
    </row>
    <row r="64" spans="1:14" s="10" customFormat="1" ht="15" x14ac:dyDescent="0.2">
      <c r="A64" s="98"/>
      <c r="B64" s="98"/>
      <c r="E64" s="7"/>
      <c r="F64" s="7"/>
      <c r="G64" s="7"/>
      <c r="H64" s="7"/>
      <c r="I64" s="7"/>
      <c r="J64" s="7"/>
      <c r="K64" s="7"/>
      <c r="L64" s="8"/>
      <c r="M64" s="8"/>
      <c r="N64" s="8"/>
    </row>
    <row r="65" spans="1:14" s="10" customFormat="1" ht="15" x14ac:dyDescent="0.2">
      <c r="A65" s="98"/>
      <c r="B65" s="98"/>
      <c r="E65" s="7"/>
      <c r="F65" s="7"/>
      <c r="G65" s="7"/>
      <c r="H65" s="7"/>
      <c r="I65" s="7"/>
      <c r="J65" s="7"/>
      <c r="K65" s="7"/>
      <c r="L65" s="8"/>
      <c r="M65" s="8"/>
      <c r="N65" s="8"/>
    </row>
    <row r="66" spans="1:14" s="10" customFormat="1" ht="15" x14ac:dyDescent="0.2">
      <c r="A66" s="98"/>
      <c r="B66" s="98"/>
      <c r="E66" s="7"/>
      <c r="F66" s="7"/>
      <c r="G66" s="7"/>
      <c r="H66" s="7"/>
      <c r="I66" s="7"/>
      <c r="J66" s="7"/>
      <c r="K66" s="7"/>
      <c r="L66" s="8"/>
      <c r="M66" s="8"/>
      <c r="N66" s="8"/>
    </row>
    <row r="67" spans="1:14" s="10" customFormat="1" ht="15" x14ac:dyDescent="0.2">
      <c r="A67" s="98"/>
      <c r="B67" s="98"/>
      <c r="E67" s="7"/>
      <c r="F67" s="7"/>
      <c r="G67" s="7"/>
      <c r="H67" s="7"/>
      <c r="I67" s="7"/>
      <c r="J67" s="7"/>
      <c r="K67" s="7"/>
      <c r="L67" s="8"/>
      <c r="M67" s="8"/>
      <c r="N67" s="8"/>
    </row>
    <row r="68" spans="1:14" s="10" customFormat="1" ht="15" x14ac:dyDescent="0.2">
      <c r="A68" s="98"/>
      <c r="B68" s="98"/>
      <c r="E68" s="7"/>
      <c r="F68" s="7"/>
      <c r="G68" s="7"/>
      <c r="H68" s="7"/>
      <c r="I68" s="7"/>
      <c r="J68" s="7"/>
      <c r="K68" s="7"/>
      <c r="L68" s="8"/>
      <c r="M68" s="8"/>
      <c r="N68" s="8"/>
    </row>
    <row r="69" spans="1:14" s="10" customFormat="1" ht="15" x14ac:dyDescent="0.2">
      <c r="A69" s="98"/>
      <c r="B69" s="98"/>
      <c r="E69" s="7"/>
      <c r="F69" s="7"/>
      <c r="G69" s="7"/>
      <c r="H69" s="7"/>
      <c r="I69" s="7"/>
      <c r="J69" s="7"/>
      <c r="K69" s="7"/>
      <c r="L69" s="8"/>
      <c r="M69" s="8"/>
      <c r="N69" s="8"/>
    </row>
    <row r="70" spans="1:14" s="10" customFormat="1" ht="15" x14ac:dyDescent="0.2">
      <c r="A70" s="98"/>
      <c r="B70" s="98"/>
      <c r="E70" s="7"/>
      <c r="F70" s="7"/>
      <c r="G70" s="7"/>
      <c r="H70" s="7"/>
      <c r="I70" s="7"/>
      <c r="J70" s="7"/>
      <c r="K70" s="7"/>
      <c r="L70" s="8"/>
      <c r="M70" s="8"/>
      <c r="N70" s="8"/>
    </row>
    <row r="71" spans="1:14" s="10" customFormat="1" ht="15" x14ac:dyDescent="0.2">
      <c r="A71" s="98"/>
      <c r="B71" s="98"/>
      <c r="E71" s="7"/>
      <c r="F71" s="7"/>
      <c r="G71" s="7"/>
      <c r="H71" s="7"/>
      <c r="I71" s="7"/>
      <c r="J71" s="7"/>
      <c r="K71" s="7"/>
      <c r="L71" s="8"/>
      <c r="M71" s="8"/>
      <c r="N71" s="8"/>
    </row>
    <row r="72" spans="1:14" s="10" customFormat="1" ht="15" x14ac:dyDescent="0.2">
      <c r="A72" s="98"/>
      <c r="B72" s="98"/>
      <c r="E72" s="7"/>
      <c r="F72" s="7"/>
      <c r="G72" s="7"/>
      <c r="H72" s="7"/>
      <c r="I72" s="7"/>
      <c r="J72" s="7"/>
      <c r="K72" s="7"/>
      <c r="L72" s="8"/>
      <c r="M72" s="8"/>
      <c r="N72" s="8"/>
    </row>
    <row r="73" spans="1:14" s="10" customFormat="1" ht="15" x14ac:dyDescent="0.2">
      <c r="A73" s="98"/>
      <c r="B73" s="98"/>
      <c r="E73" s="7"/>
      <c r="F73" s="7"/>
      <c r="G73" s="7"/>
      <c r="H73" s="7"/>
      <c r="I73" s="7"/>
      <c r="J73" s="7"/>
      <c r="K73" s="7"/>
      <c r="L73" s="8"/>
      <c r="M73" s="8"/>
      <c r="N73" s="8"/>
    </row>
    <row r="74" spans="1:14" s="10" customFormat="1" ht="15" x14ac:dyDescent="0.2">
      <c r="A74" s="98"/>
      <c r="B74" s="98"/>
      <c r="E74" s="7"/>
      <c r="F74" s="7"/>
      <c r="G74" s="7"/>
      <c r="H74" s="7"/>
      <c r="I74" s="7"/>
      <c r="J74" s="7"/>
      <c r="K74" s="7"/>
      <c r="L74" s="8"/>
      <c r="M74" s="8"/>
      <c r="N74" s="8"/>
    </row>
    <row r="75" spans="1:14" s="10" customFormat="1" ht="15" x14ac:dyDescent="0.2">
      <c r="A75" s="98"/>
      <c r="B75" s="98"/>
      <c r="E75" s="7"/>
      <c r="F75" s="7"/>
      <c r="G75" s="7"/>
      <c r="H75" s="7"/>
      <c r="I75" s="7"/>
      <c r="J75" s="7"/>
      <c r="K75" s="7"/>
      <c r="L75" s="8"/>
      <c r="M75" s="8"/>
      <c r="N75" s="8"/>
    </row>
    <row r="76" spans="1:14" s="10" customFormat="1" ht="15" x14ac:dyDescent="0.2">
      <c r="A76" s="98"/>
      <c r="B76" s="98"/>
      <c r="E76" s="7"/>
      <c r="F76" s="7"/>
      <c r="G76" s="7"/>
      <c r="H76" s="7"/>
      <c r="I76" s="7"/>
      <c r="J76" s="7"/>
      <c r="K76" s="7"/>
      <c r="L76" s="8"/>
      <c r="M76" s="8"/>
      <c r="N76" s="8"/>
    </row>
    <row r="77" spans="1:14" s="10" customFormat="1" ht="15" x14ac:dyDescent="0.2">
      <c r="A77" s="98"/>
      <c r="B77" s="98"/>
      <c r="E77" s="7"/>
      <c r="F77" s="7"/>
      <c r="G77" s="7"/>
      <c r="H77" s="7"/>
      <c r="I77" s="7"/>
      <c r="J77" s="7"/>
      <c r="K77" s="7"/>
      <c r="L77" s="8"/>
      <c r="M77" s="8"/>
      <c r="N77" s="8"/>
    </row>
    <row r="78" spans="1:14" s="10" customFormat="1" ht="15" x14ac:dyDescent="0.2">
      <c r="A78" s="98"/>
      <c r="B78" s="98"/>
      <c r="E78" s="7"/>
      <c r="F78" s="7"/>
      <c r="G78" s="7"/>
      <c r="H78" s="7"/>
      <c r="I78" s="7"/>
      <c r="J78" s="7"/>
      <c r="K78" s="7"/>
      <c r="L78" s="8"/>
      <c r="M78" s="8"/>
      <c r="N78" s="8"/>
    </row>
    <row r="79" spans="1:14" s="10" customFormat="1" ht="15" x14ac:dyDescent="0.2">
      <c r="A79" s="98"/>
      <c r="B79" s="98"/>
      <c r="E79" s="7"/>
      <c r="F79" s="7"/>
      <c r="G79" s="7"/>
      <c r="H79" s="7"/>
      <c r="I79" s="7"/>
      <c r="J79" s="7"/>
      <c r="K79" s="7"/>
      <c r="L79" s="8"/>
      <c r="M79" s="8"/>
      <c r="N79" s="8"/>
    </row>
    <row r="80" spans="1:14" s="10" customFormat="1" ht="15" x14ac:dyDescent="0.2">
      <c r="A80" s="98"/>
      <c r="B80" s="98"/>
      <c r="E80" s="7"/>
      <c r="F80" s="7"/>
      <c r="G80" s="7"/>
      <c r="H80" s="7"/>
      <c r="I80" s="7"/>
      <c r="J80" s="7"/>
      <c r="K80" s="7"/>
      <c r="L80" s="8"/>
      <c r="M80" s="8"/>
      <c r="N80" s="8"/>
    </row>
    <row r="81" spans="1:14" s="10" customFormat="1" ht="15" x14ac:dyDescent="0.2">
      <c r="A81" s="98"/>
      <c r="B81" s="98"/>
      <c r="E81" s="7"/>
      <c r="F81" s="7"/>
      <c r="G81" s="7"/>
      <c r="H81" s="7"/>
      <c r="I81" s="7"/>
      <c r="J81" s="7"/>
      <c r="K81" s="7"/>
      <c r="L81" s="8"/>
      <c r="M81" s="8"/>
      <c r="N81" s="8"/>
    </row>
    <row r="82" spans="1:14" s="10" customFormat="1" ht="15" x14ac:dyDescent="0.2">
      <c r="A82" s="98"/>
      <c r="B82" s="98"/>
      <c r="E82" s="7"/>
      <c r="F82" s="7"/>
      <c r="G82" s="7"/>
      <c r="H82" s="7"/>
      <c r="I82" s="7"/>
      <c r="J82" s="7"/>
      <c r="K82" s="7"/>
      <c r="L82" s="8"/>
      <c r="M82" s="8"/>
      <c r="N82" s="8"/>
    </row>
    <row r="83" spans="1:14" s="10" customFormat="1" ht="15" x14ac:dyDescent="0.2">
      <c r="A83" s="98"/>
      <c r="B83" s="98"/>
      <c r="E83" s="7"/>
      <c r="F83" s="7"/>
      <c r="G83" s="7"/>
      <c r="H83" s="7"/>
      <c r="I83" s="7"/>
      <c r="J83" s="7"/>
      <c r="K83" s="7"/>
      <c r="L83" s="8"/>
      <c r="M83" s="8"/>
      <c r="N83" s="8"/>
    </row>
    <row r="84" spans="1:14" s="10" customFormat="1" ht="15" x14ac:dyDescent="0.2">
      <c r="A84" s="98"/>
      <c r="B84" s="98"/>
      <c r="E84" s="7"/>
      <c r="F84" s="7"/>
      <c r="G84" s="7"/>
      <c r="H84" s="7"/>
      <c r="I84" s="7"/>
      <c r="J84" s="7"/>
      <c r="K84" s="7"/>
      <c r="L84" s="8"/>
      <c r="M84" s="8"/>
      <c r="N84" s="8"/>
    </row>
    <row r="85" spans="1:14" s="10" customFormat="1" ht="15" x14ac:dyDescent="0.2">
      <c r="A85" s="98"/>
      <c r="B85" s="98"/>
      <c r="E85" s="7"/>
      <c r="F85" s="7"/>
      <c r="G85" s="7"/>
      <c r="H85" s="7"/>
      <c r="I85" s="7"/>
      <c r="J85" s="7"/>
      <c r="K85" s="7"/>
      <c r="L85" s="8"/>
      <c r="M85" s="8"/>
      <c r="N85" s="8"/>
    </row>
    <row r="86" spans="1:14" s="10" customFormat="1" ht="15" x14ac:dyDescent="0.2">
      <c r="A86" s="98"/>
      <c r="B86" s="98"/>
      <c r="E86" s="7"/>
      <c r="F86" s="7"/>
      <c r="G86" s="7"/>
      <c r="H86" s="7"/>
      <c r="I86" s="7"/>
      <c r="J86" s="7"/>
      <c r="K86" s="7"/>
      <c r="L86" s="8"/>
      <c r="M86" s="8"/>
      <c r="N86" s="8"/>
    </row>
    <row r="87" spans="1:14" s="10" customFormat="1" ht="15" x14ac:dyDescent="0.2">
      <c r="A87" s="98"/>
      <c r="B87" s="98"/>
      <c r="E87" s="7"/>
      <c r="F87" s="7"/>
      <c r="G87" s="7"/>
      <c r="H87" s="7"/>
      <c r="I87" s="7"/>
      <c r="J87" s="7"/>
      <c r="K87" s="7"/>
      <c r="L87" s="8"/>
      <c r="M87" s="8"/>
      <c r="N87" s="8"/>
    </row>
    <row r="88" spans="1:14" s="10" customFormat="1" ht="15" x14ac:dyDescent="0.2">
      <c r="A88" s="98"/>
      <c r="B88" s="98"/>
      <c r="E88" s="7"/>
      <c r="F88" s="7"/>
      <c r="G88" s="7"/>
      <c r="H88" s="7"/>
      <c r="I88" s="7"/>
      <c r="J88" s="7"/>
      <c r="K88" s="7"/>
      <c r="L88" s="8"/>
      <c r="M88" s="8"/>
      <c r="N88" s="8"/>
    </row>
    <row r="89" spans="1:14" s="10" customFormat="1" ht="15" x14ac:dyDescent="0.2">
      <c r="A89" s="98"/>
      <c r="B89" s="98"/>
      <c r="E89" s="7"/>
      <c r="F89" s="7"/>
      <c r="G89" s="7"/>
      <c r="H89" s="7"/>
      <c r="I89" s="7"/>
      <c r="J89" s="7"/>
      <c r="K89" s="7"/>
      <c r="L89" s="8"/>
      <c r="M89" s="8"/>
      <c r="N89" s="8"/>
    </row>
    <row r="90" spans="1:14" s="10" customFormat="1" ht="15" x14ac:dyDescent="0.2">
      <c r="A90" s="98"/>
      <c r="B90" s="98"/>
      <c r="E90" s="7"/>
      <c r="F90" s="7"/>
      <c r="G90" s="7"/>
      <c r="H90" s="7"/>
      <c r="I90" s="7"/>
      <c r="J90" s="7"/>
      <c r="K90" s="7"/>
      <c r="L90" s="8"/>
      <c r="M90" s="8"/>
      <c r="N90" s="8"/>
    </row>
    <row r="91" spans="1:14" s="10" customFormat="1" ht="15" x14ac:dyDescent="0.2">
      <c r="A91" s="98"/>
      <c r="B91" s="98"/>
      <c r="E91" s="7"/>
      <c r="F91" s="7"/>
      <c r="G91" s="7"/>
      <c r="H91" s="7"/>
      <c r="I91" s="7"/>
      <c r="J91" s="7"/>
      <c r="K91" s="7"/>
      <c r="L91" s="8"/>
      <c r="M91" s="8"/>
      <c r="N91" s="8"/>
    </row>
    <row r="92" spans="1:14" s="10" customFormat="1" ht="15" x14ac:dyDescent="0.2">
      <c r="A92" s="98"/>
      <c r="B92" s="98"/>
      <c r="E92" s="7"/>
      <c r="F92" s="7"/>
      <c r="G92" s="7"/>
      <c r="H92" s="7"/>
      <c r="I92" s="7"/>
      <c r="J92" s="7"/>
      <c r="K92" s="7"/>
      <c r="L92" s="8"/>
      <c r="M92" s="8"/>
      <c r="N92" s="8"/>
    </row>
    <row r="93" spans="1:14" s="10" customFormat="1" ht="15" x14ac:dyDescent="0.2">
      <c r="A93" s="98"/>
      <c r="B93" s="98"/>
      <c r="E93" s="7"/>
      <c r="F93" s="7"/>
      <c r="G93" s="7"/>
      <c r="H93" s="7"/>
      <c r="I93" s="7"/>
      <c r="J93" s="7"/>
      <c r="K93" s="7"/>
      <c r="L93" s="8"/>
      <c r="M93" s="8"/>
      <c r="N93" s="8"/>
    </row>
    <row r="94" spans="1:14" s="10" customFormat="1" ht="15" x14ac:dyDescent="0.2">
      <c r="A94" s="98"/>
      <c r="B94" s="98"/>
      <c r="E94" s="7"/>
      <c r="F94" s="7"/>
      <c r="G94" s="7"/>
      <c r="H94" s="7"/>
      <c r="I94" s="7"/>
      <c r="J94" s="7"/>
      <c r="K94" s="7"/>
      <c r="L94" s="8"/>
      <c r="M94" s="8"/>
      <c r="N94" s="8"/>
    </row>
    <row r="95" spans="1:14" s="10" customFormat="1" ht="15" x14ac:dyDescent="0.2">
      <c r="A95" s="98"/>
      <c r="B95" s="98"/>
      <c r="E95" s="7"/>
      <c r="F95" s="7"/>
      <c r="G95" s="7"/>
      <c r="H95" s="7"/>
      <c r="I95" s="7"/>
      <c r="J95" s="7"/>
      <c r="K95" s="7"/>
      <c r="L95" s="8"/>
      <c r="M95" s="8"/>
      <c r="N95" s="8"/>
    </row>
    <row r="96" spans="1:14" s="10" customFormat="1" ht="15" x14ac:dyDescent="0.2">
      <c r="A96" s="98"/>
      <c r="B96" s="98"/>
      <c r="E96" s="7"/>
      <c r="F96" s="7"/>
      <c r="G96" s="7"/>
      <c r="H96" s="7"/>
      <c r="I96" s="7"/>
      <c r="J96" s="7"/>
      <c r="K96" s="7"/>
      <c r="L96" s="8"/>
      <c r="M96" s="8"/>
      <c r="N96" s="8"/>
    </row>
    <row r="97" spans="1:14" s="10" customFormat="1" ht="15" x14ac:dyDescent="0.2">
      <c r="A97" s="98"/>
      <c r="B97" s="98"/>
      <c r="E97" s="7"/>
      <c r="F97" s="7"/>
      <c r="G97" s="7"/>
      <c r="H97" s="7"/>
      <c r="I97" s="7"/>
      <c r="J97" s="7"/>
      <c r="K97" s="7"/>
      <c r="L97" s="8"/>
      <c r="M97" s="8"/>
      <c r="N97" s="8"/>
    </row>
    <row r="98" spans="1:14" s="10" customFormat="1" ht="15" x14ac:dyDescent="0.2">
      <c r="A98" s="98"/>
      <c r="B98" s="98"/>
      <c r="E98" s="7"/>
      <c r="F98" s="7"/>
      <c r="G98" s="7"/>
      <c r="H98" s="7"/>
      <c r="I98" s="7"/>
      <c r="J98" s="7"/>
      <c r="K98" s="7"/>
      <c r="L98" s="8"/>
      <c r="M98" s="8"/>
      <c r="N98" s="8"/>
    </row>
    <row r="99" spans="1:14" s="10" customFormat="1" ht="15" x14ac:dyDescent="0.2">
      <c r="A99" s="98"/>
      <c r="B99" s="98"/>
      <c r="E99" s="7"/>
      <c r="F99" s="7"/>
      <c r="G99" s="7"/>
      <c r="H99" s="7"/>
      <c r="I99" s="7"/>
      <c r="J99" s="7"/>
      <c r="K99" s="7"/>
      <c r="L99" s="8"/>
      <c r="M99" s="8"/>
      <c r="N99" s="8"/>
    </row>
    <row r="100" spans="1:14" s="10" customFormat="1" ht="15" x14ac:dyDescent="0.2">
      <c r="A100" s="98"/>
      <c r="B100" s="98"/>
      <c r="E100" s="7"/>
      <c r="F100" s="7"/>
      <c r="G100" s="7"/>
      <c r="H100" s="7"/>
      <c r="I100" s="7"/>
      <c r="J100" s="7"/>
      <c r="K100" s="7"/>
      <c r="L100" s="8"/>
      <c r="M100" s="8"/>
      <c r="N100" s="8"/>
    </row>
    <row r="101" spans="1:14" s="10" customFormat="1" ht="15" x14ac:dyDescent="0.2">
      <c r="A101" s="98"/>
      <c r="B101" s="98"/>
      <c r="E101" s="7"/>
      <c r="F101" s="7"/>
      <c r="G101" s="7"/>
      <c r="H101" s="7"/>
      <c r="I101" s="7"/>
      <c r="J101" s="7"/>
      <c r="K101" s="7"/>
      <c r="L101" s="8"/>
      <c r="M101" s="8"/>
      <c r="N101" s="8"/>
    </row>
    <row r="102" spans="1:14" s="10" customFormat="1" ht="15" x14ac:dyDescent="0.2">
      <c r="A102" s="98"/>
      <c r="B102" s="98"/>
      <c r="E102" s="7"/>
      <c r="F102" s="7"/>
      <c r="G102" s="7"/>
      <c r="H102" s="7"/>
      <c r="I102" s="7"/>
      <c r="J102" s="7"/>
      <c r="K102" s="7"/>
      <c r="L102" s="8"/>
      <c r="M102" s="8"/>
      <c r="N102" s="8"/>
    </row>
    <row r="103" spans="1:14" s="10" customFormat="1" ht="15" x14ac:dyDescent="0.2">
      <c r="A103" s="98"/>
      <c r="B103" s="98"/>
      <c r="E103" s="7"/>
      <c r="F103" s="7"/>
      <c r="G103" s="7"/>
      <c r="H103" s="7"/>
      <c r="I103" s="7"/>
      <c r="J103" s="7"/>
      <c r="K103" s="7"/>
      <c r="L103" s="8"/>
      <c r="M103" s="8"/>
      <c r="N103" s="8"/>
    </row>
    <row r="104" spans="1:14" s="10" customFormat="1" ht="15" x14ac:dyDescent="0.2">
      <c r="A104" s="98"/>
      <c r="B104" s="98"/>
      <c r="E104" s="7"/>
      <c r="F104" s="7"/>
      <c r="G104" s="7"/>
      <c r="H104" s="7"/>
      <c r="I104" s="7"/>
      <c r="J104" s="7"/>
      <c r="K104" s="7"/>
      <c r="L104" s="8"/>
      <c r="M104" s="8"/>
      <c r="N104" s="8"/>
    </row>
    <row r="105" spans="1:14" s="10" customFormat="1" ht="15" x14ac:dyDescent="0.2">
      <c r="A105" s="98"/>
      <c r="B105" s="98"/>
      <c r="E105" s="7"/>
      <c r="F105" s="7"/>
      <c r="G105" s="7"/>
      <c r="H105" s="7"/>
      <c r="I105" s="7"/>
      <c r="J105" s="7"/>
      <c r="K105" s="7"/>
      <c r="L105" s="8"/>
      <c r="M105" s="8"/>
      <c r="N105" s="8"/>
    </row>
    <row r="106" spans="1:14" s="10" customFormat="1" ht="15" x14ac:dyDescent="0.2">
      <c r="A106" s="98"/>
      <c r="B106" s="98"/>
      <c r="E106" s="7"/>
      <c r="F106" s="7"/>
      <c r="G106" s="7"/>
      <c r="H106" s="7"/>
      <c r="I106" s="7"/>
      <c r="J106" s="7"/>
      <c r="K106" s="7"/>
      <c r="L106" s="8"/>
      <c r="M106" s="8"/>
      <c r="N106" s="8"/>
    </row>
    <row r="107" spans="1:14" s="10" customFormat="1" ht="15" x14ac:dyDescent="0.2">
      <c r="A107" s="98"/>
      <c r="B107" s="98"/>
      <c r="E107" s="7"/>
      <c r="F107" s="7"/>
      <c r="G107" s="7"/>
      <c r="H107" s="7"/>
      <c r="I107" s="7"/>
      <c r="J107" s="7"/>
      <c r="K107" s="7"/>
      <c r="L107" s="8"/>
      <c r="M107" s="8"/>
      <c r="N107" s="8"/>
    </row>
    <row r="108" spans="1:14" s="10" customFormat="1" ht="15" x14ac:dyDescent="0.2">
      <c r="A108" s="98"/>
      <c r="B108" s="98"/>
      <c r="E108" s="7"/>
      <c r="F108" s="7"/>
      <c r="G108" s="7"/>
      <c r="H108" s="7"/>
      <c r="I108" s="7"/>
      <c r="J108" s="7"/>
      <c r="K108" s="7"/>
      <c r="L108" s="8"/>
      <c r="M108" s="8"/>
      <c r="N108" s="8"/>
    </row>
    <row r="109" spans="1:14" s="10" customFormat="1" ht="15" x14ac:dyDescent="0.2">
      <c r="A109" s="98"/>
      <c r="B109" s="98"/>
      <c r="E109" s="7"/>
      <c r="F109" s="7"/>
      <c r="G109" s="7"/>
      <c r="H109" s="7"/>
      <c r="I109" s="7"/>
      <c r="J109" s="7"/>
      <c r="K109" s="7"/>
      <c r="L109" s="8"/>
      <c r="M109" s="8"/>
      <c r="N109" s="8"/>
    </row>
    <row r="110" spans="1:14" s="10" customFormat="1" ht="15" x14ac:dyDescent="0.2">
      <c r="A110" s="98"/>
      <c r="B110" s="98"/>
      <c r="E110" s="7"/>
      <c r="F110" s="7"/>
      <c r="G110" s="7"/>
      <c r="H110" s="7"/>
      <c r="I110" s="7"/>
      <c r="J110" s="7"/>
      <c r="K110" s="7"/>
      <c r="L110" s="8"/>
      <c r="M110" s="8"/>
      <c r="N110" s="8"/>
    </row>
    <row r="111" spans="1:14" s="10" customFormat="1" ht="15" x14ac:dyDescent="0.2">
      <c r="A111" s="98"/>
      <c r="B111" s="98"/>
      <c r="E111" s="7"/>
      <c r="F111" s="7"/>
      <c r="G111" s="7"/>
      <c r="H111" s="7"/>
      <c r="I111" s="7"/>
      <c r="J111" s="7"/>
      <c r="K111" s="7"/>
      <c r="L111" s="8"/>
      <c r="M111" s="8"/>
      <c r="N111" s="8"/>
    </row>
    <row r="112" spans="1:14" s="10" customFormat="1" ht="15" x14ac:dyDescent="0.2">
      <c r="A112" s="98"/>
      <c r="B112" s="98"/>
      <c r="E112" s="7"/>
      <c r="F112" s="7"/>
      <c r="G112" s="7"/>
      <c r="H112" s="7"/>
      <c r="I112" s="7"/>
      <c r="J112" s="7"/>
      <c r="K112" s="7"/>
      <c r="L112" s="8"/>
      <c r="M112" s="8"/>
      <c r="N112" s="8"/>
    </row>
    <row r="113" spans="1:14" s="10" customFormat="1" ht="15" x14ac:dyDescent="0.2">
      <c r="A113" s="98"/>
      <c r="B113" s="98"/>
      <c r="E113" s="7"/>
      <c r="F113" s="7"/>
      <c r="G113" s="7"/>
      <c r="H113" s="7"/>
      <c r="I113" s="7"/>
      <c r="J113" s="7"/>
      <c r="K113" s="7"/>
      <c r="L113" s="8"/>
      <c r="M113" s="8"/>
      <c r="N113" s="8"/>
    </row>
    <row r="114" spans="1:14" s="10" customFormat="1" ht="15" x14ac:dyDescent="0.2">
      <c r="A114" s="98"/>
      <c r="B114" s="98"/>
      <c r="E114" s="7"/>
      <c r="F114" s="7"/>
      <c r="G114" s="7"/>
      <c r="H114" s="7"/>
      <c r="I114" s="7"/>
      <c r="J114" s="7"/>
      <c r="K114" s="7"/>
      <c r="L114" s="8"/>
      <c r="M114" s="8"/>
      <c r="N114" s="8"/>
    </row>
    <row r="115" spans="1:14" s="10" customFormat="1" ht="15" x14ac:dyDescent="0.2">
      <c r="A115" s="98"/>
      <c r="B115" s="98"/>
      <c r="E115" s="7"/>
      <c r="F115" s="7"/>
      <c r="G115" s="7"/>
      <c r="H115" s="7"/>
      <c r="I115" s="7"/>
      <c r="J115" s="7"/>
      <c r="K115" s="7"/>
      <c r="L115" s="8"/>
      <c r="M115" s="8"/>
      <c r="N115" s="8"/>
    </row>
    <row r="116" spans="1:14" s="10" customFormat="1" ht="15" x14ac:dyDescent="0.2">
      <c r="A116" s="98"/>
      <c r="B116" s="98"/>
      <c r="E116" s="7"/>
      <c r="F116" s="7"/>
      <c r="G116" s="7"/>
      <c r="H116" s="7"/>
      <c r="I116" s="7"/>
      <c r="J116" s="7"/>
      <c r="K116" s="7"/>
      <c r="L116" s="8"/>
      <c r="M116" s="8"/>
      <c r="N116" s="8"/>
    </row>
    <row r="117" spans="1:14" s="10" customFormat="1" ht="15" x14ac:dyDescent="0.2">
      <c r="A117" s="98"/>
      <c r="B117" s="98"/>
      <c r="E117" s="7"/>
      <c r="F117" s="7"/>
      <c r="G117" s="7"/>
      <c r="H117" s="7"/>
      <c r="I117" s="7"/>
      <c r="J117" s="7"/>
      <c r="K117" s="7"/>
      <c r="L117" s="8"/>
      <c r="M117" s="8"/>
      <c r="N117" s="8"/>
    </row>
    <row r="118" spans="1:14" s="10" customFormat="1" ht="15" x14ac:dyDescent="0.2">
      <c r="A118" s="98"/>
      <c r="B118" s="98"/>
      <c r="E118" s="7"/>
      <c r="F118" s="7"/>
      <c r="G118" s="7"/>
      <c r="H118" s="7"/>
      <c r="I118" s="7"/>
      <c r="J118" s="7"/>
      <c r="K118" s="7"/>
      <c r="L118" s="8"/>
      <c r="M118" s="8"/>
      <c r="N118" s="8"/>
    </row>
    <row r="119" spans="1:14" s="10" customFormat="1" ht="15" x14ac:dyDescent="0.2">
      <c r="A119" s="98"/>
      <c r="B119" s="98"/>
      <c r="E119" s="7"/>
      <c r="F119" s="7"/>
      <c r="G119" s="7"/>
      <c r="H119" s="7"/>
      <c r="I119" s="7"/>
      <c r="J119" s="7"/>
      <c r="K119" s="7"/>
      <c r="L119" s="8"/>
      <c r="M119" s="8"/>
      <c r="N119" s="8"/>
    </row>
    <row r="120" spans="1:14" s="10" customFormat="1" ht="15" x14ac:dyDescent="0.2">
      <c r="A120" s="98"/>
      <c r="B120" s="98"/>
      <c r="E120" s="7"/>
      <c r="F120" s="7"/>
      <c r="G120" s="7"/>
      <c r="H120" s="7"/>
      <c r="I120" s="7"/>
      <c r="J120" s="7"/>
      <c r="K120" s="7"/>
      <c r="L120" s="8"/>
      <c r="M120" s="8"/>
      <c r="N120" s="8"/>
    </row>
    <row r="121" spans="1:14" s="10" customFormat="1" ht="15" x14ac:dyDescent="0.2">
      <c r="A121" s="98"/>
      <c r="B121" s="98"/>
      <c r="E121" s="7"/>
      <c r="F121" s="7"/>
      <c r="G121" s="7"/>
      <c r="H121" s="7"/>
      <c r="I121" s="7"/>
      <c r="J121" s="7"/>
      <c r="K121" s="7"/>
      <c r="L121" s="8"/>
      <c r="M121" s="8"/>
      <c r="N121" s="8"/>
    </row>
    <row r="122" spans="1:14" s="10" customFormat="1" ht="15" x14ac:dyDescent="0.2">
      <c r="A122" s="98"/>
      <c r="B122" s="98"/>
      <c r="E122" s="7"/>
      <c r="F122" s="7"/>
      <c r="G122" s="7"/>
      <c r="H122" s="7"/>
      <c r="I122" s="7"/>
      <c r="J122" s="7"/>
      <c r="K122" s="7"/>
      <c r="L122" s="8"/>
      <c r="M122" s="8"/>
      <c r="N122" s="8"/>
    </row>
    <row r="123" spans="1:14" s="10" customFormat="1" ht="15" x14ac:dyDescent="0.2">
      <c r="A123" s="98"/>
      <c r="B123" s="98"/>
      <c r="E123" s="7"/>
      <c r="F123" s="7"/>
      <c r="G123" s="7"/>
      <c r="H123" s="7"/>
      <c r="I123" s="7"/>
      <c r="J123" s="7"/>
      <c r="K123" s="7"/>
      <c r="L123" s="8"/>
      <c r="M123" s="8"/>
      <c r="N123" s="8"/>
    </row>
    <row r="124" spans="1:14" s="10" customFormat="1" ht="15" x14ac:dyDescent="0.2">
      <c r="A124" s="98"/>
      <c r="B124" s="98"/>
      <c r="E124" s="7"/>
      <c r="F124" s="7"/>
      <c r="G124" s="7"/>
      <c r="H124" s="7"/>
      <c r="I124" s="7"/>
      <c r="J124" s="7"/>
      <c r="K124" s="7"/>
      <c r="L124" s="8"/>
      <c r="M124" s="8"/>
      <c r="N124" s="8"/>
    </row>
    <row r="125" spans="1:14" s="10" customFormat="1" ht="15" x14ac:dyDescent="0.2">
      <c r="A125" s="98"/>
      <c r="B125" s="98"/>
      <c r="E125" s="7"/>
      <c r="F125" s="7"/>
      <c r="G125" s="7"/>
      <c r="H125" s="7"/>
      <c r="I125" s="7"/>
      <c r="J125" s="7"/>
      <c r="K125" s="7"/>
      <c r="L125" s="8"/>
      <c r="M125" s="8"/>
      <c r="N125" s="8"/>
    </row>
    <row r="126" spans="1:14" s="10" customFormat="1" ht="15" x14ac:dyDescent="0.2">
      <c r="A126" s="98"/>
      <c r="B126" s="98"/>
      <c r="E126" s="7"/>
      <c r="F126" s="7"/>
      <c r="G126" s="7"/>
      <c r="H126" s="7"/>
      <c r="I126" s="7"/>
      <c r="J126" s="7"/>
      <c r="K126" s="7"/>
      <c r="L126" s="8"/>
      <c r="M126" s="8"/>
      <c r="N126" s="8"/>
    </row>
    <row r="127" spans="1:14" s="10" customFormat="1" ht="15" x14ac:dyDescent="0.2">
      <c r="A127" s="98"/>
      <c r="B127" s="98"/>
      <c r="E127" s="7"/>
      <c r="F127" s="7"/>
      <c r="G127" s="7"/>
      <c r="H127" s="7"/>
      <c r="I127" s="7"/>
      <c r="J127" s="7"/>
      <c r="K127" s="7"/>
      <c r="L127" s="8"/>
      <c r="M127" s="8"/>
      <c r="N127" s="8"/>
    </row>
    <row r="128" spans="1:14" s="10" customFormat="1" ht="15" x14ac:dyDescent="0.2">
      <c r="A128" s="98"/>
      <c r="B128" s="98"/>
      <c r="E128" s="7"/>
      <c r="F128" s="7"/>
      <c r="G128" s="7"/>
      <c r="H128" s="7"/>
      <c r="I128" s="7"/>
      <c r="J128" s="7"/>
      <c r="K128" s="7"/>
      <c r="L128" s="8"/>
      <c r="M128" s="8"/>
      <c r="N128" s="8"/>
    </row>
    <row r="129" spans="1:14" s="10" customFormat="1" ht="15" x14ac:dyDescent="0.2">
      <c r="A129" s="98"/>
      <c r="B129" s="98"/>
      <c r="E129" s="7"/>
      <c r="F129" s="7"/>
      <c r="G129" s="7"/>
      <c r="H129" s="7"/>
      <c r="I129" s="7"/>
      <c r="J129" s="7"/>
      <c r="K129" s="7"/>
      <c r="L129" s="8"/>
      <c r="M129" s="8"/>
      <c r="N129" s="8"/>
    </row>
    <row r="130" spans="1:14" s="10" customFormat="1" ht="15" x14ac:dyDescent="0.2">
      <c r="A130" s="98"/>
      <c r="B130" s="98"/>
      <c r="E130" s="7"/>
      <c r="F130" s="7"/>
      <c r="G130" s="7"/>
      <c r="H130" s="7"/>
      <c r="I130" s="7"/>
      <c r="J130" s="7"/>
      <c r="K130" s="7"/>
      <c r="L130" s="8"/>
      <c r="M130" s="8"/>
      <c r="N130" s="8"/>
    </row>
    <row r="131" spans="1:14" s="10" customFormat="1" ht="15" x14ac:dyDescent="0.2">
      <c r="A131" s="98"/>
      <c r="B131" s="98"/>
      <c r="E131" s="7"/>
      <c r="F131" s="7"/>
      <c r="G131" s="7"/>
      <c r="H131" s="7"/>
      <c r="I131" s="7"/>
      <c r="J131" s="7"/>
      <c r="K131" s="7"/>
      <c r="L131" s="8"/>
      <c r="M131" s="8"/>
      <c r="N131" s="8"/>
    </row>
    <row r="132" spans="1:14" s="10" customFormat="1" ht="15" x14ac:dyDescent="0.2">
      <c r="A132" s="98"/>
      <c r="B132" s="98"/>
      <c r="E132" s="7"/>
      <c r="F132" s="7"/>
      <c r="G132" s="7"/>
      <c r="H132" s="7"/>
      <c r="I132" s="7"/>
      <c r="J132" s="7"/>
      <c r="K132" s="7"/>
      <c r="L132" s="8"/>
      <c r="M132" s="8"/>
      <c r="N132" s="8"/>
    </row>
    <row r="133" spans="1:14" s="10" customFormat="1" ht="15" x14ac:dyDescent="0.2">
      <c r="A133" s="98"/>
      <c r="B133" s="98"/>
      <c r="E133" s="7"/>
      <c r="F133" s="7"/>
      <c r="G133" s="7"/>
      <c r="H133" s="7"/>
      <c r="I133" s="7"/>
      <c r="J133" s="7"/>
      <c r="K133" s="7"/>
      <c r="L133" s="8"/>
      <c r="M133" s="8"/>
      <c r="N133" s="8"/>
    </row>
    <row r="134" spans="1:14" s="10" customFormat="1" ht="15" x14ac:dyDescent="0.2">
      <c r="A134" s="98"/>
      <c r="B134" s="98"/>
      <c r="E134" s="7"/>
      <c r="F134" s="7"/>
      <c r="G134" s="7"/>
      <c r="H134" s="7"/>
      <c r="I134" s="7"/>
      <c r="J134" s="7"/>
      <c r="K134" s="7"/>
      <c r="L134" s="8"/>
      <c r="M134" s="8"/>
      <c r="N134" s="8"/>
    </row>
    <row r="135" spans="1:14" s="10" customFormat="1" ht="15" x14ac:dyDescent="0.2">
      <c r="A135" s="98"/>
      <c r="B135" s="98"/>
      <c r="E135" s="7"/>
      <c r="F135" s="7"/>
      <c r="G135" s="7"/>
      <c r="H135" s="7"/>
      <c r="I135" s="7"/>
      <c r="J135" s="7"/>
      <c r="K135" s="7"/>
      <c r="L135" s="8"/>
      <c r="M135" s="8"/>
      <c r="N135" s="8"/>
    </row>
    <row r="136" spans="1:14" s="10" customFormat="1" ht="15" x14ac:dyDescent="0.2">
      <c r="A136" s="98"/>
      <c r="B136" s="98"/>
      <c r="E136" s="7"/>
      <c r="F136" s="7"/>
      <c r="G136" s="7"/>
      <c r="H136" s="7"/>
      <c r="I136" s="7"/>
      <c r="J136" s="7"/>
      <c r="K136" s="7"/>
      <c r="L136" s="8"/>
      <c r="M136" s="8"/>
      <c r="N136" s="8"/>
    </row>
    <row r="137" spans="1:14" s="10" customFormat="1" ht="15" x14ac:dyDescent="0.2">
      <c r="A137" s="98"/>
      <c r="B137" s="98"/>
      <c r="E137" s="7"/>
      <c r="F137" s="7"/>
      <c r="G137" s="7"/>
      <c r="H137" s="7"/>
      <c r="I137" s="7"/>
      <c r="J137" s="7"/>
      <c r="K137" s="7"/>
      <c r="L137" s="8"/>
      <c r="M137" s="8"/>
      <c r="N137" s="8"/>
    </row>
    <row r="138" spans="1:14" s="10" customFormat="1" ht="15" x14ac:dyDescent="0.2">
      <c r="A138" s="98"/>
      <c r="B138" s="98"/>
      <c r="E138" s="7"/>
      <c r="F138" s="7"/>
      <c r="G138" s="7"/>
      <c r="H138" s="7"/>
      <c r="I138" s="7"/>
      <c r="J138" s="7"/>
      <c r="K138" s="7"/>
      <c r="L138" s="8"/>
      <c r="M138" s="8"/>
      <c r="N138" s="8"/>
    </row>
    <row r="139" spans="1:14" s="10" customFormat="1" ht="15" x14ac:dyDescent="0.2">
      <c r="A139" s="98"/>
      <c r="B139" s="98"/>
      <c r="E139" s="7"/>
      <c r="F139" s="7"/>
      <c r="G139" s="7"/>
      <c r="H139" s="7"/>
      <c r="I139" s="7"/>
      <c r="J139" s="7"/>
      <c r="K139" s="7"/>
      <c r="L139" s="8"/>
      <c r="M139" s="8"/>
      <c r="N139" s="8"/>
    </row>
    <row r="140" spans="1:14" s="10" customFormat="1" ht="15" x14ac:dyDescent="0.2">
      <c r="A140" s="98"/>
      <c r="B140" s="98"/>
      <c r="E140" s="7"/>
      <c r="F140" s="7"/>
      <c r="G140" s="7"/>
      <c r="H140" s="7"/>
      <c r="I140" s="7"/>
      <c r="J140" s="7"/>
      <c r="K140" s="7"/>
      <c r="L140" s="8"/>
      <c r="M140" s="8"/>
      <c r="N140" s="8"/>
    </row>
    <row r="141" spans="1:14" s="10" customFormat="1" ht="15" x14ac:dyDescent="0.2">
      <c r="A141" s="98"/>
      <c r="B141" s="98"/>
      <c r="E141" s="7"/>
      <c r="F141" s="7"/>
      <c r="G141" s="7"/>
      <c r="H141" s="7"/>
      <c r="I141" s="7"/>
      <c r="J141" s="7"/>
      <c r="K141" s="7"/>
      <c r="L141" s="8"/>
      <c r="M141" s="8"/>
      <c r="N141" s="8"/>
    </row>
    <row r="142" spans="1:14" s="10" customFormat="1" ht="15" x14ac:dyDescent="0.2">
      <c r="A142" s="98"/>
      <c r="B142" s="98"/>
      <c r="E142" s="7"/>
      <c r="F142" s="7"/>
      <c r="G142" s="7"/>
      <c r="H142" s="7"/>
      <c r="I142" s="7"/>
      <c r="J142" s="7"/>
      <c r="K142" s="7"/>
      <c r="L142" s="8"/>
      <c r="M142" s="8"/>
      <c r="N142" s="8"/>
    </row>
    <row r="143" spans="1:14" s="10" customFormat="1" ht="15" x14ac:dyDescent="0.2">
      <c r="A143" s="98"/>
      <c r="B143" s="98"/>
      <c r="E143" s="7"/>
      <c r="F143" s="7"/>
      <c r="G143" s="7"/>
      <c r="H143" s="7"/>
      <c r="I143" s="7"/>
      <c r="J143" s="7"/>
      <c r="K143" s="7"/>
      <c r="L143" s="8"/>
      <c r="M143" s="8"/>
      <c r="N143" s="8"/>
    </row>
    <row r="144" spans="1:14" s="10" customFormat="1" ht="15" x14ac:dyDescent="0.2">
      <c r="A144" s="98"/>
      <c r="B144" s="98"/>
      <c r="E144" s="7"/>
      <c r="F144" s="7"/>
      <c r="G144" s="7"/>
      <c r="H144" s="7"/>
      <c r="I144" s="7"/>
      <c r="J144" s="7"/>
      <c r="K144" s="7"/>
      <c r="L144" s="8"/>
      <c r="M144" s="8"/>
      <c r="N144" s="8"/>
    </row>
    <row r="145" spans="1:14" s="10" customFormat="1" ht="15" x14ac:dyDescent="0.2">
      <c r="A145" s="98"/>
      <c r="B145" s="98"/>
      <c r="E145" s="7"/>
      <c r="F145" s="7"/>
      <c r="G145" s="7"/>
      <c r="H145" s="7"/>
      <c r="I145" s="7"/>
      <c r="J145" s="7"/>
      <c r="K145" s="7"/>
      <c r="L145" s="8"/>
      <c r="M145" s="8"/>
      <c r="N145" s="8"/>
    </row>
    <row r="146" spans="1:14" s="10" customFormat="1" ht="15" x14ac:dyDescent="0.2">
      <c r="A146" s="98"/>
      <c r="B146" s="98"/>
      <c r="E146" s="7"/>
      <c r="F146" s="7"/>
      <c r="G146" s="7"/>
      <c r="H146" s="7"/>
      <c r="I146" s="7"/>
      <c r="J146" s="7"/>
      <c r="K146" s="7"/>
      <c r="L146" s="8"/>
      <c r="M146" s="8"/>
      <c r="N146" s="8"/>
    </row>
    <row r="147" spans="1:14" s="10" customFormat="1" ht="15" x14ac:dyDescent="0.2">
      <c r="A147" s="98"/>
      <c r="B147" s="98"/>
      <c r="E147" s="7"/>
      <c r="F147" s="7"/>
      <c r="G147" s="7"/>
      <c r="H147" s="7"/>
      <c r="I147" s="7"/>
      <c r="J147" s="7"/>
      <c r="K147" s="7"/>
      <c r="L147" s="8"/>
      <c r="M147" s="8"/>
      <c r="N147" s="8"/>
    </row>
    <row r="148" spans="1:14" s="10" customFormat="1" ht="15" x14ac:dyDescent="0.2">
      <c r="A148" s="98"/>
      <c r="B148" s="98"/>
      <c r="E148" s="7"/>
      <c r="F148" s="7"/>
      <c r="G148" s="7"/>
      <c r="H148" s="7"/>
      <c r="I148" s="7"/>
      <c r="J148" s="7"/>
      <c r="K148" s="7"/>
      <c r="L148" s="8"/>
      <c r="M148" s="8"/>
      <c r="N148" s="8"/>
    </row>
    <row r="149" spans="1:14" s="10" customFormat="1" ht="15" x14ac:dyDescent="0.2">
      <c r="A149" s="98"/>
      <c r="B149" s="98"/>
      <c r="E149" s="7"/>
      <c r="F149" s="7"/>
      <c r="G149" s="7"/>
      <c r="H149" s="7"/>
      <c r="I149" s="7"/>
      <c r="J149" s="7"/>
      <c r="K149" s="7"/>
      <c r="L149" s="8"/>
      <c r="M149" s="8"/>
      <c r="N149" s="8"/>
    </row>
    <row r="150" spans="1:14" s="10" customFormat="1" ht="15" x14ac:dyDescent="0.2">
      <c r="A150" s="98"/>
      <c r="B150" s="98"/>
      <c r="E150" s="7"/>
      <c r="F150" s="7"/>
      <c r="G150" s="7"/>
      <c r="H150" s="7"/>
      <c r="I150" s="7"/>
      <c r="J150" s="7"/>
      <c r="K150" s="7"/>
      <c r="L150" s="8"/>
      <c r="M150" s="8"/>
      <c r="N150" s="8"/>
    </row>
    <row r="151" spans="1:14" s="10" customFormat="1" ht="15" x14ac:dyDescent="0.2">
      <c r="A151" s="98"/>
      <c r="B151" s="98"/>
      <c r="E151" s="7"/>
      <c r="F151" s="7"/>
      <c r="G151" s="7"/>
      <c r="H151" s="7"/>
      <c r="I151" s="7"/>
      <c r="J151" s="7"/>
      <c r="K151" s="7"/>
      <c r="L151" s="8"/>
      <c r="M151" s="8"/>
      <c r="N151" s="8"/>
    </row>
    <row r="152" spans="1:14" s="10" customFormat="1" ht="15" x14ac:dyDescent="0.2">
      <c r="A152" s="98"/>
      <c r="B152" s="98"/>
      <c r="E152" s="7"/>
      <c r="F152" s="7"/>
      <c r="G152" s="7"/>
      <c r="H152" s="7"/>
      <c r="I152" s="7"/>
      <c r="J152" s="7"/>
      <c r="K152" s="7"/>
      <c r="L152" s="8"/>
      <c r="M152" s="8"/>
      <c r="N152" s="8"/>
    </row>
    <row r="153" spans="1:14" s="10" customFormat="1" ht="15" x14ac:dyDescent="0.2">
      <c r="A153" s="98"/>
      <c r="B153" s="98"/>
      <c r="E153" s="7"/>
      <c r="F153" s="7"/>
      <c r="G153" s="7"/>
      <c r="H153" s="7"/>
      <c r="I153" s="7"/>
      <c r="J153" s="7"/>
      <c r="K153" s="7"/>
      <c r="L153" s="8"/>
      <c r="M153" s="8"/>
      <c r="N153" s="8"/>
    </row>
    <row r="154" spans="1:14" s="10" customFormat="1" ht="15" x14ac:dyDescent="0.2">
      <c r="A154" s="98"/>
      <c r="B154" s="98"/>
      <c r="E154" s="7"/>
      <c r="F154" s="7"/>
      <c r="G154" s="7"/>
      <c r="H154" s="7"/>
      <c r="I154" s="7"/>
      <c r="J154" s="7"/>
      <c r="K154" s="7"/>
      <c r="L154" s="8"/>
      <c r="M154" s="8"/>
      <c r="N154" s="8"/>
    </row>
    <row r="155" spans="1:14" s="10" customFormat="1" ht="15" x14ac:dyDescent="0.2">
      <c r="A155" s="98"/>
      <c r="B155" s="98"/>
      <c r="E155" s="7"/>
      <c r="F155" s="7"/>
      <c r="G155" s="7"/>
      <c r="H155" s="7"/>
      <c r="I155" s="7"/>
      <c r="J155" s="7"/>
      <c r="K155" s="7"/>
      <c r="L155" s="8"/>
      <c r="M155" s="8"/>
      <c r="N155" s="8"/>
    </row>
    <row r="156" spans="1:14" s="10" customFormat="1" ht="15" x14ac:dyDescent="0.2">
      <c r="A156" s="98"/>
      <c r="B156" s="98"/>
      <c r="E156" s="7"/>
      <c r="F156" s="7"/>
      <c r="G156" s="7"/>
      <c r="H156" s="7"/>
      <c r="I156" s="7"/>
      <c r="J156" s="7"/>
      <c r="K156" s="7"/>
      <c r="L156" s="8"/>
      <c r="M156" s="8"/>
      <c r="N156" s="8"/>
    </row>
    <row r="157" spans="1:14" s="10" customFormat="1" ht="15" x14ac:dyDescent="0.2">
      <c r="A157" s="98"/>
      <c r="B157" s="98"/>
      <c r="E157" s="7"/>
      <c r="F157" s="7"/>
      <c r="G157" s="7"/>
      <c r="H157" s="7"/>
      <c r="I157" s="7"/>
      <c r="J157" s="7"/>
      <c r="K157" s="7"/>
      <c r="L157" s="8"/>
      <c r="M157" s="8"/>
      <c r="N157" s="8"/>
    </row>
    <row r="158" spans="1:14" s="10" customFormat="1" ht="15" x14ac:dyDescent="0.2">
      <c r="A158" s="98"/>
      <c r="B158" s="98"/>
      <c r="E158" s="7"/>
      <c r="F158" s="7"/>
      <c r="G158" s="7"/>
      <c r="H158" s="7"/>
      <c r="I158" s="7"/>
      <c r="J158" s="7"/>
      <c r="K158" s="7"/>
      <c r="L158" s="8"/>
      <c r="M158" s="8"/>
      <c r="N158" s="8"/>
    </row>
    <row r="159" spans="1:14" s="10" customFormat="1" ht="15" x14ac:dyDescent="0.2">
      <c r="A159" s="98"/>
      <c r="B159" s="98"/>
      <c r="E159" s="7"/>
      <c r="F159" s="7"/>
      <c r="G159" s="7"/>
      <c r="H159" s="7"/>
      <c r="I159" s="7"/>
      <c r="J159" s="7"/>
      <c r="K159" s="7"/>
      <c r="L159" s="8"/>
      <c r="M159" s="8"/>
      <c r="N159" s="8"/>
    </row>
    <row r="160" spans="1:14" s="10" customFormat="1" ht="15" x14ac:dyDescent="0.2">
      <c r="A160" s="98"/>
      <c r="B160" s="98"/>
      <c r="E160" s="7"/>
      <c r="F160" s="7"/>
      <c r="G160" s="7"/>
      <c r="H160" s="7"/>
      <c r="I160" s="7"/>
      <c r="J160" s="7"/>
      <c r="K160" s="7"/>
      <c r="L160" s="8"/>
      <c r="M160" s="8"/>
      <c r="N160" s="8"/>
    </row>
    <row r="161" spans="1:14" s="10" customFormat="1" ht="15" x14ac:dyDescent="0.2">
      <c r="A161" s="98"/>
      <c r="B161" s="98"/>
      <c r="E161" s="7"/>
      <c r="F161" s="7"/>
      <c r="G161" s="7"/>
      <c r="H161" s="7"/>
      <c r="I161" s="7"/>
      <c r="J161" s="7"/>
      <c r="K161" s="7"/>
      <c r="L161" s="8"/>
      <c r="M161" s="8"/>
      <c r="N161" s="8"/>
    </row>
    <row r="162" spans="1:14" s="10" customFormat="1" ht="15" x14ac:dyDescent="0.2">
      <c r="A162" s="98"/>
      <c r="B162" s="98"/>
      <c r="E162" s="7"/>
      <c r="F162" s="7"/>
      <c r="G162" s="7"/>
      <c r="H162" s="7"/>
      <c r="I162" s="7"/>
      <c r="J162" s="7"/>
      <c r="K162" s="7"/>
      <c r="L162" s="8"/>
      <c r="M162" s="8"/>
      <c r="N162" s="8"/>
    </row>
    <row r="163" spans="1:14" s="10" customFormat="1" ht="15" x14ac:dyDescent="0.2">
      <c r="A163" s="98"/>
      <c r="B163" s="98"/>
      <c r="E163" s="7"/>
      <c r="F163" s="7"/>
      <c r="G163" s="7"/>
      <c r="H163" s="7"/>
      <c r="I163" s="7"/>
      <c r="J163" s="7"/>
      <c r="K163" s="7"/>
      <c r="L163" s="8"/>
      <c r="M163" s="8"/>
      <c r="N163" s="8"/>
    </row>
    <row r="164" spans="1:14" s="10" customFormat="1" ht="15" x14ac:dyDescent="0.2">
      <c r="A164" s="98"/>
      <c r="B164" s="98"/>
      <c r="E164" s="7"/>
      <c r="F164" s="7"/>
      <c r="G164" s="7"/>
      <c r="H164" s="7"/>
      <c r="I164" s="7"/>
      <c r="J164" s="7"/>
      <c r="K164" s="7"/>
      <c r="L164" s="8"/>
      <c r="M164" s="8"/>
      <c r="N164" s="8"/>
    </row>
    <row r="165" spans="1:14" s="10" customFormat="1" ht="15" x14ac:dyDescent="0.2">
      <c r="A165" s="98"/>
      <c r="B165" s="98"/>
      <c r="E165" s="7"/>
      <c r="F165" s="7"/>
      <c r="G165" s="7"/>
      <c r="H165" s="7"/>
      <c r="I165" s="7"/>
      <c r="J165" s="7"/>
      <c r="K165" s="7"/>
      <c r="L165" s="8"/>
      <c r="M165" s="8"/>
      <c r="N165" s="8"/>
    </row>
    <row r="166" spans="1:14" s="10" customFormat="1" ht="15" x14ac:dyDescent="0.2">
      <c r="A166" s="98"/>
      <c r="B166" s="98"/>
      <c r="E166" s="7"/>
      <c r="F166" s="7"/>
      <c r="G166" s="7"/>
      <c r="H166" s="7"/>
      <c r="I166" s="7"/>
      <c r="J166" s="7"/>
      <c r="K166" s="7"/>
      <c r="L166" s="8"/>
      <c r="M166" s="8"/>
      <c r="N166" s="8"/>
    </row>
    <row r="167" spans="1:14" s="10" customFormat="1" ht="15" x14ac:dyDescent="0.2">
      <c r="A167" s="98"/>
      <c r="B167" s="98"/>
      <c r="E167" s="7"/>
      <c r="F167" s="7"/>
      <c r="G167" s="7"/>
      <c r="H167" s="7"/>
      <c r="I167" s="7"/>
      <c r="J167" s="7"/>
      <c r="K167" s="7"/>
      <c r="L167" s="8"/>
      <c r="M167" s="8"/>
      <c r="N167" s="8"/>
    </row>
    <row r="168" spans="1:14" s="10" customFormat="1" ht="15" x14ac:dyDescent="0.2">
      <c r="A168" s="98"/>
      <c r="B168" s="98"/>
      <c r="E168" s="7"/>
      <c r="F168" s="7"/>
      <c r="G168" s="7"/>
      <c r="H168" s="7"/>
      <c r="I168" s="7"/>
      <c r="J168" s="7"/>
      <c r="K168" s="7"/>
      <c r="L168" s="8"/>
      <c r="M168" s="8"/>
      <c r="N168" s="8"/>
    </row>
    <row r="169" spans="1:14" s="10" customFormat="1" ht="15" x14ac:dyDescent="0.2">
      <c r="A169" s="98"/>
      <c r="B169" s="98"/>
      <c r="E169" s="7"/>
      <c r="F169" s="7"/>
      <c r="G169" s="7"/>
      <c r="H169" s="7"/>
      <c r="I169" s="7"/>
      <c r="J169" s="7"/>
      <c r="K169" s="7"/>
      <c r="L169" s="8"/>
      <c r="M169" s="8"/>
      <c r="N169" s="8"/>
    </row>
    <row r="170" spans="1:14" s="10" customFormat="1" ht="15" x14ac:dyDescent="0.2">
      <c r="A170" s="98"/>
      <c r="B170" s="98"/>
      <c r="E170" s="7"/>
      <c r="F170" s="7"/>
      <c r="G170" s="7"/>
      <c r="H170" s="7"/>
      <c r="I170" s="7"/>
      <c r="J170" s="7"/>
      <c r="K170" s="7"/>
      <c r="L170" s="8"/>
      <c r="M170" s="8"/>
      <c r="N170" s="8"/>
    </row>
    <row r="171" spans="1:14" s="10" customFormat="1" ht="15" x14ac:dyDescent="0.2">
      <c r="A171" s="98"/>
      <c r="B171" s="98"/>
      <c r="E171" s="7"/>
      <c r="F171" s="7"/>
      <c r="G171" s="7"/>
      <c r="H171" s="7"/>
      <c r="I171" s="7"/>
      <c r="J171" s="7"/>
      <c r="K171" s="7"/>
      <c r="L171" s="8"/>
      <c r="M171" s="8"/>
      <c r="N171" s="8"/>
    </row>
    <row r="172" spans="1:14" s="10" customFormat="1" ht="15" x14ac:dyDescent="0.2">
      <c r="A172" s="98"/>
      <c r="B172" s="98"/>
      <c r="E172" s="7"/>
      <c r="F172" s="7"/>
      <c r="G172" s="7"/>
      <c r="H172" s="7"/>
      <c r="I172" s="7"/>
      <c r="J172" s="7"/>
      <c r="K172" s="7"/>
      <c r="L172" s="8"/>
      <c r="M172" s="8"/>
      <c r="N172" s="8"/>
    </row>
    <row r="173" spans="1:14" s="10" customFormat="1" ht="15" x14ac:dyDescent="0.2">
      <c r="A173" s="98"/>
      <c r="B173" s="98"/>
      <c r="E173" s="7"/>
      <c r="F173" s="7"/>
      <c r="G173" s="7"/>
      <c r="H173" s="7"/>
      <c r="I173" s="7"/>
      <c r="J173" s="7"/>
      <c r="K173" s="7"/>
      <c r="L173" s="8"/>
      <c r="M173" s="8"/>
      <c r="N173" s="8"/>
    </row>
    <row r="174" spans="1:14" s="10" customFormat="1" ht="15" x14ac:dyDescent="0.2">
      <c r="A174" s="98"/>
      <c r="B174" s="98"/>
      <c r="E174" s="7"/>
      <c r="F174" s="7"/>
      <c r="G174" s="7"/>
      <c r="H174" s="7"/>
      <c r="I174" s="7"/>
      <c r="J174" s="7"/>
      <c r="K174" s="7"/>
      <c r="L174" s="8"/>
      <c r="M174" s="8"/>
      <c r="N174" s="8"/>
    </row>
    <row r="175" spans="1:14" s="10" customFormat="1" ht="15" x14ac:dyDescent="0.2">
      <c r="A175" s="98"/>
      <c r="B175" s="98"/>
      <c r="E175" s="7"/>
      <c r="F175" s="7"/>
      <c r="G175" s="7"/>
      <c r="H175" s="7"/>
      <c r="I175" s="7"/>
      <c r="J175" s="7"/>
      <c r="K175" s="7"/>
      <c r="L175" s="8"/>
      <c r="M175" s="8"/>
      <c r="N175" s="8"/>
    </row>
    <row r="176" spans="1:14" s="10" customFormat="1" ht="15" x14ac:dyDescent="0.2">
      <c r="A176" s="98"/>
      <c r="B176" s="98"/>
      <c r="E176" s="7"/>
      <c r="F176" s="7"/>
      <c r="G176" s="7"/>
      <c r="H176" s="7"/>
      <c r="I176" s="7"/>
      <c r="J176" s="7"/>
      <c r="K176" s="7"/>
      <c r="L176" s="8"/>
      <c r="M176" s="8"/>
      <c r="N176" s="8"/>
    </row>
    <row r="177" spans="1:14" s="10" customFormat="1" ht="15" x14ac:dyDescent="0.2">
      <c r="A177" s="98"/>
      <c r="B177" s="98"/>
      <c r="E177" s="7"/>
      <c r="F177" s="7"/>
      <c r="G177" s="7"/>
      <c r="H177" s="7"/>
      <c r="I177" s="7"/>
      <c r="J177" s="7"/>
      <c r="K177" s="7"/>
      <c r="L177" s="8"/>
      <c r="M177" s="8"/>
      <c r="N177" s="8"/>
    </row>
    <row r="178" spans="1:14" s="10" customFormat="1" ht="15" x14ac:dyDescent="0.2">
      <c r="A178" s="98"/>
      <c r="B178" s="98"/>
      <c r="E178" s="7"/>
      <c r="F178" s="7"/>
      <c r="G178" s="7"/>
      <c r="H178" s="7"/>
      <c r="I178" s="7"/>
      <c r="J178" s="7"/>
      <c r="K178" s="7"/>
      <c r="L178" s="8"/>
      <c r="M178" s="8"/>
      <c r="N178" s="8"/>
    </row>
    <row r="179" spans="1:14" s="10" customFormat="1" ht="15" x14ac:dyDescent="0.2">
      <c r="A179" s="98"/>
      <c r="B179" s="98"/>
      <c r="E179" s="7"/>
      <c r="F179" s="7"/>
      <c r="G179" s="7"/>
      <c r="H179" s="7"/>
      <c r="I179" s="7"/>
      <c r="J179" s="7"/>
      <c r="K179" s="7"/>
      <c r="L179" s="8"/>
      <c r="M179" s="8"/>
      <c r="N179" s="8"/>
    </row>
    <row r="180" spans="1:14" s="10" customFormat="1" ht="15" x14ac:dyDescent="0.2">
      <c r="A180" s="98"/>
      <c r="B180" s="98"/>
      <c r="E180" s="7"/>
      <c r="F180" s="7"/>
      <c r="G180" s="7"/>
      <c r="H180" s="7"/>
      <c r="I180" s="7"/>
      <c r="J180" s="7"/>
      <c r="K180" s="7"/>
      <c r="L180" s="8"/>
      <c r="M180" s="8"/>
      <c r="N180" s="8"/>
    </row>
    <row r="181" spans="1:14" s="10" customFormat="1" ht="15" x14ac:dyDescent="0.2">
      <c r="A181" s="98"/>
      <c r="B181" s="98"/>
      <c r="E181" s="7"/>
      <c r="F181" s="7"/>
      <c r="G181" s="7"/>
      <c r="H181" s="7"/>
      <c r="I181" s="7"/>
      <c r="J181" s="7"/>
      <c r="K181" s="7"/>
      <c r="L181" s="8"/>
      <c r="M181" s="8"/>
      <c r="N181" s="8"/>
    </row>
    <row r="182" spans="1:14" s="10" customFormat="1" ht="15" x14ac:dyDescent="0.2">
      <c r="A182" s="98"/>
      <c r="B182" s="98"/>
      <c r="E182" s="7"/>
      <c r="F182" s="7"/>
      <c r="G182" s="7"/>
      <c r="H182" s="7"/>
      <c r="I182" s="7"/>
      <c r="J182" s="7"/>
      <c r="K182" s="7"/>
      <c r="L182" s="8"/>
      <c r="M182" s="8"/>
      <c r="N182" s="8"/>
    </row>
    <row r="183" spans="1:14" s="10" customFormat="1" ht="15" x14ac:dyDescent="0.2">
      <c r="A183" s="98"/>
      <c r="B183" s="98"/>
      <c r="E183" s="7"/>
      <c r="F183" s="7"/>
      <c r="G183" s="7"/>
      <c r="H183" s="7"/>
      <c r="I183" s="7"/>
      <c r="J183" s="7"/>
      <c r="K183" s="7"/>
      <c r="L183" s="8"/>
      <c r="M183" s="8"/>
      <c r="N183" s="8"/>
    </row>
    <row r="184" spans="1:14" s="10" customFormat="1" ht="15" x14ac:dyDescent="0.2">
      <c r="A184" s="98"/>
      <c r="B184" s="98"/>
      <c r="E184" s="7"/>
      <c r="F184" s="7"/>
      <c r="G184" s="7"/>
      <c r="H184" s="7"/>
      <c r="I184" s="7"/>
      <c r="J184" s="7"/>
      <c r="K184" s="7"/>
      <c r="L184" s="8"/>
      <c r="M184" s="8"/>
      <c r="N184" s="8"/>
    </row>
    <row r="185" spans="1:14" s="10" customFormat="1" ht="15" x14ac:dyDescent="0.2">
      <c r="A185" s="98"/>
      <c r="B185" s="98"/>
      <c r="E185" s="7"/>
      <c r="F185" s="7"/>
      <c r="G185" s="7"/>
      <c r="H185" s="7"/>
      <c r="I185" s="7"/>
      <c r="J185" s="7"/>
      <c r="K185" s="7"/>
      <c r="L185" s="8"/>
      <c r="M185" s="8"/>
      <c r="N185" s="8"/>
    </row>
    <row r="186" spans="1:14" s="10" customFormat="1" ht="15" x14ac:dyDescent="0.2">
      <c r="A186" s="98"/>
      <c r="B186" s="98"/>
      <c r="E186" s="7"/>
      <c r="F186" s="7"/>
      <c r="G186" s="7"/>
      <c r="H186" s="7"/>
      <c r="I186" s="7"/>
      <c r="J186" s="7"/>
      <c r="K186" s="7"/>
      <c r="L186" s="8"/>
      <c r="M186" s="8"/>
      <c r="N186" s="8"/>
    </row>
    <row r="187" spans="1:14" s="10" customFormat="1" ht="15" x14ac:dyDescent="0.2">
      <c r="A187" s="98"/>
      <c r="B187" s="98"/>
      <c r="E187" s="7"/>
      <c r="F187" s="7"/>
      <c r="G187" s="7"/>
      <c r="H187" s="7"/>
      <c r="I187" s="7"/>
      <c r="J187" s="7"/>
      <c r="K187" s="7"/>
      <c r="L187" s="8"/>
      <c r="M187" s="8"/>
      <c r="N187" s="8"/>
    </row>
    <row r="188" spans="1:14" s="10" customFormat="1" ht="15" x14ac:dyDescent="0.2">
      <c r="A188" s="98"/>
      <c r="B188" s="98"/>
      <c r="E188" s="7"/>
      <c r="F188" s="7"/>
      <c r="G188" s="7"/>
      <c r="H188" s="7"/>
      <c r="I188" s="7"/>
      <c r="J188" s="7"/>
      <c r="K188" s="7"/>
      <c r="L188" s="8"/>
      <c r="M188" s="8"/>
      <c r="N188" s="8"/>
    </row>
    <row r="189" spans="1:14" s="10" customFormat="1" ht="15" x14ac:dyDescent="0.2">
      <c r="A189" s="98"/>
      <c r="B189" s="98"/>
      <c r="E189" s="7"/>
      <c r="F189" s="7"/>
      <c r="G189" s="7"/>
      <c r="H189" s="7"/>
      <c r="I189" s="7"/>
      <c r="J189" s="7"/>
      <c r="K189" s="7"/>
      <c r="L189" s="8"/>
      <c r="M189" s="8"/>
      <c r="N189" s="8"/>
    </row>
    <row r="190" spans="1:14" s="10" customFormat="1" ht="15" x14ac:dyDescent="0.2">
      <c r="A190" s="98"/>
      <c r="B190" s="98"/>
      <c r="E190" s="7"/>
      <c r="F190" s="7"/>
      <c r="G190" s="7"/>
      <c r="H190" s="7"/>
      <c r="I190" s="7"/>
      <c r="J190" s="7"/>
      <c r="K190" s="7"/>
      <c r="L190" s="8"/>
      <c r="M190" s="8"/>
      <c r="N190" s="8"/>
    </row>
    <row r="191" spans="1:14" s="10" customFormat="1" ht="15" x14ac:dyDescent="0.2">
      <c r="A191" s="98"/>
      <c r="B191" s="98"/>
      <c r="E191" s="7"/>
      <c r="F191" s="7"/>
      <c r="G191" s="7"/>
      <c r="H191" s="7"/>
      <c r="I191" s="7"/>
      <c r="J191" s="7"/>
      <c r="K191" s="7"/>
      <c r="L191" s="8"/>
      <c r="M191" s="8"/>
      <c r="N191" s="8"/>
    </row>
    <row r="192" spans="1:14" s="10" customFormat="1" ht="15" x14ac:dyDescent="0.2">
      <c r="A192" s="98"/>
      <c r="B192" s="98"/>
      <c r="E192" s="7"/>
      <c r="F192" s="7"/>
      <c r="G192" s="7"/>
      <c r="H192" s="7"/>
      <c r="I192" s="7"/>
      <c r="J192" s="7"/>
      <c r="K192" s="7"/>
      <c r="L192" s="8"/>
      <c r="M192" s="8"/>
      <c r="N192" s="8"/>
    </row>
    <row r="193" spans="1:14" s="10" customFormat="1" ht="15" x14ac:dyDescent="0.2">
      <c r="A193" s="98"/>
      <c r="B193" s="98"/>
      <c r="E193" s="7"/>
      <c r="F193" s="7"/>
      <c r="G193" s="7"/>
      <c r="H193" s="7"/>
      <c r="I193" s="7"/>
      <c r="J193" s="7"/>
      <c r="K193" s="7"/>
      <c r="L193" s="8"/>
      <c r="M193" s="8"/>
      <c r="N193" s="8"/>
    </row>
    <row r="194" spans="1:14" s="10" customFormat="1" ht="15" x14ac:dyDescent="0.2">
      <c r="A194" s="98"/>
      <c r="B194" s="98"/>
      <c r="E194" s="7"/>
      <c r="F194" s="7"/>
      <c r="G194" s="7"/>
      <c r="H194" s="7"/>
      <c r="I194" s="7"/>
      <c r="J194" s="7"/>
      <c r="K194" s="7"/>
      <c r="L194" s="8"/>
      <c r="M194" s="8"/>
      <c r="N194" s="8"/>
    </row>
    <row r="195" spans="1:14" s="10" customFormat="1" ht="15" x14ac:dyDescent="0.2">
      <c r="A195" s="98"/>
      <c r="B195" s="98"/>
      <c r="E195" s="7"/>
      <c r="F195" s="7"/>
      <c r="G195" s="7"/>
      <c r="H195" s="7"/>
      <c r="I195" s="7"/>
      <c r="J195" s="7"/>
      <c r="K195" s="7"/>
      <c r="L195" s="8"/>
      <c r="M195" s="8"/>
      <c r="N195" s="8"/>
    </row>
    <row r="196" spans="1:14" s="10" customFormat="1" ht="15" x14ac:dyDescent="0.2">
      <c r="A196" s="98"/>
      <c r="B196" s="98"/>
      <c r="E196" s="7"/>
      <c r="F196" s="7"/>
      <c r="G196" s="7"/>
      <c r="H196" s="7"/>
      <c r="I196" s="7"/>
      <c r="J196" s="7"/>
      <c r="K196" s="7"/>
      <c r="L196" s="8"/>
      <c r="M196" s="8"/>
      <c r="N196" s="8"/>
    </row>
    <row r="197" spans="1:14" s="10" customFormat="1" ht="15" x14ac:dyDescent="0.2">
      <c r="A197" s="98"/>
      <c r="B197" s="98"/>
      <c r="E197" s="7"/>
      <c r="F197" s="7"/>
      <c r="G197" s="7"/>
      <c r="H197" s="7"/>
      <c r="I197" s="7"/>
      <c r="J197" s="7"/>
      <c r="K197" s="7"/>
      <c r="L197" s="8"/>
      <c r="M197" s="8"/>
      <c r="N197" s="8"/>
    </row>
    <row r="198" spans="1:14" s="10" customFormat="1" ht="15" x14ac:dyDescent="0.2">
      <c r="A198" s="98"/>
      <c r="B198" s="98"/>
      <c r="E198" s="7"/>
      <c r="F198" s="7"/>
      <c r="G198" s="7"/>
      <c r="H198" s="7"/>
      <c r="I198" s="7"/>
      <c r="J198" s="7"/>
      <c r="K198" s="7"/>
      <c r="L198" s="8"/>
      <c r="M198" s="8"/>
      <c r="N198" s="8"/>
    </row>
    <row r="199" spans="1:14" s="10" customFormat="1" ht="15" x14ac:dyDescent="0.2">
      <c r="A199" s="98"/>
      <c r="B199" s="98"/>
      <c r="E199" s="7"/>
      <c r="F199" s="7"/>
      <c r="G199" s="7"/>
      <c r="H199" s="7"/>
      <c r="I199" s="7"/>
      <c r="J199" s="7"/>
      <c r="K199" s="7"/>
      <c r="L199" s="8"/>
      <c r="M199" s="8"/>
      <c r="N199" s="8"/>
    </row>
    <row r="200" spans="1:14" s="10" customFormat="1" ht="15" x14ac:dyDescent="0.2">
      <c r="A200" s="98"/>
      <c r="B200" s="98"/>
      <c r="E200" s="7"/>
      <c r="F200" s="7"/>
      <c r="G200" s="7"/>
      <c r="H200" s="7"/>
      <c r="I200" s="7"/>
      <c r="J200" s="7"/>
      <c r="K200" s="7"/>
      <c r="L200" s="8"/>
      <c r="M200" s="8"/>
      <c r="N200" s="8"/>
    </row>
    <row r="201" spans="1:14" s="10" customFormat="1" ht="15" x14ac:dyDescent="0.2">
      <c r="A201" s="98"/>
      <c r="B201" s="98"/>
      <c r="E201" s="7"/>
      <c r="F201" s="7"/>
      <c r="G201" s="7"/>
      <c r="H201" s="7"/>
      <c r="I201" s="7"/>
      <c r="J201" s="7"/>
      <c r="K201" s="7"/>
      <c r="L201" s="8"/>
      <c r="M201" s="8"/>
      <c r="N201" s="8"/>
    </row>
    <row r="202" spans="1:14" s="10" customFormat="1" ht="15" x14ac:dyDescent="0.2">
      <c r="A202" s="98"/>
      <c r="B202" s="98"/>
      <c r="E202" s="7"/>
      <c r="F202" s="7"/>
      <c r="G202" s="7"/>
      <c r="H202" s="7"/>
      <c r="I202" s="7"/>
      <c r="J202" s="7"/>
      <c r="K202" s="7"/>
      <c r="L202" s="8"/>
      <c r="M202" s="8"/>
      <c r="N202" s="8"/>
    </row>
    <row r="203" spans="1:14" s="10" customFormat="1" ht="15" x14ac:dyDescent="0.2">
      <c r="A203" s="98"/>
      <c r="B203" s="98"/>
      <c r="E203" s="7"/>
      <c r="F203" s="7"/>
      <c r="G203" s="7"/>
      <c r="H203" s="7"/>
      <c r="I203" s="7"/>
      <c r="J203" s="7"/>
      <c r="K203" s="7"/>
      <c r="L203" s="8"/>
      <c r="M203" s="8"/>
      <c r="N203" s="8"/>
    </row>
    <row r="204" spans="1:14" s="10" customFormat="1" ht="15" x14ac:dyDescent="0.2">
      <c r="A204" s="98"/>
      <c r="B204" s="98"/>
      <c r="E204" s="7"/>
      <c r="F204" s="7"/>
      <c r="G204" s="7"/>
      <c r="H204" s="7"/>
      <c r="I204" s="7"/>
      <c r="J204" s="7"/>
      <c r="K204" s="7"/>
      <c r="L204" s="8"/>
      <c r="M204" s="8"/>
      <c r="N204" s="8"/>
    </row>
    <row r="205" spans="1:14" s="10" customFormat="1" ht="15" x14ac:dyDescent="0.2">
      <c r="A205" s="98"/>
      <c r="B205" s="98"/>
      <c r="E205" s="7"/>
      <c r="F205" s="7"/>
      <c r="G205" s="7"/>
      <c r="H205" s="7"/>
      <c r="I205" s="7"/>
      <c r="J205" s="7"/>
      <c r="K205" s="7"/>
      <c r="L205" s="8"/>
      <c r="M205" s="8"/>
      <c r="N205" s="8"/>
    </row>
    <row r="206" spans="1:14" s="10" customFormat="1" ht="15" x14ac:dyDescent="0.2">
      <c r="A206" s="98"/>
      <c r="B206" s="98"/>
      <c r="E206" s="7"/>
      <c r="F206" s="7"/>
      <c r="G206" s="7"/>
      <c r="H206" s="7"/>
      <c r="I206" s="7"/>
      <c r="J206" s="7"/>
      <c r="K206" s="7"/>
      <c r="L206" s="8"/>
      <c r="M206" s="8"/>
      <c r="N206" s="8"/>
    </row>
    <row r="207" spans="1:14" s="10" customFormat="1" ht="15" x14ac:dyDescent="0.2">
      <c r="A207" s="98"/>
      <c r="B207" s="98"/>
      <c r="E207" s="7"/>
      <c r="F207" s="7"/>
      <c r="G207" s="7"/>
      <c r="H207" s="7"/>
      <c r="I207" s="7"/>
      <c r="J207" s="7"/>
      <c r="K207" s="7"/>
      <c r="L207" s="8"/>
      <c r="M207" s="8"/>
      <c r="N207" s="8"/>
    </row>
    <row r="208" spans="1:14" s="10" customFormat="1" ht="15" x14ac:dyDescent="0.2">
      <c r="A208" s="98"/>
      <c r="B208" s="98"/>
      <c r="E208" s="7"/>
      <c r="F208" s="7"/>
      <c r="G208" s="7"/>
      <c r="H208" s="7"/>
      <c r="I208" s="7"/>
      <c r="J208" s="7"/>
      <c r="K208" s="7"/>
      <c r="L208" s="8"/>
      <c r="M208" s="8"/>
      <c r="N208" s="8"/>
    </row>
    <row r="209" spans="1:14" s="10" customFormat="1" ht="15" x14ac:dyDescent="0.2">
      <c r="A209" s="98"/>
      <c r="B209" s="98"/>
      <c r="E209" s="7"/>
      <c r="F209" s="7"/>
      <c r="G209" s="7"/>
      <c r="H209" s="7"/>
      <c r="I209" s="7"/>
      <c r="J209" s="7"/>
      <c r="K209" s="7"/>
      <c r="L209" s="8"/>
      <c r="M209" s="8"/>
      <c r="N209" s="8"/>
    </row>
    <row r="210" spans="1:14" s="10" customFormat="1" ht="15" x14ac:dyDescent="0.2">
      <c r="A210" s="98"/>
      <c r="B210" s="98"/>
      <c r="E210" s="7"/>
      <c r="F210" s="7"/>
      <c r="G210" s="7"/>
      <c r="H210" s="7"/>
      <c r="I210" s="7"/>
      <c r="J210" s="7"/>
      <c r="K210" s="7"/>
      <c r="L210" s="8"/>
      <c r="M210" s="8"/>
      <c r="N210" s="8"/>
    </row>
    <row r="211" spans="1:14" s="10" customFormat="1" ht="15" x14ac:dyDescent="0.2">
      <c r="A211" s="98"/>
      <c r="B211" s="98"/>
      <c r="E211" s="7"/>
      <c r="F211" s="7"/>
      <c r="G211" s="7"/>
      <c r="H211" s="7"/>
      <c r="I211" s="7"/>
      <c r="J211" s="7"/>
      <c r="K211" s="7"/>
      <c r="L211" s="8"/>
      <c r="M211" s="8"/>
      <c r="N211" s="8"/>
    </row>
    <row r="212" spans="1:14" s="10" customFormat="1" ht="15" x14ac:dyDescent="0.2">
      <c r="A212" s="98"/>
      <c r="B212" s="98"/>
      <c r="E212" s="7"/>
      <c r="F212" s="7"/>
      <c r="G212" s="7"/>
      <c r="H212" s="7"/>
      <c r="I212" s="7"/>
      <c r="J212" s="7"/>
      <c r="K212" s="7"/>
      <c r="L212" s="8"/>
      <c r="M212" s="8"/>
      <c r="N212" s="8"/>
    </row>
    <row r="213" spans="1:14" s="10" customFormat="1" ht="15" x14ac:dyDescent="0.2">
      <c r="A213" s="98"/>
      <c r="B213" s="98"/>
      <c r="E213" s="7"/>
      <c r="F213" s="7"/>
      <c r="G213" s="7"/>
      <c r="H213" s="7"/>
      <c r="I213" s="7"/>
      <c r="J213" s="7"/>
      <c r="K213" s="7"/>
      <c r="L213" s="8"/>
      <c r="M213" s="8"/>
      <c r="N213" s="8"/>
    </row>
    <row r="214" spans="1:14" s="10" customFormat="1" ht="15" x14ac:dyDescent="0.2">
      <c r="A214" s="98"/>
      <c r="B214" s="98"/>
      <c r="E214" s="7"/>
      <c r="F214" s="7"/>
      <c r="G214" s="7"/>
      <c r="H214" s="7"/>
      <c r="I214" s="7"/>
      <c r="J214" s="7"/>
      <c r="K214" s="7"/>
      <c r="L214" s="8"/>
      <c r="M214" s="8"/>
      <c r="N214" s="8"/>
    </row>
    <row r="215" spans="1:14" s="10" customFormat="1" ht="15" x14ac:dyDescent="0.2">
      <c r="A215" s="98"/>
      <c r="B215" s="98"/>
      <c r="E215" s="7"/>
      <c r="F215" s="7"/>
      <c r="G215" s="7"/>
      <c r="H215" s="7"/>
      <c r="I215" s="7"/>
      <c r="J215" s="7"/>
      <c r="K215" s="7"/>
      <c r="L215" s="8"/>
      <c r="M215" s="8"/>
      <c r="N215" s="8"/>
    </row>
    <row r="216" spans="1:14" s="10" customFormat="1" ht="15" x14ac:dyDescent="0.2">
      <c r="A216" s="98"/>
      <c r="B216" s="98"/>
      <c r="E216" s="7"/>
      <c r="F216" s="7"/>
      <c r="G216" s="7"/>
      <c r="H216" s="7"/>
      <c r="I216" s="7"/>
      <c r="J216" s="7"/>
      <c r="K216" s="7"/>
      <c r="L216" s="8"/>
      <c r="M216" s="8"/>
      <c r="N216" s="8"/>
    </row>
    <row r="217" spans="1:14" s="10" customFormat="1" ht="15" x14ac:dyDescent="0.2">
      <c r="A217" s="98"/>
      <c r="B217" s="98"/>
      <c r="E217" s="7"/>
      <c r="F217" s="7"/>
      <c r="G217" s="7"/>
      <c r="H217" s="7"/>
      <c r="I217" s="7"/>
      <c r="J217" s="7"/>
      <c r="K217" s="7"/>
      <c r="L217" s="8"/>
      <c r="M217" s="8"/>
      <c r="N217" s="8"/>
    </row>
    <row r="218" spans="1:14" s="10" customFormat="1" ht="15" x14ac:dyDescent="0.2">
      <c r="A218" s="98"/>
      <c r="B218" s="98"/>
      <c r="E218" s="7"/>
      <c r="F218" s="7"/>
      <c r="G218" s="7"/>
      <c r="H218" s="7"/>
      <c r="I218" s="7"/>
      <c r="J218" s="7"/>
      <c r="K218" s="7"/>
      <c r="L218" s="8"/>
      <c r="M218" s="8"/>
      <c r="N218" s="8"/>
    </row>
    <row r="219" spans="1:14" s="10" customFormat="1" ht="15" x14ac:dyDescent="0.2">
      <c r="A219" s="98"/>
      <c r="B219" s="98"/>
      <c r="E219" s="7"/>
      <c r="F219" s="7"/>
      <c r="G219" s="7"/>
      <c r="H219" s="7"/>
      <c r="I219" s="7"/>
      <c r="J219" s="7"/>
      <c r="K219" s="7"/>
      <c r="L219" s="8"/>
      <c r="M219" s="8"/>
      <c r="N219" s="8"/>
    </row>
    <row r="220" spans="1:14" s="10" customFormat="1" ht="15" x14ac:dyDescent="0.2">
      <c r="A220" s="98"/>
      <c r="B220" s="98"/>
      <c r="E220" s="7"/>
      <c r="F220" s="7"/>
      <c r="G220" s="7"/>
      <c r="H220" s="7"/>
      <c r="I220" s="7"/>
      <c r="J220" s="7"/>
      <c r="K220" s="7"/>
      <c r="L220" s="8"/>
      <c r="M220" s="8"/>
      <c r="N220" s="8"/>
    </row>
    <row r="221" spans="1:14" s="10" customFormat="1" ht="15" x14ac:dyDescent="0.2">
      <c r="A221" s="98"/>
      <c r="B221" s="98"/>
      <c r="E221" s="7"/>
      <c r="F221" s="7"/>
      <c r="G221" s="7"/>
      <c r="H221" s="7"/>
      <c r="I221" s="7"/>
      <c r="J221" s="7"/>
      <c r="K221" s="7"/>
      <c r="L221" s="8"/>
      <c r="M221" s="8"/>
      <c r="N221" s="8"/>
    </row>
    <row r="222" spans="1:14" s="10" customFormat="1" ht="15" x14ac:dyDescent="0.2">
      <c r="A222" s="98"/>
      <c r="B222" s="98"/>
      <c r="E222" s="7"/>
      <c r="F222" s="7"/>
      <c r="G222" s="7"/>
      <c r="H222" s="7"/>
      <c r="I222" s="7"/>
      <c r="J222" s="7"/>
      <c r="K222" s="7"/>
      <c r="L222" s="8"/>
      <c r="M222" s="8"/>
      <c r="N222" s="8"/>
    </row>
    <row r="223" spans="1:14" s="10" customFormat="1" ht="15" x14ac:dyDescent="0.2">
      <c r="A223" s="98"/>
      <c r="B223" s="98"/>
      <c r="E223" s="7"/>
      <c r="F223" s="7"/>
      <c r="G223" s="7"/>
      <c r="H223" s="7"/>
      <c r="I223" s="7"/>
      <c r="J223" s="7"/>
      <c r="K223" s="7"/>
      <c r="L223" s="8"/>
      <c r="M223" s="8"/>
      <c r="N223" s="8"/>
    </row>
    <row r="224" spans="1:14" s="10" customFormat="1" ht="15" x14ac:dyDescent="0.2">
      <c r="A224" s="98"/>
      <c r="B224" s="98"/>
      <c r="E224" s="7"/>
      <c r="F224" s="7"/>
      <c r="G224" s="7"/>
      <c r="H224" s="7"/>
      <c r="I224" s="7"/>
      <c r="J224" s="7"/>
      <c r="K224" s="7"/>
      <c r="L224" s="8"/>
      <c r="M224" s="8"/>
      <c r="N224" s="8"/>
    </row>
    <row r="225" spans="1:14" s="10" customFormat="1" ht="15" x14ac:dyDescent="0.2">
      <c r="A225" s="98"/>
      <c r="B225" s="98"/>
      <c r="E225" s="7"/>
      <c r="F225" s="7"/>
      <c r="G225" s="7"/>
      <c r="H225" s="7"/>
      <c r="I225" s="7"/>
      <c r="J225" s="7"/>
      <c r="K225" s="7"/>
      <c r="L225" s="8"/>
      <c r="M225" s="8"/>
      <c r="N225" s="8"/>
    </row>
    <row r="226" spans="1:14" s="10" customFormat="1" ht="15" x14ac:dyDescent="0.2">
      <c r="A226" s="98"/>
      <c r="B226" s="98"/>
      <c r="E226" s="7"/>
      <c r="F226" s="7"/>
      <c r="G226" s="7"/>
      <c r="H226" s="7"/>
      <c r="I226" s="7"/>
      <c r="J226" s="7"/>
      <c r="K226" s="7"/>
      <c r="L226" s="8"/>
      <c r="M226" s="8"/>
      <c r="N226" s="8"/>
    </row>
    <row r="227" spans="1:14" s="10" customFormat="1" ht="15" x14ac:dyDescent="0.2">
      <c r="A227" s="98"/>
      <c r="B227" s="98"/>
      <c r="E227" s="7"/>
      <c r="F227" s="7"/>
      <c r="G227" s="7"/>
      <c r="H227" s="7"/>
      <c r="I227" s="7"/>
      <c r="J227" s="7"/>
      <c r="K227" s="7"/>
      <c r="L227" s="8"/>
      <c r="M227" s="8"/>
      <c r="N227" s="8"/>
    </row>
    <row r="228" spans="1:14" s="10" customFormat="1" ht="15" x14ac:dyDescent="0.2">
      <c r="A228" s="98"/>
      <c r="B228" s="98"/>
      <c r="E228" s="7"/>
      <c r="F228" s="7"/>
      <c r="G228" s="7"/>
      <c r="H228" s="7"/>
      <c r="I228" s="7"/>
      <c r="J228" s="7"/>
      <c r="K228" s="7"/>
      <c r="L228" s="8"/>
      <c r="M228" s="8"/>
      <c r="N228" s="8"/>
    </row>
    <row r="229" spans="1:14" s="10" customFormat="1" ht="15" x14ac:dyDescent="0.2">
      <c r="A229" s="98"/>
      <c r="B229" s="98"/>
      <c r="E229" s="7"/>
      <c r="F229" s="7"/>
      <c r="G229" s="7"/>
      <c r="H229" s="7"/>
      <c r="I229" s="7"/>
      <c r="J229" s="7"/>
      <c r="K229" s="7"/>
      <c r="L229" s="8"/>
      <c r="M229" s="8"/>
      <c r="N229" s="8"/>
    </row>
    <row r="230" spans="1:14" s="10" customFormat="1" ht="15" x14ac:dyDescent="0.2">
      <c r="A230" s="98"/>
      <c r="B230" s="98"/>
      <c r="E230" s="7"/>
      <c r="F230" s="7"/>
      <c r="G230" s="7"/>
      <c r="H230" s="7"/>
      <c r="I230" s="7"/>
      <c r="J230" s="7"/>
      <c r="K230" s="7"/>
      <c r="L230" s="8"/>
      <c r="M230" s="8"/>
      <c r="N230" s="8"/>
    </row>
    <row r="231" spans="1:14" s="10" customFormat="1" ht="15" x14ac:dyDescent="0.2">
      <c r="A231" s="98"/>
      <c r="B231" s="98"/>
      <c r="E231" s="7"/>
      <c r="F231" s="7"/>
      <c r="G231" s="7"/>
      <c r="H231" s="7"/>
      <c r="I231" s="7"/>
      <c r="J231" s="7"/>
      <c r="K231" s="7"/>
      <c r="L231" s="8"/>
      <c r="M231" s="8"/>
      <c r="N231" s="8"/>
    </row>
    <row r="232" spans="1:14" s="10" customFormat="1" ht="15" x14ac:dyDescent="0.2">
      <c r="A232" s="98"/>
      <c r="B232" s="98"/>
      <c r="E232" s="7"/>
      <c r="F232" s="7"/>
      <c r="G232" s="7"/>
      <c r="H232" s="7"/>
      <c r="I232" s="7"/>
      <c r="J232" s="7"/>
      <c r="K232" s="7"/>
      <c r="L232" s="8"/>
      <c r="M232" s="8"/>
      <c r="N232" s="8"/>
    </row>
    <row r="233" spans="1:14" s="10" customFormat="1" ht="15" x14ac:dyDescent="0.2">
      <c r="A233" s="98"/>
      <c r="B233" s="98"/>
      <c r="E233" s="7"/>
      <c r="F233" s="7"/>
      <c r="G233" s="7"/>
      <c r="H233" s="7"/>
      <c r="I233" s="7"/>
      <c r="J233" s="7"/>
      <c r="K233" s="7"/>
      <c r="L233" s="8"/>
      <c r="M233" s="8"/>
      <c r="N233" s="8"/>
    </row>
    <row r="234" spans="1:14" s="10" customFormat="1" ht="15" x14ac:dyDescent="0.2">
      <c r="A234" s="98"/>
      <c r="B234" s="98"/>
      <c r="E234" s="7"/>
      <c r="F234" s="7"/>
      <c r="G234" s="7"/>
      <c r="H234" s="7"/>
      <c r="I234" s="7"/>
      <c r="J234" s="7"/>
      <c r="K234" s="7"/>
      <c r="L234" s="8"/>
      <c r="M234" s="8"/>
      <c r="N234" s="8"/>
    </row>
    <row r="235" spans="1:14" s="10" customFormat="1" ht="15" x14ac:dyDescent="0.2">
      <c r="A235" s="98"/>
      <c r="B235" s="98"/>
      <c r="E235" s="7"/>
      <c r="F235" s="7"/>
      <c r="G235" s="7"/>
      <c r="H235" s="7"/>
      <c r="I235" s="7"/>
      <c r="J235" s="7"/>
      <c r="K235" s="7"/>
      <c r="L235" s="8"/>
      <c r="M235" s="8"/>
      <c r="N235" s="8"/>
    </row>
    <row r="236" spans="1:14" s="10" customFormat="1" ht="15" x14ac:dyDescent="0.2">
      <c r="A236" s="98"/>
      <c r="B236" s="98"/>
      <c r="E236" s="7"/>
      <c r="F236" s="7"/>
      <c r="G236" s="7"/>
      <c r="H236" s="7"/>
      <c r="I236" s="7"/>
      <c r="J236" s="7"/>
      <c r="K236" s="7"/>
      <c r="L236" s="8"/>
      <c r="M236" s="8"/>
      <c r="N236" s="8"/>
    </row>
    <row r="237" spans="1:14" s="10" customFormat="1" ht="15" x14ac:dyDescent="0.2">
      <c r="A237" s="98"/>
      <c r="B237" s="98"/>
      <c r="E237" s="7"/>
      <c r="F237" s="7"/>
      <c r="G237" s="7"/>
      <c r="H237" s="7"/>
      <c r="I237" s="7"/>
      <c r="J237" s="7"/>
      <c r="K237" s="7"/>
      <c r="L237" s="8"/>
      <c r="M237" s="8"/>
      <c r="N237" s="8"/>
    </row>
    <row r="238" spans="1:14" s="10" customFormat="1" ht="15" x14ac:dyDescent="0.2">
      <c r="A238" s="98"/>
      <c r="B238" s="98"/>
      <c r="E238" s="7"/>
      <c r="F238" s="7"/>
      <c r="G238" s="7"/>
      <c r="H238" s="7"/>
      <c r="I238" s="7"/>
      <c r="J238" s="7"/>
      <c r="K238" s="7"/>
      <c r="L238" s="8"/>
      <c r="M238" s="8"/>
      <c r="N238" s="8"/>
    </row>
    <row r="239" spans="1:14" s="10" customFormat="1" ht="15" x14ac:dyDescent="0.2">
      <c r="A239" s="98"/>
      <c r="B239" s="98"/>
      <c r="E239" s="7"/>
      <c r="F239" s="7"/>
      <c r="G239" s="7"/>
      <c r="H239" s="7"/>
      <c r="I239" s="7"/>
      <c r="J239" s="7"/>
      <c r="K239" s="7"/>
      <c r="L239" s="8"/>
      <c r="M239" s="8"/>
      <c r="N239" s="8"/>
    </row>
    <row r="240" spans="1:14" s="10" customFormat="1" ht="15" x14ac:dyDescent="0.2">
      <c r="A240" s="98"/>
      <c r="B240" s="98"/>
      <c r="E240" s="7"/>
      <c r="F240" s="7"/>
      <c r="G240" s="7"/>
      <c r="H240" s="7"/>
      <c r="I240" s="7"/>
      <c r="J240" s="7"/>
      <c r="K240" s="7"/>
      <c r="L240" s="8"/>
      <c r="M240" s="8"/>
      <c r="N240" s="8"/>
    </row>
    <row r="241" spans="1:14" s="10" customFormat="1" ht="15" x14ac:dyDescent="0.2">
      <c r="A241" s="98"/>
      <c r="B241" s="98"/>
      <c r="E241" s="7"/>
      <c r="F241" s="7"/>
      <c r="G241" s="7"/>
      <c r="H241" s="7"/>
      <c r="I241" s="7"/>
      <c r="J241" s="7"/>
      <c r="K241" s="7"/>
      <c r="L241" s="8"/>
      <c r="M241" s="8"/>
      <c r="N241" s="8"/>
    </row>
    <row r="242" spans="1:14" s="10" customFormat="1" ht="15" x14ac:dyDescent="0.2">
      <c r="A242" s="98"/>
      <c r="B242" s="98"/>
      <c r="E242" s="7"/>
      <c r="F242" s="7"/>
      <c r="G242" s="7"/>
      <c r="H242" s="7"/>
      <c r="I242" s="7"/>
      <c r="J242" s="7"/>
      <c r="K242" s="7"/>
      <c r="L242" s="8"/>
      <c r="M242" s="8"/>
      <c r="N242" s="8"/>
    </row>
    <row r="243" spans="1:14" s="10" customFormat="1" ht="15" x14ac:dyDescent="0.2">
      <c r="A243" s="98"/>
      <c r="B243" s="98"/>
      <c r="E243" s="7"/>
      <c r="F243" s="7"/>
      <c r="G243" s="7"/>
      <c r="H243" s="7"/>
      <c r="I243" s="7"/>
      <c r="J243" s="7"/>
      <c r="K243" s="7"/>
      <c r="L243" s="8"/>
      <c r="M243" s="8"/>
      <c r="N243" s="8"/>
    </row>
    <row r="244" spans="1:14" s="10" customFormat="1" ht="15" x14ac:dyDescent="0.2">
      <c r="A244" s="98"/>
      <c r="B244" s="98"/>
      <c r="E244" s="7"/>
      <c r="F244" s="7"/>
      <c r="G244" s="7"/>
      <c r="H244" s="7"/>
      <c r="I244" s="7"/>
      <c r="J244" s="7"/>
      <c r="K244" s="7"/>
      <c r="L244" s="8"/>
      <c r="M244" s="8"/>
      <c r="N244" s="8"/>
    </row>
    <row r="245" spans="1:14" s="10" customFormat="1" ht="15" x14ac:dyDescent="0.2">
      <c r="A245" s="98"/>
      <c r="B245" s="98"/>
      <c r="E245" s="7"/>
      <c r="F245" s="7"/>
      <c r="G245" s="7"/>
      <c r="H245" s="7"/>
      <c r="I245" s="7"/>
      <c r="J245" s="7"/>
      <c r="K245" s="7"/>
      <c r="L245" s="8"/>
      <c r="M245" s="8"/>
      <c r="N245" s="8"/>
    </row>
    <row r="246" spans="1:14" s="10" customFormat="1" ht="15" x14ac:dyDescent="0.2">
      <c r="A246" s="98"/>
      <c r="B246" s="98"/>
      <c r="E246" s="7"/>
      <c r="F246" s="7"/>
      <c r="G246" s="7"/>
      <c r="H246" s="7"/>
      <c r="I246" s="7"/>
      <c r="J246" s="7"/>
      <c r="K246" s="7"/>
      <c r="L246" s="8"/>
      <c r="M246" s="8"/>
      <c r="N246" s="8"/>
    </row>
    <row r="247" spans="1:14" s="10" customFormat="1" ht="15" x14ac:dyDescent="0.2">
      <c r="A247" s="98"/>
      <c r="B247" s="98"/>
      <c r="E247" s="7"/>
      <c r="F247" s="7"/>
      <c r="G247" s="7"/>
      <c r="H247" s="7"/>
      <c r="I247" s="7"/>
      <c r="J247" s="7"/>
      <c r="K247" s="7"/>
      <c r="L247" s="8"/>
      <c r="M247" s="8"/>
      <c r="N247" s="8"/>
    </row>
    <row r="248" spans="1:14" s="10" customFormat="1" ht="15" x14ac:dyDescent="0.2">
      <c r="A248" s="98"/>
      <c r="B248" s="98"/>
      <c r="E248" s="7"/>
      <c r="F248" s="7"/>
      <c r="G248" s="7"/>
      <c r="H248" s="7"/>
      <c r="I248" s="7"/>
      <c r="J248" s="7"/>
      <c r="K248" s="7"/>
      <c r="L248" s="8"/>
      <c r="M248" s="8"/>
      <c r="N248" s="8"/>
    </row>
    <row r="249" spans="1:14" s="10" customFormat="1" ht="15" x14ac:dyDescent="0.2">
      <c r="A249" s="98"/>
      <c r="B249" s="98"/>
      <c r="E249" s="7"/>
      <c r="F249" s="7"/>
      <c r="G249" s="7"/>
      <c r="H249" s="7"/>
      <c r="I249" s="7"/>
      <c r="J249" s="7"/>
      <c r="K249" s="7"/>
      <c r="L249" s="8"/>
      <c r="M249" s="8"/>
      <c r="N249" s="8"/>
    </row>
    <row r="250" spans="1:14" s="10" customFormat="1" ht="15" x14ac:dyDescent="0.2">
      <c r="A250" s="98"/>
      <c r="B250" s="98"/>
      <c r="E250" s="7"/>
      <c r="F250" s="7"/>
      <c r="G250" s="7"/>
      <c r="H250" s="7"/>
      <c r="I250" s="7"/>
      <c r="J250" s="7"/>
      <c r="K250" s="7"/>
      <c r="L250" s="8"/>
      <c r="M250" s="8"/>
      <c r="N250" s="8"/>
    </row>
    <row r="251" spans="1:14" s="10" customFormat="1" ht="15" x14ac:dyDescent="0.2">
      <c r="A251" s="98"/>
      <c r="B251" s="98"/>
      <c r="E251" s="7"/>
      <c r="F251" s="7"/>
      <c r="G251" s="7"/>
      <c r="H251" s="7"/>
      <c r="I251" s="7"/>
      <c r="J251" s="7"/>
      <c r="K251" s="7"/>
      <c r="L251" s="8"/>
      <c r="M251" s="8"/>
      <c r="N251" s="8"/>
    </row>
    <row r="252" spans="1:14" s="10" customFormat="1" ht="15" x14ac:dyDescent="0.2">
      <c r="A252" s="98"/>
      <c r="B252" s="98"/>
      <c r="E252" s="7"/>
      <c r="F252" s="7"/>
      <c r="G252" s="7"/>
      <c r="H252" s="7"/>
      <c r="I252" s="7"/>
      <c r="J252" s="7"/>
      <c r="K252" s="7"/>
      <c r="L252" s="8"/>
      <c r="M252" s="8"/>
      <c r="N252" s="8"/>
    </row>
    <row r="253" spans="1:14" s="10" customFormat="1" ht="15" x14ac:dyDescent="0.2">
      <c r="A253" s="98"/>
      <c r="B253" s="98"/>
      <c r="E253" s="7"/>
      <c r="F253" s="7"/>
      <c r="G253" s="7"/>
      <c r="H253" s="7"/>
      <c r="I253" s="7"/>
      <c r="J253" s="7"/>
      <c r="K253" s="7"/>
      <c r="L253" s="8"/>
      <c r="M253" s="8"/>
      <c r="N253" s="8"/>
    </row>
    <row r="254" spans="1:14" s="10" customFormat="1" ht="15" x14ac:dyDescent="0.2">
      <c r="A254" s="98"/>
      <c r="B254" s="98"/>
      <c r="E254" s="7"/>
      <c r="F254" s="7"/>
      <c r="G254" s="7"/>
      <c r="H254" s="7"/>
      <c r="I254" s="7"/>
      <c r="J254" s="7"/>
      <c r="K254" s="7"/>
      <c r="L254" s="8"/>
      <c r="M254" s="8"/>
      <c r="N254" s="8"/>
    </row>
    <row r="255" spans="1:14" s="10" customFormat="1" ht="15" x14ac:dyDescent="0.2">
      <c r="A255" s="98"/>
      <c r="B255" s="98"/>
      <c r="E255" s="7"/>
      <c r="F255" s="7"/>
      <c r="G255" s="7"/>
      <c r="H255" s="7"/>
      <c r="I255" s="7"/>
      <c r="J255" s="7"/>
      <c r="K255" s="7"/>
      <c r="L255" s="8"/>
      <c r="M255" s="8"/>
      <c r="N255" s="8"/>
    </row>
    <row r="256" spans="1:14" s="10" customFormat="1" ht="15" x14ac:dyDescent="0.2">
      <c r="A256" s="98"/>
      <c r="B256" s="98"/>
      <c r="E256" s="7"/>
      <c r="F256" s="7"/>
      <c r="G256" s="7"/>
      <c r="H256" s="7"/>
      <c r="I256" s="7"/>
      <c r="J256" s="7"/>
      <c r="K256" s="7"/>
      <c r="L256" s="8"/>
      <c r="M256" s="8"/>
      <c r="N256" s="8"/>
    </row>
    <row r="257" spans="1:14" s="10" customFormat="1" ht="15" x14ac:dyDescent="0.2">
      <c r="A257" s="98"/>
      <c r="B257" s="98"/>
      <c r="E257" s="7"/>
      <c r="F257" s="7"/>
      <c r="G257" s="7"/>
      <c r="H257" s="7"/>
      <c r="I257" s="7"/>
      <c r="J257" s="7"/>
      <c r="K257" s="7"/>
      <c r="L257" s="8"/>
      <c r="M257" s="8"/>
      <c r="N257" s="8"/>
    </row>
    <row r="258" spans="1:14" s="10" customFormat="1" ht="15" x14ac:dyDescent="0.2">
      <c r="A258" s="98"/>
      <c r="B258" s="98"/>
      <c r="E258" s="7"/>
      <c r="F258" s="7"/>
      <c r="G258" s="7"/>
      <c r="H258" s="7"/>
      <c r="I258" s="7"/>
      <c r="J258" s="7"/>
      <c r="K258" s="7"/>
      <c r="L258" s="8"/>
      <c r="M258" s="8"/>
      <c r="N258" s="8"/>
    </row>
    <row r="259" spans="1:14" s="10" customFormat="1" ht="15" x14ac:dyDescent="0.2">
      <c r="A259" s="98"/>
      <c r="B259" s="98"/>
      <c r="E259" s="7"/>
      <c r="F259" s="7"/>
      <c r="G259" s="7"/>
      <c r="H259" s="7"/>
      <c r="I259" s="7"/>
      <c r="J259" s="7"/>
      <c r="K259" s="7"/>
      <c r="L259" s="8"/>
      <c r="M259" s="8"/>
      <c r="N259" s="8"/>
    </row>
    <row r="260" spans="1:14" s="10" customFormat="1" ht="15" x14ac:dyDescent="0.2">
      <c r="A260" s="98"/>
      <c r="B260" s="98"/>
      <c r="E260" s="7"/>
      <c r="F260" s="7"/>
      <c r="G260" s="7"/>
      <c r="H260" s="7"/>
      <c r="I260" s="7"/>
      <c r="J260" s="7"/>
      <c r="K260" s="7"/>
      <c r="L260" s="8"/>
      <c r="M260" s="8"/>
      <c r="N260" s="8"/>
    </row>
    <row r="261" spans="1:14" s="10" customFormat="1" ht="15" x14ac:dyDescent="0.2">
      <c r="A261" s="98"/>
      <c r="B261" s="98"/>
      <c r="E261" s="7"/>
      <c r="F261" s="7"/>
      <c r="G261" s="7"/>
      <c r="H261" s="7"/>
      <c r="I261" s="7"/>
      <c r="J261" s="7"/>
      <c r="K261" s="7"/>
      <c r="L261" s="8"/>
      <c r="M261" s="8"/>
      <c r="N261" s="8"/>
    </row>
    <row r="262" spans="1:14" s="10" customFormat="1" ht="15" x14ac:dyDescent="0.2">
      <c r="A262" s="98"/>
      <c r="B262" s="98"/>
      <c r="E262" s="7"/>
      <c r="F262" s="7"/>
      <c r="G262" s="7"/>
      <c r="H262" s="7"/>
      <c r="I262" s="7"/>
      <c r="J262" s="7"/>
      <c r="K262" s="7"/>
      <c r="L262" s="8"/>
      <c r="M262" s="8"/>
      <c r="N262" s="8"/>
    </row>
    <row r="263" spans="1:14" s="10" customFormat="1" ht="15" x14ac:dyDescent="0.2">
      <c r="A263" s="98"/>
      <c r="B263" s="98"/>
      <c r="E263" s="7"/>
      <c r="F263" s="7"/>
      <c r="G263" s="7"/>
      <c r="H263" s="7"/>
      <c r="I263" s="7"/>
      <c r="J263" s="7"/>
      <c r="K263" s="7"/>
      <c r="L263" s="8"/>
      <c r="M263" s="8"/>
      <c r="N263" s="8"/>
    </row>
    <row r="264" spans="1:14" s="10" customFormat="1" ht="15" x14ac:dyDescent="0.2">
      <c r="A264" s="98"/>
      <c r="B264" s="98"/>
      <c r="E264" s="7"/>
      <c r="F264" s="7"/>
      <c r="G264" s="7"/>
      <c r="H264" s="7"/>
      <c r="I264" s="7"/>
      <c r="J264" s="7"/>
      <c r="K264" s="7"/>
      <c r="L264" s="8"/>
      <c r="M264" s="8"/>
      <c r="N264" s="8"/>
    </row>
    <row r="265" spans="1:14" s="10" customFormat="1" ht="15" x14ac:dyDescent="0.2">
      <c r="A265" s="98"/>
      <c r="B265" s="98"/>
      <c r="E265" s="7"/>
      <c r="F265" s="7"/>
      <c r="G265" s="7"/>
      <c r="H265" s="7"/>
      <c r="I265" s="7"/>
      <c r="J265" s="7"/>
      <c r="K265" s="7"/>
      <c r="L265" s="8"/>
      <c r="M265" s="8"/>
      <c r="N265" s="8"/>
    </row>
    <row r="266" spans="1:14" s="10" customFormat="1" ht="15" x14ac:dyDescent="0.2">
      <c r="A266" s="98"/>
      <c r="B266" s="98"/>
      <c r="E266" s="7"/>
      <c r="F266" s="7"/>
      <c r="G266" s="7"/>
      <c r="H266" s="7"/>
      <c r="I266" s="7"/>
      <c r="J266" s="7"/>
      <c r="K266" s="7"/>
      <c r="L266" s="8"/>
      <c r="M266" s="8"/>
      <c r="N266" s="8"/>
    </row>
    <row r="267" spans="1:14" s="10" customFormat="1" ht="15" x14ac:dyDescent="0.2">
      <c r="A267" s="98"/>
      <c r="B267" s="98"/>
      <c r="E267" s="7"/>
      <c r="F267" s="7"/>
      <c r="G267" s="7"/>
      <c r="H267" s="7"/>
      <c r="I267" s="7"/>
      <c r="J267" s="7"/>
      <c r="K267" s="7"/>
      <c r="L267" s="8"/>
      <c r="M267" s="8"/>
      <c r="N267" s="8"/>
    </row>
    <row r="268" spans="1:14" s="10" customFormat="1" ht="15" x14ac:dyDescent="0.2">
      <c r="A268" s="98"/>
      <c r="B268" s="98"/>
      <c r="E268" s="7"/>
      <c r="F268" s="7"/>
      <c r="G268" s="7"/>
      <c r="H268" s="7"/>
      <c r="I268" s="7"/>
      <c r="J268" s="7"/>
      <c r="K268" s="7"/>
      <c r="L268" s="8"/>
      <c r="M268" s="8"/>
      <c r="N268" s="8"/>
    </row>
    <row r="269" spans="1:14" s="10" customFormat="1" ht="15" x14ac:dyDescent="0.2">
      <c r="A269" s="98"/>
      <c r="B269" s="98"/>
      <c r="E269" s="7"/>
      <c r="F269" s="7"/>
      <c r="G269" s="7"/>
      <c r="H269" s="7"/>
      <c r="I269" s="7"/>
      <c r="J269" s="7"/>
      <c r="K269" s="7"/>
      <c r="L269" s="8"/>
      <c r="M269" s="8"/>
      <c r="N269" s="8"/>
    </row>
    <row r="270" spans="1:14" s="10" customFormat="1" ht="15" x14ac:dyDescent="0.2">
      <c r="A270" s="98"/>
      <c r="B270" s="98"/>
      <c r="E270" s="7"/>
      <c r="F270" s="7"/>
      <c r="G270" s="7"/>
      <c r="H270" s="7"/>
      <c r="I270" s="7"/>
      <c r="J270" s="7"/>
      <c r="K270" s="7"/>
      <c r="L270" s="8"/>
      <c r="M270" s="8"/>
      <c r="N270" s="8"/>
    </row>
    <row r="271" spans="1:14" s="10" customFormat="1" ht="15" x14ac:dyDescent="0.2">
      <c r="A271" s="98"/>
      <c r="B271" s="98"/>
      <c r="E271" s="7"/>
      <c r="F271" s="7"/>
      <c r="G271" s="7"/>
      <c r="H271" s="7"/>
      <c r="I271" s="7"/>
      <c r="J271" s="7"/>
      <c r="K271" s="7"/>
      <c r="L271" s="8"/>
      <c r="M271" s="8"/>
      <c r="N271" s="8"/>
    </row>
    <row r="272" spans="1:14" s="10" customFormat="1" ht="15" x14ac:dyDescent="0.2">
      <c r="A272" s="98"/>
      <c r="B272" s="98"/>
      <c r="E272" s="7"/>
      <c r="F272" s="7"/>
      <c r="G272" s="7"/>
      <c r="H272" s="7"/>
      <c r="I272" s="7"/>
      <c r="J272" s="7"/>
      <c r="K272" s="7"/>
      <c r="L272" s="8"/>
      <c r="M272" s="8"/>
      <c r="N272" s="8"/>
    </row>
    <row r="273" spans="1:14" s="10" customFormat="1" ht="15" x14ac:dyDescent="0.2">
      <c r="A273" s="98"/>
      <c r="B273" s="98"/>
      <c r="E273" s="7"/>
      <c r="F273" s="7"/>
      <c r="G273" s="7"/>
      <c r="H273" s="7"/>
      <c r="I273" s="7"/>
      <c r="J273" s="7"/>
      <c r="K273" s="7"/>
      <c r="L273" s="8"/>
      <c r="M273" s="8"/>
      <c r="N273" s="8"/>
    </row>
    <row r="274" spans="1:14" s="10" customFormat="1" ht="15" x14ac:dyDescent="0.2">
      <c r="A274" s="98"/>
      <c r="B274" s="98"/>
      <c r="E274" s="7"/>
      <c r="F274" s="7"/>
      <c r="G274" s="7"/>
      <c r="H274" s="7"/>
      <c r="I274" s="7"/>
      <c r="J274" s="7"/>
      <c r="K274" s="7"/>
      <c r="L274" s="8"/>
      <c r="M274" s="8"/>
      <c r="N274" s="8"/>
    </row>
    <row r="275" spans="1:14" s="10" customFormat="1" ht="15" x14ac:dyDescent="0.2">
      <c r="A275" s="98"/>
      <c r="B275" s="98"/>
      <c r="E275" s="7"/>
      <c r="F275" s="7"/>
      <c r="G275" s="7"/>
      <c r="H275" s="7"/>
      <c r="I275" s="7"/>
      <c r="J275" s="7"/>
      <c r="K275" s="7"/>
      <c r="L275" s="8"/>
      <c r="M275" s="8"/>
      <c r="N275" s="8"/>
    </row>
    <row r="276" spans="1:14" s="10" customFormat="1" ht="15" x14ac:dyDescent="0.2">
      <c r="A276" s="98"/>
      <c r="B276" s="98"/>
      <c r="E276" s="7"/>
      <c r="F276" s="7"/>
      <c r="G276" s="7"/>
      <c r="H276" s="7"/>
      <c r="I276" s="7"/>
      <c r="J276" s="7"/>
      <c r="K276" s="7"/>
      <c r="L276" s="8"/>
      <c r="M276" s="8"/>
      <c r="N276" s="8"/>
    </row>
    <row r="277" spans="1:14" s="10" customFormat="1" ht="15" x14ac:dyDescent="0.2">
      <c r="A277" s="98"/>
      <c r="B277" s="98"/>
      <c r="E277" s="7"/>
      <c r="F277" s="7"/>
      <c r="G277" s="7"/>
      <c r="H277" s="7"/>
      <c r="I277" s="7"/>
      <c r="J277" s="7"/>
      <c r="K277" s="7"/>
      <c r="L277" s="8"/>
      <c r="M277" s="8"/>
      <c r="N277" s="8"/>
    </row>
    <row r="278" spans="1:14" s="10" customFormat="1" ht="15" x14ac:dyDescent="0.2">
      <c r="A278" s="98"/>
      <c r="B278" s="98"/>
      <c r="E278" s="7"/>
      <c r="F278" s="7"/>
      <c r="G278" s="7"/>
      <c r="H278" s="7"/>
      <c r="I278" s="7"/>
      <c r="J278" s="7"/>
      <c r="K278" s="7"/>
      <c r="L278" s="8"/>
      <c r="M278" s="8"/>
      <c r="N278" s="8"/>
    </row>
    <row r="279" spans="1:14" s="10" customFormat="1" ht="15" x14ac:dyDescent="0.2">
      <c r="A279" s="98"/>
      <c r="B279" s="98"/>
      <c r="E279" s="7"/>
      <c r="F279" s="7"/>
      <c r="G279" s="7"/>
      <c r="H279" s="7"/>
      <c r="I279" s="7"/>
      <c r="J279" s="7"/>
      <c r="K279" s="7"/>
      <c r="L279" s="8"/>
      <c r="M279" s="8"/>
      <c r="N279" s="8"/>
    </row>
    <row r="280" spans="1:14" s="10" customFormat="1" ht="15" x14ac:dyDescent="0.2">
      <c r="A280" s="98"/>
      <c r="B280" s="98"/>
      <c r="E280" s="7"/>
      <c r="F280" s="7"/>
      <c r="G280" s="7"/>
      <c r="H280" s="7"/>
      <c r="I280" s="7"/>
      <c r="J280" s="7"/>
      <c r="K280" s="7"/>
      <c r="L280" s="8"/>
      <c r="M280" s="8"/>
      <c r="N280" s="8"/>
    </row>
    <row r="281" spans="1:14" s="10" customFormat="1" ht="15" x14ac:dyDescent="0.2">
      <c r="A281" s="98"/>
      <c r="B281" s="98"/>
      <c r="E281" s="7"/>
      <c r="F281" s="7"/>
      <c r="G281" s="7"/>
      <c r="H281" s="7"/>
      <c r="I281" s="7"/>
      <c r="J281" s="7"/>
      <c r="K281" s="7"/>
      <c r="L281" s="8"/>
      <c r="M281" s="8"/>
      <c r="N281" s="8"/>
    </row>
    <row r="282" spans="1:14" s="10" customFormat="1" ht="15" x14ac:dyDescent="0.2">
      <c r="A282" s="98"/>
      <c r="B282" s="98"/>
      <c r="E282" s="7"/>
      <c r="F282" s="7"/>
      <c r="G282" s="7"/>
      <c r="H282" s="7"/>
      <c r="I282" s="7"/>
      <c r="J282" s="7"/>
      <c r="K282" s="7"/>
      <c r="L282" s="8"/>
      <c r="M282" s="8"/>
      <c r="N282" s="8"/>
    </row>
    <row r="283" spans="1:14" s="10" customFormat="1" ht="15" x14ac:dyDescent="0.2">
      <c r="A283" s="98"/>
      <c r="B283" s="98"/>
      <c r="E283" s="7"/>
      <c r="F283" s="7"/>
      <c r="G283" s="7"/>
      <c r="H283" s="7"/>
      <c r="I283" s="7"/>
      <c r="J283" s="7"/>
      <c r="K283" s="7"/>
      <c r="L283" s="8"/>
      <c r="M283" s="8"/>
      <c r="N283" s="8"/>
    </row>
    <row r="284" spans="1:14" s="10" customFormat="1" ht="15" x14ac:dyDescent="0.2">
      <c r="A284" s="98"/>
      <c r="B284" s="98"/>
      <c r="E284" s="7"/>
      <c r="F284" s="7"/>
      <c r="G284" s="7"/>
      <c r="H284" s="7"/>
      <c r="I284" s="7"/>
      <c r="J284" s="7"/>
      <c r="K284" s="7"/>
      <c r="L284" s="8"/>
      <c r="M284" s="8"/>
      <c r="N284" s="8"/>
    </row>
    <row r="285" spans="1:14" s="10" customFormat="1" ht="15" x14ac:dyDescent="0.2">
      <c r="A285" s="98"/>
      <c r="B285" s="98"/>
      <c r="E285" s="7"/>
      <c r="F285" s="7"/>
      <c r="G285" s="7"/>
      <c r="H285" s="7"/>
      <c r="I285" s="7"/>
      <c r="J285" s="7"/>
      <c r="K285" s="7"/>
      <c r="L285" s="8"/>
      <c r="M285" s="8"/>
      <c r="N285" s="8"/>
    </row>
    <row r="286" spans="1:14" s="10" customFormat="1" ht="15" x14ac:dyDescent="0.2">
      <c r="A286" s="98"/>
      <c r="B286" s="98"/>
      <c r="E286" s="7"/>
      <c r="F286" s="7"/>
      <c r="G286" s="7"/>
      <c r="H286" s="7"/>
      <c r="I286" s="7"/>
      <c r="J286" s="7"/>
      <c r="K286" s="7"/>
      <c r="L286" s="8"/>
      <c r="M286" s="8"/>
      <c r="N286" s="8"/>
    </row>
    <row r="287" spans="1:14" s="10" customFormat="1" ht="15" x14ac:dyDescent="0.2">
      <c r="A287" s="98"/>
      <c r="B287" s="98"/>
      <c r="E287" s="7"/>
      <c r="F287" s="7"/>
      <c r="G287" s="7"/>
      <c r="H287" s="7"/>
      <c r="I287" s="7"/>
      <c r="J287" s="7"/>
      <c r="K287" s="7"/>
      <c r="L287" s="8"/>
      <c r="M287" s="8"/>
      <c r="N287" s="8"/>
    </row>
    <row r="288" spans="1:14" s="10" customFormat="1" ht="15" x14ac:dyDescent="0.2">
      <c r="A288" s="98"/>
      <c r="B288" s="98"/>
      <c r="E288" s="7"/>
      <c r="F288" s="7"/>
      <c r="G288" s="7"/>
      <c r="H288" s="7"/>
      <c r="I288" s="7"/>
      <c r="J288" s="7"/>
      <c r="K288" s="7"/>
      <c r="L288" s="8"/>
      <c r="M288" s="8"/>
      <c r="N288" s="8"/>
    </row>
    <row r="289" spans="1:14" s="10" customFormat="1" ht="15" x14ac:dyDescent="0.2">
      <c r="A289" s="98"/>
      <c r="B289" s="98"/>
      <c r="E289" s="7"/>
      <c r="F289" s="7"/>
      <c r="G289" s="7"/>
      <c r="H289" s="7"/>
      <c r="I289" s="7"/>
      <c r="J289" s="7"/>
      <c r="K289" s="7"/>
      <c r="L289" s="8"/>
      <c r="M289" s="8"/>
      <c r="N289" s="8"/>
    </row>
    <row r="290" spans="1:14" s="10" customFormat="1" ht="15" x14ac:dyDescent="0.2">
      <c r="A290" s="98"/>
      <c r="B290" s="98"/>
      <c r="E290" s="7"/>
      <c r="F290" s="7"/>
      <c r="G290" s="7"/>
      <c r="H290" s="7"/>
      <c r="I290" s="7"/>
      <c r="J290" s="7"/>
      <c r="K290" s="7"/>
      <c r="L290" s="8"/>
      <c r="M290" s="8"/>
      <c r="N290" s="8"/>
    </row>
    <row r="291" spans="1:14" s="10" customFormat="1" ht="15" x14ac:dyDescent="0.2">
      <c r="A291" s="98"/>
      <c r="B291" s="98"/>
      <c r="E291" s="7"/>
      <c r="F291" s="7"/>
      <c r="G291" s="7"/>
      <c r="H291" s="7"/>
      <c r="I291" s="7"/>
      <c r="J291" s="7"/>
      <c r="K291" s="7"/>
      <c r="L291" s="8"/>
      <c r="M291" s="8"/>
      <c r="N291" s="8"/>
    </row>
    <row r="292" spans="1:14" s="10" customFormat="1" ht="15" x14ac:dyDescent="0.2">
      <c r="A292" s="98"/>
      <c r="B292" s="98"/>
      <c r="E292" s="7"/>
      <c r="F292" s="7"/>
      <c r="G292" s="7"/>
      <c r="H292" s="7"/>
      <c r="I292" s="7"/>
      <c r="J292" s="7"/>
      <c r="K292" s="7"/>
      <c r="L292" s="8"/>
      <c r="M292" s="8"/>
      <c r="N292" s="8"/>
    </row>
    <row r="293" spans="1:14" s="10" customFormat="1" ht="15" x14ac:dyDescent="0.2">
      <c r="A293" s="98"/>
      <c r="B293" s="98"/>
      <c r="E293" s="7"/>
      <c r="F293" s="7"/>
      <c r="G293" s="7"/>
      <c r="H293" s="7"/>
      <c r="I293" s="7"/>
      <c r="J293" s="7"/>
      <c r="K293" s="7"/>
      <c r="L293" s="8"/>
      <c r="M293" s="8"/>
      <c r="N293" s="8"/>
    </row>
    <row r="294" spans="1:14" s="10" customFormat="1" ht="15" x14ac:dyDescent="0.2">
      <c r="A294" s="98"/>
      <c r="B294" s="98"/>
      <c r="E294" s="7"/>
      <c r="F294" s="7"/>
      <c r="G294" s="7"/>
      <c r="H294" s="7"/>
      <c r="I294" s="7"/>
      <c r="J294" s="7"/>
      <c r="K294" s="7"/>
      <c r="L294" s="8"/>
      <c r="M294" s="8"/>
      <c r="N294" s="8"/>
    </row>
    <row r="295" spans="1:14" s="10" customFormat="1" ht="15" x14ac:dyDescent="0.2">
      <c r="A295" s="98"/>
      <c r="B295" s="98"/>
      <c r="E295" s="7"/>
      <c r="F295" s="7"/>
      <c r="G295" s="7"/>
      <c r="H295" s="7"/>
      <c r="I295" s="7"/>
      <c r="J295" s="7"/>
      <c r="K295" s="7"/>
      <c r="L295" s="8"/>
      <c r="M295" s="8"/>
      <c r="N295" s="8"/>
    </row>
    <row r="296" spans="1:14" s="10" customFormat="1" ht="15" x14ac:dyDescent="0.2">
      <c r="A296" s="98"/>
      <c r="B296" s="98"/>
      <c r="E296" s="7"/>
      <c r="F296" s="7"/>
      <c r="G296" s="7"/>
      <c r="H296" s="7"/>
      <c r="I296" s="7"/>
      <c r="J296" s="7"/>
      <c r="K296" s="7"/>
      <c r="L296" s="8"/>
      <c r="M296" s="8"/>
      <c r="N296" s="8"/>
    </row>
    <row r="297" spans="1:14" s="10" customFormat="1" ht="15" x14ac:dyDescent="0.2">
      <c r="A297" s="98"/>
      <c r="B297" s="98"/>
      <c r="E297" s="7"/>
      <c r="F297" s="7"/>
      <c r="G297" s="7"/>
      <c r="H297" s="7"/>
      <c r="I297" s="7"/>
      <c r="J297" s="7"/>
      <c r="K297" s="7"/>
      <c r="L297" s="8"/>
      <c r="M297" s="8"/>
      <c r="N297" s="8"/>
    </row>
    <row r="298" spans="1:14" s="10" customFormat="1" ht="15" x14ac:dyDescent="0.2">
      <c r="A298" s="98"/>
      <c r="B298" s="98"/>
      <c r="E298" s="7"/>
      <c r="F298" s="7"/>
      <c r="G298" s="7"/>
      <c r="H298" s="7"/>
      <c r="I298" s="7"/>
      <c r="J298" s="7"/>
      <c r="K298" s="7"/>
      <c r="L298" s="8"/>
      <c r="M298" s="8"/>
      <c r="N298" s="8"/>
    </row>
    <row r="299" spans="1:14" s="10" customFormat="1" ht="15" x14ac:dyDescent="0.2">
      <c r="A299" s="98"/>
      <c r="B299" s="98"/>
      <c r="E299" s="7"/>
      <c r="F299" s="7"/>
      <c r="G299" s="7"/>
      <c r="H299" s="7"/>
      <c r="I299" s="7"/>
      <c r="J299" s="7"/>
      <c r="K299" s="7"/>
      <c r="L299" s="8"/>
      <c r="M299" s="8"/>
      <c r="N299" s="8"/>
    </row>
    <row r="300" spans="1:14" s="10" customFormat="1" ht="15" x14ac:dyDescent="0.2">
      <c r="A300" s="98"/>
      <c r="B300" s="98"/>
      <c r="E300" s="7"/>
      <c r="F300" s="7"/>
      <c r="G300" s="7"/>
      <c r="H300" s="7"/>
      <c r="I300" s="7"/>
      <c r="J300" s="7"/>
      <c r="K300" s="7"/>
      <c r="L300" s="8"/>
      <c r="M300" s="8"/>
      <c r="N300" s="8"/>
    </row>
    <row r="301" spans="1:14" s="10" customFormat="1" ht="15" x14ac:dyDescent="0.2">
      <c r="A301" s="98"/>
      <c r="B301" s="98"/>
      <c r="E301" s="7"/>
      <c r="F301" s="7"/>
      <c r="G301" s="7"/>
      <c r="H301" s="7"/>
      <c r="I301" s="7"/>
      <c r="J301" s="7"/>
      <c r="K301" s="7"/>
      <c r="L301" s="8"/>
      <c r="M301" s="8"/>
      <c r="N301" s="8"/>
    </row>
    <row r="302" spans="1:14" s="10" customFormat="1" ht="15" x14ac:dyDescent="0.2">
      <c r="A302" s="98"/>
      <c r="B302" s="98"/>
      <c r="E302" s="7"/>
      <c r="F302" s="7"/>
      <c r="G302" s="7"/>
      <c r="H302" s="7"/>
      <c r="I302" s="7"/>
      <c r="J302" s="7"/>
      <c r="K302" s="7"/>
      <c r="L302" s="8"/>
      <c r="M302" s="8"/>
      <c r="N302" s="8"/>
    </row>
    <row r="303" spans="1:14" s="10" customFormat="1" ht="15" x14ac:dyDescent="0.2">
      <c r="A303" s="98"/>
      <c r="B303" s="98"/>
      <c r="E303" s="7"/>
      <c r="F303" s="7"/>
      <c r="G303" s="7"/>
      <c r="H303" s="7"/>
      <c r="I303" s="7"/>
      <c r="J303" s="7"/>
      <c r="K303" s="7"/>
      <c r="L303" s="8"/>
      <c r="M303" s="8"/>
      <c r="N303" s="8"/>
    </row>
    <row r="304" spans="1:14" s="10" customFormat="1" ht="15" x14ac:dyDescent="0.2">
      <c r="A304" s="98"/>
      <c r="B304" s="98"/>
      <c r="E304" s="7"/>
      <c r="F304" s="7"/>
      <c r="G304" s="7"/>
      <c r="H304" s="7"/>
      <c r="I304" s="7"/>
      <c r="J304" s="7"/>
      <c r="K304" s="7"/>
      <c r="L304" s="8"/>
      <c r="M304" s="8"/>
      <c r="N304" s="8"/>
    </row>
    <row r="305" spans="1:14" s="10" customFormat="1" ht="15" x14ac:dyDescent="0.2">
      <c r="A305" s="98"/>
      <c r="B305" s="98"/>
      <c r="E305" s="7"/>
      <c r="F305" s="7"/>
      <c r="G305" s="7"/>
      <c r="H305" s="7"/>
      <c r="I305" s="7"/>
      <c r="J305" s="7"/>
      <c r="K305" s="7"/>
      <c r="L305" s="8"/>
      <c r="M305" s="8"/>
      <c r="N305" s="8"/>
    </row>
    <row r="306" spans="1:14" s="10" customFormat="1" ht="15" x14ac:dyDescent="0.2">
      <c r="A306" s="98"/>
      <c r="B306" s="98"/>
      <c r="E306" s="7"/>
      <c r="F306" s="7"/>
      <c r="G306" s="7"/>
      <c r="H306" s="7"/>
      <c r="I306" s="7"/>
      <c r="J306" s="7"/>
      <c r="K306" s="7"/>
      <c r="L306" s="8"/>
      <c r="M306" s="8"/>
      <c r="N306" s="8"/>
    </row>
    <row r="307" spans="1:14" s="10" customFormat="1" ht="15" x14ac:dyDescent="0.2">
      <c r="A307" s="98"/>
      <c r="B307" s="98"/>
      <c r="E307" s="7"/>
      <c r="F307" s="7"/>
      <c r="G307" s="7"/>
      <c r="H307" s="7"/>
      <c r="I307" s="7"/>
      <c r="J307" s="7"/>
      <c r="K307" s="7"/>
      <c r="L307" s="8"/>
      <c r="M307" s="8"/>
      <c r="N307" s="8"/>
    </row>
    <row r="308" spans="1:14" s="10" customFormat="1" ht="15" x14ac:dyDescent="0.2">
      <c r="A308" s="98"/>
      <c r="B308" s="98"/>
      <c r="E308" s="7"/>
      <c r="F308" s="7"/>
      <c r="G308" s="7"/>
      <c r="H308" s="7"/>
      <c r="I308" s="7"/>
      <c r="J308" s="7"/>
      <c r="K308" s="7"/>
      <c r="L308" s="8"/>
      <c r="M308" s="8"/>
      <c r="N308" s="8"/>
    </row>
    <row r="309" spans="1:14" s="10" customFormat="1" ht="15" x14ac:dyDescent="0.2">
      <c r="A309" s="98"/>
      <c r="B309" s="98"/>
      <c r="E309" s="7"/>
      <c r="F309" s="7"/>
      <c r="G309" s="7"/>
      <c r="H309" s="7"/>
      <c r="I309" s="7"/>
      <c r="J309" s="7"/>
      <c r="K309" s="7"/>
      <c r="L309" s="8"/>
      <c r="M309" s="8"/>
      <c r="N309" s="8"/>
    </row>
    <row r="310" spans="1:14" s="10" customFormat="1" ht="15" x14ac:dyDescent="0.2">
      <c r="A310" s="98"/>
      <c r="B310" s="98"/>
      <c r="E310" s="7"/>
      <c r="F310" s="7"/>
      <c r="G310" s="7"/>
      <c r="H310" s="7"/>
      <c r="I310" s="7"/>
      <c r="J310" s="7"/>
      <c r="K310" s="7"/>
      <c r="L310" s="8"/>
      <c r="M310" s="8"/>
      <c r="N310" s="8"/>
    </row>
    <row r="311" spans="1:14" s="10" customFormat="1" ht="15" x14ac:dyDescent="0.2">
      <c r="A311" s="98"/>
      <c r="B311" s="98"/>
      <c r="E311" s="7"/>
      <c r="F311" s="7"/>
      <c r="G311" s="7"/>
      <c r="H311" s="7"/>
      <c r="I311" s="7"/>
      <c r="J311" s="7"/>
      <c r="K311" s="7"/>
      <c r="L311" s="8"/>
      <c r="M311" s="8"/>
      <c r="N311" s="8"/>
    </row>
    <row r="312" spans="1:14" s="10" customFormat="1" ht="15" x14ac:dyDescent="0.2">
      <c r="A312" s="98"/>
      <c r="B312" s="98"/>
      <c r="E312" s="7"/>
      <c r="F312" s="7"/>
      <c r="G312" s="7"/>
      <c r="H312" s="7"/>
      <c r="I312" s="7"/>
      <c r="J312" s="7"/>
      <c r="K312" s="7"/>
      <c r="L312" s="8"/>
      <c r="M312" s="8"/>
      <c r="N312" s="8"/>
    </row>
    <row r="313" spans="1:14" s="10" customFormat="1" ht="15" x14ac:dyDescent="0.2">
      <c r="A313" s="98"/>
      <c r="B313" s="98"/>
      <c r="E313" s="7"/>
      <c r="F313" s="7"/>
      <c r="G313" s="7"/>
      <c r="H313" s="7"/>
      <c r="I313" s="7"/>
      <c r="J313" s="7"/>
      <c r="K313" s="7"/>
      <c r="L313" s="8"/>
      <c r="M313" s="8"/>
      <c r="N313" s="8"/>
    </row>
    <row r="314" spans="1:14" s="10" customFormat="1" ht="15" x14ac:dyDescent="0.2">
      <c r="A314" s="98"/>
      <c r="B314" s="98"/>
      <c r="E314" s="7"/>
      <c r="F314" s="7"/>
      <c r="G314" s="7"/>
      <c r="H314" s="7"/>
      <c r="I314" s="7"/>
      <c r="J314" s="7"/>
      <c r="K314" s="7"/>
      <c r="L314" s="8"/>
      <c r="M314" s="8"/>
      <c r="N314" s="8"/>
    </row>
    <row r="315" spans="1:14" s="10" customFormat="1" ht="15" x14ac:dyDescent="0.2">
      <c r="A315" s="98"/>
      <c r="B315" s="98"/>
      <c r="E315" s="7"/>
      <c r="F315" s="7"/>
      <c r="G315" s="7"/>
      <c r="H315" s="7"/>
      <c r="I315" s="7"/>
      <c r="J315" s="7"/>
      <c r="K315" s="7"/>
      <c r="L315" s="8"/>
      <c r="M315" s="8"/>
      <c r="N315" s="8"/>
    </row>
    <row r="316" spans="1:14" s="10" customFormat="1" ht="15" x14ac:dyDescent="0.2">
      <c r="A316" s="98"/>
      <c r="B316" s="98"/>
      <c r="E316" s="7"/>
      <c r="F316" s="7"/>
      <c r="G316" s="7"/>
      <c r="H316" s="7"/>
      <c r="I316" s="7"/>
      <c r="J316" s="7"/>
      <c r="K316" s="7"/>
      <c r="L316" s="8"/>
      <c r="M316" s="8"/>
      <c r="N316" s="8"/>
    </row>
    <row r="317" spans="1:14" s="10" customFormat="1" ht="15" x14ac:dyDescent="0.2">
      <c r="A317" s="98"/>
      <c r="B317" s="98"/>
      <c r="E317" s="7"/>
      <c r="F317" s="7"/>
      <c r="G317" s="7"/>
      <c r="H317" s="7"/>
      <c r="I317" s="7"/>
      <c r="J317" s="7"/>
      <c r="K317" s="7"/>
      <c r="L317" s="8"/>
      <c r="M317" s="8"/>
      <c r="N317" s="8"/>
    </row>
    <row r="318" spans="1:14" s="10" customFormat="1" ht="15" x14ac:dyDescent="0.2">
      <c r="A318" s="98"/>
      <c r="B318" s="98"/>
      <c r="E318" s="7"/>
      <c r="F318" s="7"/>
      <c r="G318" s="7"/>
      <c r="H318" s="7"/>
      <c r="I318" s="7"/>
      <c r="J318" s="7"/>
      <c r="K318" s="7"/>
      <c r="L318" s="8"/>
      <c r="M318" s="8"/>
      <c r="N318" s="8"/>
    </row>
    <row r="319" spans="1:14" s="10" customFormat="1" ht="15" x14ac:dyDescent="0.2">
      <c r="A319" s="98"/>
      <c r="B319" s="98"/>
      <c r="E319" s="7"/>
      <c r="F319" s="7"/>
      <c r="G319" s="7"/>
      <c r="H319" s="7"/>
      <c r="I319" s="7"/>
      <c r="J319" s="7"/>
      <c r="K319" s="7"/>
      <c r="L319" s="8"/>
      <c r="M319" s="8"/>
      <c r="N319" s="8"/>
    </row>
    <row r="320" spans="1:14" s="10" customFormat="1" ht="15" x14ac:dyDescent="0.2">
      <c r="A320" s="98"/>
      <c r="B320" s="98"/>
      <c r="E320" s="7"/>
      <c r="F320" s="7"/>
      <c r="G320" s="7"/>
      <c r="H320" s="7"/>
      <c r="I320" s="7"/>
      <c r="J320" s="7"/>
      <c r="K320" s="7"/>
      <c r="L320" s="8"/>
      <c r="M320" s="8"/>
      <c r="N320" s="8"/>
    </row>
    <row r="321" spans="1:14" s="10" customFormat="1" ht="15" x14ac:dyDescent="0.2">
      <c r="A321" s="98"/>
      <c r="B321" s="98"/>
      <c r="E321" s="7"/>
      <c r="F321" s="7"/>
      <c r="G321" s="7"/>
      <c r="H321" s="7"/>
      <c r="I321" s="7"/>
      <c r="J321" s="7"/>
      <c r="K321" s="7"/>
      <c r="L321" s="8"/>
      <c r="M321" s="8"/>
      <c r="N321" s="8"/>
    </row>
    <row r="322" spans="1:14" s="10" customFormat="1" ht="15" x14ac:dyDescent="0.2">
      <c r="A322" s="98"/>
      <c r="B322" s="98"/>
      <c r="E322" s="7"/>
      <c r="F322" s="7"/>
      <c r="G322" s="7"/>
      <c r="H322" s="7"/>
      <c r="I322" s="7"/>
      <c r="J322" s="7"/>
      <c r="K322" s="7"/>
      <c r="L322" s="8"/>
      <c r="M322" s="8"/>
      <c r="N322" s="8"/>
    </row>
    <row r="323" spans="1:14" s="10" customFormat="1" ht="15" x14ac:dyDescent="0.2">
      <c r="A323" s="98"/>
      <c r="B323" s="98"/>
      <c r="E323" s="7"/>
      <c r="F323" s="7"/>
      <c r="G323" s="7"/>
      <c r="H323" s="7"/>
      <c r="I323" s="7"/>
      <c r="J323" s="7"/>
      <c r="K323" s="7"/>
      <c r="L323" s="8"/>
      <c r="M323" s="8"/>
      <c r="N323" s="8"/>
    </row>
    <row r="324" spans="1:14" s="10" customFormat="1" ht="15" x14ac:dyDescent="0.2">
      <c r="A324" s="98"/>
      <c r="B324" s="98"/>
      <c r="E324" s="7"/>
      <c r="F324" s="7"/>
      <c r="G324" s="7"/>
      <c r="H324" s="7"/>
      <c r="I324" s="7"/>
      <c r="J324" s="7"/>
      <c r="K324" s="7"/>
      <c r="L324" s="8"/>
      <c r="M324" s="8"/>
      <c r="N324" s="8"/>
    </row>
    <row r="325" spans="1:14" s="10" customFormat="1" ht="15" x14ac:dyDescent="0.2">
      <c r="A325" s="98"/>
      <c r="B325" s="98"/>
      <c r="E325" s="7"/>
      <c r="F325" s="7"/>
      <c r="G325" s="7"/>
      <c r="H325" s="7"/>
      <c r="I325" s="7"/>
      <c r="J325" s="7"/>
      <c r="K325" s="7"/>
      <c r="L325" s="8"/>
      <c r="M325" s="8"/>
      <c r="N325" s="8"/>
    </row>
    <row r="326" spans="1:14" s="10" customFormat="1" ht="15" x14ac:dyDescent="0.2">
      <c r="A326" s="98"/>
      <c r="B326" s="98"/>
      <c r="E326" s="7"/>
      <c r="F326" s="7"/>
      <c r="G326" s="7"/>
      <c r="H326" s="7"/>
      <c r="I326" s="7"/>
      <c r="J326" s="7"/>
      <c r="K326" s="7"/>
      <c r="L326" s="8"/>
      <c r="M326" s="8"/>
      <c r="N326" s="8"/>
    </row>
    <row r="327" spans="1:14" s="10" customFormat="1" ht="15" x14ac:dyDescent="0.2">
      <c r="A327" s="98"/>
      <c r="B327" s="98"/>
      <c r="E327" s="7"/>
      <c r="F327" s="7"/>
      <c r="G327" s="7"/>
      <c r="H327" s="7"/>
      <c r="I327" s="7"/>
      <c r="J327" s="7"/>
      <c r="K327" s="7"/>
      <c r="L327" s="8"/>
      <c r="M327" s="8"/>
      <c r="N327" s="8"/>
    </row>
    <row r="328" spans="1:14" s="10" customFormat="1" ht="15" x14ac:dyDescent="0.2">
      <c r="A328" s="98"/>
      <c r="B328" s="98"/>
      <c r="E328" s="7"/>
      <c r="F328" s="7"/>
      <c r="G328" s="7"/>
      <c r="H328" s="7"/>
      <c r="I328" s="7"/>
      <c r="J328" s="7"/>
      <c r="K328" s="7"/>
      <c r="L328" s="8"/>
      <c r="M328" s="8"/>
      <c r="N328" s="8"/>
    </row>
    <row r="329" spans="1:14" s="10" customFormat="1" ht="15" x14ac:dyDescent="0.2">
      <c r="A329" s="98"/>
      <c r="B329" s="98"/>
      <c r="E329" s="7"/>
      <c r="F329" s="7"/>
      <c r="G329" s="7"/>
      <c r="H329" s="7"/>
      <c r="I329" s="7"/>
      <c r="J329" s="7"/>
      <c r="K329" s="7"/>
      <c r="L329" s="8"/>
      <c r="M329" s="8"/>
      <c r="N329" s="8"/>
    </row>
    <row r="330" spans="1:14" s="10" customFormat="1" ht="15" x14ac:dyDescent="0.2">
      <c r="A330" s="98"/>
      <c r="B330" s="98"/>
      <c r="E330" s="7"/>
      <c r="F330" s="7"/>
      <c r="G330" s="7"/>
      <c r="H330" s="7"/>
      <c r="I330" s="7"/>
      <c r="J330" s="7"/>
      <c r="K330" s="7"/>
      <c r="L330" s="8"/>
      <c r="M330" s="8"/>
      <c r="N330" s="8"/>
    </row>
    <row r="331" spans="1:14" s="10" customFormat="1" ht="15" x14ac:dyDescent="0.2">
      <c r="A331" s="98"/>
      <c r="B331" s="98"/>
      <c r="E331" s="7"/>
      <c r="F331" s="7"/>
      <c r="G331" s="7"/>
      <c r="H331" s="7"/>
      <c r="I331" s="7"/>
      <c r="J331" s="7"/>
      <c r="K331" s="7"/>
      <c r="L331" s="8"/>
      <c r="M331" s="8"/>
      <c r="N331" s="8"/>
    </row>
    <row r="332" spans="1:14" s="10" customFormat="1" ht="15" x14ac:dyDescent="0.2">
      <c r="A332" s="98"/>
      <c r="B332" s="98"/>
      <c r="E332" s="7"/>
      <c r="F332" s="7"/>
      <c r="G332" s="7"/>
      <c r="H332" s="7"/>
      <c r="I332" s="7"/>
      <c r="J332" s="7"/>
      <c r="K332" s="7"/>
      <c r="L332" s="8"/>
      <c r="M332" s="8"/>
      <c r="N332" s="8"/>
    </row>
    <row r="333" spans="1:14" s="10" customFormat="1" ht="15" x14ac:dyDescent="0.2">
      <c r="A333" s="98"/>
      <c r="B333" s="98"/>
      <c r="E333" s="7"/>
      <c r="F333" s="7"/>
      <c r="G333" s="7"/>
      <c r="H333" s="7"/>
      <c r="I333" s="7"/>
      <c r="J333" s="7"/>
      <c r="K333" s="7"/>
      <c r="L333" s="8"/>
      <c r="M333" s="8"/>
      <c r="N333" s="8"/>
    </row>
    <row r="334" spans="1:14" s="10" customFormat="1" ht="15" x14ac:dyDescent="0.2">
      <c r="A334" s="98"/>
      <c r="B334" s="98"/>
      <c r="E334" s="7"/>
      <c r="F334" s="7"/>
      <c r="G334" s="7"/>
      <c r="H334" s="7"/>
      <c r="I334" s="7"/>
      <c r="J334" s="7"/>
      <c r="K334" s="7"/>
      <c r="L334" s="8"/>
      <c r="M334" s="8"/>
      <c r="N334" s="8"/>
    </row>
    <row r="335" spans="1:14" s="10" customFormat="1" ht="15" x14ac:dyDescent="0.2">
      <c r="A335" s="98"/>
      <c r="B335" s="98"/>
      <c r="E335" s="7"/>
      <c r="F335" s="7"/>
      <c r="G335" s="7"/>
      <c r="H335" s="7"/>
      <c r="I335" s="7"/>
      <c r="J335" s="7"/>
      <c r="K335" s="7"/>
      <c r="L335" s="8"/>
      <c r="M335" s="8"/>
      <c r="N335" s="8"/>
    </row>
    <row r="336" spans="1:14" s="10" customFormat="1" ht="15" x14ac:dyDescent="0.2">
      <c r="A336" s="98"/>
      <c r="B336" s="98"/>
      <c r="E336" s="7"/>
      <c r="F336" s="7"/>
      <c r="G336" s="7"/>
      <c r="H336" s="7"/>
      <c r="I336" s="7"/>
      <c r="J336" s="7"/>
      <c r="K336" s="7"/>
      <c r="L336" s="8"/>
      <c r="M336" s="8"/>
      <c r="N336" s="8"/>
    </row>
    <row r="337" spans="1:14" s="10" customFormat="1" ht="15" x14ac:dyDescent="0.2">
      <c r="A337" s="98"/>
      <c r="B337" s="98"/>
      <c r="E337" s="7"/>
      <c r="F337" s="7"/>
      <c r="G337" s="7"/>
      <c r="H337" s="7"/>
      <c r="I337" s="7"/>
      <c r="J337" s="7"/>
      <c r="K337" s="7"/>
      <c r="L337" s="8"/>
      <c r="M337" s="8"/>
      <c r="N337" s="8"/>
    </row>
    <row r="338" spans="1:14" s="10" customFormat="1" ht="15" x14ac:dyDescent="0.2">
      <c r="A338" s="98"/>
      <c r="B338" s="98"/>
      <c r="E338" s="7"/>
      <c r="F338" s="7"/>
      <c r="G338" s="7"/>
      <c r="H338" s="7"/>
      <c r="I338" s="7"/>
      <c r="J338" s="7"/>
      <c r="K338" s="7"/>
      <c r="L338" s="8"/>
      <c r="M338" s="8"/>
      <c r="N338" s="8"/>
    </row>
    <row r="339" spans="1:14" s="10" customFormat="1" ht="15" x14ac:dyDescent="0.2">
      <c r="A339" s="98"/>
      <c r="B339" s="98"/>
      <c r="E339" s="7"/>
      <c r="F339" s="7"/>
      <c r="G339" s="7"/>
      <c r="H339" s="7"/>
      <c r="I339" s="7"/>
      <c r="J339" s="7"/>
      <c r="K339" s="7"/>
      <c r="L339" s="8"/>
      <c r="M339" s="8"/>
      <c r="N339" s="8"/>
    </row>
    <row r="340" spans="1:14" s="10" customFormat="1" ht="15" x14ac:dyDescent="0.2">
      <c r="A340" s="98"/>
      <c r="B340" s="98"/>
      <c r="E340" s="7"/>
      <c r="F340" s="7"/>
      <c r="G340" s="7"/>
      <c r="H340" s="7"/>
      <c r="I340" s="7"/>
      <c r="J340" s="7"/>
      <c r="K340" s="7"/>
      <c r="L340" s="8"/>
      <c r="M340" s="8"/>
      <c r="N340" s="8"/>
    </row>
    <row r="341" spans="1:14" s="10" customFormat="1" ht="15" x14ac:dyDescent="0.2">
      <c r="A341" s="98"/>
      <c r="B341" s="98"/>
      <c r="E341" s="7"/>
      <c r="F341" s="7"/>
      <c r="G341" s="7"/>
      <c r="H341" s="7"/>
      <c r="I341" s="7"/>
      <c r="J341" s="7"/>
      <c r="K341" s="7"/>
      <c r="L341" s="8"/>
      <c r="M341" s="8"/>
      <c r="N341" s="8"/>
    </row>
    <row r="342" spans="1:14" s="10" customFormat="1" ht="15" x14ac:dyDescent="0.2">
      <c r="A342" s="98"/>
      <c r="B342" s="98"/>
      <c r="E342" s="7"/>
      <c r="F342" s="7"/>
      <c r="G342" s="7"/>
      <c r="H342" s="7"/>
      <c r="I342" s="7"/>
      <c r="J342" s="7"/>
      <c r="K342" s="7"/>
      <c r="L342" s="8"/>
      <c r="M342" s="8"/>
      <c r="N342" s="8"/>
    </row>
    <row r="343" spans="1:14" s="10" customFormat="1" ht="15" x14ac:dyDescent="0.2">
      <c r="A343" s="98"/>
      <c r="B343" s="98"/>
      <c r="E343" s="7"/>
      <c r="F343" s="7"/>
      <c r="G343" s="7"/>
      <c r="H343" s="7"/>
      <c r="I343" s="7"/>
      <c r="J343" s="7"/>
      <c r="K343" s="7"/>
      <c r="L343" s="8"/>
      <c r="M343" s="8"/>
      <c r="N343" s="8"/>
    </row>
    <row r="344" spans="1:14" s="10" customFormat="1" ht="15" x14ac:dyDescent="0.2">
      <c r="A344" s="98"/>
      <c r="B344" s="98"/>
      <c r="E344" s="7"/>
      <c r="F344" s="7"/>
      <c r="G344" s="7"/>
      <c r="H344" s="7"/>
      <c r="I344" s="7"/>
      <c r="J344" s="7"/>
      <c r="K344" s="7"/>
      <c r="L344" s="8"/>
      <c r="M344" s="8"/>
      <c r="N344" s="8"/>
    </row>
    <row r="345" spans="1:14" s="10" customFormat="1" ht="15" x14ac:dyDescent="0.2">
      <c r="A345" s="98"/>
      <c r="B345" s="98"/>
      <c r="E345" s="7"/>
      <c r="F345" s="7"/>
      <c r="G345" s="7"/>
      <c r="H345" s="7"/>
      <c r="I345" s="7"/>
      <c r="J345" s="7"/>
      <c r="K345" s="7"/>
      <c r="L345" s="8"/>
      <c r="M345" s="8"/>
      <c r="N345" s="8"/>
    </row>
    <row r="346" spans="1:14" s="10" customFormat="1" ht="15" x14ac:dyDescent="0.2">
      <c r="A346" s="98"/>
      <c r="B346" s="98"/>
      <c r="E346" s="7"/>
      <c r="F346" s="7"/>
      <c r="G346" s="7"/>
      <c r="H346" s="7"/>
      <c r="I346" s="7"/>
      <c r="J346" s="7"/>
      <c r="K346" s="7"/>
      <c r="L346" s="8"/>
      <c r="M346" s="8"/>
      <c r="N346" s="8"/>
    </row>
    <row r="347" spans="1:14" s="10" customFormat="1" ht="15" x14ac:dyDescent="0.2">
      <c r="A347" s="98"/>
      <c r="B347" s="98"/>
      <c r="E347" s="7"/>
      <c r="F347" s="7"/>
      <c r="G347" s="7"/>
      <c r="H347" s="7"/>
      <c r="I347" s="7"/>
      <c r="J347" s="7"/>
      <c r="K347" s="7"/>
      <c r="L347" s="8"/>
      <c r="M347" s="8"/>
      <c r="N347" s="8"/>
    </row>
    <row r="348" spans="1:14" s="10" customFormat="1" ht="15" x14ac:dyDescent="0.2">
      <c r="A348" s="98"/>
      <c r="B348" s="98"/>
      <c r="E348" s="7"/>
      <c r="F348" s="7"/>
      <c r="G348" s="7"/>
      <c r="H348" s="7"/>
      <c r="I348" s="7"/>
      <c r="J348" s="7"/>
      <c r="K348" s="7"/>
      <c r="L348" s="8"/>
      <c r="M348" s="8"/>
      <c r="N348" s="8"/>
    </row>
    <row r="349" spans="1:14" s="10" customFormat="1" ht="15" x14ac:dyDescent="0.2">
      <c r="A349" s="98"/>
      <c r="B349" s="98"/>
      <c r="E349" s="7"/>
      <c r="F349" s="7"/>
      <c r="G349" s="7"/>
      <c r="H349" s="7"/>
      <c r="I349" s="7"/>
      <c r="J349" s="7"/>
      <c r="K349" s="7"/>
      <c r="L349" s="8"/>
      <c r="M349" s="8"/>
      <c r="N349" s="8"/>
    </row>
    <row r="350" spans="1:14" s="10" customFormat="1" ht="15" x14ac:dyDescent="0.2">
      <c r="A350" s="98"/>
      <c r="B350" s="98"/>
      <c r="E350" s="7"/>
      <c r="F350" s="7"/>
      <c r="G350" s="7"/>
      <c r="H350" s="7"/>
      <c r="I350" s="7"/>
      <c r="J350" s="7"/>
      <c r="K350" s="7"/>
      <c r="L350" s="8"/>
      <c r="M350" s="8"/>
      <c r="N350" s="8"/>
    </row>
    <row r="351" spans="1:14" s="10" customFormat="1" ht="15" x14ac:dyDescent="0.2">
      <c r="A351" s="98"/>
      <c r="B351" s="98"/>
      <c r="E351" s="7"/>
      <c r="F351" s="7"/>
      <c r="G351" s="7"/>
      <c r="H351" s="7"/>
      <c r="I351" s="7"/>
      <c r="J351" s="7"/>
      <c r="K351" s="7"/>
      <c r="L351" s="8"/>
      <c r="M351" s="8"/>
      <c r="N351" s="8"/>
    </row>
    <row r="352" spans="1:14" s="10" customFormat="1" ht="15" x14ac:dyDescent="0.2">
      <c r="A352" s="98"/>
      <c r="B352" s="98"/>
      <c r="E352" s="7"/>
      <c r="F352" s="7"/>
      <c r="G352" s="7"/>
      <c r="H352" s="7"/>
      <c r="I352" s="7"/>
      <c r="J352" s="7"/>
      <c r="K352" s="7"/>
      <c r="L352" s="8"/>
      <c r="M352" s="8"/>
      <c r="N352" s="8"/>
    </row>
    <row r="353" spans="1:14" s="10" customFormat="1" ht="15" x14ac:dyDescent="0.2">
      <c r="A353" s="98"/>
      <c r="B353" s="98"/>
      <c r="E353" s="7"/>
      <c r="F353" s="7"/>
      <c r="G353" s="7"/>
      <c r="H353" s="7"/>
      <c r="I353" s="7"/>
      <c r="J353" s="7"/>
      <c r="K353" s="7"/>
      <c r="L353" s="8"/>
      <c r="M353" s="8"/>
      <c r="N353" s="8"/>
    </row>
    <row r="354" spans="1:14" s="10" customFormat="1" ht="15" x14ac:dyDescent="0.2">
      <c r="A354" s="98"/>
      <c r="B354" s="98"/>
      <c r="E354" s="7"/>
      <c r="F354" s="7"/>
      <c r="G354" s="7"/>
      <c r="H354" s="7"/>
      <c r="I354" s="7"/>
      <c r="J354" s="7"/>
      <c r="K354" s="7"/>
      <c r="L354" s="8"/>
      <c r="M354" s="8"/>
      <c r="N354" s="8"/>
    </row>
    <row r="355" spans="1:14" s="10" customFormat="1" ht="15" x14ac:dyDescent="0.2">
      <c r="A355" s="98"/>
      <c r="B355" s="98"/>
      <c r="E355" s="7"/>
      <c r="F355" s="7"/>
      <c r="G355" s="7"/>
      <c r="H355" s="7"/>
      <c r="I355" s="7"/>
      <c r="J355" s="7"/>
      <c r="K355" s="7"/>
      <c r="L355" s="8"/>
      <c r="M355" s="8"/>
      <c r="N355" s="8"/>
    </row>
    <row r="356" spans="1:14" s="10" customFormat="1" ht="15" x14ac:dyDescent="0.2">
      <c r="A356" s="98"/>
      <c r="B356" s="98"/>
      <c r="E356" s="7"/>
      <c r="F356" s="7"/>
      <c r="G356" s="7"/>
      <c r="H356" s="7"/>
      <c r="I356" s="7"/>
      <c r="J356" s="7"/>
      <c r="K356" s="7"/>
      <c r="L356" s="8"/>
      <c r="M356" s="8"/>
      <c r="N356" s="8"/>
    </row>
    <row r="357" spans="1:14" s="10" customFormat="1" ht="15" x14ac:dyDescent="0.2">
      <c r="A357" s="98"/>
      <c r="B357" s="98"/>
      <c r="E357" s="7"/>
      <c r="F357" s="7"/>
      <c r="G357" s="7"/>
      <c r="H357" s="7"/>
      <c r="I357" s="7"/>
      <c r="J357" s="7"/>
      <c r="K357" s="7"/>
      <c r="L357" s="8"/>
      <c r="M357" s="8"/>
      <c r="N357" s="8"/>
    </row>
    <row r="358" spans="1:14" s="10" customFormat="1" ht="15" x14ac:dyDescent="0.2">
      <c r="A358" s="98"/>
      <c r="B358" s="98"/>
      <c r="E358" s="7"/>
      <c r="F358" s="7"/>
      <c r="G358" s="7"/>
      <c r="H358" s="7"/>
      <c r="I358" s="7"/>
      <c r="J358" s="7"/>
      <c r="K358" s="7"/>
      <c r="L358" s="8"/>
      <c r="M358" s="8"/>
      <c r="N358" s="8"/>
    </row>
    <row r="359" spans="1:14" s="10" customFormat="1" ht="15" x14ac:dyDescent="0.2">
      <c r="A359" s="98"/>
      <c r="B359" s="98"/>
      <c r="E359" s="7"/>
      <c r="F359" s="7"/>
      <c r="G359" s="7"/>
      <c r="H359" s="7"/>
      <c r="I359" s="7"/>
      <c r="J359" s="7"/>
      <c r="K359" s="7"/>
      <c r="L359" s="8"/>
      <c r="M359" s="8"/>
      <c r="N359" s="8"/>
    </row>
    <row r="360" spans="1:14" s="10" customFormat="1" ht="15" x14ac:dyDescent="0.2">
      <c r="A360" s="98"/>
      <c r="B360" s="98"/>
      <c r="E360" s="7"/>
      <c r="F360" s="7"/>
      <c r="G360" s="7"/>
      <c r="H360" s="7"/>
      <c r="I360" s="7"/>
      <c r="J360" s="7"/>
      <c r="K360" s="7"/>
      <c r="L360" s="8"/>
      <c r="M360" s="8"/>
      <c r="N360" s="8"/>
    </row>
    <row r="361" spans="1:14" s="10" customFormat="1" ht="15" x14ac:dyDescent="0.2">
      <c r="A361" s="98"/>
      <c r="B361" s="98"/>
      <c r="E361" s="7"/>
      <c r="F361" s="7"/>
      <c r="G361" s="7"/>
      <c r="H361" s="7"/>
      <c r="I361" s="7"/>
      <c r="J361" s="7"/>
      <c r="K361" s="7"/>
      <c r="L361" s="8"/>
      <c r="M361" s="8"/>
      <c r="N361" s="8"/>
    </row>
    <row r="362" spans="1:14" s="10" customFormat="1" ht="15" x14ac:dyDescent="0.2">
      <c r="A362" s="98"/>
      <c r="B362" s="98"/>
      <c r="E362" s="7"/>
      <c r="F362" s="7"/>
      <c r="G362" s="7"/>
      <c r="H362" s="7"/>
      <c r="I362" s="7"/>
      <c r="J362" s="7"/>
      <c r="K362" s="7"/>
      <c r="L362" s="8"/>
      <c r="M362" s="8"/>
      <c r="N362" s="8"/>
    </row>
    <row r="363" spans="1:14" s="10" customFormat="1" ht="15" x14ac:dyDescent="0.2">
      <c r="A363" s="98"/>
      <c r="B363" s="98"/>
      <c r="E363" s="7"/>
      <c r="F363" s="7"/>
      <c r="G363" s="7"/>
      <c r="H363" s="7"/>
      <c r="I363" s="7"/>
      <c r="J363" s="7"/>
      <c r="K363" s="7"/>
      <c r="L363" s="8"/>
      <c r="M363" s="8"/>
      <c r="N363" s="8"/>
    </row>
    <row r="364" spans="1:14" s="10" customFormat="1" ht="15" x14ac:dyDescent="0.2">
      <c r="A364" s="98"/>
      <c r="B364" s="98"/>
      <c r="E364" s="7"/>
      <c r="F364" s="7"/>
      <c r="G364" s="7"/>
      <c r="H364" s="7"/>
      <c r="I364" s="7"/>
      <c r="J364" s="7"/>
      <c r="K364" s="7"/>
      <c r="L364" s="8"/>
      <c r="M364" s="8"/>
      <c r="N364" s="8"/>
    </row>
    <row r="365" spans="1:14" s="10" customFormat="1" ht="15" x14ac:dyDescent="0.2">
      <c r="A365" s="98"/>
      <c r="B365" s="98"/>
      <c r="E365" s="7"/>
      <c r="F365" s="7"/>
      <c r="G365" s="7"/>
      <c r="H365" s="7"/>
      <c r="I365" s="7"/>
      <c r="J365" s="7"/>
      <c r="K365" s="7"/>
      <c r="L365" s="8"/>
      <c r="M365" s="8"/>
      <c r="N365" s="8"/>
    </row>
    <row r="366" spans="1:14" s="10" customFormat="1" ht="15" x14ac:dyDescent="0.2">
      <c r="A366" s="98"/>
      <c r="B366" s="98"/>
      <c r="E366" s="7"/>
      <c r="F366" s="7"/>
      <c r="G366" s="7"/>
      <c r="H366" s="7"/>
      <c r="I366" s="7"/>
      <c r="J366" s="7"/>
      <c r="K366" s="7"/>
      <c r="L366" s="8"/>
      <c r="M366" s="8"/>
      <c r="N366" s="8"/>
    </row>
    <row r="367" spans="1:14" s="10" customFormat="1" ht="15" x14ac:dyDescent="0.2">
      <c r="A367" s="98"/>
      <c r="B367" s="98"/>
      <c r="E367" s="7"/>
      <c r="F367" s="7"/>
      <c r="G367" s="7"/>
      <c r="H367" s="7"/>
      <c r="I367" s="7"/>
      <c r="J367" s="7"/>
      <c r="K367" s="7"/>
      <c r="L367" s="8"/>
      <c r="M367" s="8"/>
      <c r="N367" s="8"/>
    </row>
    <row r="368" spans="1:14" s="10" customFormat="1" ht="15" x14ac:dyDescent="0.2">
      <c r="A368" s="98"/>
      <c r="B368" s="98"/>
      <c r="E368" s="7"/>
      <c r="F368" s="7"/>
      <c r="G368" s="7"/>
      <c r="H368" s="7"/>
      <c r="I368" s="7"/>
      <c r="J368" s="7"/>
      <c r="K368" s="7"/>
      <c r="L368" s="8"/>
      <c r="M368" s="8"/>
      <c r="N368" s="8"/>
    </row>
    <row r="369" spans="1:14" s="10" customFormat="1" ht="15" x14ac:dyDescent="0.2">
      <c r="A369" s="98"/>
      <c r="B369" s="98"/>
      <c r="E369" s="7"/>
      <c r="F369" s="7"/>
      <c r="G369" s="7"/>
      <c r="H369" s="7"/>
      <c r="I369" s="7"/>
      <c r="J369" s="7"/>
      <c r="K369" s="7"/>
      <c r="L369" s="8"/>
      <c r="M369" s="8"/>
      <c r="N369" s="8"/>
    </row>
    <row r="370" spans="1:14" s="10" customFormat="1" ht="15" x14ac:dyDescent="0.2">
      <c r="A370" s="98"/>
      <c r="B370" s="98"/>
      <c r="E370" s="7"/>
      <c r="F370" s="7"/>
      <c r="G370" s="7"/>
      <c r="H370" s="7"/>
      <c r="I370" s="7"/>
      <c r="J370" s="7"/>
      <c r="K370" s="7"/>
      <c r="L370" s="8"/>
      <c r="M370" s="8"/>
      <c r="N370" s="8"/>
    </row>
    <row r="371" spans="1:14" s="10" customFormat="1" ht="15" x14ac:dyDescent="0.2">
      <c r="A371" s="98"/>
      <c r="B371" s="98"/>
      <c r="E371" s="7"/>
      <c r="F371" s="7"/>
      <c r="G371" s="7"/>
      <c r="H371" s="7"/>
      <c r="I371" s="7"/>
      <c r="J371" s="7"/>
      <c r="K371" s="7"/>
      <c r="L371" s="8"/>
      <c r="M371" s="8"/>
      <c r="N371" s="8"/>
    </row>
    <row r="372" spans="1:14" s="10" customFormat="1" ht="15" x14ac:dyDescent="0.2">
      <c r="A372" s="98"/>
      <c r="B372" s="98"/>
      <c r="E372" s="7"/>
      <c r="F372" s="7"/>
      <c r="G372" s="7"/>
      <c r="H372" s="7"/>
      <c r="I372" s="7"/>
      <c r="J372" s="7"/>
      <c r="K372" s="7"/>
      <c r="L372" s="8"/>
      <c r="M372" s="8"/>
      <c r="N372" s="8"/>
    </row>
    <row r="373" spans="1:14" s="10" customFormat="1" ht="15" x14ac:dyDescent="0.2">
      <c r="A373" s="98"/>
      <c r="B373" s="98"/>
      <c r="E373" s="7"/>
      <c r="F373" s="7"/>
      <c r="G373" s="7"/>
      <c r="H373" s="7"/>
      <c r="I373" s="7"/>
      <c r="J373" s="7"/>
      <c r="K373" s="7"/>
      <c r="L373" s="8"/>
      <c r="M373" s="8"/>
      <c r="N373" s="8"/>
    </row>
    <row r="374" spans="1:14" s="10" customFormat="1" ht="15" x14ac:dyDescent="0.2">
      <c r="A374" s="98"/>
      <c r="B374" s="98"/>
      <c r="E374" s="7"/>
      <c r="F374" s="7"/>
      <c r="G374" s="7"/>
      <c r="H374" s="7"/>
      <c r="I374" s="7"/>
      <c r="J374" s="7"/>
      <c r="K374" s="7"/>
      <c r="L374" s="8"/>
      <c r="M374" s="8"/>
      <c r="N374" s="8"/>
    </row>
    <row r="375" spans="1:14" s="10" customFormat="1" ht="15" x14ac:dyDescent="0.2">
      <c r="A375" s="98"/>
      <c r="B375" s="98"/>
      <c r="E375" s="7"/>
      <c r="F375" s="7"/>
      <c r="G375" s="7"/>
      <c r="H375" s="7"/>
      <c r="I375" s="7"/>
      <c r="J375" s="7"/>
      <c r="K375" s="7"/>
      <c r="L375" s="8"/>
      <c r="M375" s="8"/>
      <c r="N375" s="8"/>
    </row>
    <row r="376" spans="1:14" s="10" customFormat="1" ht="15" x14ac:dyDescent="0.2">
      <c r="A376" s="98"/>
      <c r="B376" s="98"/>
      <c r="E376" s="7"/>
      <c r="F376" s="7"/>
      <c r="G376" s="7"/>
      <c r="H376" s="7"/>
      <c r="I376" s="7"/>
      <c r="J376" s="7"/>
      <c r="K376" s="7"/>
      <c r="L376" s="8"/>
      <c r="M376" s="8"/>
      <c r="N376" s="8"/>
    </row>
    <row r="377" spans="1:14" s="10" customFormat="1" ht="15" x14ac:dyDescent="0.2">
      <c r="A377" s="98"/>
      <c r="B377" s="98"/>
      <c r="E377" s="7"/>
      <c r="F377" s="7"/>
      <c r="G377" s="7"/>
      <c r="H377" s="7"/>
      <c r="I377" s="7"/>
      <c r="J377" s="7"/>
      <c r="K377" s="7"/>
      <c r="L377" s="8"/>
      <c r="M377" s="8"/>
      <c r="N377" s="8"/>
    </row>
    <row r="378" spans="1:14" s="10" customFormat="1" ht="15" x14ac:dyDescent="0.2">
      <c r="A378" s="98"/>
      <c r="B378" s="98"/>
      <c r="E378" s="7"/>
      <c r="F378" s="7"/>
      <c r="G378" s="7"/>
      <c r="H378" s="7"/>
      <c r="I378" s="7"/>
      <c r="J378" s="7"/>
      <c r="K378" s="7"/>
      <c r="L378" s="8"/>
      <c r="M378" s="8"/>
      <c r="N378" s="8"/>
    </row>
    <row r="379" spans="1:14" s="10" customFormat="1" ht="15" x14ac:dyDescent="0.2">
      <c r="A379" s="98"/>
      <c r="B379" s="98"/>
      <c r="E379" s="7"/>
      <c r="F379" s="7"/>
      <c r="G379" s="7"/>
      <c r="H379" s="7"/>
      <c r="I379" s="7"/>
      <c r="J379" s="7"/>
      <c r="K379" s="7"/>
      <c r="L379" s="8"/>
      <c r="M379" s="8"/>
      <c r="N379" s="8"/>
    </row>
    <row r="380" spans="1:14" s="10" customFormat="1" ht="15" x14ac:dyDescent="0.2">
      <c r="A380" s="98"/>
      <c r="B380" s="98"/>
      <c r="E380" s="7"/>
      <c r="F380" s="7"/>
      <c r="G380" s="7"/>
      <c r="H380" s="7"/>
      <c r="I380" s="7"/>
      <c r="J380" s="7"/>
      <c r="K380" s="7"/>
      <c r="L380" s="8"/>
      <c r="M380" s="8"/>
      <c r="N380" s="8"/>
    </row>
    <row r="381" spans="1:14" s="10" customFormat="1" ht="15" x14ac:dyDescent="0.2">
      <c r="A381" s="98"/>
      <c r="B381" s="98"/>
      <c r="E381" s="7"/>
      <c r="F381" s="7"/>
      <c r="G381" s="7"/>
      <c r="H381" s="7"/>
      <c r="I381" s="7"/>
      <c r="J381" s="7"/>
      <c r="K381" s="7"/>
      <c r="L381" s="8"/>
      <c r="M381" s="8"/>
      <c r="N381" s="8"/>
    </row>
    <row r="382" spans="1:14" s="10" customFormat="1" ht="15" x14ac:dyDescent="0.2">
      <c r="A382" s="98"/>
      <c r="B382" s="98"/>
      <c r="E382" s="7"/>
      <c r="F382" s="7"/>
      <c r="G382" s="7"/>
      <c r="H382" s="7"/>
      <c r="I382" s="7"/>
      <c r="J382" s="7"/>
      <c r="K382" s="7"/>
      <c r="L382" s="8"/>
      <c r="M382" s="8"/>
      <c r="N382" s="8"/>
    </row>
    <row r="383" spans="1:14" s="10" customFormat="1" ht="15" x14ac:dyDescent="0.2">
      <c r="A383" s="98"/>
      <c r="B383" s="98"/>
      <c r="E383" s="7"/>
      <c r="F383" s="7"/>
      <c r="G383" s="7"/>
      <c r="H383" s="7"/>
      <c r="I383" s="7"/>
      <c r="J383" s="7"/>
      <c r="K383" s="7"/>
      <c r="L383" s="8"/>
      <c r="M383" s="8"/>
      <c r="N383" s="8"/>
    </row>
    <row r="384" spans="1:14" s="10" customFormat="1" ht="15" x14ac:dyDescent="0.2">
      <c r="A384" s="98"/>
      <c r="B384" s="98"/>
      <c r="E384" s="7"/>
      <c r="F384" s="7"/>
      <c r="G384" s="7"/>
      <c r="H384" s="7"/>
      <c r="I384" s="7"/>
      <c r="J384" s="7"/>
      <c r="K384" s="7"/>
      <c r="L384" s="8"/>
      <c r="M384" s="8"/>
      <c r="N384" s="8"/>
    </row>
    <row r="385" spans="1:14" s="10" customFormat="1" ht="15" x14ac:dyDescent="0.2">
      <c r="A385" s="98"/>
      <c r="B385" s="98"/>
      <c r="E385" s="7"/>
      <c r="F385" s="7"/>
      <c r="G385" s="7"/>
      <c r="H385" s="7"/>
      <c r="I385" s="7"/>
      <c r="J385" s="7"/>
      <c r="K385" s="7"/>
      <c r="L385" s="8"/>
      <c r="M385" s="8"/>
      <c r="N385" s="8"/>
    </row>
    <row r="386" spans="1:14" s="10" customFormat="1" ht="15" x14ac:dyDescent="0.2">
      <c r="A386" s="98"/>
      <c r="B386" s="98"/>
      <c r="E386" s="7"/>
      <c r="F386" s="7"/>
      <c r="G386" s="7"/>
      <c r="H386" s="7"/>
      <c r="I386" s="7"/>
      <c r="J386" s="7"/>
      <c r="K386" s="7"/>
      <c r="L386" s="8"/>
      <c r="M386" s="8"/>
      <c r="N386" s="8"/>
    </row>
    <row r="387" spans="1:14" s="10" customFormat="1" ht="15" x14ac:dyDescent="0.2">
      <c r="A387" s="98"/>
      <c r="B387" s="98"/>
      <c r="E387" s="7"/>
      <c r="F387" s="7"/>
      <c r="G387" s="7"/>
      <c r="H387" s="7"/>
      <c r="I387" s="7"/>
      <c r="J387" s="7"/>
      <c r="K387" s="7"/>
      <c r="L387" s="8"/>
      <c r="M387" s="8"/>
      <c r="N387" s="8"/>
    </row>
    <row r="388" spans="1:14" s="10" customFormat="1" ht="15" x14ac:dyDescent="0.2">
      <c r="A388" s="98"/>
      <c r="B388" s="98"/>
      <c r="E388" s="7"/>
      <c r="F388" s="7"/>
      <c r="G388" s="7"/>
      <c r="H388" s="7"/>
      <c r="I388" s="7"/>
      <c r="J388" s="7"/>
      <c r="K388" s="7"/>
      <c r="L388" s="8"/>
      <c r="M388" s="8"/>
      <c r="N388" s="8"/>
    </row>
    <row r="389" spans="1:14" s="10" customFormat="1" ht="15" x14ac:dyDescent="0.2">
      <c r="A389" s="98"/>
      <c r="B389" s="98"/>
      <c r="E389" s="7"/>
      <c r="F389" s="7"/>
      <c r="G389" s="7"/>
      <c r="H389" s="7"/>
      <c r="I389" s="7"/>
      <c r="J389" s="7"/>
      <c r="K389" s="7"/>
      <c r="L389" s="8"/>
      <c r="M389" s="8"/>
      <c r="N389" s="8"/>
    </row>
    <row r="390" spans="1:14" s="10" customFormat="1" ht="15" x14ac:dyDescent="0.2">
      <c r="A390" s="98"/>
      <c r="B390" s="98"/>
      <c r="E390" s="7"/>
      <c r="F390" s="7"/>
      <c r="G390" s="7"/>
      <c r="H390" s="7"/>
      <c r="I390" s="7"/>
      <c r="J390" s="7"/>
      <c r="K390" s="7"/>
      <c r="L390" s="8"/>
      <c r="M390" s="8"/>
      <c r="N390" s="8"/>
    </row>
    <row r="391" spans="1:14" s="10" customFormat="1" ht="15" x14ac:dyDescent="0.2">
      <c r="A391" s="98"/>
      <c r="B391" s="98"/>
      <c r="E391" s="7"/>
      <c r="F391" s="7"/>
      <c r="G391" s="7"/>
      <c r="H391" s="7"/>
      <c r="I391" s="7"/>
      <c r="J391" s="7"/>
      <c r="K391" s="7"/>
      <c r="L391" s="8"/>
      <c r="M391" s="8"/>
      <c r="N391" s="8"/>
    </row>
    <row r="392" spans="1:14" s="10" customFormat="1" ht="15" x14ac:dyDescent="0.2">
      <c r="A392" s="98"/>
      <c r="B392" s="98"/>
      <c r="E392" s="7"/>
      <c r="F392" s="7"/>
      <c r="G392" s="7"/>
      <c r="H392" s="7"/>
      <c r="I392" s="7"/>
      <c r="J392" s="7"/>
      <c r="K392" s="7"/>
      <c r="L392" s="8"/>
      <c r="M392" s="8"/>
      <c r="N392" s="8"/>
    </row>
    <row r="393" spans="1:14" s="10" customFormat="1" ht="15" x14ac:dyDescent="0.2">
      <c r="A393" s="98"/>
      <c r="B393" s="98"/>
      <c r="E393" s="7"/>
      <c r="F393" s="7"/>
      <c r="G393" s="7"/>
      <c r="H393" s="7"/>
      <c r="I393" s="7"/>
      <c r="J393" s="7"/>
      <c r="K393" s="7"/>
      <c r="L393" s="8"/>
      <c r="M393" s="8"/>
      <c r="N393" s="8"/>
    </row>
    <row r="394" spans="1:14" s="10" customFormat="1" ht="15" x14ac:dyDescent="0.2">
      <c r="A394" s="98"/>
      <c r="B394" s="98"/>
      <c r="E394" s="7"/>
      <c r="F394" s="7"/>
      <c r="G394" s="7"/>
      <c r="H394" s="7"/>
      <c r="I394" s="7"/>
      <c r="J394" s="7"/>
      <c r="K394" s="7"/>
      <c r="L394" s="8"/>
      <c r="M394" s="8"/>
      <c r="N394" s="8"/>
    </row>
    <row r="395" spans="1:14" s="10" customFormat="1" ht="15" x14ac:dyDescent="0.2">
      <c r="A395" s="98"/>
      <c r="B395" s="98"/>
      <c r="E395" s="7"/>
      <c r="F395" s="7"/>
      <c r="G395" s="7"/>
      <c r="H395" s="7"/>
      <c r="I395" s="7"/>
      <c r="J395" s="7"/>
      <c r="K395" s="7"/>
      <c r="L395" s="8"/>
      <c r="M395" s="8"/>
      <c r="N395" s="8"/>
    </row>
    <row r="396" spans="1:14" s="10" customFormat="1" ht="15" x14ac:dyDescent="0.2">
      <c r="A396" s="98"/>
      <c r="B396" s="98"/>
      <c r="E396" s="7"/>
      <c r="F396" s="7"/>
      <c r="G396" s="7"/>
      <c r="H396" s="7"/>
      <c r="I396" s="7"/>
      <c r="J396" s="7"/>
      <c r="K396" s="7"/>
      <c r="L396" s="8"/>
      <c r="M396" s="8"/>
      <c r="N396" s="8"/>
    </row>
    <row r="397" spans="1:14" s="10" customFormat="1" ht="15" x14ac:dyDescent="0.2">
      <c r="A397" s="98"/>
      <c r="B397" s="98"/>
      <c r="E397" s="7"/>
      <c r="F397" s="7"/>
      <c r="G397" s="7"/>
      <c r="H397" s="7"/>
      <c r="I397" s="7"/>
      <c r="J397" s="7"/>
      <c r="K397" s="7"/>
      <c r="L397" s="8"/>
      <c r="M397" s="8"/>
      <c r="N397" s="8"/>
    </row>
    <row r="398" spans="1:14" s="10" customFormat="1" ht="15" x14ac:dyDescent="0.2">
      <c r="A398" s="98"/>
      <c r="B398" s="98"/>
      <c r="E398" s="7"/>
      <c r="F398" s="7"/>
      <c r="G398" s="7"/>
      <c r="H398" s="7"/>
      <c r="I398" s="7"/>
      <c r="J398" s="7"/>
      <c r="K398" s="7"/>
      <c r="L398" s="8"/>
      <c r="M398" s="8"/>
      <c r="N398" s="8"/>
    </row>
    <row r="399" spans="1:14" s="10" customFormat="1" ht="15" x14ac:dyDescent="0.2">
      <c r="A399" s="98"/>
      <c r="B399" s="98"/>
      <c r="E399" s="7"/>
      <c r="F399" s="7"/>
      <c r="G399" s="7"/>
      <c r="H399" s="7"/>
      <c r="I399" s="7"/>
      <c r="J399" s="7"/>
      <c r="K399" s="7"/>
      <c r="L399" s="8"/>
      <c r="M399" s="8"/>
      <c r="N399" s="8"/>
    </row>
    <row r="400" spans="1:14" s="10" customFormat="1" ht="15" x14ac:dyDescent="0.2">
      <c r="A400" s="98"/>
      <c r="B400" s="98"/>
      <c r="E400" s="7"/>
      <c r="F400" s="7"/>
      <c r="G400" s="7"/>
      <c r="H400" s="7"/>
      <c r="I400" s="7"/>
      <c r="J400" s="7"/>
      <c r="K400" s="7"/>
      <c r="L400" s="8"/>
      <c r="M400" s="8"/>
      <c r="N400" s="8"/>
    </row>
    <row r="401" spans="1:14" s="10" customFormat="1" ht="15" x14ac:dyDescent="0.2">
      <c r="A401" s="98"/>
      <c r="B401" s="98"/>
      <c r="E401" s="7"/>
      <c r="F401" s="7"/>
      <c r="G401" s="7"/>
      <c r="H401" s="7"/>
      <c r="I401" s="7"/>
      <c r="J401" s="7"/>
      <c r="K401" s="7"/>
      <c r="L401" s="8"/>
      <c r="M401" s="8"/>
      <c r="N401" s="8"/>
    </row>
    <row r="402" spans="1:14" s="10" customFormat="1" ht="15" x14ac:dyDescent="0.2">
      <c r="A402" s="98"/>
      <c r="B402" s="98"/>
      <c r="E402" s="7"/>
      <c r="F402" s="7"/>
      <c r="G402" s="7"/>
      <c r="H402" s="7"/>
      <c r="I402" s="7"/>
      <c r="J402" s="7"/>
      <c r="K402" s="7"/>
      <c r="L402" s="8"/>
      <c r="M402" s="8"/>
      <c r="N402" s="8"/>
    </row>
    <row r="403" spans="1:14" s="10" customFormat="1" ht="15" x14ac:dyDescent="0.2">
      <c r="A403" s="98"/>
      <c r="B403" s="98"/>
      <c r="E403" s="7"/>
      <c r="F403" s="7"/>
      <c r="G403" s="7"/>
      <c r="H403" s="7"/>
      <c r="I403" s="7"/>
      <c r="J403" s="7"/>
      <c r="K403" s="7"/>
      <c r="L403" s="8"/>
      <c r="M403" s="8"/>
      <c r="N403" s="8"/>
    </row>
    <row r="404" spans="1:14" s="10" customFormat="1" ht="15" x14ac:dyDescent="0.2">
      <c r="A404" s="98"/>
      <c r="B404" s="98"/>
      <c r="E404" s="7"/>
      <c r="F404" s="7"/>
      <c r="G404" s="7"/>
      <c r="H404" s="7"/>
      <c r="I404" s="7"/>
      <c r="J404" s="7"/>
      <c r="K404" s="7"/>
      <c r="L404" s="8"/>
      <c r="M404" s="8"/>
      <c r="N404" s="8"/>
    </row>
    <row r="405" spans="1:14" s="10" customFormat="1" ht="15" x14ac:dyDescent="0.2">
      <c r="A405" s="98"/>
      <c r="B405" s="98"/>
      <c r="E405" s="7"/>
      <c r="F405" s="7"/>
      <c r="G405" s="7"/>
      <c r="H405" s="7"/>
      <c r="I405" s="7"/>
      <c r="J405" s="7"/>
      <c r="K405" s="7"/>
      <c r="L405" s="8"/>
      <c r="M405" s="8"/>
      <c r="N405" s="8"/>
    </row>
    <row r="406" spans="1:14" s="10" customFormat="1" ht="15" x14ac:dyDescent="0.2">
      <c r="A406" s="98"/>
      <c r="B406" s="98"/>
      <c r="E406" s="7"/>
      <c r="F406" s="7"/>
      <c r="G406" s="7"/>
      <c r="H406" s="7"/>
      <c r="I406" s="7"/>
      <c r="J406" s="7"/>
      <c r="K406" s="7"/>
      <c r="L406" s="8"/>
      <c r="M406" s="8"/>
      <c r="N406" s="8"/>
    </row>
    <row r="407" spans="1:14" s="10" customFormat="1" ht="15" x14ac:dyDescent="0.2">
      <c r="A407" s="98"/>
      <c r="B407" s="98"/>
      <c r="E407" s="7"/>
      <c r="F407" s="7"/>
      <c r="G407" s="7"/>
      <c r="H407" s="7"/>
      <c r="I407" s="7"/>
      <c r="J407" s="7"/>
      <c r="K407" s="7"/>
      <c r="L407" s="8"/>
      <c r="M407" s="8"/>
      <c r="N407" s="8"/>
    </row>
    <row r="408" spans="1:14" s="10" customFormat="1" ht="15" x14ac:dyDescent="0.2">
      <c r="A408" s="98"/>
      <c r="B408" s="98"/>
      <c r="E408" s="7"/>
      <c r="F408" s="7"/>
      <c r="G408" s="7"/>
      <c r="H408" s="7"/>
      <c r="I408" s="7"/>
      <c r="J408" s="7"/>
      <c r="K408" s="7"/>
      <c r="L408" s="8"/>
      <c r="M408" s="8"/>
      <c r="N408" s="8"/>
    </row>
    <row r="409" spans="1:14" s="10" customFormat="1" ht="15" x14ac:dyDescent="0.2">
      <c r="A409" s="98"/>
      <c r="B409" s="98"/>
      <c r="E409" s="7"/>
      <c r="F409" s="7"/>
      <c r="G409" s="7"/>
      <c r="H409" s="7"/>
      <c r="I409" s="7"/>
      <c r="J409" s="7"/>
      <c r="K409" s="7"/>
      <c r="L409" s="8"/>
      <c r="M409" s="8"/>
      <c r="N409" s="8"/>
    </row>
    <row r="410" spans="1:14" s="10" customFormat="1" ht="15" x14ac:dyDescent="0.2">
      <c r="A410" s="98"/>
      <c r="B410" s="98"/>
      <c r="E410" s="7"/>
      <c r="F410" s="7"/>
      <c r="G410" s="7"/>
      <c r="H410" s="7"/>
      <c r="I410" s="7"/>
      <c r="J410" s="7"/>
      <c r="K410" s="7"/>
      <c r="L410" s="8"/>
      <c r="M410" s="8"/>
      <c r="N410" s="8"/>
    </row>
    <row r="411" spans="1:14" s="10" customFormat="1" ht="15" x14ac:dyDescent="0.2">
      <c r="A411" s="98"/>
      <c r="B411" s="98"/>
      <c r="E411" s="7"/>
      <c r="F411" s="7"/>
      <c r="G411" s="7"/>
      <c r="H411" s="7"/>
      <c r="I411" s="7"/>
      <c r="J411" s="7"/>
      <c r="K411" s="7"/>
      <c r="L411" s="8"/>
      <c r="M411" s="8"/>
      <c r="N411" s="8"/>
    </row>
    <row r="412" spans="1:14" s="10" customFormat="1" ht="15" x14ac:dyDescent="0.2">
      <c r="A412" s="98"/>
      <c r="B412" s="98"/>
      <c r="E412" s="7"/>
      <c r="F412" s="7"/>
      <c r="G412" s="7"/>
      <c r="H412" s="7"/>
      <c r="I412" s="7"/>
      <c r="J412" s="7"/>
      <c r="K412" s="7"/>
      <c r="L412" s="8"/>
      <c r="M412" s="8"/>
      <c r="N412" s="8"/>
    </row>
    <row r="413" spans="1:14" s="10" customFormat="1" ht="15" x14ac:dyDescent="0.2">
      <c r="A413" s="98"/>
      <c r="B413" s="98"/>
      <c r="E413" s="7"/>
      <c r="F413" s="7"/>
      <c r="G413" s="7"/>
      <c r="H413" s="7"/>
      <c r="I413" s="7"/>
      <c r="J413" s="7"/>
      <c r="K413" s="7"/>
      <c r="L413" s="8"/>
      <c r="M413" s="8"/>
      <c r="N413" s="8"/>
    </row>
    <row r="414" spans="1:14" s="10" customFormat="1" ht="15" x14ac:dyDescent="0.2">
      <c r="A414" s="98"/>
      <c r="B414" s="98"/>
      <c r="E414" s="7"/>
      <c r="F414" s="7"/>
      <c r="G414" s="7"/>
      <c r="H414" s="7"/>
      <c r="I414" s="7"/>
      <c r="J414" s="7"/>
      <c r="K414" s="7"/>
      <c r="L414" s="8"/>
      <c r="M414" s="8"/>
      <c r="N414" s="8"/>
    </row>
    <row r="415" spans="1:14" s="10" customFormat="1" ht="15" x14ac:dyDescent="0.2">
      <c r="A415" s="98"/>
      <c r="B415" s="98"/>
      <c r="E415" s="7"/>
      <c r="F415" s="7"/>
      <c r="G415" s="7"/>
      <c r="H415" s="7"/>
      <c r="I415" s="7"/>
      <c r="J415" s="7"/>
      <c r="K415" s="7"/>
      <c r="L415" s="8"/>
      <c r="M415" s="8"/>
      <c r="N415" s="8"/>
    </row>
    <row r="416" spans="1:14" s="10" customFormat="1" ht="15" x14ac:dyDescent="0.2">
      <c r="A416" s="98"/>
      <c r="B416" s="98"/>
      <c r="E416" s="7"/>
      <c r="F416" s="7"/>
      <c r="G416" s="7"/>
      <c r="H416" s="7"/>
      <c r="I416" s="7"/>
      <c r="J416" s="7"/>
      <c r="K416" s="7"/>
      <c r="L416" s="8"/>
      <c r="M416" s="8"/>
      <c r="N416" s="8"/>
    </row>
    <row r="417" spans="1:14" s="10" customFormat="1" ht="15" x14ac:dyDescent="0.2">
      <c r="A417" s="98"/>
      <c r="B417" s="98"/>
      <c r="E417" s="7"/>
      <c r="F417" s="7"/>
      <c r="G417" s="7"/>
      <c r="H417" s="7"/>
      <c r="I417" s="7"/>
      <c r="J417" s="7"/>
      <c r="K417" s="7"/>
      <c r="L417" s="8"/>
      <c r="M417" s="8"/>
      <c r="N417" s="8"/>
    </row>
    <row r="418" spans="1:14" s="10" customFormat="1" ht="15" x14ac:dyDescent="0.2">
      <c r="A418" s="98"/>
      <c r="B418" s="98"/>
      <c r="E418" s="7"/>
      <c r="F418" s="7"/>
      <c r="G418" s="7"/>
      <c r="H418" s="7"/>
      <c r="I418" s="7"/>
      <c r="J418" s="7"/>
      <c r="K418" s="7"/>
      <c r="L418" s="8"/>
      <c r="M418" s="8"/>
      <c r="N418" s="8"/>
    </row>
    <row r="419" spans="1:14" s="10" customFormat="1" ht="15" x14ac:dyDescent="0.2">
      <c r="A419" s="98"/>
      <c r="B419" s="98"/>
      <c r="E419" s="7"/>
      <c r="F419" s="7"/>
      <c r="G419" s="7"/>
      <c r="H419" s="7"/>
      <c r="I419" s="7"/>
      <c r="J419" s="7"/>
      <c r="K419" s="7"/>
      <c r="L419" s="8"/>
      <c r="M419" s="8"/>
      <c r="N419" s="8"/>
    </row>
    <row r="420" spans="1:14" s="10" customFormat="1" ht="15" x14ac:dyDescent="0.2">
      <c r="A420" s="98"/>
      <c r="B420" s="98"/>
      <c r="E420" s="7"/>
      <c r="F420" s="7"/>
      <c r="G420" s="7"/>
      <c r="H420" s="7"/>
      <c r="I420" s="7"/>
      <c r="J420" s="7"/>
      <c r="K420" s="7"/>
      <c r="L420" s="8"/>
      <c r="M420" s="8"/>
      <c r="N420" s="8"/>
    </row>
    <row r="421" spans="1:14" s="10" customFormat="1" ht="15" x14ac:dyDescent="0.2">
      <c r="A421" s="98"/>
      <c r="B421" s="98"/>
      <c r="E421" s="7"/>
      <c r="F421" s="7"/>
      <c r="G421" s="7"/>
      <c r="H421" s="7"/>
      <c r="I421" s="7"/>
      <c r="J421" s="7"/>
      <c r="K421" s="7"/>
      <c r="L421" s="8"/>
      <c r="M421" s="8"/>
      <c r="N421" s="8"/>
    </row>
    <row r="422" spans="1:14" s="10" customFormat="1" ht="15" x14ac:dyDescent="0.2">
      <c r="A422" s="98"/>
      <c r="B422" s="98"/>
      <c r="E422" s="7"/>
      <c r="F422" s="7"/>
      <c r="G422" s="7"/>
      <c r="H422" s="7"/>
      <c r="I422" s="7"/>
      <c r="J422" s="7"/>
      <c r="K422" s="7"/>
      <c r="L422" s="8"/>
      <c r="M422" s="8"/>
      <c r="N422" s="8"/>
    </row>
    <row r="423" spans="1:14" s="10" customFormat="1" ht="15" x14ac:dyDescent="0.2">
      <c r="A423" s="98"/>
      <c r="B423" s="98"/>
      <c r="E423" s="7"/>
      <c r="F423" s="7"/>
      <c r="G423" s="7"/>
      <c r="H423" s="7"/>
      <c r="I423" s="7"/>
      <c r="J423" s="7"/>
      <c r="K423" s="7"/>
      <c r="L423" s="8"/>
      <c r="M423" s="8"/>
      <c r="N423" s="8"/>
    </row>
    <row r="424" spans="1:14" s="10" customFormat="1" ht="15" x14ac:dyDescent="0.2">
      <c r="A424" s="98"/>
      <c r="B424" s="98"/>
      <c r="E424" s="7"/>
      <c r="F424" s="7"/>
      <c r="G424" s="7"/>
      <c r="H424" s="7"/>
      <c r="I424" s="7"/>
      <c r="J424" s="7"/>
      <c r="K424" s="7"/>
      <c r="L424" s="8"/>
      <c r="M424" s="8"/>
      <c r="N424" s="8"/>
    </row>
    <row r="425" spans="1:14" s="10" customFormat="1" ht="15" x14ac:dyDescent="0.2">
      <c r="A425" s="98"/>
      <c r="B425" s="98"/>
      <c r="E425" s="7"/>
      <c r="F425" s="7"/>
      <c r="G425" s="7"/>
      <c r="H425" s="7"/>
      <c r="I425" s="7"/>
      <c r="J425" s="7"/>
      <c r="K425" s="7"/>
      <c r="L425" s="8"/>
      <c r="M425" s="8"/>
      <c r="N425" s="8"/>
    </row>
    <row r="426" spans="1:14" s="10" customFormat="1" ht="15" x14ac:dyDescent="0.2">
      <c r="A426" s="98"/>
      <c r="B426" s="98"/>
      <c r="E426" s="7"/>
      <c r="F426" s="7"/>
      <c r="G426" s="7"/>
      <c r="H426" s="7"/>
      <c r="I426" s="7"/>
      <c r="J426" s="7"/>
      <c r="K426" s="7"/>
      <c r="L426" s="8"/>
      <c r="M426" s="8"/>
      <c r="N426" s="8"/>
    </row>
    <row r="427" spans="1:14" s="10" customFormat="1" ht="15" x14ac:dyDescent="0.2">
      <c r="A427" s="98"/>
      <c r="B427" s="98"/>
      <c r="E427" s="7"/>
      <c r="F427" s="7"/>
      <c r="G427" s="7"/>
      <c r="H427" s="7"/>
      <c r="I427" s="7"/>
      <c r="J427" s="7"/>
      <c r="K427" s="7"/>
      <c r="L427" s="8"/>
      <c r="M427" s="8"/>
      <c r="N427" s="8"/>
    </row>
    <row r="428" spans="1:14" s="10" customFormat="1" ht="15" x14ac:dyDescent="0.2">
      <c r="A428" s="98"/>
      <c r="B428" s="98"/>
      <c r="E428" s="7"/>
      <c r="F428" s="7"/>
      <c r="G428" s="7"/>
      <c r="H428" s="7"/>
      <c r="I428" s="7"/>
      <c r="J428" s="7"/>
      <c r="K428" s="7"/>
      <c r="L428" s="8"/>
      <c r="M428" s="8"/>
      <c r="N428" s="8"/>
    </row>
    <row r="429" spans="1:14" s="10" customFormat="1" ht="15" x14ac:dyDescent="0.2">
      <c r="A429" s="98"/>
      <c r="B429" s="98"/>
      <c r="E429" s="7"/>
      <c r="F429" s="7"/>
      <c r="G429" s="7"/>
      <c r="H429" s="7"/>
      <c r="I429" s="7"/>
      <c r="J429" s="7"/>
      <c r="K429" s="7"/>
      <c r="L429" s="8"/>
      <c r="M429" s="8"/>
      <c r="N429" s="8"/>
    </row>
    <row r="430" spans="1:14" s="10" customFormat="1" ht="15" x14ac:dyDescent="0.2">
      <c r="A430" s="98"/>
      <c r="B430" s="98"/>
      <c r="E430" s="7"/>
      <c r="F430" s="7"/>
      <c r="G430" s="7"/>
      <c r="H430" s="7"/>
      <c r="I430" s="7"/>
      <c r="J430" s="7"/>
      <c r="K430" s="7"/>
      <c r="L430" s="8"/>
      <c r="M430" s="8"/>
      <c r="N430" s="8"/>
    </row>
    <row r="431" spans="1:14" s="10" customFormat="1" ht="15" x14ac:dyDescent="0.2">
      <c r="A431" s="98"/>
      <c r="B431" s="98"/>
      <c r="E431" s="7"/>
      <c r="F431" s="7"/>
      <c r="G431" s="7"/>
      <c r="H431" s="7"/>
      <c r="I431" s="7"/>
      <c r="J431" s="7"/>
      <c r="K431" s="7"/>
      <c r="L431" s="8"/>
      <c r="M431" s="8"/>
      <c r="N431" s="8"/>
    </row>
    <row r="432" spans="1:14" s="10" customFormat="1" ht="15" x14ac:dyDescent="0.2">
      <c r="A432" s="98"/>
      <c r="B432" s="98"/>
      <c r="E432" s="7"/>
      <c r="F432" s="7"/>
      <c r="G432" s="7"/>
      <c r="H432" s="7"/>
      <c r="I432" s="7"/>
      <c r="J432" s="7"/>
      <c r="K432" s="7"/>
      <c r="L432" s="8"/>
      <c r="M432" s="8"/>
      <c r="N432" s="8"/>
    </row>
    <row r="433" spans="1:14" s="10" customFormat="1" ht="15" x14ac:dyDescent="0.2">
      <c r="A433" s="98"/>
      <c r="B433" s="98"/>
      <c r="E433" s="7"/>
      <c r="F433" s="7"/>
      <c r="G433" s="7"/>
      <c r="H433" s="7"/>
      <c r="I433" s="7"/>
      <c r="J433" s="7"/>
      <c r="K433" s="7"/>
      <c r="L433" s="8"/>
      <c r="M433" s="8"/>
      <c r="N433" s="8"/>
    </row>
    <row r="434" spans="1:14" s="10" customFormat="1" ht="15" x14ac:dyDescent="0.2">
      <c r="A434" s="98"/>
      <c r="B434" s="98"/>
      <c r="E434" s="7"/>
      <c r="F434" s="7"/>
      <c r="G434" s="7"/>
      <c r="H434" s="7"/>
      <c r="I434" s="7"/>
      <c r="J434" s="7"/>
      <c r="K434" s="7"/>
      <c r="L434" s="8"/>
      <c r="M434" s="8"/>
      <c r="N434" s="8"/>
    </row>
    <row r="435" spans="1:14" s="10" customFormat="1" ht="15" x14ac:dyDescent="0.2">
      <c r="A435" s="98"/>
      <c r="B435" s="98"/>
      <c r="E435" s="7"/>
      <c r="F435" s="7"/>
      <c r="G435" s="7"/>
      <c r="H435" s="7"/>
      <c r="I435" s="7"/>
      <c r="J435" s="7"/>
      <c r="K435" s="7"/>
      <c r="L435" s="8"/>
      <c r="M435" s="8"/>
      <c r="N435" s="8"/>
    </row>
    <row r="436" spans="1:14" s="10" customFormat="1" ht="15" x14ac:dyDescent="0.2">
      <c r="A436" s="98"/>
      <c r="B436" s="98"/>
      <c r="E436" s="7"/>
      <c r="F436" s="7"/>
      <c r="G436" s="7"/>
      <c r="H436" s="7"/>
      <c r="I436" s="7"/>
      <c r="J436" s="7"/>
      <c r="K436" s="7"/>
      <c r="L436" s="8"/>
      <c r="M436" s="8"/>
      <c r="N436" s="8"/>
    </row>
    <row r="437" spans="1:14" s="10" customFormat="1" ht="15" x14ac:dyDescent="0.2">
      <c r="A437" s="98"/>
      <c r="B437" s="98"/>
      <c r="E437" s="7"/>
      <c r="F437" s="7"/>
      <c r="G437" s="7"/>
      <c r="H437" s="7"/>
      <c r="I437" s="7"/>
      <c r="J437" s="7"/>
      <c r="K437" s="7"/>
      <c r="L437" s="8"/>
      <c r="M437" s="8"/>
      <c r="N437" s="8"/>
    </row>
    <row r="438" spans="1:14" s="10" customFormat="1" ht="15" x14ac:dyDescent="0.2">
      <c r="A438" s="98"/>
      <c r="B438" s="98"/>
      <c r="E438" s="7"/>
      <c r="F438" s="7"/>
      <c r="G438" s="7"/>
      <c r="H438" s="7"/>
      <c r="I438" s="7"/>
      <c r="J438" s="7"/>
      <c r="K438" s="7"/>
      <c r="L438" s="8"/>
      <c r="M438" s="8"/>
      <c r="N438" s="8"/>
    </row>
    <row r="439" spans="1:14" s="10" customFormat="1" ht="15" x14ac:dyDescent="0.2">
      <c r="A439" s="98"/>
      <c r="B439" s="98"/>
      <c r="E439" s="7"/>
      <c r="F439" s="7"/>
      <c r="G439" s="7"/>
      <c r="H439" s="7"/>
      <c r="I439" s="7"/>
      <c r="J439" s="7"/>
      <c r="K439" s="7"/>
      <c r="L439" s="8"/>
      <c r="M439" s="8"/>
      <c r="N439" s="8"/>
    </row>
    <row r="440" spans="1:14" s="10" customFormat="1" ht="15" x14ac:dyDescent="0.2">
      <c r="A440" s="98"/>
      <c r="B440" s="98"/>
      <c r="E440" s="7"/>
      <c r="F440" s="7"/>
      <c r="G440" s="7"/>
      <c r="H440" s="7"/>
      <c r="I440" s="7"/>
      <c r="J440" s="7"/>
      <c r="K440" s="7"/>
      <c r="L440" s="8"/>
      <c r="M440" s="8"/>
      <c r="N440" s="8"/>
    </row>
    <row r="441" spans="1:14" s="10" customFormat="1" ht="15" x14ac:dyDescent="0.2">
      <c r="A441" s="98"/>
      <c r="B441" s="98"/>
      <c r="E441" s="7"/>
      <c r="F441" s="7"/>
      <c r="G441" s="7"/>
      <c r="H441" s="7"/>
      <c r="I441" s="7"/>
      <c r="J441" s="7"/>
      <c r="K441" s="7"/>
      <c r="L441" s="8"/>
      <c r="M441" s="8"/>
      <c r="N441" s="8"/>
    </row>
    <row r="442" spans="1:14" s="10" customFormat="1" ht="15" x14ac:dyDescent="0.2">
      <c r="A442" s="98"/>
      <c r="B442" s="98"/>
      <c r="E442" s="7"/>
      <c r="F442" s="7"/>
      <c r="G442" s="7"/>
      <c r="H442" s="7"/>
      <c r="I442" s="7"/>
      <c r="J442" s="7"/>
      <c r="K442" s="7"/>
      <c r="L442" s="8"/>
      <c r="M442" s="8"/>
      <c r="N442" s="8"/>
    </row>
    <row r="443" spans="1:14" s="10" customFormat="1" ht="15" x14ac:dyDescent="0.2">
      <c r="A443" s="98"/>
      <c r="B443" s="98"/>
      <c r="E443" s="7"/>
      <c r="F443" s="7"/>
      <c r="G443" s="7"/>
      <c r="H443" s="7"/>
      <c r="I443" s="7"/>
      <c r="J443" s="7"/>
      <c r="K443" s="7"/>
      <c r="L443" s="8"/>
      <c r="M443" s="8"/>
      <c r="N443" s="8"/>
    </row>
    <row r="444" spans="1:14" s="10" customFormat="1" ht="15" x14ac:dyDescent="0.2">
      <c r="A444" s="98"/>
      <c r="B444" s="98"/>
      <c r="E444" s="7"/>
      <c r="F444" s="7"/>
      <c r="G444" s="7"/>
      <c r="H444" s="7"/>
      <c r="I444" s="7"/>
      <c r="J444" s="7"/>
      <c r="K444" s="7"/>
      <c r="L444" s="8"/>
      <c r="M444" s="8"/>
      <c r="N444" s="8"/>
    </row>
    <row r="445" spans="1:14" s="10" customFormat="1" ht="15" x14ac:dyDescent="0.2">
      <c r="A445" s="98"/>
      <c r="B445" s="98"/>
      <c r="E445" s="7"/>
      <c r="F445" s="7"/>
      <c r="G445" s="7"/>
      <c r="H445" s="7"/>
      <c r="I445" s="7"/>
      <c r="J445" s="7"/>
      <c r="K445" s="7"/>
      <c r="L445" s="8"/>
      <c r="M445" s="8"/>
      <c r="N445" s="8"/>
    </row>
    <row r="446" spans="1:14" s="10" customFormat="1" ht="15" x14ac:dyDescent="0.2">
      <c r="A446" s="98"/>
      <c r="B446" s="98"/>
      <c r="E446" s="7"/>
      <c r="F446" s="7"/>
      <c r="G446" s="7"/>
      <c r="H446" s="7"/>
      <c r="I446" s="7"/>
      <c r="J446" s="7"/>
      <c r="K446" s="7"/>
      <c r="L446" s="8"/>
      <c r="M446" s="8"/>
      <c r="N446" s="8"/>
    </row>
    <row r="447" spans="1:14" s="10" customFormat="1" ht="15" x14ac:dyDescent="0.2">
      <c r="A447" s="98"/>
      <c r="B447" s="98"/>
      <c r="E447" s="7"/>
      <c r="F447" s="7"/>
      <c r="G447" s="7"/>
      <c r="H447" s="7"/>
      <c r="I447" s="7"/>
      <c r="J447" s="7"/>
      <c r="K447" s="7"/>
      <c r="L447" s="8"/>
      <c r="M447" s="8"/>
      <c r="N447" s="8"/>
    </row>
    <row r="448" spans="1:14" s="10" customFormat="1" ht="15" x14ac:dyDescent="0.2">
      <c r="A448" s="98"/>
      <c r="B448" s="98"/>
      <c r="E448" s="7"/>
      <c r="F448" s="7"/>
      <c r="G448" s="7"/>
      <c r="H448" s="7"/>
      <c r="I448" s="7"/>
      <c r="J448" s="7"/>
      <c r="K448" s="7"/>
      <c r="L448" s="8"/>
      <c r="M448" s="8"/>
      <c r="N448" s="8"/>
    </row>
    <row r="449" spans="1:14" s="10" customFormat="1" ht="15" x14ac:dyDescent="0.2">
      <c r="A449" s="98"/>
      <c r="B449" s="98"/>
      <c r="E449" s="7"/>
      <c r="F449" s="7"/>
      <c r="G449" s="7"/>
      <c r="H449" s="7"/>
      <c r="I449" s="7"/>
      <c r="J449" s="7"/>
      <c r="K449" s="7"/>
      <c r="L449" s="8"/>
      <c r="M449" s="8"/>
      <c r="N449" s="8"/>
    </row>
    <row r="450" spans="1:14" s="10" customFormat="1" ht="15" x14ac:dyDescent="0.2">
      <c r="A450" s="98"/>
      <c r="B450" s="98"/>
      <c r="E450" s="7"/>
      <c r="F450" s="7"/>
      <c r="G450" s="7"/>
      <c r="H450" s="7"/>
      <c r="I450" s="7"/>
      <c r="J450" s="7"/>
      <c r="K450" s="7"/>
      <c r="L450" s="8"/>
      <c r="M450" s="8"/>
      <c r="N450" s="8"/>
    </row>
    <row r="451" spans="1:14" s="10" customFormat="1" ht="15" x14ac:dyDescent="0.2">
      <c r="A451" s="98"/>
      <c r="B451" s="98"/>
      <c r="E451" s="7"/>
      <c r="F451" s="7"/>
      <c r="G451" s="7"/>
      <c r="H451" s="7"/>
      <c r="I451" s="7"/>
      <c r="J451" s="7"/>
      <c r="K451" s="7"/>
      <c r="L451" s="8"/>
      <c r="M451" s="8"/>
      <c r="N451" s="8"/>
    </row>
    <row r="452" spans="1:14" s="10" customFormat="1" ht="15" x14ac:dyDescent="0.2">
      <c r="A452" s="98"/>
      <c r="B452" s="98"/>
      <c r="E452" s="7"/>
      <c r="F452" s="7"/>
      <c r="G452" s="7"/>
      <c r="H452" s="7"/>
      <c r="I452" s="7"/>
      <c r="J452" s="7"/>
      <c r="K452" s="7"/>
      <c r="L452" s="8"/>
      <c r="M452" s="8"/>
      <c r="N452" s="8"/>
    </row>
    <row r="453" spans="1:14" s="10" customFormat="1" ht="15" x14ac:dyDescent="0.2">
      <c r="A453" s="98"/>
      <c r="B453" s="98"/>
      <c r="E453" s="7"/>
      <c r="F453" s="7"/>
      <c r="G453" s="7"/>
      <c r="H453" s="7"/>
      <c r="I453" s="7"/>
      <c r="J453" s="7"/>
      <c r="K453" s="7"/>
      <c r="L453" s="8"/>
      <c r="M453" s="8"/>
      <c r="N453" s="8"/>
    </row>
    <row r="454" spans="1:14" s="10" customFormat="1" ht="15" x14ac:dyDescent="0.2">
      <c r="A454" s="98"/>
      <c r="B454" s="98"/>
      <c r="E454" s="7"/>
      <c r="F454" s="7"/>
      <c r="G454" s="7"/>
      <c r="H454" s="7"/>
      <c r="I454" s="7"/>
      <c r="J454" s="7"/>
      <c r="K454" s="7"/>
      <c r="L454" s="8"/>
      <c r="M454" s="8"/>
      <c r="N454" s="8"/>
    </row>
    <row r="455" spans="1:14" s="10" customFormat="1" ht="15" x14ac:dyDescent="0.2">
      <c r="A455" s="98"/>
      <c r="B455" s="98"/>
      <c r="E455" s="7"/>
      <c r="F455" s="7"/>
      <c r="G455" s="7"/>
      <c r="H455" s="7"/>
      <c r="I455" s="7"/>
      <c r="J455" s="7"/>
      <c r="K455" s="7"/>
      <c r="L455" s="8"/>
      <c r="M455" s="8"/>
      <c r="N455" s="8"/>
    </row>
    <row r="456" spans="1:14" s="10" customFormat="1" ht="15" x14ac:dyDescent="0.2">
      <c r="A456" s="98"/>
      <c r="B456" s="98"/>
      <c r="E456" s="7"/>
      <c r="F456" s="7"/>
      <c r="G456" s="7"/>
      <c r="H456" s="7"/>
      <c r="I456" s="7"/>
      <c r="J456" s="7"/>
      <c r="K456" s="7"/>
      <c r="L456" s="8"/>
      <c r="M456" s="8"/>
      <c r="N456" s="8"/>
    </row>
    <row r="457" spans="1:14" s="10" customFormat="1" ht="15" x14ac:dyDescent="0.2">
      <c r="A457" s="98"/>
      <c r="B457" s="98"/>
      <c r="E457" s="7"/>
      <c r="F457" s="7"/>
      <c r="G457" s="7"/>
      <c r="H457" s="7"/>
      <c r="I457" s="7"/>
      <c r="J457" s="7"/>
      <c r="K457" s="7"/>
      <c r="L457" s="8"/>
      <c r="M457" s="8"/>
      <c r="N457" s="8"/>
    </row>
    <row r="458" spans="1:14" s="10" customFormat="1" ht="15" x14ac:dyDescent="0.2">
      <c r="A458" s="98"/>
      <c r="B458" s="98"/>
      <c r="E458" s="7"/>
      <c r="F458" s="7"/>
      <c r="G458" s="7"/>
      <c r="H458" s="7"/>
      <c r="I458" s="7"/>
      <c r="J458" s="7"/>
      <c r="K458" s="7"/>
      <c r="L458" s="8"/>
      <c r="M458" s="8"/>
      <c r="N458" s="8"/>
    </row>
    <row r="459" spans="1:14" s="10" customFormat="1" ht="15" x14ac:dyDescent="0.2">
      <c r="A459" s="98"/>
      <c r="B459" s="98"/>
      <c r="E459" s="7"/>
      <c r="F459" s="7"/>
      <c r="G459" s="7"/>
      <c r="H459" s="7"/>
      <c r="I459" s="7"/>
      <c r="J459" s="7"/>
      <c r="K459" s="7"/>
      <c r="L459" s="8"/>
      <c r="M459" s="8"/>
      <c r="N459" s="8"/>
    </row>
    <row r="460" spans="1:14" s="10" customFormat="1" ht="15" x14ac:dyDescent="0.2">
      <c r="A460" s="98"/>
      <c r="B460" s="98"/>
      <c r="E460" s="7"/>
      <c r="F460" s="7"/>
      <c r="G460" s="7"/>
      <c r="H460" s="7"/>
      <c r="I460" s="7"/>
      <c r="J460" s="7"/>
      <c r="K460" s="7"/>
      <c r="L460" s="8"/>
      <c r="M460" s="8"/>
      <c r="N460" s="8"/>
    </row>
    <row r="461" spans="1:14" s="10" customFormat="1" ht="15" x14ac:dyDescent="0.2">
      <c r="A461" s="98"/>
      <c r="B461" s="98"/>
      <c r="E461" s="7"/>
      <c r="F461" s="7"/>
      <c r="G461" s="7"/>
      <c r="H461" s="7"/>
      <c r="I461" s="7"/>
      <c r="J461" s="7"/>
      <c r="K461" s="7"/>
      <c r="L461" s="8"/>
      <c r="M461" s="8"/>
      <c r="N461" s="8"/>
    </row>
    <row r="462" spans="1:14" s="10" customFormat="1" ht="15" x14ac:dyDescent="0.2">
      <c r="A462" s="98"/>
      <c r="B462" s="98"/>
      <c r="E462" s="7"/>
      <c r="F462" s="7"/>
      <c r="G462" s="7"/>
      <c r="H462" s="7"/>
      <c r="I462" s="7"/>
      <c r="J462" s="7"/>
      <c r="K462" s="7"/>
      <c r="L462" s="8"/>
      <c r="M462" s="8"/>
      <c r="N462" s="8"/>
    </row>
    <row r="463" spans="1:14" s="10" customFormat="1" ht="15" x14ac:dyDescent="0.2">
      <c r="A463" s="98"/>
      <c r="B463" s="98"/>
      <c r="E463" s="7"/>
      <c r="F463" s="7"/>
      <c r="G463" s="7"/>
      <c r="H463" s="7"/>
      <c r="I463" s="7"/>
      <c r="J463" s="7"/>
      <c r="K463" s="7"/>
      <c r="L463" s="8"/>
      <c r="M463" s="8"/>
      <c r="N463" s="8"/>
    </row>
    <row r="464" spans="1:14" s="10" customFormat="1" ht="15" x14ac:dyDescent="0.2">
      <c r="A464" s="98"/>
      <c r="B464" s="98"/>
      <c r="E464" s="7"/>
      <c r="F464" s="7"/>
      <c r="G464" s="7"/>
      <c r="H464" s="7"/>
      <c r="I464" s="7"/>
      <c r="J464" s="7"/>
      <c r="K464" s="7"/>
      <c r="L464" s="8"/>
      <c r="M464" s="8"/>
      <c r="N464" s="8"/>
    </row>
    <row r="465" spans="1:14" s="10" customFormat="1" ht="15" x14ac:dyDescent="0.2">
      <c r="A465" s="98"/>
      <c r="B465" s="98"/>
      <c r="E465" s="7"/>
      <c r="F465" s="7"/>
      <c r="G465" s="7"/>
      <c r="H465" s="7"/>
      <c r="I465" s="7"/>
      <c r="J465" s="7"/>
      <c r="K465" s="7"/>
      <c r="L465" s="8"/>
      <c r="M465" s="8"/>
      <c r="N465" s="8"/>
    </row>
    <row r="466" spans="1:14" s="10" customFormat="1" ht="15" x14ac:dyDescent="0.2">
      <c r="A466" s="98"/>
      <c r="B466" s="98"/>
      <c r="E466" s="7"/>
      <c r="F466" s="7"/>
      <c r="G466" s="7"/>
      <c r="H466" s="7"/>
      <c r="I466" s="7"/>
      <c r="J466" s="7"/>
      <c r="K466" s="7"/>
      <c r="L466" s="8"/>
      <c r="M466" s="8"/>
      <c r="N466" s="8"/>
    </row>
    <row r="467" spans="1:14" s="10" customFormat="1" ht="15" x14ac:dyDescent="0.2">
      <c r="A467" s="98"/>
      <c r="B467" s="98"/>
      <c r="E467" s="7"/>
      <c r="F467" s="7"/>
      <c r="G467" s="7"/>
      <c r="H467" s="7"/>
      <c r="I467" s="7"/>
      <c r="J467" s="7"/>
      <c r="K467" s="7"/>
      <c r="L467" s="8"/>
      <c r="M467" s="8"/>
      <c r="N467" s="8"/>
    </row>
    <row r="468" spans="1:14" s="10" customFormat="1" ht="15" x14ac:dyDescent="0.2">
      <c r="A468" s="98"/>
      <c r="B468" s="98"/>
      <c r="E468" s="7"/>
      <c r="F468" s="7"/>
      <c r="G468" s="7"/>
      <c r="H468" s="7"/>
      <c r="I468" s="7"/>
      <c r="J468" s="7"/>
      <c r="K468" s="7"/>
      <c r="L468" s="8"/>
      <c r="M468" s="8"/>
      <c r="N468" s="8"/>
    </row>
    <row r="469" spans="1:14" s="10" customFormat="1" ht="15" x14ac:dyDescent="0.2">
      <c r="A469" s="98"/>
      <c r="B469" s="98"/>
      <c r="E469" s="7"/>
      <c r="F469" s="7"/>
      <c r="G469" s="7"/>
      <c r="H469" s="7"/>
      <c r="I469" s="7"/>
      <c r="J469" s="7"/>
      <c r="K469" s="7"/>
      <c r="L469" s="8"/>
      <c r="M469" s="8"/>
      <c r="N469" s="8"/>
    </row>
    <row r="470" spans="1:14" s="10" customFormat="1" ht="15" x14ac:dyDescent="0.2">
      <c r="A470" s="98"/>
      <c r="B470" s="98"/>
      <c r="E470" s="7"/>
      <c r="F470" s="7"/>
      <c r="G470" s="7"/>
      <c r="H470" s="7"/>
      <c r="I470" s="7"/>
      <c r="J470" s="7"/>
      <c r="K470" s="7"/>
      <c r="L470" s="8"/>
      <c r="M470" s="8"/>
      <c r="N470" s="8"/>
    </row>
    <row r="471" spans="1:14" s="10" customFormat="1" ht="15" x14ac:dyDescent="0.2">
      <c r="A471" s="98"/>
      <c r="B471" s="98"/>
      <c r="E471" s="7"/>
      <c r="F471" s="7"/>
      <c r="G471" s="7"/>
      <c r="H471" s="7"/>
      <c r="I471" s="7"/>
      <c r="J471" s="7"/>
      <c r="K471" s="7"/>
      <c r="L471" s="8"/>
      <c r="M471" s="8"/>
      <c r="N471" s="8"/>
    </row>
    <row r="472" spans="1:14" s="10" customFormat="1" ht="15" x14ac:dyDescent="0.2">
      <c r="A472" s="98"/>
      <c r="B472" s="98"/>
      <c r="E472" s="7"/>
      <c r="F472" s="7"/>
      <c r="G472" s="7"/>
      <c r="H472" s="7"/>
      <c r="I472" s="7"/>
      <c r="J472" s="7"/>
      <c r="K472" s="7"/>
      <c r="L472" s="8"/>
      <c r="M472" s="8"/>
      <c r="N472" s="8"/>
    </row>
    <row r="473" spans="1:14" s="10" customFormat="1" ht="15" x14ac:dyDescent="0.2">
      <c r="A473" s="98"/>
      <c r="B473" s="98"/>
      <c r="E473" s="7"/>
      <c r="F473" s="7"/>
      <c r="G473" s="7"/>
      <c r="H473" s="7"/>
      <c r="I473" s="7"/>
      <c r="J473" s="7"/>
      <c r="K473" s="7"/>
      <c r="L473" s="8"/>
      <c r="M473" s="8"/>
      <c r="N473" s="8"/>
    </row>
    <row r="474" spans="1:14" s="10" customFormat="1" ht="15" x14ac:dyDescent="0.2">
      <c r="A474" s="98"/>
      <c r="B474" s="98"/>
      <c r="E474" s="7"/>
      <c r="F474" s="7"/>
      <c r="G474" s="7"/>
      <c r="H474" s="7"/>
      <c r="I474" s="7"/>
      <c r="J474" s="7"/>
      <c r="K474" s="7"/>
      <c r="L474" s="8"/>
      <c r="M474" s="8"/>
      <c r="N474" s="8"/>
    </row>
    <row r="475" spans="1:14" s="10" customFormat="1" ht="15" x14ac:dyDescent="0.2">
      <c r="A475" s="98"/>
      <c r="B475" s="98"/>
      <c r="E475" s="7"/>
      <c r="F475" s="7"/>
      <c r="G475" s="7"/>
      <c r="H475" s="7"/>
      <c r="I475" s="7"/>
      <c r="J475" s="7"/>
      <c r="K475" s="7"/>
      <c r="L475" s="8"/>
      <c r="M475" s="8"/>
      <c r="N475" s="8"/>
    </row>
    <row r="476" spans="1:14" s="10" customFormat="1" ht="15" x14ac:dyDescent="0.2">
      <c r="A476" s="98"/>
      <c r="B476" s="98"/>
      <c r="E476" s="7"/>
      <c r="F476" s="7"/>
      <c r="G476" s="7"/>
      <c r="H476" s="7"/>
      <c r="I476" s="7"/>
      <c r="J476" s="7"/>
      <c r="K476" s="7"/>
      <c r="L476" s="8"/>
      <c r="M476" s="8"/>
      <c r="N476" s="8"/>
    </row>
    <row r="477" spans="1:14" s="10" customFormat="1" ht="15" x14ac:dyDescent="0.2">
      <c r="A477" s="98"/>
      <c r="B477" s="98"/>
      <c r="E477" s="7"/>
      <c r="F477" s="7"/>
      <c r="G477" s="7"/>
      <c r="H477" s="7"/>
      <c r="I477" s="7"/>
      <c r="J477" s="7"/>
      <c r="K477" s="7"/>
      <c r="L477" s="8"/>
      <c r="M477" s="8"/>
      <c r="N477" s="8"/>
    </row>
    <row r="478" spans="1:14" s="10" customFormat="1" ht="15" x14ac:dyDescent="0.2">
      <c r="A478" s="98"/>
      <c r="B478" s="98"/>
      <c r="E478" s="7"/>
      <c r="F478" s="7"/>
      <c r="G478" s="7"/>
      <c r="H478" s="7"/>
      <c r="I478" s="7"/>
      <c r="J478" s="7"/>
      <c r="K478" s="7"/>
      <c r="L478" s="8"/>
      <c r="M478" s="8"/>
      <c r="N478" s="8"/>
    </row>
    <row r="479" spans="1:14" s="10" customFormat="1" ht="15" x14ac:dyDescent="0.2">
      <c r="A479" s="98"/>
      <c r="B479" s="98"/>
      <c r="E479" s="7"/>
      <c r="F479" s="7"/>
      <c r="G479" s="7"/>
      <c r="H479" s="7"/>
      <c r="I479" s="7"/>
      <c r="J479" s="7"/>
      <c r="K479" s="7"/>
      <c r="L479" s="8"/>
      <c r="M479" s="8"/>
      <c r="N479" s="8"/>
    </row>
    <row r="480" spans="1:14" s="10" customFormat="1" ht="15" x14ac:dyDescent="0.2">
      <c r="A480" s="98"/>
      <c r="B480" s="98"/>
      <c r="E480" s="7"/>
      <c r="F480" s="7"/>
      <c r="G480" s="7"/>
      <c r="H480" s="7"/>
      <c r="I480" s="7"/>
      <c r="J480" s="7"/>
      <c r="K480" s="7"/>
      <c r="L480" s="8"/>
      <c r="M480" s="8"/>
      <c r="N480" s="8"/>
    </row>
    <row r="481" spans="1:14" s="10" customFormat="1" ht="15" x14ac:dyDescent="0.2">
      <c r="A481" s="98"/>
      <c r="B481" s="98"/>
      <c r="E481" s="7"/>
      <c r="F481" s="7"/>
      <c r="G481" s="7"/>
      <c r="H481" s="7"/>
      <c r="I481" s="7"/>
      <c r="J481" s="7"/>
      <c r="K481" s="7"/>
      <c r="L481" s="8"/>
      <c r="M481" s="8"/>
      <c r="N481" s="8"/>
    </row>
    <row r="482" spans="1:14" s="10" customFormat="1" ht="15" x14ac:dyDescent="0.2">
      <c r="A482" s="98"/>
      <c r="B482" s="98"/>
      <c r="E482" s="7"/>
      <c r="F482" s="7"/>
      <c r="G482" s="7"/>
      <c r="H482" s="7"/>
      <c r="I482" s="7"/>
      <c r="J482" s="7"/>
      <c r="K482" s="7"/>
      <c r="L482" s="8"/>
      <c r="M482" s="8"/>
      <c r="N482" s="8"/>
    </row>
    <row r="483" spans="1:14" s="10" customFormat="1" ht="15" x14ac:dyDescent="0.2">
      <c r="A483" s="98"/>
      <c r="B483" s="98"/>
      <c r="E483" s="7"/>
      <c r="F483" s="7"/>
      <c r="G483" s="7"/>
      <c r="H483" s="7"/>
      <c r="I483" s="7"/>
      <c r="J483" s="7"/>
      <c r="K483" s="7"/>
      <c r="L483" s="8"/>
      <c r="M483" s="8"/>
      <c r="N483" s="8"/>
    </row>
    <row r="484" spans="1:14" s="10" customFormat="1" ht="15" x14ac:dyDescent="0.2">
      <c r="A484" s="98"/>
      <c r="B484" s="98"/>
      <c r="E484" s="7"/>
      <c r="F484" s="7"/>
      <c r="G484" s="7"/>
      <c r="H484" s="7"/>
      <c r="I484" s="7"/>
      <c r="J484" s="7"/>
      <c r="K484" s="7"/>
      <c r="L484" s="8"/>
      <c r="M484" s="8"/>
      <c r="N484" s="8"/>
    </row>
    <row r="485" spans="1:14" s="10" customFormat="1" ht="15" x14ac:dyDescent="0.2">
      <c r="A485" s="98"/>
      <c r="B485" s="98"/>
      <c r="E485" s="7"/>
      <c r="F485" s="7"/>
      <c r="G485" s="7"/>
      <c r="H485" s="7"/>
      <c r="I485" s="7"/>
      <c r="J485" s="7"/>
      <c r="K485" s="7"/>
      <c r="L485" s="8"/>
      <c r="M485" s="8"/>
      <c r="N485" s="8"/>
    </row>
    <row r="486" spans="1:14" s="10" customFormat="1" ht="15" x14ac:dyDescent="0.2">
      <c r="A486" s="98"/>
      <c r="B486" s="98"/>
      <c r="E486" s="7"/>
      <c r="F486" s="7"/>
      <c r="G486" s="7"/>
      <c r="H486" s="7"/>
      <c r="I486" s="7"/>
      <c r="J486" s="7"/>
      <c r="K486" s="7"/>
      <c r="L486" s="8"/>
      <c r="M486" s="8"/>
      <c r="N486" s="8"/>
    </row>
    <row r="487" spans="1:14" s="10" customFormat="1" ht="15" x14ac:dyDescent="0.2">
      <c r="A487" s="98"/>
      <c r="B487" s="98"/>
      <c r="E487" s="7"/>
      <c r="F487" s="7"/>
      <c r="G487" s="7"/>
      <c r="H487" s="7"/>
      <c r="I487" s="7"/>
      <c r="J487" s="7"/>
      <c r="K487" s="7"/>
      <c r="L487" s="8"/>
      <c r="M487" s="8"/>
      <c r="N487" s="8"/>
    </row>
    <row r="488" spans="1:14" s="10" customFormat="1" ht="15" x14ac:dyDescent="0.2">
      <c r="A488" s="98"/>
      <c r="B488" s="98"/>
      <c r="E488" s="7"/>
      <c r="F488" s="7"/>
      <c r="G488" s="7"/>
      <c r="H488" s="7"/>
      <c r="I488" s="7"/>
      <c r="J488" s="7"/>
      <c r="K488" s="7"/>
      <c r="L488" s="8"/>
      <c r="M488" s="8"/>
      <c r="N488" s="8"/>
    </row>
    <row r="489" spans="1:14" s="10" customFormat="1" ht="15" x14ac:dyDescent="0.2">
      <c r="A489" s="98"/>
      <c r="B489" s="98"/>
      <c r="E489" s="7"/>
      <c r="F489" s="7"/>
      <c r="G489" s="7"/>
      <c r="H489" s="7"/>
      <c r="I489" s="7"/>
      <c r="J489" s="7"/>
      <c r="K489" s="7"/>
      <c r="L489" s="8"/>
      <c r="M489" s="8"/>
      <c r="N489" s="8"/>
    </row>
    <row r="490" spans="1:14" s="10" customFormat="1" ht="15" x14ac:dyDescent="0.2">
      <c r="A490" s="98"/>
      <c r="B490" s="98"/>
      <c r="E490" s="7"/>
      <c r="F490" s="7"/>
      <c r="G490" s="7"/>
      <c r="H490" s="7"/>
      <c r="I490" s="7"/>
      <c r="J490" s="7"/>
      <c r="K490" s="7"/>
      <c r="L490" s="8"/>
      <c r="M490" s="8"/>
      <c r="N490" s="8"/>
    </row>
    <row r="491" spans="1:14" s="10" customFormat="1" ht="15" x14ac:dyDescent="0.2">
      <c r="A491" s="98"/>
      <c r="B491" s="98"/>
      <c r="E491" s="7"/>
      <c r="F491" s="7"/>
      <c r="G491" s="7"/>
      <c r="H491" s="7"/>
      <c r="I491" s="7"/>
      <c r="J491" s="7"/>
      <c r="K491" s="7"/>
      <c r="L491" s="8"/>
      <c r="M491" s="8"/>
      <c r="N491" s="8"/>
    </row>
    <row r="492" spans="1:14" s="10" customFormat="1" ht="15" x14ac:dyDescent="0.2">
      <c r="A492" s="98"/>
      <c r="B492" s="98"/>
      <c r="E492" s="7"/>
      <c r="F492" s="7"/>
      <c r="G492" s="7"/>
      <c r="H492" s="7"/>
      <c r="I492" s="7"/>
      <c r="J492" s="7"/>
      <c r="K492" s="7"/>
      <c r="L492" s="8"/>
      <c r="M492" s="8"/>
      <c r="N492" s="8"/>
    </row>
    <row r="493" spans="1:14" s="10" customFormat="1" ht="15" x14ac:dyDescent="0.2">
      <c r="A493" s="98"/>
      <c r="B493" s="98"/>
      <c r="E493" s="7"/>
      <c r="F493" s="7"/>
      <c r="G493" s="7"/>
      <c r="H493" s="7"/>
      <c r="I493" s="7"/>
      <c r="J493" s="7"/>
      <c r="K493" s="7"/>
      <c r="L493" s="8"/>
      <c r="M493" s="8"/>
      <c r="N493" s="8"/>
    </row>
    <row r="494" spans="1:14" s="10" customFormat="1" ht="15" x14ac:dyDescent="0.2">
      <c r="A494" s="98"/>
      <c r="B494" s="98"/>
      <c r="E494" s="7"/>
      <c r="F494" s="7"/>
      <c r="G494" s="7"/>
      <c r="H494" s="7"/>
      <c r="I494" s="7"/>
      <c r="J494" s="7"/>
      <c r="K494" s="7"/>
      <c r="L494" s="8"/>
      <c r="M494" s="8"/>
      <c r="N494" s="8"/>
    </row>
    <row r="495" spans="1:14" s="10" customFormat="1" ht="15" x14ac:dyDescent="0.2">
      <c r="A495" s="98"/>
      <c r="B495" s="98"/>
      <c r="E495" s="7"/>
      <c r="F495" s="7"/>
      <c r="G495" s="7"/>
      <c r="H495" s="7"/>
      <c r="I495" s="7"/>
      <c r="J495" s="7"/>
      <c r="K495" s="7"/>
      <c r="L495" s="8"/>
      <c r="M495" s="8"/>
      <c r="N495" s="8"/>
    </row>
    <row r="496" spans="1:14" s="10" customFormat="1" ht="15" x14ac:dyDescent="0.2">
      <c r="A496" s="98"/>
      <c r="B496" s="98"/>
      <c r="E496" s="7"/>
      <c r="F496" s="7"/>
      <c r="G496" s="7"/>
      <c r="H496" s="7"/>
      <c r="I496" s="7"/>
      <c r="J496" s="7"/>
      <c r="K496" s="7"/>
      <c r="L496" s="8"/>
      <c r="M496" s="8"/>
      <c r="N496" s="8"/>
    </row>
    <row r="497" spans="1:14" s="10" customFormat="1" ht="15" x14ac:dyDescent="0.2">
      <c r="A497" s="98"/>
      <c r="B497" s="98"/>
      <c r="E497" s="7"/>
      <c r="F497" s="7"/>
      <c r="G497" s="7"/>
      <c r="H497" s="7"/>
      <c r="I497" s="7"/>
      <c r="J497" s="7"/>
      <c r="K497" s="7"/>
      <c r="L497" s="8"/>
      <c r="M497" s="8"/>
      <c r="N497" s="8"/>
    </row>
    <row r="498" spans="1:14" s="10" customFormat="1" ht="15" x14ac:dyDescent="0.2">
      <c r="A498" s="98"/>
      <c r="B498" s="98"/>
      <c r="E498" s="7"/>
      <c r="F498" s="7"/>
      <c r="G498" s="7"/>
      <c r="H498" s="7"/>
      <c r="I498" s="7"/>
      <c r="J498" s="7"/>
      <c r="K498" s="7"/>
      <c r="L498" s="8"/>
      <c r="M498" s="8"/>
      <c r="N498" s="8"/>
    </row>
    <row r="499" spans="1:14" s="10" customFormat="1" ht="15" x14ac:dyDescent="0.2">
      <c r="A499" s="98"/>
      <c r="B499" s="98"/>
      <c r="E499" s="7"/>
      <c r="F499" s="7"/>
      <c r="G499" s="7"/>
      <c r="H499" s="7"/>
      <c r="I499" s="7"/>
      <c r="J499" s="7"/>
      <c r="K499" s="7"/>
      <c r="L499" s="8"/>
      <c r="M499" s="8"/>
      <c r="N499" s="8"/>
    </row>
    <row r="500" spans="1:14" s="10" customFormat="1" ht="15" x14ac:dyDescent="0.2">
      <c r="A500" s="98"/>
      <c r="B500" s="98"/>
      <c r="E500" s="7"/>
      <c r="F500" s="7"/>
      <c r="G500" s="7"/>
      <c r="H500" s="7"/>
      <c r="I500" s="7"/>
      <c r="J500" s="7"/>
      <c r="K500" s="7"/>
      <c r="L500" s="8"/>
      <c r="M500" s="8"/>
      <c r="N500" s="8"/>
    </row>
    <row r="501" spans="1:14" s="10" customFormat="1" ht="15" x14ac:dyDescent="0.2">
      <c r="A501" s="98"/>
      <c r="B501" s="98"/>
      <c r="E501" s="7"/>
      <c r="F501" s="7"/>
      <c r="G501" s="7"/>
      <c r="H501" s="7"/>
      <c r="I501" s="7"/>
      <c r="J501" s="7"/>
      <c r="K501" s="7"/>
      <c r="L501" s="8"/>
      <c r="M501" s="8"/>
      <c r="N501" s="8"/>
    </row>
    <row r="502" spans="1:14" s="10" customFormat="1" ht="15" x14ac:dyDescent="0.2">
      <c r="A502" s="98"/>
      <c r="B502" s="98"/>
      <c r="E502" s="7"/>
      <c r="F502" s="7"/>
      <c r="G502" s="7"/>
      <c r="H502" s="7"/>
      <c r="I502" s="7"/>
      <c r="J502" s="7"/>
      <c r="K502" s="7"/>
      <c r="L502" s="8"/>
      <c r="M502" s="8"/>
      <c r="N502" s="8"/>
    </row>
    <row r="503" spans="1:14" s="10" customFormat="1" ht="15" x14ac:dyDescent="0.2">
      <c r="A503" s="98"/>
      <c r="B503" s="98"/>
      <c r="E503" s="7"/>
      <c r="F503" s="7"/>
      <c r="G503" s="7"/>
      <c r="H503" s="7"/>
      <c r="I503" s="7"/>
      <c r="J503" s="7"/>
      <c r="K503" s="7"/>
      <c r="L503" s="8"/>
      <c r="M503" s="8"/>
      <c r="N503" s="8"/>
    </row>
    <row r="504" spans="1:14" s="10" customFormat="1" ht="15" x14ac:dyDescent="0.2">
      <c r="A504" s="98"/>
      <c r="B504" s="98"/>
      <c r="E504" s="7"/>
      <c r="F504" s="7"/>
      <c r="G504" s="7"/>
      <c r="H504" s="7"/>
      <c r="I504" s="7"/>
      <c r="J504" s="7"/>
      <c r="K504" s="7"/>
      <c r="L504" s="8"/>
      <c r="M504" s="8"/>
      <c r="N504" s="8"/>
    </row>
    <row r="505" spans="1:14" s="10" customFormat="1" ht="15" x14ac:dyDescent="0.2">
      <c r="A505" s="98"/>
      <c r="B505" s="98"/>
      <c r="E505" s="7"/>
      <c r="F505" s="7"/>
      <c r="G505" s="7"/>
      <c r="H505" s="7"/>
      <c r="I505" s="7"/>
      <c r="J505" s="7"/>
      <c r="K505" s="7"/>
      <c r="L505" s="8"/>
      <c r="M505" s="8"/>
      <c r="N505" s="8"/>
    </row>
    <row r="506" spans="1:14" s="10" customFormat="1" ht="15" x14ac:dyDescent="0.2">
      <c r="A506" s="98"/>
      <c r="B506" s="98"/>
      <c r="E506" s="7"/>
      <c r="F506" s="7"/>
      <c r="G506" s="7"/>
      <c r="H506" s="7"/>
      <c r="I506" s="7"/>
      <c r="J506" s="7"/>
      <c r="K506" s="7"/>
      <c r="L506" s="8"/>
      <c r="M506" s="8"/>
      <c r="N506" s="8"/>
    </row>
    <row r="507" spans="1:14" s="10" customFormat="1" ht="15" x14ac:dyDescent="0.2">
      <c r="A507" s="98"/>
      <c r="B507" s="98"/>
      <c r="E507" s="7"/>
      <c r="F507" s="7"/>
      <c r="G507" s="7"/>
      <c r="H507" s="7"/>
      <c r="I507" s="7"/>
      <c r="J507" s="7"/>
      <c r="K507" s="7"/>
      <c r="L507" s="8"/>
      <c r="M507" s="8"/>
      <c r="N507" s="8"/>
    </row>
    <row r="508" spans="1:14" s="10" customFormat="1" ht="15" x14ac:dyDescent="0.2">
      <c r="A508" s="98"/>
      <c r="B508" s="98"/>
      <c r="E508" s="7"/>
      <c r="F508" s="7"/>
      <c r="G508" s="7"/>
      <c r="H508" s="7"/>
      <c r="I508" s="7"/>
      <c r="J508" s="7"/>
      <c r="K508" s="7"/>
      <c r="L508" s="8"/>
      <c r="M508" s="8"/>
      <c r="N508" s="8"/>
    </row>
    <row r="509" spans="1:14" s="10" customFormat="1" ht="15" x14ac:dyDescent="0.2">
      <c r="A509" s="98"/>
      <c r="B509" s="98"/>
      <c r="E509" s="7"/>
      <c r="F509" s="7"/>
      <c r="G509" s="7"/>
      <c r="H509" s="7"/>
      <c r="I509" s="7"/>
      <c r="J509" s="7"/>
      <c r="K509" s="7"/>
      <c r="L509" s="8"/>
      <c r="M509" s="8"/>
      <c r="N509" s="8"/>
    </row>
    <row r="510" spans="1:14" s="10" customFormat="1" ht="15" x14ac:dyDescent="0.2">
      <c r="A510" s="98"/>
      <c r="B510" s="98"/>
      <c r="E510" s="7"/>
      <c r="F510" s="7"/>
      <c r="G510" s="7"/>
      <c r="H510" s="7"/>
      <c r="I510" s="7"/>
      <c r="J510" s="7"/>
      <c r="K510" s="7"/>
      <c r="L510" s="8"/>
      <c r="M510" s="8"/>
      <c r="N510" s="8"/>
    </row>
    <row r="511" spans="1:14" s="10" customFormat="1" ht="15" x14ac:dyDescent="0.2">
      <c r="A511" s="98"/>
      <c r="B511" s="98"/>
      <c r="E511" s="7"/>
      <c r="F511" s="7"/>
      <c r="G511" s="7"/>
      <c r="H511" s="7"/>
      <c r="I511" s="7"/>
      <c r="J511" s="7"/>
      <c r="K511" s="7"/>
      <c r="L511" s="8"/>
      <c r="M511" s="8"/>
      <c r="N511" s="8"/>
    </row>
    <row r="512" spans="1:14" s="10" customFormat="1" ht="15" x14ac:dyDescent="0.2">
      <c r="A512" s="98"/>
      <c r="B512" s="98"/>
      <c r="E512" s="7"/>
      <c r="F512" s="7"/>
      <c r="G512" s="7"/>
      <c r="H512" s="7"/>
      <c r="I512" s="7"/>
      <c r="J512" s="7"/>
      <c r="K512" s="7"/>
      <c r="L512" s="8"/>
      <c r="M512" s="8"/>
      <c r="N512" s="8"/>
    </row>
    <row r="513" spans="1:14" s="10" customFormat="1" ht="15" x14ac:dyDescent="0.2">
      <c r="A513" s="98"/>
      <c r="B513" s="98"/>
      <c r="E513" s="7"/>
      <c r="F513" s="7"/>
      <c r="G513" s="7"/>
      <c r="H513" s="7"/>
      <c r="I513" s="7"/>
      <c r="J513" s="7"/>
      <c r="K513" s="7"/>
      <c r="L513" s="8"/>
      <c r="M513" s="8"/>
      <c r="N513" s="8"/>
    </row>
    <row r="514" spans="1:14" s="10" customFormat="1" ht="15" x14ac:dyDescent="0.2">
      <c r="A514" s="98"/>
      <c r="B514" s="98"/>
      <c r="E514" s="7"/>
      <c r="F514" s="7"/>
      <c r="G514" s="7"/>
      <c r="H514" s="7"/>
      <c r="I514" s="7"/>
      <c r="J514" s="7"/>
      <c r="K514" s="7"/>
      <c r="L514" s="8"/>
      <c r="M514" s="8"/>
      <c r="N514" s="8"/>
    </row>
    <row r="515" spans="1:14" s="10" customFormat="1" ht="15" x14ac:dyDescent="0.2">
      <c r="A515" s="98"/>
      <c r="B515" s="98"/>
      <c r="E515" s="7"/>
      <c r="F515" s="7"/>
      <c r="G515" s="7"/>
      <c r="H515" s="7"/>
      <c r="I515" s="7"/>
      <c r="J515" s="7"/>
      <c r="K515" s="7"/>
      <c r="L515" s="8"/>
      <c r="M515" s="8"/>
      <c r="N515" s="8"/>
    </row>
    <row r="516" spans="1:14" s="10" customFormat="1" ht="15" x14ac:dyDescent="0.2">
      <c r="A516" s="98"/>
      <c r="B516" s="98"/>
      <c r="E516" s="7"/>
      <c r="F516" s="7"/>
      <c r="G516" s="7"/>
      <c r="H516" s="7"/>
      <c r="I516" s="7"/>
      <c r="J516" s="7"/>
      <c r="K516" s="7"/>
      <c r="L516" s="8"/>
      <c r="M516" s="8"/>
      <c r="N516" s="8"/>
    </row>
    <row r="517" spans="1:14" s="10" customFormat="1" ht="15" x14ac:dyDescent="0.2">
      <c r="A517" s="98"/>
      <c r="B517" s="98"/>
      <c r="E517" s="7"/>
      <c r="F517" s="7"/>
      <c r="G517" s="7"/>
      <c r="H517" s="7"/>
      <c r="I517" s="7"/>
      <c r="J517" s="7"/>
      <c r="K517" s="7"/>
      <c r="L517" s="8"/>
      <c r="M517" s="8"/>
      <c r="N517" s="8"/>
    </row>
    <row r="518" spans="1:14" s="10" customFormat="1" ht="15" x14ac:dyDescent="0.2">
      <c r="A518" s="98"/>
      <c r="B518" s="98"/>
      <c r="E518" s="7"/>
      <c r="F518" s="7"/>
      <c r="G518" s="7"/>
      <c r="H518" s="7"/>
      <c r="I518" s="7"/>
      <c r="J518" s="7"/>
      <c r="K518" s="7"/>
      <c r="L518" s="8"/>
      <c r="M518" s="8"/>
      <c r="N518" s="8"/>
    </row>
    <row r="519" spans="1:14" s="10" customFormat="1" ht="15" x14ac:dyDescent="0.2">
      <c r="A519" s="98"/>
      <c r="B519" s="98"/>
      <c r="E519" s="7"/>
      <c r="F519" s="7"/>
      <c r="G519" s="7"/>
      <c r="H519" s="7"/>
      <c r="I519" s="7"/>
      <c r="J519" s="7"/>
      <c r="K519" s="7"/>
      <c r="L519" s="8"/>
      <c r="M519" s="8"/>
      <c r="N519" s="8"/>
    </row>
    <row r="520" spans="1:14" s="10" customFormat="1" ht="15" x14ac:dyDescent="0.2">
      <c r="A520" s="98"/>
      <c r="B520" s="98"/>
      <c r="E520" s="7"/>
      <c r="F520" s="7"/>
      <c r="G520" s="7"/>
      <c r="H520" s="7"/>
      <c r="I520" s="7"/>
      <c r="J520" s="7"/>
      <c r="K520" s="7"/>
      <c r="L520" s="8"/>
      <c r="M520" s="8"/>
      <c r="N520" s="8"/>
    </row>
    <row r="521" spans="1:14" s="10" customFormat="1" ht="15" x14ac:dyDescent="0.2">
      <c r="A521" s="98"/>
      <c r="B521" s="98"/>
      <c r="E521" s="7"/>
      <c r="F521" s="7"/>
      <c r="G521" s="7"/>
      <c r="H521" s="7"/>
      <c r="I521" s="7"/>
      <c r="J521" s="7"/>
      <c r="K521" s="7"/>
      <c r="L521" s="8"/>
      <c r="M521" s="8"/>
      <c r="N521" s="8"/>
    </row>
    <row r="522" spans="1:14" s="10" customFormat="1" ht="15" x14ac:dyDescent="0.2">
      <c r="A522" s="98"/>
      <c r="B522" s="98"/>
      <c r="E522" s="7"/>
      <c r="F522" s="7"/>
      <c r="G522" s="7"/>
      <c r="H522" s="7"/>
      <c r="I522" s="7"/>
      <c r="J522" s="7"/>
      <c r="K522" s="7"/>
      <c r="L522" s="8"/>
      <c r="M522" s="8"/>
      <c r="N522" s="8"/>
    </row>
    <row r="523" spans="1:14" s="10" customFormat="1" ht="15" x14ac:dyDescent="0.2">
      <c r="A523" s="98"/>
      <c r="B523" s="98"/>
      <c r="E523" s="7"/>
      <c r="F523" s="7"/>
      <c r="G523" s="7"/>
      <c r="H523" s="7"/>
      <c r="I523" s="7"/>
      <c r="J523" s="7"/>
      <c r="K523" s="7"/>
      <c r="L523" s="8"/>
      <c r="M523" s="8"/>
      <c r="N523" s="8"/>
    </row>
    <row r="524" spans="1:14" s="10" customFormat="1" ht="15" x14ac:dyDescent="0.2">
      <c r="A524" s="98"/>
      <c r="B524" s="98"/>
      <c r="E524" s="7"/>
      <c r="F524" s="7"/>
      <c r="G524" s="7"/>
      <c r="H524" s="7"/>
      <c r="I524" s="7"/>
      <c r="J524" s="7"/>
      <c r="K524" s="7"/>
      <c r="L524" s="8"/>
      <c r="M524" s="8"/>
      <c r="N524" s="8"/>
    </row>
    <row r="525" spans="1:14" s="10" customFormat="1" ht="15" x14ac:dyDescent="0.2">
      <c r="A525" s="98"/>
      <c r="B525" s="98"/>
      <c r="E525" s="7"/>
      <c r="F525" s="7"/>
      <c r="G525" s="7"/>
      <c r="H525" s="7"/>
      <c r="I525" s="7"/>
      <c r="J525" s="7"/>
      <c r="K525" s="7"/>
      <c r="L525" s="8"/>
      <c r="M525" s="8"/>
      <c r="N525" s="8"/>
    </row>
    <row r="526" spans="1:14" s="10" customFormat="1" ht="15" x14ac:dyDescent="0.2">
      <c r="A526" s="98"/>
      <c r="B526" s="98"/>
      <c r="E526" s="7"/>
      <c r="F526" s="7"/>
      <c r="G526" s="7"/>
      <c r="H526" s="7"/>
      <c r="I526" s="7"/>
      <c r="J526" s="7"/>
      <c r="K526" s="7"/>
      <c r="L526" s="8"/>
      <c r="M526" s="8"/>
      <c r="N526" s="8"/>
    </row>
    <row r="527" spans="1:14" s="10" customFormat="1" ht="15" x14ac:dyDescent="0.2">
      <c r="A527" s="98"/>
      <c r="B527" s="98"/>
      <c r="E527" s="7"/>
      <c r="F527" s="7"/>
      <c r="G527" s="7"/>
      <c r="H527" s="7"/>
      <c r="I527" s="7"/>
      <c r="J527" s="7"/>
      <c r="K527" s="7"/>
      <c r="L527" s="8"/>
      <c r="M527" s="8"/>
      <c r="N527" s="8"/>
    </row>
    <row r="528" spans="1:14" s="10" customFormat="1" ht="15" x14ac:dyDescent="0.2">
      <c r="A528" s="98"/>
      <c r="B528" s="98"/>
      <c r="E528" s="7"/>
      <c r="F528" s="7"/>
      <c r="G528" s="7"/>
      <c r="H528" s="7"/>
      <c r="I528" s="7"/>
      <c r="J528" s="7"/>
      <c r="K528" s="7"/>
      <c r="L528" s="8"/>
      <c r="M528" s="8"/>
      <c r="N528" s="8"/>
    </row>
    <row r="529" spans="1:14" s="10" customFormat="1" ht="15" x14ac:dyDescent="0.2">
      <c r="A529" s="98"/>
      <c r="B529" s="98"/>
      <c r="E529" s="7"/>
      <c r="F529" s="7"/>
      <c r="G529" s="7"/>
      <c r="H529" s="7"/>
      <c r="I529" s="7"/>
      <c r="J529" s="7"/>
      <c r="K529" s="7"/>
      <c r="L529" s="8"/>
      <c r="M529" s="8"/>
      <c r="N529" s="8"/>
    </row>
    <row r="530" spans="1:14" s="10" customFormat="1" ht="15" x14ac:dyDescent="0.2">
      <c r="A530" s="98"/>
      <c r="B530" s="98"/>
      <c r="E530" s="7"/>
      <c r="F530" s="7"/>
      <c r="G530" s="7"/>
      <c r="H530" s="7"/>
      <c r="I530" s="7"/>
      <c r="J530" s="7"/>
      <c r="K530" s="7"/>
      <c r="L530" s="8"/>
      <c r="M530" s="8"/>
      <c r="N530" s="8"/>
    </row>
    <row r="531" spans="1:14" s="10" customFormat="1" ht="15" x14ac:dyDescent="0.2">
      <c r="A531" s="98"/>
      <c r="B531" s="98"/>
      <c r="E531" s="7"/>
      <c r="F531" s="7"/>
      <c r="G531" s="7"/>
      <c r="H531" s="7"/>
      <c r="I531" s="7"/>
      <c r="J531" s="7"/>
      <c r="K531" s="7"/>
      <c r="L531" s="8"/>
      <c r="M531" s="8"/>
      <c r="N531" s="8"/>
    </row>
    <row r="532" spans="1:14" s="10" customFormat="1" ht="15" x14ac:dyDescent="0.2">
      <c r="A532" s="98"/>
      <c r="B532" s="98"/>
      <c r="E532" s="7"/>
      <c r="F532" s="7"/>
      <c r="G532" s="7"/>
      <c r="H532" s="7"/>
      <c r="I532" s="7"/>
      <c r="J532" s="7"/>
      <c r="K532" s="7"/>
      <c r="L532" s="8"/>
      <c r="M532" s="8"/>
      <c r="N532" s="8"/>
    </row>
    <row r="533" spans="1:14" s="10" customFormat="1" ht="15" x14ac:dyDescent="0.2">
      <c r="A533" s="98"/>
      <c r="B533" s="98"/>
      <c r="E533" s="7"/>
      <c r="F533" s="7"/>
      <c r="G533" s="7"/>
      <c r="H533" s="7"/>
      <c r="I533" s="7"/>
      <c r="J533" s="7"/>
      <c r="K533" s="7"/>
      <c r="L533" s="8"/>
      <c r="M533" s="8"/>
      <c r="N533" s="8"/>
    </row>
    <row r="534" spans="1:14" s="10" customFormat="1" ht="15" x14ac:dyDescent="0.2">
      <c r="A534" s="98"/>
      <c r="B534" s="98"/>
      <c r="E534" s="7"/>
      <c r="F534" s="7"/>
      <c r="G534" s="7"/>
      <c r="H534" s="7"/>
      <c r="I534" s="7"/>
      <c r="J534" s="7"/>
      <c r="K534" s="7"/>
      <c r="L534" s="8"/>
      <c r="M534" s="8"/>
      <c r="N534" s="8"/>
    </row>
    <row r="535" spans="1:14" s="10" customFormat="1" ht="15" x14ac:dyDescent="0.2">
      <c r="A535" s="98"/>
      <c r="B535" s="98"/>
      <c r="E535" s="7"/>
      <c r="F535" s="7"/>
      <c r="G535" s="7"/>
      <c r="H535" s="7"/>
      <c r="I535" s="7"/>
      <c r="J535" s="7"/>
      <c r="K535" s="7"/>
      <c r="L535" s="8"/>
      <c r="M535" s="8"/>
      <c r="N535" s="8"/>
    </row>
    <row r="536" spans="1:14" s="10" customFormat="1" ht="15" x14ac:dyDescent="0.2">
      <c r="A536" s="98"/>
      <c r="B536" s="98"/>
      <c r="E536" s="7"/>
      <c r="F536" s="7"/>
      <c r="G536" s="7"/>
      <c r="H536" s="7"/>
      <c r="I536" s="7"/>
      <c r="J536" s="7"/>
      <c r="K536" s="7"/>
      <c r="L536" s="8"/>
      <c r="M536" s="8"/>
      <c r="N536" s="8"/>
    </row>
    <row r="537" spans="1:14" s="10" customFormat="1" ht="15" x14ac:dyDescent="0.2">
      <c r="A537" s="98"/>
      <c r="B537" s="98"/>
      <c r="E537" s="7"/>
      <c r="F537" s="7"/>
      <c r="G537" s="7"/>
      <c r="H537" s="7"/>
      <c r="I537" s="7"/>
      <c r="J537" s="7"/>
      <c r="K537" s="7"/>
      <c r="L537" s="8"/>
      <c r="M537" s="8"/>
      <c r="N537" s="8"/>
    </row>
    <row r="538" spans="1:14" s="10" customFormat="1" ht="15" x14ac:dyDescent="0.2">
      <c r="A538" s="98"/>
      <c r="B538" s="98"/>
      <c r="E538" s="7"/>
      <c r="F538" s="7"/>
      <c r="G538" s="7"/>
      <c r="H538" s="7"/>
      <c r="I538" s="7"/>
      <c r="J538" s="7"/>
      <c r="K538" s="7"/>
      <c r="L538" s="8"/>
      <c r="M538" s="8"/>
      <c r="N538" s="8"/>
    </row>
    <row r="539" spans="1:14" s="10" customFormat="1" ht="15" x14ac:dyDescent="0.2">
      <c r="A539" s="98"/>
      <c r="B539" s="98"/>
      <c r="E539" s="7"/>
      <c r="F539" s="7"/>
      <c r="G539" s="7"/>
      <c r="H539" s="7"/>
      <c r="I539" s="7"/>
      <c r="J539" s="7"/>
      <c r="K539" s="7"/>
      <c r="L539" s="8"/>
      <c r="M539" s="8"/>
      <c r="N539" s="8"/>
    </row>
    <row r="540" spans="1:14" s="10" customFormat="1" ht="15" x14ac:dyDescent="0.2">
      <c r="A540" s="98"/>
      <c r="B540" s="98"/>
      <c r="E540" s="7"/>
      <c r="F540" s="7"/>
      <c r="G540" s="7"/>
      <c r="H540" s="7"/>
      <c r="I540" s="7"/>
      <c r="J540" s="7"/>
      <c r="K540" s="7"/>
      <c r="L540" s="8"/>
      <c r="M540" s="8"/>
      <c r="N540" s="8"/>
    </row>
    <row r="541" spans="1:14" s="10" customFormat="1" ht="15" x14ac:dyDescent="0.2">
      <c r="A541" s="98"/>
      <c r="B541" s="98"/>
      <c r="E541" s="7"/>
      <c r="F541" s="7"/>
      <c r="G541" s="7"/>
      <c r="H541" s="7"/>
      <c r="I541" s="7"/>
      <c r="J541" s="7"/>
      <c r="K541" s="7"/>
      <c r="L541" s="8"/>
      <c r="M541" s="8"/>
      <c r="N541" s="8"/>
    </row>
    <row r="542" spans="1:14" s="10" customFormat="1" ht="15" x14ac:dyDescent="0.2">
      <c r="A542" s="98"/>
      <c r="B542" s="98"/>
      <c r="E542" s="7"/>
      <c r="F542" s="7"/>
      <c r="G542" s="7"/>
      <c r="H542" s="7"/>
      <c r="I542" s="7"/>
      <c r="J542" s="7"/>
      <c r="K542" s="7"/>
      <c r="L542" s="8"/>
      <c r="M542" s="8"/>
      <c r="N542" s="8"/>
    </row>
    <row r="543" spans="1:14" s="10" customFormat="1" ht="15" x14ac:dyDescent="0.2">
      <c r="A543" s="98"/>
      <c r="B543" s="98"/>
      <c r="E543" s="7"/>
      <c r="F543" s="7"/>
      <c r="G543" s="7"/>
      <c r="H543" s="7"/>
      <c r="I543" s="7"/>
      <c r="J543" s="7"/>
      <c r="K543" s="7"/>
      <c r="L543" s="8"/>
      <c r="M543" s="8"/>
      <c r="N543" s="8"/>
    </row>
    <row r="544" spans="1:14" s="10" customFormat="1" ht="15" x14ac:dyDescent="0.2">
      <c r="A544" s="98"/>
      <c r="B544" s="98"/>
      <c r="E544" s="7"/>
      <c r="F544" s="7"/>
      <c r="G544" s="7"/>
      <c r="H544" s="7"/>
      <c r="I544" s="7"/>
      <c r="J544" s="7"/>
      <c r="K544" s="7"/>
      <c r="L544" s="8"/>
      <c r="M544" s="8"/>
      <c r="N544" s="8"/>
    </row>
    <row r="545" spans="1:14" s="10" customFormat="1" ht="15" x14ac:dyDescent="0.2">
      <c r="A545" s="98"/>
      <c r="B545" s="98"/>
      <c r="E545" s="7"/>
      <c r="F545" s="7"/>
      <c r="G545" s="7"/>
      <c r="H545" s="7"/>
      <c r="I545" s="7"/>
      <c r="J545" s="7"/>
      <c r="K545" s="7"/>
      <c r="L545" s="8"/>
      <c r="M545" s="8"/>
      <c r="N545" s="8"/>
    </row>
    <row r="546" spans="1:14" s="10" customFormat="1" ht="15" x14ac:dyDescent="0.2">
      <c r="A546" s="98"/>
      <c r="B546" s="98"/>
      <c r="E546" s="7"/>
      <c r="F546" s="7"/>
      <c r="G546" s="7"/>
      <c r="H546" s="7"/>
      <c r="I546" s="7"/>
      <c r="J546" s="7"/>
      <c r="K546" s="7"/>
      <c r="L546" s="8"/>
      <c r="M546" s="8"/>
      <c r="N546" s="8"/>
    </row>
    <row r="547" spans="1:14" s="10" customFormat="1" ht="15" x14ac:dyDescent="0.2">
      <c r="A547" s="98"/>
      <c r="B547" s="98"/>
      <c r="E547" s="7"/>
      <c r="F547" s="7"/>
      <c r="G547" s="7"/>
      <c r="H547" s="7"/>
      <c r="I547" s="7"/>
      <c r="J547" s="7"/>
      <c r="K547" s="7"/>
      <c r="L547" s="8"/>
      <c r="M547" s="8"/>
      <c r="N547" s="8"/>
    </row>
    <row r="548" spans="1:14" s="10" customFormat="1" ht="15" x14ac:dyDescent="0.2">
      <c r="A548" s="98"/>
      <c r="B548" s="98"/>
      <c r="E548" s="7"/>
      <c r="F548" s="7"/>
      <c r="G548" s="7"/>
      <c r="H548" s="7"/>
      <c r="I548" s="7"/>
      <c r="J548" s="7"/>
      <c r="K548" s="7"/>
      <c r="L548" s="8"/>
      <c r="M548" s="8"/>
      <c r="N548" s="8"/>
    </row>
    <row r="549" spans="1:14" s="10" customFormat="1" ht="15" x14ac:dyDescent="0.2">
      <c r="A549" s="98"/>
      <c r="B549" s="98"/>
      <c r="E549" s="7"/>
      <c r="F549" s="7"/>
      <c r="G549" s="7"/>
      <c r="H549" s="7"/>
      <c r="I549" s="7"/>
      <c r="J549" s="7"/>
      <c r="K549" s="7"/>
      <c r="L549" s="8"/>
      <c r="M549" s="8"/>
      <c r="N549" s="8"/>
    </row>
    <row r="550" spans="1:14" s="10" customFormat="1" ht="15" x14ac:dyDescent="0.2">
      <c r="A550" s="98"/>
      <c r="B550" s="98"/>
      <c r="E550" s="7"/>
      <c r="F550" s="7"/>
      <c r="G550" s="7"/>
      <c r="H550" s="7"/>
      <c r="I550" s="7"/>
      <c r="J550" s="7"/>
      <c r="K550" s="7"/>
      <c r="L550" s="8"/>
      <c r="M550" s="8"/>
      <c r="N550" s="8"/>
    </row>
    <row r="551" spans="1:14" s="10" customFormat="1" ht="15" x14ac:dyDescent="0.2">
      <c r="A551" s="98"/>
      <c r="B551" s="98"/>
      <c r="E551" s="7"/>
      <c r="F551" s="7"/>
      <c r="G551" s="7"/>
      <c r="H551" s="7"/>
      <c r="I551" s="7"/>
      <c r="J551" s="7"/>
      <c r="K551" s="7"/>
      <c r="L551" s="8"/>
      <c r="M551" s="8"/>
      <c r="N551" s="8"/>
    </row>
    <row r="552" spans="1:14" s="10" customFormat="1" ht="15" x14ac:dyDescent="0.2">
      <c r="A552" s="98"/>
      <c r="B552" s="98"/>
      <c r="E552" s="7"/>
      <c r="F552" s="7"/>
      <c r="G552" s="7"/>
      <c r="H552" s="7"/>
      <c r="I552" s="7"/>
      <c r="J552" s="7"/>
      <c r="K552" s="7"/>
      <c r="L552" s="8"/>
      <c r="M552" s="8"/>
      <c r="N552" s="8"/>
    </row>
    <row r="553" spans="1:14" s="10" customFormat="1" ht="15" x14ac:dyDescent="0.2">
      <c r="A553" s="98"/>
      <c r="B553" s="98"/>
      <c r="E553" s="7"/>
      <c r="F553" s="7"/>
      <c r="G553" s="7"/>
      <c r="H553" s="7"/>
      <c r="I553" s="7"/>
      <c r="J553" s="7"/>
      <c r="K553" s="7"/>
      <c r="L553" s="8"/>
      <c r="M553" s="8"/>
      <c r="N553" s="8"/>
    </row>
    <row r="554" spans="1:14" s="10" customFormat="1" ht="15" x14ac:dyDescent="0.2">
      <c r="A554" s="98"/>
      <c r="B554" s="98"/>
      <c r="E554" s="7"/>
      <c r="F554" s="7"/>
      <c r="G554" s="7"/>
      <c r="H554" s="7"/>
      <c r="I554" s="7"/>
      <c r="J554" s="7"/>
      <c r="K554" s="7"/>
      <c r="L554" s="8"/>
      <c r="M554" s="8"/>
      <c r="N554" s="8"/>
    </row>
    <row r="555" spans="1:14" s="10" customFormat="1" ht="15" x14ac:dyDescent="0.2">
      <c r="A555" s="98"/>
      <c r="B555" s="98"/>
      <c r="E555" s="7"/>
      <c r="F555" s="7"/>
      <c r="G555" s="7"/>
      <c r="H555" s="7"/>
      <c r="I555" s="7"/>
      <c r="J555" s="7"/>
      <c r="K555" s="7"/>
      <c r="L555" s="8"/>
      <c r="M555" s="8"/>
      <c r="N555" s="8"/>
    </row>
    <row r="556" spans="1:14" s="10" customFormat="1" ht="15" x14ac:dyDescent="0.2">
      <c r="A556" s="98"/>
      <c r="B556" s="98"/>
      <c r="E556" s="7"/>
      <c r="F556" s="7"/>
      <c r="G556" s="7"/>
      <c r="H556" s="7"/>
      <c r="I556" s="7"/>
      <c r="J556" s="7"/>
      <c r="K556" s="7"/>
      <c r="L556" s="8"/>
      <c r="M556" s="8"/>
      <c r="N556" s="8"/>
    </row>
    <row r="557" spans="1:14" s="10" customFormat="1" ht="15" x14ac:dyDescent="0.2">
      <c r="A557" s="98"/>
      <c r="B557" s="98"/>
      <c r="E557" s="7"/>
      <c r="F557" s="7"/>
      <c r="G557" s="7"/>
      <c r="H557" s="7"/>
      <c r="I557" s="7"/>
      <c r="J557" s="7"/>
      <c r="K557" s="7"/>
      <c r="L557" s="8"/>
      <c r="M557" s="8"/>
      <c r="N557" s="8"/>
    </row>
    <row r="558" spans="1:14" s="10" customFormat="1" ht="15" x14ac:dyDescent="0.2">
      <c r="A558" s="98"/>
      <c r="B558" s="98"/>
      <c r="E558" s="7"/>
      <c r="F558" s="7"/>
      <c r="G558" s="7"/>
      <c r="H558" s="7"/>
      <c r="I558" s="7"/>
      <c r="J558" s="7"/>
      <c r="K558" s="7"/>
      <c r="L558" s="8"/>
      <c r="M558" s="8"/>
      <c r="N558" s="8"/>
    </row>
    <row r="559" spans="1:14" s="10" customFormat="1" ht="15" x14ac:dyDescent="0.2">
      <c r="A559" s="98"/>
      <c r="B559" s="98"/>
      <c r="E559" s="7"/>
      <c r="F559" s="7"/>
      <c r="G559" s="7"/>
      <c r="H559" s="7"/>
      <c r="I559" s="7"/>
      <c r="J559" s="7"/>
      <c r="K559" s="7"/>
      <c r="L559" s="8"/>
      <c r="M559" s="8"/>
      <c r="N559" s="8"/>
    </row>
    <row r="560" spans="1:14" s="10" customFormat="1" ht="15" x14ac:dyDescent="0.2">
      <c r="A560" s="98"/>
      <c r="B560" s="98"/>
      <c r="E560" s="7"/>
      <c r="F560" s="7"/>
      <c r="G560" s="7"/>
      <c r="H560" s="7"/>
      <c r="I560" s="7"/>
      <c r="J560" s="7"/>
      <c r="K560" s="7"/>
      <c r="L560" s="8"/>
      <c r="M560" s="8"/>
      <c r="N560" s="8"/>
    </row>
    <row r="561" spans="1:14" s="10" customFormat="1" ht="15" x14ac:dyDescent="0.2">
      <c r="A561" s="98"/>
      <c r="B561" s="98"/>
      <c r="E561" s="7"/>
      <c r="F561" s="7"/>
      <c r="G561" s="7"/>
      <c r="H561" s="7"/>
      <c r="I561" s="7"/>
      <c r="J561" s="7"/>
      <c r="K561" s="7"/>
      <c r="L561" s="8"/>
      <c r="M561" s="8"/>
      <c r="N561" s="8"/>
    </row>
    <row r="562" spans="1:14" s="10" customFormat="1" ht="15" x14ac:dyDescent="0.2">
      <c r="A562" s="98"/>
      <c r="B562" s="98"/>
      <c r="E562" s="7"/>
      <c r="F562" s="7"/>
      <c r="G562" s="7"/>
      <c r="H562" s="7"/>
      <c r="I562" s="7"/>
      <c r="J562" s="7"/>
      <c r="K562" s="7"/>
      <c r="L562" s="8"/>
      <c r="M562" s="8"/>
      <c r="N562" s="8"/>
    </row>
    <row r="563" spans="1:14" s="10" customFormat="1" ht="15" x14ac:dyDescent="0.2">
      <c r="A563" s="98"/>
      <c r="B563" s="98"/>
      <c r="E563" s="7"/>
      <c r="F563" s="7"/>
      <c r="G563" s="7"/>
      <c r="H563" s="7"/>
      <c r="I563" s="7"/>
      <c r="J563" s="7"/>
      <c r="K563" s="7"/>
      <c r="L563" s="8"/>
      <c r="M563" s="8"/>
      <c r="N563" s="8"/>
    </row>
    <row r="564" spans="1:14" s="10" customFormat="1" ht="15" x14ac:dyDescent="0.2">
      <c r="A564" s="98"/>
      <c r="B564" s="98"/>
      <c r="E564" s="7"/>
      <c r="F564" s="7"/>
      <c r="G564" s="7"/>
      <c r="H564" s="7"/>
      <c r="I564" s="7"/>
      <c r="J564" s="7"/>
      <c r="K564" s="7"/>
      <c r="L564" s="8"/>
      <c r="M564" s="8"/>
      <c r="N564" s="8"/>
    </row>
    <row r="565" spans="1:14" s="10" customFormat="1" ht="15" x14ac:dyDescent="0.2">
      <c r="A565" s="98"/>
      <c r="B565" s="98"/>
      <c r="E565" s="7"/>
      <c r="F565" s="7"/>
      <c r="G565" s="7"/>
      <c r="H565" s="7"/>
      <c r="I565" s="7"/>
      <c r="J565" s="7"/>
      <c r="K565" s="7"/>
      <c r="L565" s="8"/>
      <c r="M565" s="8"/>
      <c r="N565" s="8"/>
    </row>
    <row r="566" spans="1:14" s="10" customFormat="1" ht="15" x14ac:dyDescent="0.2">
      <c r="A566" s="98"/>
      <c r="B566" s="98"/>
      <c r="E566" s="7"/>
      <c r="F566" s="7"/>
      <c r="G566" s="7"/>
      <c r="H566" s="7"/>
      <c r="I566" s="7"/>
      <c r="J566" s="7"/>
      <c r="K566" s="7"/>
      <c r="L566" s="8"/>
      <c r="M566" s="8"/>
      <c r="N566" s="8"/>
    </row>
    <row r="567" spans="1:14" s="10" customFormat="1" ht="15" x14ac:dyDescent="0.2">
      <c r="A567" s="98"/>
      <c r="B567" s="98"/>
      <c r="E567" s="7"/>
      <c r="F567" s="7"/>
      <c r="G567" s="7"/>
      <c r="H567" s="7"/>
      <c r="I567" s="7"/>
      <c r="J567" s="7"/>
      <c r="K567" s="7"/>
      <c r="L567" s="8"/>
      <c r="M567" s="8"/>
      <c r="N567" s="8"/>
    </row>
    <row r="568" spans="1:14" s="10" customFormat="1" ht="15" x14ac:dyDescent="0.2">
      <c r="A568" s="98"/>
      <c r="B568" s="98"/>
      <c r="E568" s="7"/>
      <c r="F568" s="7"/>
      <c r="G568" s="7"/>
      <c r="H568" s="7"/>
      <c r="I568" s="7"/>
      <c r="J568" s="7"/>
      <c r="K568" s="7"/>
      <c r="L568" s="8"/>
      <c r="M568" s="8"/>
      <c r="N568" s="8"/>
    </row>
    <row r="569" spans="1:14" s="10" customFormat="1" ht="15" x14ac:dyDescent="0.2">
      <c r="A569" s="98"/>
      <c r="B569" s="98"/>
      <c r="E569" s="7"/>
      <c r="F569" s="7"/>
      <c r="G569" s="7"/>
      <c r="H569" s="7"/>
      <c r="I569" s="7"/>
      <c r="J569" s="7"/>
      <c r="K569" s="7"/>
      <c r="L569" s="8"/>
      <c r="M569" s="8"/>
      <c r="N569" s="8"/>
    </row>
    <row r="570" spans="1:14" s="10" customFormat="1" ht="15" x14ac:dyDescent="0.2">
      <c r="A570" s="98"/>
      <c r="B570" s="98"/>
      <c r="E570" s="7"/>
      <c r="F570" s="7"/>
      <c r="G570" s="7"/>
      <c r="H570" s="7"/>
      <c r="I570" s="7"/>
      <c r="J570" s="7"/>
      <c r="K570" s="7"/>
      <c r="L570" s="8"/>
      <c r="M570" s="8"/>
      <c r="N570" s="8"/>
    </row>
    <row r="571" spans="1:14" s="10" customFormat="1" ht="15" x14ac:dyDescent="0.2">
      <c r="A571" s="98"/>
      <c r="B571" s="98"/>
      <c r="E571" s="7"/>
      <c r="F571" s="7"/>
      <c r="G571" s="7"/>
      <c r="H571" s="7"/>
      <c r="I571" s="7"/>
      <c r="J571" s="7"/>
      <c r="K571" s="7"/>
      <c r="L571" s="8"/>
      <c r="M571" s="8"/>
      <c r="N571" s="8"/>
    </row>
    <row r="572" spans="1:14" s="10" customFormat="1" ht="15" x14ac:dyDescent="0.2">
      <c r="A572" s="98"/>
      <c r="B572" s="98"/>
      <c r="E572" s="7"/>
      <c r="F572" s="7"/>
      <c r="G572" s="7"/>
      <c r="H572" s="7"/>
      <c r="I572" s="7"/>
      <c r="J572" s="7"/>
      <c r="K572" s="7"/>
      <c r="L572" s="8"/>
      <c r="M572" s="8"/>
      <c r="N572" s="8"/>
    </row>
    <row r="573" spans="1:14" s="10" customFormat="1" ht="15" x14ac:dyDescent="0.2">
      <c r="A573" s="98"/>
      <c r="B573" s="98"/>
      <c r="E573" s="7"/>
      <c r="F573" s="7"/>
      <c r="G573" s="7"/>
      <c r="H573" s="7"/>
      <c r="I573" s="7"/>
      <c r="J573" s="7"/>
      <c r="K573" s="7"/>
      <c r="L573" s="8"/>
      <c r="M573" s="8"/>
      <c r="N573" s="8"/>
    </row>
    <row r="574" spans="1:14" s="10" customFormat="1" ht="15" x14ac:dyDescent="0.2">
      <c r="A574" s="98"/>
      <c r="B574" s="98"/>
      <c r="E574" s="7"/>
      <c r="F574" s="7"/>
      <c r="G574" s="7"/>
      <c r="H574" s="7"/>
      <c r="I574" s="7"/>
      <c r="J574" s="7"/>
      <c r="K574" s="7"/>
      <c r="L574" s="8"/>
      <c r="M574" s="8"/>
      <c r="N574" s="8"/>
    </row>
    <row r="575" spans="1:14" s="10" customFormat="1" ht="15" x14ac:dyDescent="0.2">
      <c r="A575" s="98"/>
      <c r="B575" s="98"/>
      <c r="E575" s="7"/>
      <c r="F575" s="7"/>
      <c r="G575" s="7"/>
      <c r="H575" s="7"/>
      <c r="I575" s="7"/>
      <c r="J575" s="7"/>
      <c r="K575" s="7"/>
      <c r="L575" s="8"/>
      <c r="M575" s="8"/>
      <c r="N575" s="8"/>
    </row>
    <row r="576" spans="1:14" s="10" customFormat="1" ht="15" x14ac:dyDescent="0.2">
      <c r="A576" s="98"/>
      <c r="B576" s="98"/>
      <c r="E576" s="7"/>
      <c r="F576" s="7"/>
      <c r="G576" s="7"/>
      <c r="H576" s="7"/>
      <c r="I576" s="7"/>
      <c r="J576" s="7"/>
      <c r="K576" s="7"/>
      <c r="L576" s="8"/>
      <c r="M576" s="8"/>
      <c r="N576" s="8"/>
    </row>
    <row r="577" spans="1:14" s="10" customFormat="1" ht="15" x14ac:dyDescent="0.2">
      <c r="A577" s="98"/>
      <c r="B577" s="98"/>
      <c r="E577" s="7"/>
      <c r="F577" s="7"/>
      <c r="G577" s="7"/>
      <c r="H577" s="7"/>
      <c r="I577" s="7"/>
      <c r="J577" s="7"/>
      <c r="K577" s="7"/>
      <c r="L577" s="8"/>
      <c r="M577" s="8"/>
      <c r="N577" s="8"/>
    </row>
    <row r="578" spans="1:14" s="10" customFormat="1" ht="15" x14ac:dyDescent="0.2">
      <c r="A578" s="98"/>
      <c r="B578" s="98"/>
      <c r="E578" s="7"/>
      <c r="F578" s="7"/>
      <c r="G578" s="7"/>
      <c r="H578" s="7"/>
      <c r="I578" s="7"/>
      <c r="J578" s="7"/>
      <c r="K578" s="7"/>
      <c r="L578" s="8"/>
      <c r="M578" s="8"/>
      <c r="N578" s="8"/>
    </row>
    <row r="579" spans="1:14" s="10" customFormat="1" ht="15" x14ac:dyDescent="0.2">
      <c r="A579" s="98"/>
      <c r="B579" s="98"/>
      <c r="E579" s="7"/>
      <c r="F579" s="7"/>
      <c r="G579" s="7"/>
      <c r="H579" s="7"/>
      <c r="I579" s="7"/>
      <c r="J579" s="7"/>
      <c r="K579" s="7"/>
      <c r="L579" s="8"/>
      <c r="M579" s="8"/>
      <c r="N579" s="8"/>
    </row>
    <row r="580" spans="1:14" s="10" customFormat="1" ht="15" x14ac:dyDescent="0.2">
      <c r="A580" s="98"/>
      <c r="B580" s="98"/>
      <c r="E580" s="7"/>
      <c r="F580" s="7"/>
      <c r="G580" s="7"/>
      <c r="H580" s="7"/>
      <c r="I580" s="7"/>
      <c r="J580" s="7"/>
      <c r="K580" s="7"/>
      <c r="L580" s="8"/>
      <c r="M580" s="8"/>
      <c r="N580" s="8"/>
    </row>
    <row r="581" spans="1:14" s="10" customFormat="1" ht="15" x14ac:dyDescent="0.2">
      <c r="A581" s="98"/>
      <c r="B581" s="98"/>
      <c r="E581" s="7"/>
      <c r="F581" s="7"/>
      <c r="G581" s="7"/>
      <c r="H581" s="7"/>
      <c r="I581" s="7"/>
      <c r="J581" s="7"/>
      <c r="K581" s="7"/>
      <c r="L581" s="8"/>
      <c r="M581" s="8"/>
      <c r="N581" s="8"/>
    </row>
    <row r="582" spans="1:14" s="10" customFormat="1" ht="15" x14ac:dyDescent="0.2">
      <c r="A582" s="98"/>
      <c r="B582" s="98"/>
      <c r="E582" s="7"/>
      <c r="F582" s="7"/>
      <c r="G582" s="7"/>
      <c r="H582" s="7"/>
      <c r="I582" s="7"/>
      <c r="J582" s="7"/>
      <c r="K582" s="7"/>
      <c r="L582" s="8"/>
      <c r="M582" s="8"/>
      <c r="N582" s="8"/>
    </row>
    <row r="583" spans="1:14" s="10" customFormat="1" ht="15" x14ac:dyDescent="0.2">
      <c r="A583" s="98"/>
      <c r="B583" s="98"/>
      <c r="E583" s="7"/>
      <c r="F583" s="7"/>
      <c r="G583" s="7"/>
      <c r="H583" s="7"/>
      <c r="I583" s="7"/>
      <c r="J583" s="7"/>
      <c r="K583" s="7"/>
      <c r="L583" s="8"/>
      <c r="M583" s="8"/>
      <c r="N583" s="8"/>
    </row>
    <row r="584" spans="1:14" s="10" customFormat="1" ht="15" x14ac:dyDescent="0.2">
      <c r="A584" s="98"/>
      <c r="B584" s="98"/>
      <c r="E584" s="7"/>
      <c r="F584" s="7"/>
      <c r="G584" s="7"/>
      <c r="H584" s="7"/>
      <c r="I584" s="7"/>
      <c r="J584" s="7"/>
      <c r="K584" s="7"/>
      <c r="L584" s="8"/>
      <c r="M584" s="8"/>
      <c r="N584" s="8"/>
    </row>
    <row r="585" spans="1:14" s="10" customFormat="1" ht="15" x14ac:dyDescent="0.2">
      <c r="A585" s="98"/>
      <c r="B585" s="98"/>
      <c r="E585" s="7"/>
      <c r="F585" s="7"/>
      <c r="G585" s="7"/>
      <c r="H585" s="7"/>
      <c r="I585" s="7"/>
      <c r="J585" s="7"/>
      <c r="K585" s="7"/>
      <c r="L585" s="8"/>
      <c r="M585" s="8"/>
      <c r="N585" s="8"/>
    </row>
    <row r="586" spans="1:14" s="10" customFormat="1" ht="15" x14ac:dyDescent="0.2">
      <c r="A586" s="98"/>
      <c r="B586" s="98"/>
      <c r="E586" s="7"/>
      <c r="F586" s="7"/>
      <c r="G586" s="7"/>
      <c r="H586" s="7"/>
      <c r="I586" s="7"/>
      <c r="J586" s="7"/>
      <c r="K586" s="7"/>
      <c r="L586" s="8"/>
      <c r="M586" s="8"/>
      <c r="N586" s="8"/>
    </row>
    <row r="587" spans="1:14" s="10" customFormat="1" ht="15" x14ac:dyDescent="0.2">
      <c r="A587" s="98"/>
      <c r="B587" s="98"/>
      <c r="E587" s="7"/>
      <c r="F587" s="7"/>
      <c r="G587" s="7"/>
      <c r="H587" s="7"/>
      <c r="I587" s="7"/>
      <c r="J587" s="7"/>
      <c r="K587" s="7"/>
      <c r="L587" s="8"/>
      <c r="M587" s="8"/>
      <c r="N587" s="8"/>
    </row>
    <row r="588" spans="1:14" s="10" customFormat="1" ht="15" x14ac:dyDescent="0.2">
      <c r="A588" s="98"/>
      <c r="B588" s="98"/>
      <c r="E588" s="7"/>
      <c r="F588" s="7"/>
      <c r="G588" s="7"/>
      <c r="H588" s="7"/>
      <c r="I588" s="7"/>
      <c r="J588" s="7"/>
      <c r="K588" s="7"/>
      <c r="L588" s="8"/>
      <c r="M588" s="8"/>
      <c r="N588" s="8"/>
    </row>
    <row r="589" spans="1:14" s="10" customFormat="1" ht="15" x14ac:dyDescent="0.2">
      <c r="A589" s="98"/>
      <c r="B589" s="98"/>
      <c r="E589" s="7"/>
      <c r="F589" s="7"/>
      <c r="G589" s="7"/>
      <c r="H589" s="7"/>
      <c r="I589" s="7"/>
      <c r="J589" s="7"/>
      <c r="K589" s="7"/>
      <c r="L589" s="8"/>
      <c r="M589" s="8"/>
      <c r="N589" s="8"/>
    </row>
    <row r="590" spans="1:14" s="10" customFormat="1" ht="15" x14ac:dyDescent="0.2">
      <c r="A590" s="98"/>
      <c r="B590" s="98"/>
      <c r="E590" s="7"/>
      <c r="F590" s="7"/>
      <c r="G590" s="7"/>
      <c r="H590" s="7"/>
      <c r="I590" s="7"/>
      <c r="J590" s="7"/>
      <c r="K590" s="7"/>
      <c r="L590" s="8"/>
      <c r="M590" s="8"/>
      <c r="N590" s="8"/>
    </row>
    <row r="591" spans="1:14" s="10" customFormat="1" ht="15" x14ac:dyDescent="0.2">
      <c r="A591" s="98"/>
      <c r="B591" s="98"/>
      <c r="E591" s="7"/>
      <c r="F591" s="7"/>
      <c r="G591" s="7"/>
      <c r="H591" s="7"/>
      <c r="I591" s="7"/>
      <c r="J591" s="7"/>
      <c r="K591" s="7"/>
      <c r="L591" s="8"/>
      <c r="M591" s="8"/>
      <c r="N591" s="8"/>
    </row>
    <row r="592" spans="1:14" s="10" customFormat="1" ht="15" x14ac:dyDescent="0.2">
      <c r="A592" s="98"/>
      <c r="B592" s="98"/>
      <c r="E592" s="7"/>
      <c r="F592" s="7"/>
      <c r="G592" s="7"/>
      <c r="H592" s="7"/>
      <c r="I592" s="7"/>
      <c r="J592" s="7"/>
      <c r="K592" s="7"/>
      <c r="L592" s="8"/>
      <c r="M592" s="8"/>
      <c r="N592" s="8"/>
    </row>
    <row r="593" spans="1:14" s="10" customFormat="1" ht="15" x14ac:dyDescent="0.2">
      <c r="A593" s="98"/>
      <c r="B593" s="98"/>
      <c r="E593" s="7"/>
      <c r="F593" s="7"/>
      <c r="G593" s="7"/>
      <c r="H593" s="7"/>
      <c r="I593" s="7"/>
      <c r="J593" s="7"/>
      <c r="K593" s="7"/>
      <c r="L593" s="8"/>
      <c r="M593" s="8"/>
      <c r="N593" s="8"/>
    </row>
    <row r="594" spans="1:14" s="10" customFormat="1" ht="15" x14ac:dyDescent="0.2">
      <c r="A594" s="98"/>
      <c r="B594" s="98"/>
      <c r="E594" s="7"/>
      <c r="F594" s="7"/>
      <c r="G594" s="7"/>
      <c r="H594" s="7"/>
      <c r="I594" s="7"/>
      <c r="J594" s="7"/>
      <c r="K594" s="7"/>
      <c r="L594" s="8"/>
      <c r="M594" s="8"/>
      <c r="N594" s="8"/>
    </row>
    <row r="595" spans="1:14" s="10" customFormat="1" ht="15" x14ac:dyDescent="0.2">
      <c r="A595" s="98"/>
      <c r="B595" s="98"/>
      <c r="E595" s="7"/>
      <c r="F595" s="7"/>
      <c r="G595" s="7"/>
      <c r="H595" s="7"/>
      <c r="I595" s="7"/>
      <c r="J595" s="7"/>
      <c r="K595" s="7"/>
      <c r="L595" s="8"/>
      <c r="M595" s="8"/>
      <c r="N595" s="8"/>
    </row>
    <row r="596" spans="1:14" s="10" customFormat="1" ht="15" x14ac:dyDescent="0.2">
      <c r="A596" s="98"/>
      <c r="B596" s="98"/>
      <c r="E596" s="7"/>
      <c r="F596" s="7"/>
      <c r="G596" s="7"/>
      <c r="H596" s="7"/>
      <c r="I596" s="7"/>
      <c r="J596" s="7"/>
      <c r="K596" s="7"/>
      <c r="L596" s="8"/>
      <c r="M596" s="8"/>
      <c r="N596" s="8"/>
    </row>
    <row r="597" spans="1:14" s="10" customFormat="1" ht="15" x14ac:dyDescent="0.2">
      <c r="A597" s="98"/>
      <c r="B597" s="98"/>
      <c r="E597" s="7"/>
      <c r="F597" s="7"/>
      <c r="G597" s="7"/>
      <c r="H597" s="7"/>
      <c r="I597" s="7"/>
      <c r="J597" s="7"/>
      <c r="K597" s="7"/>
      <c r="L597" s="8"/>
      <c r="M597" s="8"/>
      <c r="N597" s="8"/>
    </row>
    <row r="598" spans="1:14" s="10" customFormat="1" ht="15" x14ac:dyDescent="0.2">
      <c r="A598" s="98"/>
      <c r="B598" s="98"/>
      <c r="E598" s="7"/>
      <c r="F598" s="7"/>
      <c r="G598" s="7"/>
      <c r="H598" s="7"/>
      <c r="I598" s="7"/>
      <c r="J598" s="7"/>
      <c r="K598" s="7"/>
      <c r="L598" s="8"/>
      <c r="M598" s="8"/>
      <c r="N598" s="8"/>
    </row>
    <row r="599" spans="1:14" s="10" customFormat="1" ht="15" x14ac:dyDescent="0.2">
      <c r="A599" s="98"/>
      <c r="B599" s="98"/>
      <c r="E599" s="7"/>
      <c r="F599" s="7"/>
      <c r="G599" s="7"/>
      <c r="H599" s="7"/>
      <c r="I599" s="7"/>
      <c r="J599" s="7"/>
      <c r="K599" s="7"/>
      <c r="L599" s="8"/>
      <c r="M599" s="8"/>
      <c r="N599" s="8"/>
    </row>
    <row r="600" spans="1:14" s="10" customFormat="1" ht="15" x14ac:dyDescent="0.2">
      <c r="A600" s="98"/>
      <c r="B600" s="98"/>
      <c r="E600" s="7"/>
      <c r="F600" s="7"/>
      <c r="G600" s="7"/>
      <c r="H600" s="7"/>
      <c r="I600" s="7"/>
      <c r="J600" s="7"/>
      <c r="K600" s="7"/>
      <c r="L600" s="8"/>
      <c r="M600" s="8"/>
      <c r="N600" s="8"/>
    </row>
    <row r="601" spans="1:14" s="10" customFormat="1" ht="15" x14ac:dyDescent="0.2">
      <c r="A601" s="98"/>
      <c r="B601" s="98"/>
      <c r="E601" s="7"/>
      <c r="F601" s="7"/>
      <c r="G601" s="7"/>
      <c r="H601" s="7"/>
      <c r="I601" s="7"/>
      <c r="J601" s="7"/>
      <c r="K601" s="7"/>
      <c r="L601" s="8"/>
      <c r="M601" s="8"/>
      <c r="N601" s="8"/>
    </row>
    <row r="602" spans="1:14" s="10" customFormat="1" ht="15" x14ac:dyDescent="0.2">
      <c r="A602" s="98"/>
      <c r="B602" s="98"/>
      <c r="E602" s="7"/>
      <c r="F602" s="7"/>
      <c r="G602" s="7"/>
      <c r="H602" s="7"/>
      <c r="I602" s="7"/>
      <c r="J602" s="7"/>
      <c r="K602" s="7"/>
      <c r="L602" s="8"/>
      <c r="M602" s="8"/>
      <c r="N602" s="8"/>
    </row>
    <row r="603" spans="1:14" s="10" customFormat="1" ht="15" x14ac:dyDescent="0.2">
      <c r="A603" s="98"/>
      <c r="B603" s="98"/>
      <c r="E603" s="7"/>
      <c r="F603" s="7"/>
      <c r="G603" s="7"/>
      <c r="H603" s="7"/>
      <c r="I603" s="7"/>
      <c r="J603" s="7"/>
      <c r="K603" s="7"/>
      <c r="L603" s="8"/>
      <c r="M603" s="8"/>
      <c r="N603" s="8"/>
    </row>
    <row r="604" spans="1:14" s="10" customFormat="1" ht="15" x14ac:dyDescent="0.2">
      <c r="A604" s="98"/>
      <c r="B604" s="98"/>
      <c r="E604" s="7"/>
      <c r="F604" s="7"/>
      <c r="G604" s="7"/>
      <c r="H604" s="7"/>
      <c r="I604" s="7"/>
      <c r="J604" s="7"/>
      <c r="K604" s="7"/>
      <c r="L604" s="8"/>
      <c r="M604" s="8"/>
      <c r="N604" s="8"/>
    </row>
    <row r="605" spans="1:14" s="10" customFormat="1" ht="15" x14ac:dyDescent="0.2">
      <c r="A605" s="98"/>
      <c r="B605" s="98"/>
      <c r="E605" s="7"/>
      <c r="F605" s="7"/>
      <c r="G605" s="7"/>
      <c r="H605" s="7"/>
      <c r="I605" s="7"/>
      <c r="J605" s="7"/>
      <c r="K605" s="7"/>
      <c r="L605" s="8"/>
      <c r="M605" s="8"/>
      <c r="N605" s="8"/>
    </row>
    <row r="606" spans="1:14" s="10" customFormat="1" ht="15" x14ac:dyDescent="0.2">
      <c r="A606" s="98"/>
      <c r="B606" s="98"/>
      <c r="E606" s="7"/>
      <c r="F606" s="7"/>
      <c r="G606" s="7"/>
      <c r="H606" s="7"/>
      <c r="I606" s="7"/>
      <c r="J606" s="7"/>
      <c r="K606" s="7"/>
      <c r="L606" s="8"/>
      <c r="M606" s="8"/>
      <c r="N606" s="8"/>
    </row>
    <row r="607" spans="1:14" s="10" customFormat="1" ht="15" x14ac:dyDescent="0.2">
      <c r="A607" s="98"/>
      <c r="B607" s="98"/>
      <c r="E607" s="7"/>
      <c r="F607" s="7"/>
      <c r="G607" s="7"/>
      <c r="H607" s="7"/>
      <c r="I607" s="7"/>
      <c r="J607" s="7"/>
      <c r="K607" s="7"/>
      <c r="L607" s="8"/>
      <c r="M607" s="8"/>
      <c r="N607" s="8"/>
    </row>
    <row r="608" spans="1:14" s="10" customFormat="1" ht="15" x14ac:dyDescent="0.2">
      <c r="A608" s="98"/>
      <c r="B608" s="98"/>
      <c r="E608" s="7"/>
      <c r="F608" s="7"/>
      <c r="G608" s="7"/>
      <c r="H608" s="7"/>
      <c r="I608" s="7"/>
      <c r="J608" s="7"/>
      <c r="K608" s="7"/>
      <c r="L608" s="8"/>
      <c r="M608" s="8"/>
      <c r="N608" s="8"/>
    </row>
    <row r="609" spans="1:14" s="10" customFormat="1" ht="15" x14ac:dyDescent="0.2">
      <c r="A609" s="98"/>
      <c r="B609" s="98"/>
      <c r="E609" s="7"/>
      <c r="F609" s="7"/>
      <c r="G609" s="7"/>
      <c r="H609" s="7"/>
      <c r="I609" s="7"/>
      <c r="J609" s="7"/>
      <c r="K609" s="7"/>
      <c r="L609" s="8"/>
      <c r="M609" s="8"/>
      <c r="N609" s="8"/>
    </row>
    <row r="610" spans="1:14" s="10" customFormat="1" ht="15" x14ac:dyDescent="0.2">
      <c r="A610" s="98"/>
      <c r="B610" s="98"/>
      <c r="E610" s="7"/>
      <c r="F610" s="7"/>
      <c r="G610" s="7"/>
      <c r="H610" s="7"/>
      <c r="I610" s="7"/>
      <c r="J610" s="7"/>
      <c r="K610" s="7"/>
      <c r="L610" s="8"/>
      <c r="M610" s="8"/>
      <c r="N610" s="8"/>
    </row>
    <row r="611" spans="1:14" s="10" customFormat="1" ht="15" x14ac:dyDescent="0.2">
      <c r="A611" s="98"/>
      <c r="B611" s="98"/>
      <c r="E611" s="7"/>
      <c r="F611" s="7"/>
      <c r="G611" s="7"/>
      <c r="H611" s="7"/>
      <c r="I611" s="7"/>
      <c r="J611" s="7"/>
      <c r="K611" s="7"/>
      <c r="L611" s="8"/>
      <c r="M611" s="8"/>
      <c r="N611" s="8"/>
    </row>
    <row r="612" spans="1:14" s="10" customFormat="1" ht="15" x14ac:dyDescent="0.2">
      <c r="A612" s="98"/>
      <c r="B612" s="98"/>
      <c r="E612" s="7"/>
      <c r="F612" s="7"/>
      <c r="G612" s="7"/>
      <c r="H612" s="7"/>
      <c r="I612" s="7"/>
      <c r="J612" s="7"/>
      <c r="K612" s="7"/>
      <c r="L612" s="8"/>
      <c r="M612" s="8"/>
      <c r="N612" s="8"/>
    </row>
    <row r="613" spans="1:14" s="10" customFormat="1" ht="15" x14ac:dyDescent="0.2">
      <c r="A613" s="98"/>
      <c r="B613" s="98"/>
      <c r="E613" s="7"/>
      <c r="F613" s="7"/>
      <c r="G613" s="7"/>
      <c r="H613" s="7"/>
      <c r="I613" s="7"/>
      <c r="J613" s="7"/>
      <c r="K613" s="7"/>
      <c r="L613" s="8"/>
      <c r="M613" s="8"/>
      <c r="N613" s="8"/>
    </row>
    <row r="614" spans="1:14" s="10" customFormat="1" ht="15" x14ac:dyDescent="0.2">
      <c r="A614" s="98"/>
      <c r="B614" s="98"/>
      <c r="E614" s="7"/>
      <c r="F614" s="7"/>
      <c r="G614" s="7"/>
      <c r="H614" s="7"/>
      <c r="I614" s="7"/>
      <c r="J614" s="7"/>
      <c r="K614" s="7"/>
      <c r="L614" s="8"/>
      <c r="M614" s="8"/>
      <c r="N614" s="8"/>
    </row>
    <row r="615" spans="1:14" s="10" customFormat="1" ht="15" x14ac:dyDescent="0.2">
      <c r="A615" s="98"/>
      <c r="B615" s="98"/>
      <c r="E615" s="7"/>
      <c r="F615" s="7"/>
      <c r="G615" s="7"/>
      <c r="H615" s="7"/>
      <c r="I615" s="7"/>
      <c r="J615" s="7"/>
      <c r="K615" s="7"/>
      <c r="L615" s="8"/>
      <c r="M615" s="8"/>
      <c r="N615" s="8"/>
    </row>
    <row r="616" spans="1:14" s="10" customFormat="1" ht="15" x14ac:dyDescent="0.2">
      <c r="A616" s="98"/>
      <c r="B616" s="98"/>
      <c r="E616" s="7"/>
      <c r="F616" s="7"/>
      <c r="G616" s="7"/>
      <c r="H616" s="7"/>
      <c r="I616" s="7"/>
      <c r="J616" s="7"/>
      <c r="K616" s="7"/>
      <c r="L616" s="8"/>
      <c r="M616" s="8"/>
      <c r="N616" s="8"/>
    </row>
    <row r="617" spans="1:14" s="10" customFormat="1" ht="15" x14ac:dyDescent="0.2">
      <c r="A617" s="98"/>
      <c r="B617" s="98"/>
      <c r="E617" s="7"/>
      <c r="F617" s="7"/>
      <c r="G617" s="7"/>
      <c r="H617" s="7"/>
      <c r="I617" s="7"/>
      <c r="J617" s="7"/>
      <c r="K617" s="7"/>
      <c r="L617" s="8"/>
      <c r="M617" s="8"/>
      <c r="N617" s="8"/>
    </row>
    <row r="618" spans="1:14" s="10" customFormat="1" ht="15" x14ac:dyDescent="0.2">
      <c r="A618" s="98"/>
      <c r="B618" s="98"/>
      <c r="E618" s="7"/>
      <c r="F618" s="7"/>
      <c r="G618" s="7"/>
      <c r="H618" s="7"/>
      <c r="I618" s="7"/>
      <c r="J618" s="7"/>
      <c r="K618" s="7"/>
      <c r="L618" s="8"/>
      <c r="M618" s="8"/>
      <c r="N618" s="8"/>
    </row>
    <row r="619" spans="1:14" s="10" customFormat="1" ht="15" x14ac:dyDescent="0.2">
      <c r="A619" s="98"/>
      <c r="B619" s="98"/>
      <c r="E619" s="7"/>
      <c r="F619" s="7"/>
      <c r="G619" s="7"/>
      <c r="H619" s="7"/>
      <c r="I619" s="7"/>
      <c r="J619" s="7"/>
      <c r="K619" s="7"/>
      <c r="L619" s="8"/>
      <c r="M619" s="8"/>
      <c r="N619" s="8"/>
    </row>
    <row r="620" spans="1:14" s="10" customFormat="1" ht="15" x14ac:dyDescent="0.2">
      <c r="A620" s="98"/>
      <c r="B620" s="98"/>
      <c r="E620" s="7"/>
      <c r="F620" s="7"/>
      <c r="G620" s="7"/>
      <c r="H620" s="7"/>
      <c r="I620" s="7"/>
      <c r="J620" s="7"/>
      <c r="K620" s="7"/>
      <c r="L620" s="8"/>
      <c r="M620" s="8"/>
      <c r="N620" s="8"/>
    </row>
    <row r="621" spans="1:14" s="10" customFormat="1" ht="15" x14ac:dyDescent="0.2">
      <c r="A621" s="98"/>
      <c r="B621" s="98"/>
      <c r="E621" s="7"/>
      <c r="F621" s="7"/>
      <c r="G621" s="7"/>
      <c r="H621" s="7"/>
      <c r="I621" s="7"/>
      <c r="J621" s="7"/>
      <c r="K621" s="7"/>
      <c r="L621" s="8"/>
      <c r="M621" s="8"/>
      <c r="N621" s="8"/>
    </row>
    <row r="622" spans="1:14" s="10" customFormat="1" ht="15" x14ac:dyDescent="0.2">
      <c r="A622" s="98"/>
      <c r="B622" s="98"/>
      <c r="E622" s="7"/>
      <c r="F622" s="7"/>
      <c r="G622" s="7"/>
      <c r="H622" s="7"/>
      <c r="I622" s="7"/>
      <c r="J622" s="7"/>
      <c r="K622" s="7"/>
      <c r="L622" s="8"/>
      <c r="M622" s="8"/>
      <c r="N622" s="8"/>
    </row>
    <row r="623" spans="1:14" s="10" customFormat="1" ht="15" x14ac:dyDescent="0.2">
      <c r="A623" s="98"/>
      <c r="B623" s="98"/>
      <c r="E623" s="7"/>
      <c r="F623" s="7"/>
      <c r="G623" s="7"/>
      <c r="H623" s="7"/>
      <c r="I623" s="7"/>
      <c r="J623" s="7"/>
      <c r="K623" s="7"/>
      <c r="L623" s="8"/>
      <c r="M623" s="8"/>
      <c r="N623" s="8"/>
    </row>
    <row r="624" spans="1:14" s="10" customFormat="1" ht="15" x14ac:dyDescent="0.2">
      <c r="A624" s="98"/>
      <c r="B624" s="98"/>
      <c r="E624" s="7"/>
      <c r="F624" s="7"/>
      <c r="G624" s="7"/>
      <c r="H624" s="7"/>
      <c r="I624" s="7"/>
      <c r="J624" s="7"/>
      <c r="K624" s="7"/>
      <c r="L624" s="8"/>
      <c r="M624" s="8"/>
      <c r="N624" s="8"/>
    </row>
    <row r="625" spans="1:14" s="10" customFormat="1" ht="15" x14ac:dyDescent="0.2">
      <c r="A625" s="98"/>
      <c r="B625" s="98"/>
      <c r="E625" s="7"/>
      <c r="F625" s="7"/>
      <c r="G625" s="7"/>
      <c r="H625" s="7"/>
      <c r="I625" s="7"/>
      <c r="J625" s="7"/>
      <c r="K625" s="7"/>
      <c r="L625" s="8"/>
      <c r="M625" s="8"/>
      <c r="N625" s="8"/>
    </row>
    <row r="626" spans="1:14" s="10" customFormat="1" ht="15" x14ac:dyDescent="0.2">
      <c r="A626" s="98"/>
      <c r="B626" s="98"/>
      <c r="E626" s="7"/>
      <c r="F626" s="7"/>
      <c r="G626" s="7"/>
      <c r="H626" s="7"/>
      <c r="I626" s="7"/>
      <c r="J626" s="7"/>
      <c r="K626" s="7"/>
      <c r="L626" s="8"/>
      <c r="M626" s="8"/>
      <c r="N626" s="8"/>
    </row>
    <row r="627" spans="1:14" s="10" customFormat="1" ht="15" x14ac:dyDescent="0.2">
      <c r="A627" s="98"/>
      <c r="B627" s="98"/>
      <c r="E627" s="7"/>
      <c r="F627" s="7"/>
      <c r="G627" s="7"/>
      <c r="H627" s="7"/>
      <c r="I627" s="7"/>
      <c r="J627" s="7"/>
      <c r="K627" s="7"/>
      <c r="L627" s="8"/>
      <c r="M627" s="8"/>
      <c r="N627" s="8"/>
    </row>
    <row r="628" spans="1:14" s="10" customFormat="1" ht="15" x14ac:dyDescent="0.2">
      <c r="A628" s="98"/>
      <c r="B628" s="98"/>
      <c r="E628" s="7"/>
      <c r="F628" s="7"/>
      <c r="G628" s="7"/>
      <c r="H628" s="7"/>
      <c r="I628" s="7"/>
      <c r="J628" s="7"/>
      <c r="K628" s="7"/>
      <c r="L628" s="8"/>
      <c r="M628" s="8"/>
      <c r="N628" s="8"/>
    </row>
    <row r="629" spans="1:14" s="10" customFormat="1" ht="15" x14ac:dyDescent="0.2">
      <c r="A629" s="98"/>
      <c r="B629" s="98"/>
      <c r="E629" s="7"/>
      <c r="F629" s="7"/>
      <c r="G629" s="7"/>
      <c r="H629" s="7"/>
      <c r="I629" s="7"/>
      <c r="J629" s="7"/>
      <c r="K629" s="7"/>
      <c r="L629" s="8"/>
      <c r="M629" s="8"/>
      <c r="N629" s="8"/>
    </row>
    <row r="630" spans="1:14" s="10" customFormat="1" ht="15" x14ac:dyDescent="0.2">
      <c r="A630" s="98"/>
      <c r="B630" s="98"/>
      <c r="E630" s="7"/>
      <c r="F630" s="7"/>
      <c r="G630" s="7"/>
      <c r="H630" s="7"/>
      <c r="I630" s="7"/>
      <c r="J630" s="7"/>
      <c r="K630" s="7"/>
      <c r="L630" s="8"/>
      <c r="M630" s="8"/>
      <c r="N630" s="8"/>
    </row>
    <row r="631" spans="1:14" s="10" customFormat="1" ht="15" x14ac:dyDescent="0.2">
      <c r="A631" s="98"/>
      <c r="B631" s="98"/>
      <c r="E631" s="7"/>
      <c r="F631" s="7"/>
      <c r="G631" s="7"/>
      <c r="H631" s="7"/>
      <c r="I631" s="7"/>
      <c r="J631" s="7"/>
      <c r="K631" s="7"/>
      <c r="L631" s="8"/>
      <c r="M631" s="8"/>
      <c r="N631" s="8"/>
    </row>
    <row r="632" spans="1:14" s="10" customFormat="1" ht="15" x14ac:dyDescent="0.2">
      <c r="A632" s="98"/>
      <c r="B632" s="98"/>
      <c r="E632" s="7"/>
      <c r="F632" s="7"/>
      <c r="G632" s="7"/>
      <c r="H632" s="7"/>
      <c r="I632" s="7"/>
      <c r="J632" s="7"/>
      <c r="K632" s="7"/>
      <c r="L632" s="8"/>
      <c r="M632" s="8"/>
      <c r="N632" s="8"/>
    </row>
    <row r="633" spans="1:14" s="10" customFormat="1" ht="15" x14ac:dyDescent="0.2">
      <c r="A633" s="98"/>
      <c r="B633" s="98"/>
      <c r="E633" s="7"/>
      <c r="F633" s="7"/>
      <c r="G633" s="7"/>
      <c r="H633" s="7"/>
      <c r="I633" s="7"/>
      <c r="J633" s="7"/>
      <c r="K633" s="7"/>
      <c r="L633" s="8"/>
      <c r="M633" s="8"/>
      <c r="N633" s="8"/>
    </row>
    <row r="634" spans="1:14" s="10" customFormat="1" ht="15" x14ac:dyDescent="0.2">
      <c r="A634" s="98"/>
      <c r="B634" s="98"/>
      <c r="E634" s="7"/>
      <c r="F634" s="7"/>
      <c r="G634" s="7"/>
      <c r="H634" s="7"/>
      <c r="I634" s="7"/>
      <c r="J634" s="7"/>
      <c r="K634" s="7"/>
      <c r="L634" s="8"/>
      <c r="M634" s="8"/>
      <c r="N634" s="8"/>
    </row>
    <row r="635" spans="1:14" s="10" customFormat="1" ht="15" x14ac:dyDescent="0.2">
      <c r="A635" s="98"/>
      <c r="B635" s="98"/>
      <c r="E635" s="7"/>
      <c r="F635" s="7"/>
      <c r="G635" s="7"/>
      <c r="H635" s="7"/>
      <c r="I635" s="7"/>
      <c r="J635" s="7"/>
      <c r="K635" s="7"/>
      <c r="L635" s="8"/>
      <c r="M635" s="8"/>
      <c r="N635" s="8"/>
    </row>
    <row r="636" spans="1:14" s="10" customFormat="1" ht="15" x14ac:dyDescent="0.2">
      <c r="A636" s="98"/>
      <c r="B636" s="98"/>
      <c r="E636" s="7"/>
      <c r="F636" s="7"/>
      <c r="G636" s="7"/>
      <c r="H636" s="7"/>
      <c r="I636" s="7"/>
      <c r="J636" s="7"/>
      <c r="K636" s="7"/>
      <c r="L636" s="8"/>
      <c r="M636" s="8"/>
      <c r="N636" s="8"/>
    </row>
    <row r="637" spans="1:14" s="10" customFormat="1" ht="15" x14ac:dyDescent="0.2">
      <c r="A637" s="98"/>
      <c r="B637" s="98"/>
      <c r="E637" s="7"/>
      <c r="F637" s="7"/>
      <c r="G637" s="7"/>
      <c r="H637" s="7"/>
      <c r="I637" s="7"/>
      <c r="J637" s="7"/>
      <c r="K637" s="7"/>
      <c r="L637" s="8"/>
      <c r="M637" s="8"/>
      <c r="N637" s="8"/>
    </row>
    <row r="638" spans="1:14" s="10" customFormat="1" ht="15" x14ac:dyDescent="0.2">
      <c r="A638" s="98"/>
      <c r="B638" s="98"/>
      <c r="E638" s="7"/>
      <c r="F638" s="7"/>
      <c r="G638" s="7"/>
      <c r="H638" s="7"/>
      <c r="I638" s="7"/>
      <c r="J638" s="7"/>
      <c r="K638" s="7"/>
      <c r="L638" s="8"/>
      <c r="M638" s="8"/>
      <c r="N638" s="8"/>
    </row>
    <row r="639" spans="1:14" s="10" customFormat="1" ht="15" x14ac:dyDescent="0.2">
      <c r="A639" s="98"/>
      <c r="B639" s="98"/>
      <c r="E639" s="7"/>
      <c r="F639" s="7"/>
      <c r="G639" s="7"/>
      <c r="H639" s="7"/>
      <c r="I639" s="7"/>
      <c r="J639" s="7"/>
      <c r="K639" s="7"/>
      <c r="L639" s="8"/>
      <c r="M639" s="8"/>
      <c r="N639" s="8"/>
    </row>
    <row r="640" spans="1:14" s="10" customFormat="1" ht="15" x14ac:dyDescent="0.2">
      <c r="A640" s="98"/>
      <c r="B640" s="98"/>
      <c r="E640" s="7"/>
      <c r="F640" s="7"/>
      <c r="G640" s="7"/>
      <c r="H640" s="7"/>
      <c r="I640" s="7"/>
      <c r="J640" s="7"/>
      <c r="K640" s="7"/>
      <c r="L640" s="8"/>
      <c r="M640" s="8"/>
      <c r="N640" s="8"/>
    </row>
    <row r="641" spans="1:14" s="10" customFormat="1" ht="15" x14ac:dyDescent="0.2">
      <c r="A641" s="98"/>
      <c r="B641" s="98"/>
      <c r="E641" s="7"/>
      <c r="F641" s="7"/>
      <c r="G641" s="7"/>
      <c r="H641" s="7"/>
      <c r="I641" s="7"/>
      <c r="J641" s="7"/>
      <c r="K641" s="7"/>
      <c r="L641" s="8"/>
      <c r="M641" s="8"/>
      <c r="N641" s="8"/>
    </row>
    <row r="642" spans="1:14" s="10" customFormat="1" ht="15" x14ac:dyDescent="0.2">
      <c r="A642" s="98"/>
      <c r="B642" s="98"/>
      <c r="E642" s="7"/>
      <c r="F642" s="7"/>
      <c r="G642" s="7"/>
      <c r="H642" s="7"/>
      <c r="I642" s="7"/>
      <c r="J642" s="7"/>
      <c r="K642" s="7"/>
      <c r="L642" s="8"/>
      <c r="M642" s="8"/>
      <c r="N642" s="8"/>
    </row>
    <row r="643" spans="1:14" s="10" customFormat="1" ht="15" x14ac:dyDescent="0.2">
      <c r="A643" s="98"/>
      <c r="B643" s="98"/>
      <c r="E643" s="7"/>
      <c r="F643" s="7"/>
      <c r="G643" s="7"/>
      <c r="H643" s="7"/>
      <c r="I643" s="7"/>
      <c r="J643" s="7"/>
      <c r="K643" s="7"/>
      <c r="L643" s="8"/>
      <c r="M643" s="8"/>
      <c r="N643" s="8"/>
    </row>
    <row r="644" spans="1:14" s="10" customFormat="1" ht="15" x14ac:dyDescent="0.2">
      <c r="A644" s="98"/>
      <c r="B644" s="98"/>
      <c r="E644" s="7"/>
      <c r="F644" s="7"/>
      <c r="G644" s="7"/>
      <c r="H644" s="7"/>
      <c r="I644" s="7"/>
      <c r="J644" s="7"/>
      <c r="K644" s="7"/>
      <c r="L644" s="8"/>
      <c r="M644" s="8"/>
      <c r="N644" s="8"/>
    </row>
    <row r="645" spans="1:14" s="10" customFormat="1" ht="15" x14ac:dyDescent="0.2">
      <c r="A645" s="98"/>
      <c r="B645" s="98"/>
      <c r="E645" s="7"/>
      <c r="F645" s="7"/>
      <c r="G645" s="7"/>
      <c r="H645" s="7"/>
      <c r="I645" s="7"/>
      <c r="J645" s="7"/>
      <c r="K645" s="7"/>
      <c r="L645" s="8"/>
      <c r="M645" s="8"/>
      <c r="N645" s="8"/>
    </row>
    <row r="646" spans="1:14" s="10" customFormat="1" ht="15" x14ac:dyDescent="0.2">
      <c r="A646" s="98"/>
      <c r="B646" s="98"/>
      <c r="E646" s="7"/>
      <c r="F646" s="7"/>
      <c r="G646" s="7"/>
      <c r="H646" s="7"/>
      <c r="I646" s="7"/>
      <c r="J646" s="7"/>
      <c r="K646" s="7"/>
      <c r="L646" s="8"/>
      <c r="M646" s="8"/>
      <c r="N646" s="8"/>
    </row>
    <row r="647" spans="1:14" s="10" customFormat="1" ht="15" x14ac:dyDescent="0.2">
      <c r="A647" s="98"/>
      <c r="B647" s="98"/>
      <c r="E647" s="7"/>
      <c r="F647" s="7"/>
      <c r="G647" s="7"/>
      <c r="H647" s="7"/>
      <c r="I647" s="7"/>
      <c r="J647" s="7"/>
      <c r="K647" s="7"/>
      <c r="L647" s="8"/>
      <c r="M647" s="8"/>
      <c r="N647" s="8"/>
    </row>
    <row r="648" spans="1:14" s="10" customFormat="1" ht="15" x14ac:dyDescent="0.2">
      <c r="A648" s="98"/>
      <c r="B648" s="98"/>
      <c r="E648" s="7"/>
      <c r="F648" s="7"/>
      <c r="G648" s="7"/>
      <c r="H648" s="7"/>
      <c r="I648" s="7"/>
      <c r="J648" s="7"/>
      <c r="K648" s="7"/>
      <c r="L648" s="8"/>
      <c r="M648" s="8"/>
      <c r="N648" s="8"/>
    </row>
    <row r="649" spans="1:14" s="10" customFormat="1" ht="15" x14ac:dyDescent="0.2">
      <c r="A649" s="98"/>
      <c r="B649" s="98"/>
      <c r="E649" s="7"/>
      <c r="F649" s="7"/>
      <c r="G649" s="7"/>
      <c r="H649" s="7"/>
      <c r="I649" s="7"/>
      <c r="J649" s="7"/>
      <c r="K649" s="7"/>
      <c r="L649" s="8"/>
      <c r="M649" s="8"/>
      <c r="N649" s="8"/>
    </row>
    <row r="650" spans="1:14" s="10" customFormat="1" ht="15" x14ac:dyDescent="0.2">
      <c r="A650" s="98"/>
      <c r="B650" s="98"/>
      <c r="E650" s="7"/>
      <c r="F650" s="7"/>
      <c r="G650" s="7"/>
      <c r="H650" s="7"/>
      <c r="I650" s="7"/>
      <c r="J650" s="7"/>
      <c r="K650" s="7"/>
      <c r="L650" s="8"/>
      <c r="M650" s="8"/>
      <c r="N650" s="8"/>
    </row>
    <row r="651" spans="1:14" s="10" customFormat="1" ht="15" x14ac:dyDescent="0.2">
      <c r="A651" s="98"/>
      <c r="B651" s="98"/>
      <c r="E651" s="7"/>
      <c r="F651" s="7"/>
      <c r="G651" s="7"/>
      <c r="H651" s="7"/>
      <c r="I651" s="7"/>
      <c r="J651" s="7"/>
      <c r="K651" s="7"/>
      <c r="L651" s="8"/>
      <c r="M651" s="8"/>
      <c r="N651" s="8"/>
    </row>
    <row r="652" spans="1:14" s="10" customFormat="1" ht="15" x14ac:dyDescent="0.2">
      <c r="A652" s="98"/>
      <c r="B652" s="98"/>
      <c r="E652" s="7"/>
      <c r="F652" s="7"/>
      <c r="G652" s="7"/>
      <c r="H652" s="7"/>
      <c r="I652" s="7"/>
      <c r="J652" s="7"/>
      <c r="K652" s="7"/>
      <c r="L652" s="8"/>
      <c r="M652" s="8"/>
      <c r="N652" s="8"/>
    </row>
    <row r="653" spans="1:14" s="10" customFormat="1" ht="15" x14ac:dyDescent="0.2">
      <c r="A653" s="98"/>
      <c r="B653" s="98"/>
      <c r="E653" s="7"/>
      <c r="F653" s="7"/>
      <c r="G653" s="7"/>
      <c r="H653" s="7"/>
      <c r="I653" s="7"/>
      <c r="J653" s="7"/>
      <c r="K653" s="7"/>
      <c r="L653" s="8"/>
      <c r="M653" s="8"/>
      <c r="N653" s="8"/>
    </row>
    <row r="654" spans="1:14" s="10" customFormat="1" ht="15" x14ac:dyDescent="0.2">
      <c r="A654" s="98"/>
      <c r="B654" s="98"/>
      <c r="E654" s="7"/>
      <c r="F654" s="7"/>
      <c r="G654" s="7"/>
      <c r="H654" s="7"/>
      <c r="I654" s="7"/>
      <c r="J654" s="7"/>
      <c r="K654" s="7"/>
      <c r="L654" s="8"/>
      <c r="M654" s="8"/>
      <c r="N654" s="8"/>
    </row>
    <row r="655" spans="1:14" s="10" customFormat="1" ht="15" x14ac:dyDescent="0.2">
      <c r="A655" s="98"/>
      <c r="B655" s="98"/>
      <c r="E655" s="7"/>
      <c r="F655" s="7"/>
      <c r="G655" s="7"/>
      <c r="H655" s="7"/>
      <c r="I655" s="7"/>
      <c r="J655" s="7"/>
      <c r="K655" s="7"/>
      <c r="L655" s="8"/>
      <c r="M655" s="8"/>
      <c r="N655" s="8"/>
    </row>
  </sheetData>
  <mergeCells count="11">
    <mergeCell ref="A61:B61"/>
    <mergeCell ref="A62:N63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11811023622047245"/>
  <pageSetup paperSize="9" scale="67" firstPageNumber="62" orientation="landscape" useFirstPageNumber="1" r:id="rId1"/>
  <headerFooter alignWithMargins="0">
    <oddFooter xml:space="preserve">&amp;L&amp;"Arial,Kurzíva"&amp;11Zastupitelstvo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rowBreaks count="1" manualBreakCount="1">
    <brk id="2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7"/>
  <sheetViews>
    <sheetView showGridLines="0" topLeftCell="A13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111</v>
      </c>
      <c r="F2" s="482"/>
      <c r="G2" s="482"/>
      <c r="H2" s="482"/>
      <c r="I2" s="482"/>
    </row>
    <row r="3" spans="1:9" ht="9.75" customHeight="1" x14ac:dyDescent="0.4">
      <c r="A3" s="290"/>
      <c r="B3" s="290"/>
      <c r="C3" s="290"/>
      <c r="D3" s="290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251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252</v>
      </c>
      <c r="D6" s="260"/>
      <c r="E6" s="478" t="s">
        <v>252</v>
      </c>
      <c r="F6" s="479"/>
      <c r="G6" s="261" t="s">
        <v>3</v>
      </c>
      <c r="H6" s="480">
        <v>1102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291"/>
      <c r="I14" s="29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65284000</v>
      </c>
      <c r="F16" s="491"/>
      <c r="G16" s="6">
        <v>68159712.769999996</v>
      </c>
      <c r="H16" s="43">
        <v>67641290.879999995</v>
      </c>
      <c r="I16" s="43">
        <v>518421.89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42607</v>
      </c>
      <c r="H17" s="135">
        <v>5156</v>
      </c>
      <c r="I17" s="135">
        <v>37451</v>
      </c>
    </row>
    <row r="18" spans="1:9" ht="19.5" x14ac:dyDescent="0.4">
      <c r="A18" s="32" t="s">
        <v>73</v>
      </c>
      <c r="B18" s="3"/>
      <c r="C18" s="3"/>
      <c r="D18" s="3"/>
      <c r="E18" s="490">
        <v>65703000</v>
      </c>
      <c r="F18" s="491"/>
      <c r="G18" s="6">
        <v>68040948.939999983</v>
      </c>
      <c r="H18" s="43">
        <v>67073516.459999986</v>
      </c>
      <c r="I18" s="43">
        <v>967432.48</v>
      </c>
    </row>
    <row r="19" spans="1:9" ht="19.5" x14ac:dyDescent="0.4">
      <c r="A19" s="32"/>
      <c r="B19" s="3"/>
      <c r="C19" s="3"/>
      <c r="D19" s="3"/>
      <c r="E19" s="292"/>
      <c r="F19" s="293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-76156.830000013113</v>
      </c>
      <c r="H20" s="183">
        <f>H18-H16+H17</f>
        <v>-562618.42000000924</v>
      </c>
      <c r="I20" s="183">
        <f>I18-I16+I17</f>
        <v>486461.58999999997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-118763.83000001311</v>
      </c>
      <c r="H21" s="183">
        <f>H20-H17</f>
        <v>-567774.42000000924</v>
      </c>
      <c r="I21" s="183">
        <f>I20-I17</f>
        <v>449010.58999999997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-275271.31000001309</v>
      </c>
      <c r="H25" s="189">
        <f>H21-H26</f>
        <v>-724281.90000000922</v>
      </c>
      <c r="I25" s="189">
        <f>I21-I26</f>
        <v>449010.58999999997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156507.48000000001</v>
      </c>
      <c r="H26" s="189">
        <v>156507.48000000001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0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0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156507.48000000001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2970924.38</v>
      </c>
      <c r="H33" s="263"/>
      <c r="I33" s="263"/>
    </row>
    <row r="34" spans="1:9" ht="47.25" customHeight="1" x14ac:dyDescent="0.2">
      <c r="A34" s="494" t="s">
        <v>200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80000</v>
      </c>
      <c r="G37" s="54">
        <v>80000</v>
      </c>
      <c r="H37" s="55"/>
      <c r="I37" s="266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4002813</v>
      </c>
      <c r="G41" s="54">
        <v>4002813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73600</v>
      </c>
      <c r="F50" s="279">
        <v>0</v>
      </c>
      <c r="G50" s="280">
        <v>30000</v>
      </c>
      <c r="H50" s="280">
        <f>E50+F50-G50</f>
        <v>43600</v>
      </c>
      <c r="I50" s="281">
        <v>43600</v>
      </c>
    </row>
    <row r="51" spans="1:9" x14ac:dyDescent="0.2">
      <c r="A51" s="282"/>
      <c r="B51" s="112"/>
      <c r="C51" s="112" t="s">
        <v>20</v>
      </c>
      <c r="D51" s="112"/>
      <c r="E51" s="283">
        <v>978943.53</v>
      </c>
      <c r="F51" s="284">
        <v>731422.54</v>
      </c>
      <c r="G51" s="136">
        <v>294915</v>
      </c>
      <c r="H51" s="136">
        <f>E51+F51-G51</f>
        <v>1415451.07</v>
      </c>
      <c r="I51" s="285">
        <v>1364501.03</v>
      </c>
    </row>
    <row r="52" spans="1:9" x14ac:dyDescent="0.2">
      <c r="A52" s="282"/>
      <c r="B52" s="112"/>
      <c r="C52" s="112" t="s">
        <v>63</v>
      </c>
      <c r="D52" s="112"/>
      <c r="E52" s="283">
        <v>1191968.3799999999</v>
      </c>
      <c r="F52" s="284">
        <v>1065987.49</v>
      </c>
      <c r="G52" s="136">
        <v>465900</v>
      </c>
      <c r="H52" s="136">
        <f>E52+F52-G52</f>
        <v>1792055.87</v>
      </c>
      <c r="I52" s="285">
        <v>1442757.26</v>
      </c>
    </row>
    <row r="53" spans="1:9" x14ac:dyDescent="0.2">
      <c r="A53" s="282"/>
      <c r="B53" s="112"/>
      <c r="C53" s="112" t="s">
        <v>61</v>
      </c>
      <c r="D53" s="112"/>
      <c r="E53" s="283">
        <v>1126871.23</v>
      </c>
      <c r="F53" s="284">
        <v>4487496</v>
      </c>
      <c r="G53" s="136">
        <v>4400661</v>
      </c>
      <c r="H53" s="136">
        <f>E53+F53-G53</f>
        <v>1213706.2300000004</v>
      </c>
      <c r="I53" s="285">
        <v>1213706.23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3371383.14</v>
      </c>
      <c r="F54" s="68">
        <f>F50+F51+F52+F53</f>
        <v>6284906.0300000003</v>
      </c>
      <c r="G54" s="67">
        <f>G50+G51+G52+G53</f>
        <v>5191476</v>
      </c>
      <c r="H54" s="67">
        <f>H50+H51+H52+H53</f>
        <v>4464813.1700000009</v>
      </c>
      <c r="I54" s="286">
        <f>SUM(I50:I53)</f>
        <v>4064564.52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496" t="str">
        <f>IF(I53=H53,"","Zdůvodnit rozdíl mezi fin. krytím a stavem fondu investic, popř. vyplnit tab. č. 2.1. Fond investic")</f>
        <v/>
      </c>
      <c r="H56" s="497"/>
      <c r="I56" s="497"/>
    </row>
    <row r="57" spans="1:9" x14ac:dyDescent="0.2">
      <c r="G57" s="288"/>
    </row>
    <row r="58" spans="1:9" x14ac:dyDescent="0.2">
      <c r="G58" s="288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7" spans="1:9" x14ac:dyDescent="0.2">
      <c r="A147" s="4"/>
      <c r="B147" s="4"/>
      <c r="C147" s="4"/>
      <c r="D147" s="4"/>
      <c r="E147" s="4"/>
      <c r="F147" s="4"/>
      <c r="G147" s="4"/>
      <c r="H147" s="4"/>
      <c r="I147" s="4"/>
    </row>
    <row r="153" spans="1:9" x14ac:dyDescent="0.2">
      <c r="A153" s="4"/>
      <c r="B153" s="4"/>
      <c r="C153" s="4"/>
      <c r="D153" s="4"/>
      <c r="E153" s="4"/>
      <c r="F153" s="4"/>
      <c r="G153" s="4"/>
      <c r="H153" s="4"/>
      <c r="I153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7" spans="1:9" x14ac:dyDescent="0.2">
      <c r="A237" s="4"/>
      <c r="B237" s="4"/>
      <c r="C237" s="4"/>
      <c r="D237" s="4"/>
      <c r="E237" s="4"/>
      <c r="F237" s="4"/>
      <c r="G237" s="4"/>
      <c r="H237" s="4"/>
      <c r="I237" s="4"/>
    </row>
    <row r="247" spans="1:9" x14ac:dyDescent="0.2">
      <c r="A247" s="4"/>
      <c r="B247" s="4"/>
      <c r="C247" s="4"/>
      <c r="D247" s="4"/>
      <c r="E247" s="4"/>
      <c r="F247" s="4"/>
      <c r="G247" s="4"/>
      <c r="H247" s="4"/>
      <c r="I247" s="4"/>
    </row>
  </sheetData>
  <sheetProtection selectLockedCells="1"/>
  <mergeCells count="24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6:I56"/>
    <mergeCell ref="B44:I44"/>
    <mergeCell ref="H45:I45"/>
    <mergeCell ref="F47:F48"/>
    <mergeCell ref="G55:I5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72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6"/>
  <sheetViews>
    <sheetView showGridLines="0" topLeftCell="A4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253</v>
      </c>
      <c r="F2" s="482"/>
      <c r="G2" s="482"/>
      <c r="H2" s="482"/>
      <c r="I2" s="482"/>
    </row>
    <row r="3" spans="1:9" ht="9.75" customHeight="1" x14ac:dyDescent="0.4">
      <c r="A3" s="397"/>
      <c r="B3" s="397"/>
      <c r="C3" s="397"/>
      <c r="D3" s="39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254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255</v>
      </c>
      <c r="D6" s="260"/>
      <c r="E6" s="478" t="s">
        <v>255</v>
      </c>
      <c r="F6" s="479"/>
      <c r="G6" s="261" t="s">
        <v>3</v>
      </c>
      <c r="H6" s="480">
        <v>1103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94"/>
      <c r="I14" s="39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100638000</v>
      </c>
      <c r="F16" s="491"/>
      <c r="G16" s="6">
        <v>97295029.310000002</v>
      </c>
      <c r="H16" s="43">
        <v>93807493.469999999</v>
      </c>
      <c r="I16" s="43">
        <v>3487535.8399999994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139250</v>
      </c>
      <c r="H17" s="135">
        <v>0</v>
      </c>
      <c r="I17" s="135">
        <v>139250</v>
      </c>
    </row>
    <row r="18" spans="1:9" ht="19.5" x14ac:dyDescent="0.4">
      <c r="A18" s="32" t="s">
        <v>73</v>
      </c>
      <c r="B18" s="3"/>
      <c r="C18" s="3"/>
      <c r="D18" s="3"/>
      <c r="E18" s="490">
        <v>100765000</v>
      </c>
      <c r="F18" s="491"/>
      <c r="G18" s="6">
        <v>97703482.36999999</v>
      </c>
      <c r="H18" s="43">
        <v>93304411.099999994</v>
      </c>
      <c r="I18" s="43">
        <v>4399071.2700000005</v>
      </c>
    </row>
    <row r="19" spans="1:9" ht="19.5" x14ac:dyDescent="0.4">
      <c r="A19" s="32"/>
      <c r="B19" s="3"/>
      <c r="C19" s="3"/>
      <c r="D19" s="3"/>
      <c r="E19" s="395"/>
      <c r="F19" s="39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547703.05999998748</v>
      </c>
      <c r="H20" s="183">
        <f>H18-H16+H17</f>
        <v>-503082.37000000477</v>
      </c>
      <c r="I20" s="183">
        <f>I18-I16+I17</f>
        <v>1050785.4300000011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408453.05999998748</v>
      </c>
      <c r="H21" s="183">
        <f>H20-H17</f>
        <v>-503082.37000000477</v>
      </c>
      <c r="I21" s="183">
        <f>I20-I17</f>
        <v>911535.4300000011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399093.05999998748</v>
      </c>
      <c r="H25" s="189">
        <f>H21-H26</f>
        <v>-512442.37000000477</v>
      </c>
      <c r="I25" s="189">
        <f>I21-I26</f>
        <v>911535.4300000011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9360</v>
      </c>
      <c r="H26" s="189">
        <v>9360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399093.06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40000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320093.06+39000</f>
        <v>359093.06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9360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425">
        <v>29336.5</v>
      </c>
      <c r="H33" s="439"/>
      <c r="I33" s="263"/>
    </row>
    <row r="34" spans="1:9" ht="38.25" customHeight="1" x14ac:dyDescent="0.2">
      <c r="A34" s="494" t="s">
        <v>208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138000</v>
      </c>
      <c r="G37" s="54">
        <v>138000</v>
      </c>
      <c r="H37" s="55"/>
      <c r="I37" s="266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0.69</v>
      </c>
      <c r="G40" s="54">
        <v>0.69</v>
      </c>
      <c r="H40" s="55"/>
      <c r="I40" s="266">
        <f>IF(F40=0,"nerozp.",G40/F40)</f>
        <v>1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3111012</v>
      </c>
      <c r="G41" s="54">
        <v>3111012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36000</v>
      </c>
      <c r="F50" s="279">
        <v>29000</v>
      </c>
      <c r="G50" s="280">
        <v>34124</v>
      </c>
      <c r="H50" s="280">
        <f>E50+F50-G50</f>
        <v>30876</v>
      </c>
      <c r="I50" s="281">
        <v>30876</v>
      </c>
    </row>
    <row r="51" spans="1:9" x14ac:dyDescent="0.2">
      <c r="A51" s="282"/>
      <c r="B51" s="112"/>
      <c r="C51" s="112" t="s">
        <v>20</v>
      </c>
      <c r="D51" s="112"/>
      <c r="E51" s="283">
        <v>412261.56</v>
      </c>
      <c r="F51" s="284">
        <v>934053.36</v>
      </c>
      <c r="G51" s="136">
        <v>768492</v>
      </c>
      <c r="H51" s="136">
        <f>E51+F51-G51</f>
        <v>577822.91999999993</v>
      </c>
      <c r="I51" s="285">
        <v>473780.96</v>
      </c>
    </row>
    <row r="52" spans="1:9" x14ac:dyDescent="0.2">
      <c r="A52" s="282"/>
      <c r="B52" s="112"/>
      <c r="C52" s="112" t="s">
        <v>63</v>
      </c>
      <c r="D52" s="112"/>
      <c r="E52" s="283">
        <v>4006131.06</v>
      </c>
      <c r="F52" s="284">
        <v>3736212.9</v>
      </c>
      <c r="G52" s="136">
        <v>3282881.44</v>
      </c>
      <c r="H52" s="136">
        <f>E52+F52-G52</f>
        <v>4459462.5199999996</v>
      </c>
      <c r="I52" s="285">
        <v>4459462.5199999996</v>
      </c>
    </row>
    <row r="53" spans="1:9" x14ac:dyDescent="0.2">
      <c r="A53" s="282"/>
      <c r="B53" s="112"/>
      <c r="C53" s="112" t="s">
        <v>61</v>
      </c>
      <c r="D53" s="112"/>
      <c r="E53" s="283">
        <v>1139837.17</v>
      </c>
      <c r="F53" s="284">
        <v>3564200.9999999995</v>
      </c>
      <c r="G53" s="136">
        <v>3769425.67</v>
      </c>
      <c r="H53" s="136">
        <f>E53+F53-G53</f>
        <v>934612.5</v>
      </c>
      <c r="I53" s="285">
        <v>934612.5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5594229.79</v>
      </c>
      <c r="F54" s="68">
        <f>F50+F51+F52+F53</f>
        <v>8263467.2599999998</v>
      </c>
      <c r="G54" s="67">
        <f>G50+G51+G52+G53</f>
        <v>7854923.1099999994</v>
      </c>
      <c r="H54" s="67">
        <f>H50+H51+H52+H53</f>
        <v>6002773.9399999995</v>
      </c>
      <c r="I54" s="286">
        <f>SUM(I50:I53)</f>
        <v>5898731.9799999995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288"/>
    </row>
    <row r="57" spans="1:9" x14ac:dyDescent="0.2">
      <c r="G57" s="288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2" spans="1:9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6" spans="1:9" x14ac:dyDescent="0.2">
      <c r="A246" s="4"/>
      <c r="B246" s="4"/>
      <c r="C246" s="4"/>
      <c r="D246" s="4"/>
      <c r="E246" s="4"/>
      <c r="F246" s="4"/>
      <c r="G246" s="4"/>
      <c r="H246" s="4"/>
      <c r="I246" s="4"/>
    </row>
  </sheetData>
  <sheetProtection selectLockedCells="1"/>
  <mergeCells count="23">
    <mergeCell ref="A34:I34"/>
    <mergeCell ref="H6:I6"/>
    <mergeCell ref="E7:I7"/>
    <mergeCell ref="E11:F11"/>
    <mergeCell ref="E12:F12"/>
    <mergeCell ref="E13:F13"/>
    <mergeCell ref="H13:I13"/>
    <mergeCell ref="A43:I43"/>
    <mergeCell ref="G55:I55"/>
    <mergeCell ref="A2:D2"/>
    <mergeCell ref="E2:I2"/>
    <mergeCell ref="E3:I3"/>
    <mergeCell ref="E4:I4"/>
    <mergeCell ref="E5:I5"/>
    <mergeCell ref="E6:F6"/>
    <mergeCell ref="E16:F16"/>
    <mergeCell ref="B44:I44"/>
    <mergeCell ref="H45:I45"/>
    <mergeCell ref="F47:F48"/>
    <mergeCell ref="E18:F18"/>
    <mergeCell ref="C29:E29"/>
    <mergeCell ref="C32:F32"/>
    <mergeCell ref="B33:F33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73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249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11" width="16.28515625" style="2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259"/>
      <c r="J1" s="259"/>
      <c r="K1" s="259"/>
    </row>
    <row r="2" spans="1:11" ht="19.5" x14ac:dyDescent="0.4">
      <c r="A2" s="481" t="s">
        <v>1</v>
      </c>
      <c r="B2" s="481"/>
      <c r="C2" s="481"/>
      <c r="D2" s="481"/>
      <c r="E2" s="482" t="s">
        <v>118</v>
      </c>
      <c r="F2" s="482"/>
      <c r="G2" s="482"/>
      <c r="H2" s="482"/>
      <c r="I2" s="482"/>
      <c r="J2" s="423"/>
      <c r="K2" s="423"/>
    </row>
    <row r="3" spans="1:11" ht="9.75" customHeight="1" x14ac:dyDescent="0.4">
      <c r="A3" s="257"/>
      <c r="B3" s="257"/>
      <c r="C3" s="257"/>
      <c r="D3" s="257"/>
      <c r="E3" s="483" t="s">
        <v>23</v>
      </c>
      <c r="F3" s="483"/>
      <c r="G3" s="483"/>
      <c r="H3" s="483"/>
      <c r="I3" s="483"/>
      <c r="J3" s="420"/>
      <c r="K3" s="420"/>
    </row>
    <row r="4" spans="1:11" ht="15.75" x14ac:dyDescent="0.25">
      <c r="A4" s="23" t="s">
        <v>2</v>
      </c>
      <c r="E4" s="484" t="s">
        <v>256</v>
      </c>
      <c r="F4" s="484"/>
      <c r="G4" s="484"/>
      <c r="H4" s="484"/>
      <c r="I4" s="484"/>
      <c r="J4" s="424"/>
      <c r="K4" s="424"/>
    </row>
    <row r="5" spans="1:11" ht="7.5" customHeight="1" x14ac:dyDescent="0.3">
      <c r="A5" s="24"/>
      <c r="E5" s="483" t="s">
        <v>23</v>
      </c>
      <c r="F5" s="483"/>
      <c r="G5" s="483"/>
      <c r="H5" s="483"/>
      <c r="I5" s="483"/>
      <c r="J5" s="420"/>
      <c r="K5" s="420"/>
    </row>
    <row r="6" spans="1:11" ht="19.5" x14ac:dyDescent="0.4">
      <c r="A6" s="22" t="s">
        <v>34</v>
      </c>
      <c r="C6" s="260" t="s">
        <v>257</v>
      </c>
      <c r="D6" s="260"/>
      <c r="E6" s="478" t="s">
        <v>257</v>
      </c>
      <c r="F6" s="479"/>
      <c r="G6" s="261" t="s">
        <v>3</v>
      </c>
      <c r="H6" s="480">
        <v>1104</v>
      </c>
      <c r="I6" s="480"/>
      <c r="J6" s="422"/>
      <c r="K6" s="422"/>
    </row>
    <row r="7" spans="1:11" ht="8.25" customHeight="1" x14ac:dyDescent="0.4">
      <c r="A7" s="22"/>
      <c r="E7" s="483" t="s">
        <v>24</v>
      </c>
      <c r="F7" s="483"/>
      <c r="G7" s="483"/>
      <c r="H7" s="483"/>
      <c r="I7" s="483"/>
      <c r="J7" s="420"/>
      <c r="K7" s="420"/>
    </row>
    <row r="8" spans="1:11" ht="19.5" hidden="1" x14ac:dyDescent="0.4">
      <c r="A8" s="22"/>
      <c r="E8" s="262"/>
      <c r="F8" s="262"/>
      <c r="G8" s="262"/>
      <c r="H8" s="25"/>
      <c r="I8" s="262"/>
      <c r="J8" s="262"/>
      <c r="K8" s="262"/>
    </row>
    <row r="9" spans="1:11" ht="30.75" customHeight="1" x14ac:dyDescent="0.4">
      <c r="A9" s="22"/>
      <c r="E9" s="262"/>
      <c r="F9" s="262"/>
      <c r="G9" s="262"/>
      <c r="H9" s="25"/>
      <c r="I9" s="262"/>
      <c r="J9" s="262"/>
      <c r="K9" s="262"/>
    </row>
    <row r="11" spans="1:11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  <c r="J11" s="33"/>
      <c r="K11" s="33"/>
    </row>
    <row r="12" spans="1:11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  <c r="J12" s="49"/>
      <c r="K12" s="49"/>
    </row>
    <row r="13" spans="1:11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  <c r="J13" s="418"/>
      <c r="K13" s="418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258"/>
      <c r="I14" s="258"/>
      <c r="J14" s="418"/>
      <c r="K14" s="418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9"/>
      <c r="K15" s="29"/>
    </row>
    <row r="16" spans="1:11" ht="19.5" x14ac:dyDescent="0.4">
      <c r="A16" s="32" t="s">
        <v>72</v>
      </c>
      <c r="B16" s="30"/>
      <c r="C16" s="31"/>
      <c r="D16" s="30"/>
      <c r="E16" s="490">
        <v>24134000</v>
      </c>
      <c r="F16" s="491"/>
      <c r="G16" s="6">
        <v>26344680.640000004</v>
      </c>
      <c r="H16" s="43">
        <v>25629493.480000004</v>
      </c>
      <c r="I16" s="43">
        <v>715187.16</v>
      </c>
      <c r="J16" s="43"/>
      <c r="K16" s="43"/>
    </row>
    <row r="17" spans="1:11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  <c r="J17" s="135"/>
      <c r="K17" s="135"/>
    </row>
    <row r="18" spans="1:11" ht="19.5" x14ac:dyDescent="0.4">
      <c r="A18" s="32" t="s">
        <v>73</v>
      </c>
      <c r="B18" s="3"/>
      <c r="C18" s="3"/>
      <c r="D18" s="3"/>
      <c r="E18" s="490">
        <v>24330000</v>
      </c>
      <c r="F18" s="491"/>
      <c r="G18" s="6">
        <v>26537480.48</v>
      </c>
      <c r="H18" s="43">
        <v>25785611.48</v>
      </c>
      <c r="I18" s="43">
        <v>751869</v>
      </c>
      <c r="J18" s="43"/>
      <c r="K18" s="43"/>
    </row>
    <row r="19" spans="1:11" ht="19.5" x14ac:dyDescent="0.4">
      <c r="A19" s="32"/>
      <c r="B19" s="3"/>
      <c r="C19" s="3"/>
      <c r="D19" s="3"/>
      <c r="E19" s="255"/>
      <c r="F19" s="256"/>
      <c r="G19" s="5"/>
      <c r="H19" s="43"/>
      <c r="I19" s="43"/>
      <c r="J19" s="43"/>
      <c r="K19" s="43"/>
    </row>
    <row r="20" spans="1:11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192799.83999999613</v>
      </c>
      <c r="H20" s="183">
        <f>H18-H16+H17</f>
        <v>156117.99999999627</v>
      </c>
      <c r="I20" s="183">
        <f>I18-I16+I17</f>
        <v>36681.839999999967</v>
      </c>
      <c r="J20" s="183"/>
      <c r="K20" s="183"/>
    </row>
    <row r="21" spans="1:11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192799.83999999613</v>
      </c>
      <c r="H21" s="183">
        <f>H20-H17</f>
        <v>156117.99999999627</v>
      </c>
      <c r="I21" s="183">
        <f>I20-I17</f>
        <v>36681.839999999967</v>
      </c>
      <c r="J21" s="183"/>
      <c r="K21" s="183"/>
    </row>
    <row r="22" spans="1:11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"/>
      <c r="K22" s="1"/>
    </row>
    <row r="24" spans="1:11" ht="18.75" x14ac:dyDescent="0.4">
      <c r="A24" s="30" t="s">
        <v>76</v>
      </c>
      <c r="B24" s="34"/>
      <c r="C24" s="31"/>
      <c r="D24" s="34"/>
      <c r="E24" s="34"/>
    </row>
    <row r="25" spans="1:11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47940.839999996126</v>
      </c>
      <c r="H25" s="189">
        <f>H21-H26</f>
        <v>11258.999999996275</v>
      </c>
      <c r="I25" s="189">
        <f>I21-I26</f>
        <v>36681.839999999967</v>
      </c>
      <c r="J25" s="189"/>
      <c r="K25" s="189"/>
    </row>
    <row r="26" spans="1:11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144859</v>
      </c>
      <c r="H26" s="189">
        <v>144859</v>
      </c>
      <c r="I26" s="189">
        <v>0</v>
      </c>
      <c r="J26" s="189"/>
      <c r="K26" s="189"/>
    </row>
    <row r="27" spans="1:11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</row>
    <row r="28" spans="1:11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  <c r="J28" s="192"/>
      <c r="K28" s="192"/>
    </row>
    <row r="29" spans="1:11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47940.84</v>
      </c>
      <c r="H29" s="193"/>
      <c r="I29" s="192"/>
      <c r="J29" s="192"/>
      <c r="K29" s="192"/>
    </row>
    <row r="30" spans="1:11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5000</v>
      </c>
      <c r="H30" s="193"/>
      <c r="I30" s="192"/>
      <c r="J30" s="192"/>
      <c r="K30" s="192"/>
    </row>
    <row r="31" spans="1:11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5000+37940.84</f>
        <v>42940.84</v>
      </c>
      <c r="H31" s="193"/>
      <c r="I31" s="192"/>
      <c r="J31" s="192"/>
      <c r="K31" s="192"/>
    </row>
    <row r="32" spans="1:11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144859</v>
      </c>
      <c r="H32" s="193"/>
      <c r="I32" s="192"/>
      <c r="J32" s="192"/>
      <c r="K32" s="192"/>
    </row>
    <row r="33" spans="1:11" ht="20.25" customHeight="1" x14ac:dyDescent="0.3">
      <c r="A33" s="263"/>
      <c r="B33" s="493" t="s">
        <v>79</v>
      </c>
      <c r="C33" s="493"/>
      <c r="D33" s="493"/>
      <c r="E33" s="493"/>
      <c r="F33" s="493"/>
      <c r="G33" s="425">
        <v>466964</v>
      </c>
      <c r="H33" s="545"/>
      <c r="I33" s="545"/>
      <c r="J33" s="426"/>
      <c r="K33" s="426"/>
    </row>
    <row r="34" spans="1:11" ht="38.25" customHeight="1" x14ac:dyDescent="0.2">
      <c r="A34" s="494" t="s">
        <v>209</v>
      </c>
      <c r="B34" s="495"/>
      <c r="C34" s="495"/>
      <c r="D34" s="495"/>
      <c r="E34" s="495"/>
      <c r="F34" s="495"/>
      <c r="G34" s="495"/>
      <c r="H34" s="495"/>
      <c r="I34" s="495"/>
      <c r="J34" s="421"/>
      <c r="K34" s="421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9"/>
      <c r="K35" s="29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  <c r="J36" s="265"/>
      <c r="K36" s="265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  <c r="J37" s="266"/>
      <c r="K37" s="266"/>
    </row>
    <row r="38" spans="1:11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  <c r="J38" s="266"/>
      <c r="K38" s="266"/>
    </row>
    <row r="39" spans="1:11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  <c r="J39" s="266"/>
      <c r="K39" s="266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  <c r="J40" s="266"/>
      <c r="K40" s="266"/>
    </row>
    <row r="41" spans="1:11" ht="16.5" x14ac:dyDescent="0.35">
      <c r="A41" s="53" t="s">
        <v>59</v>
      </c>
      <c r="B41" s="37"/>
      <c r="C41" s="2"/>
      <c r="D41" s="52"/>
      <c r="E41" s="52"/>
      <c r="F41" s="54">
        <v>864972</v>
      </c>
      <c r="G41" s="54">
        <v>864972</v>
      </c>
      <c r="H41" s="55"/>
      <c r="I41" s="266">
        <f>IF(F41=0,"nerozp.",G41/F41)</f>
        <v>1</v>
      </c>
      <c r="J41" s="266"/>
      <c r="K41" s="266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  <c r="J42" s="266"/>
      <c r="K42" s="266"/>
    </row>
    <row r="43" spans="1:11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  <c r="J43" s="419"/>
      <c r="K43" s="419"/>
    </row>
    <row r="44" spans="1:11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  <c r="J44" s="417"/>
      <c r="K44" s="417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  <c r="J45" s="418"/>
      <c r="K45" s="418"/>
    </row>
    <row r="46" spans="1:11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  <c r="J46" s="440"/>
      <c r="K46" s="440"/>
    </row>
    <row r="47" spans="1:11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  <c r="J47" s="441"/>
      <c r="K47" s="441"/>
    </row>
    <row r="48" spans="1:11" x14ac:dyDescent="0.2">
      <c r="A48" s="270"/>
      <c r="B48" s="271"/>
      <c r="C48" s="271"/>
      <c r="D48" s="271"/>
      <c r="E48" s="70"/>
      <c r="F48" s="499"/>
      <c r="G48" s="64"/>
      <c r="H48" s="64"/>
      <c r="I48" s="65"/>
      <c r="J48" s="411"/>
      <c r="K48" s="411"/>
    </row>
    <row r="49" spans="1:11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  <c r="J49" s="411"/>
      <c r="K49" s="411"/>
    </row>
    <row r="50" spans="1:11" ht="13.5" thickTop="1" x14ac:dyDescent="0.2">
      <c r="A50" s="276"/>
      <c r="B50" s="277"/>
      <c r="C50" s="277" t="s">
        <v>15</v>
      </c>
      <c r="D50" s="277"/>
      <c r="E50" s="278">
        <v>13000</v>
      </c>
      <c r="F50" s="279">
        <v>5000</v>
      </c>
      <c r="G50" s="280">
        <v>5000</v>
      </c>
      <c r="H50" s="280">
        <f>E50+F50-G50</f>
        <v>13000</v>
      </c>
      <c r="I50" s="281">
        <v>13000</v>
      </c>
      <c r="J50" s="442"/>
      <c r="K50" s="442"/>
    </row>
    <row r="51" spans="1:11" x14ac:dyDescent="0.2">
      <c r="A51" s="282"/>
      <c r="B51" s="112"/>
      <c r="C51" s="112" t="s">
        <v>20</v>
      </c>
      <c r="D51" s="112"/>
      <c r="E51" s="283">
        <v>436867.72</v>
      </c>
      <c r="F51" s="284">
        <v>278699</v>
      </c>
      <c r="G51" s="136">
        <v>204771</v>
      </c>
      <c r="H51" s="136">
        <f>E51+F51-G51</f>
        <v>510795.72</v>
      </c>
      <c r="I51" s="285">
        <v>479723.72</v>
      </c>
      <c r="J51" s="442"/>
      <c r="K51" s="442"/>
    </row>
    <row r="52" spans="1:11" x14ac:dyDescent="0.2">
      <c r="A52" s="282"/>
      <c r="B52" s="112"/>
      <c r="C52" s="112" t="s">
        <v>63</v>
      </c>
      <c r="D52" s="112"/>
      <c r="E52" s="283">
        <v>273491.79000000004</v>
      </c>
      <c r="F52" s="284">
        <v>513666.37</v>
      </c>
      <c r="G52" s="136">
        <v>198034.78999999998</v>
      </c>
      <c r="H52" s="136">
        <f>E52+F52-G52</f>
        <v>589123.37000000011</v>
      </c>
      <c r="I52" s="285">
        <v>589123.37</v>
      </c>
      <c r="J52" s="442"/>
      <c r="K52" s="442"/>
    </row>
    <row r="53" spans="1:11" x14ac:dyDescent="0.2">
      <c r="A53" s="282"/>
      <c r="B53" s="112"/>
      <c r="C53" s="112" t="s">
        <v>61</v>
      </c>
      <c r="D53" s="112"/>
      <c r="E53" s="283">
        <v>215956.87</v>
      </c>
      <c r="F53" s="284">
        <v>3722350.1799999997</v>
      </c>
      <c r="G53" s="136">
        <v>3567698.18</v>
      </c>
      <c r="H53" s="136">
        <f>E53+F53-G53</f>
        <v>370608.86999999965</v>
      </c>
      <c r="I53" s="285">
        <v>370608.87</v>
      </c>
      <c r="J53" s="442"/>
      <c r="K53" s="442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939316.38</v>
      </c>
      <c r="F54" s="68">
        <f>F50+F51+F52+F53</f>
        <v>4519715.55</v>
      </c>
      <c r="G54" s="67">
        <f>G50+G51+G52+G53</f>
        <v>3975503.97</v>
      </c>
      <c r="H54" s="67">
        <f>H50+H51+H52+H53</f>
        <v>1483527.9599999997</v>
      </c>
      <c r="I54" s="286">
        <f>SUM(I50:I53)</f>
        <v>1452455.96</v>
      </c>
      <c r="J54" s="443"/>
      <c r="K54" s="443"/>
    </row>
    <row r="55" spans="1:11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  <c r="J55" s="444"/>
      <c r="K55" s="444"/>
    </row>
    <row r="56" spans="1:11" ht="18" x14ac:dyDescent="0.35">
      <c r="A56" s="40"/>
      <c r="B56" s="3"/>
      <c r="C56" s="3"/>
      <c r="D56" s="52"/>
      <c r="E56" s="52"/>
      <c r="F56" s="29"/>
      <c r="G56" s="496"/>
      <c r="H56" s="496"/>
      <c r="I56" s="496"/>
      <c r="J56" s="415"/>
      <c r="K56" s="415"/>
    </row>
    <row r="57" spans="1:11" x14ac:dyDescent="0.2">
      <c r="A57" s="287"/>
      <c r="B57" s="287"/>
      <c r="C57" s="287"/>
      <c r="D57" s="287"/>
      <c r="E57" s="287"/>
      <c r="F57" s="287"/>
      <c r="G57" s="496" t="str">
        <f>IF(I52=H52,"","Zdůvodnit rozdíl mezi fin. krytím a stavem RF, popř. vyplnit tab. č. 2.4 a 2.5.Rezervní fond")</f>
        <v/>
      </c>
      <c r="H57" s="497"/>
      <c r="I57" s="497"/>
      <c r="J57" s="416"/>
      <c r="K57" s="416"/>
    </row>
    <row r="58" spans="1:11" x14ac:dyDescent="0.2">
      <c r="G58" s="496" t="str">
        <f>IF(I53=H53,"","Zdůvodnit rozdíl mezi fin. krytím a stavem fondu investic, popř. vyplnit tab. č. 2.1. Fond investic")</f>
        <v/>
      </c>
      <c r="H58" s="497"/>
      <c r="I58" s="497"/>
      <c r="J58" s="416"/>
      <c r="K58" s="416"/>
    </row>
    <row r="59" spans="1:11" x14ac:dyDescent="0.2">
      <c r="G59" s="288"/>
    </row>
    <row r="60" spans="1:11" x14ac:dyDescent="0.2">
      <c r="G60" s="288"/>
    </row>
    <row r="67" spans="1:1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1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9" spans="1:1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5" spans="1:1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9" spans="1:1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2" spans="1:1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9" spans="1:1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3" spans="1:1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30" spans="1:1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3" spans="1:1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8" spans="1:1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41" spans="1:1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9" spans="1:1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5" spans="1:1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60" spans="1:1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1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2" spans="1:1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93" spans="1:1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5" spans="1:1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2" spans="1:1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10" spans="1:1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1" spans="1:1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9" spans="1:1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9" spans="1:1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</sheetData>
  <sheetProtection selectLockedCells="1"/>
  <mergeCells count="27">
    <mergeCell ref="H33:I33"/>
    <mergeCell ref="A43:I43"/>
    <mergeCell ref="G58:I58"/>
    <mergeCell ref="G55:I55"/>
    <mergeCell ref="G56:I56"/>
    <mergeCell ref="G57:I57"/>
    <mergeCell ref="A2:D2"/>
    <mergeCell ref="E2:I2"/>
    <mergeCell ref="E3:I3"/>
    <mergeCell ref="E4:I4"/>
    <mergeCell ref="E5:I5"/>
    <mergeCell ref="E6:F6"/>
    <mergeCell ref="E16:F16"/>
    <mergeCell ref="B44:I44"/>
    <mergeCell ref="H45:I45"/>
    <mergeCell ref="F47:F48"/>
    <mergeCell ref="E18:F18"/>
    <mergeCell ref="C29:E29"/>
    <mergeCell ref="H6:I6"/>
    <mergeCell ref="E7:I7"/>
    <mergeCell ref="E11:F11"/>
    <mergeCell ref="E12:F12"/>
    <mergeCell ref="E13:F13"/>
    <mergeCell ref="H13:I13"/>
    <mergeCell ref="C32:F32"/>
    <mergeCell ref="B33:F33"/>
    <mergeCell ref="A34:I34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74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6"/>
  <sheetViews>
    <sheetView showGridLines="0" topLeftCell="A16" zoomScaleNormal="100" zoomScaleSheetLayoutView="115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121</v>
      </c>
      <c r="F2" s="482"/>
      <c r="G2" s="482"/>
      <c r="H2" s="482"/>
      <c r="I2" s="482"/>
    </row>
    <row r="3" spans="1:9" ht="9.75" customHeight="1" x14ac:dyDescent="0.4">
      <c r="A3" s="290"/>
      <c r="B3" s="290"/>
      <c r="C3" s="290"/>
      <c r="D3" s="290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121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258</v>
      </c>
      <c r="D6" s="260"/>
      <c r="E6" s="478">
        <v>601756</v>
      </c>
      <c r="F6" s="479"/>
      <c r="G6" s="261" t="s">
        <v>3</v>
      </c>
      <c r="H6" s="480">
        <v>1105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291"/>
      <c r="I14" s="29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19232000</v>
      </c>
      <c r="F16" s="491"/>
      <c r="G16" s="6">
        <v>20533519.500000004</v>
      </c>
      <c r="H16" s="43">
        <v>19996303.990000002</v>
      </c>
      <c r="I16" s="43">
        <v>537215.51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19334000</v>
      </c>
      <c r="F18" s="491"/>
      <c r="G18" s="6">
        <v>20871401.48</v>
      </c>
      <c r="H18" s="43">
        <v>20159943.800000001</v>
      </c>
      <c r="I18" s="43">
        <v>711457.68</v>
      </c>
    </row>
    <row r="19" spans="1:9" ht="19.5" x14ac:dyDescent="0.4">
      <c r="A19" s="32"/>
      <c r="B19" s="3"/>
      <c r="C19" s="3"/>
      <c r="D19" s="3"/>
      <c r="E19" s="292"/>
      <c r="F19" s="293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337881.97999999672</v>
      </c>
      <c r="H20" s="183">
        <f>H18-H16+H17</f>
        <v>163639.80999999866</v>
      </c>
      <c r="I20" s="183">
        <f>I18-I16+I17</f>
        <v>174242.17000000004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337881.97999999672</v>
      </c>
      <c r="H21" s="183">
        <f>H20-H17</f>
        <v>163639.80999999866</v>
      </c>
      <c r="I21" s="183">
        <f>I20-I17</f>
        <v>174242.17000000004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236029.97999999672</v>
      </c>
      <c r="H25" s="189">
        <f>H21-H26</f>
        <v>61787.809999998659</v>
      </c>
      <c r="I25" s="189">
        <f>I21-I26</f>
        <v>174242.17000000004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101852</v>
      </c>
      <c r="H26" s="189">
        <v>101852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0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0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101852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305556</v>
      </c>
      <c r="H33" s="263"/>
      <c r="I33" s="263"/>
    </row>
    <row r="34" spans="1:9" ht="38.25" customHeight="1" x14ac:dyDescent="0.2">
      <c r="A34" s="494" t="s">
        <v>330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582646</v>
      </c>
      <c r="G41" s="54">
        <v>582646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54595</v>
      </c>
      <c r="F50" s="279">
        <v>5000</v>
      </c>
      <c r="G50" s="280">
        <v>25000</v>
      </c>
      <c r="H50" s="280">
        <f>E50+F50-G50</f>
        <v>34595</v>
      </c>
      <c r="I50" s="281">
        <v>34595</v>
      </c>
    </row>
    <row r="51" spans="1:9" x14ac:dyDescent="0.2">
      <c r="A51" s="282"/>
      <c r="B51" s="112"/>
      <c r="C51" s="112" t="s">
        <v>20</v>
      </c>
      <c r="D51" s="112"/>
      <c r="E51" s="283">
        <v>180596.76</v>
      </c>
      <c r="F51" s="284">
        <v>227550.98</v>
      </c>
      <c r="G51" s="136">
        <v>178880</v>
      </c>
      <c r="H51" s="136">
        <f>E51+F51-G51</f>
        <v>229267.74</v>
      </c>
      <c r="I51" s="285">
        <v>222124.76</v>
      </c>
    </row>
    <row r="52" spans="1:9" x14ac:dyDescent="0.2">
      <c r="A52" s="282"/>
      <c r="B52" s="112"/>
      <c r="C52" s="112" t="s">
        <v>63</v>
      </c>
      <c r="D52" s="112"/>
      <c r="E52" s="283">
        <v>902176.73</v>
      </c>
      <c r="F52" s="284">
        <v>464520.28</v>
      </c>
      <c r="G52" s="136">
        <v>654702</v>
      </c>
      <c r="H52" s="136">
        <f>E52+F52-G52</f>
        <v>711995.01</v>
      </c>
      <c r="I52" s="285">
        <v>711995.01</v>
      </c>
    </row>
    <row r="53" spans="1:9" x14ac:dyDescent="0.2">
      <c r="A53" s="282"/>
      <c r="B53" s="112"/>
      <c r="C53" s="112" t="s">
        <v>61</v>
      </c>
      <c r="D53" s="112"/>
      <c r="E53" s="283">
        <v>324585.21999999997</v>
      </c>
      <c r="F53" s="284">
        <v>815936</v>
      </c>
      <c r="G53" s="136">
        <v>889476</v>
      </c>
      <c r="H53" s="136">
        <f>E53+F53-G53</f>
        <v>251045.21999999997</v>
      </c>
      <c r="I53" s="285">
        <v>251045.22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1461953.71</v>
      </c>
      <c r="F54" s="68">
        <f>F50+F51+F52+F53</f>
        <v>1513007.26</v>
      </c>
      <c r="G54" s="67">
        <f>G50+G51+G52+G53</f>
        <v>1748058</v>
      </c>
      <c r="H54" s="67">
        <f>H50+H51+H52+H53</f>
        <v>1226902.97</v>
      </c>
      <c r="I54" s="286">
        <f>SUM(I50:I53)</f>
        <v>1219759.99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288"/>
    </row>
    <row r="57" spans="1:9" x14ac:dyDescent="0.2">
      <c r="G57" s="288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2" spans="1:9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6" spans="1:9" x14ac:dyDescent="0.2">
      <c r="A246" s="4"/>
      <c r="B246" s="4"/>
      <c r="C246" s="4"/>
      <c r="D246" s="4"/>
      <c r="E246" s="4"/>
      <c r="F246" s="4"/>
      <c r="G246" s="4"/>
      <c r="H246" s="4"/>
      <c r="I246" s="4"/>
    </row>
  </sheetData>
  <sheetProtection selectLockedCells="1"/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G55:I55"/>
    <mergeCell ref="A43:I43"/>
    <mergeCell ref="E13:F13"/>
    <mergeCell ref="H13:I13"/>
    <mergeCell ref="B44:I44"/>
    <mergeCell ref="H45:I45"/>
    <mergeCell ref="F47:F48"/>
    <mergeCell ref="A34:I34"/>
    <mergeCell ref="E16:F16"/>
    <mergeCell ref="E18:F18"/>
    <mergeCell ref="C29:E29"/>
    <mergeCell ref="C32:F32"/>
    <mergeCell ref="B33:F33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75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7"/>
  <sheetViews>
    <sheetView showGridLines="0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259</v>
      </c>
      <c r="F2" s="482"/>
      <c r="G2" s="482"/>
      <c r="H2" s="482"/>
      <c r="I2" s="482"/>
    </row>
    <row r="3" spans="1:9" ht="9.75" customHeight="1" x14ac:dyDescent="0.4">
      <c r="A3" s="397"/>
      <c r="B3" s="397"/>
      <c r="C3" s="397"/>
      <c r="D3" s="39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260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261</v>
      </c>
      <c r="D6" s="260"/>
      <c r="E6" s="478" t="s">
        <v>261</v>
      </c>
      <c r="F6" s="479"/>
      <c r="G6" s="261" t="s">
        <v>3</v>
      </c>
      <c r="H6" s="480">
        <v>1120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94"/>
      <c r="I14" s="39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31279000</v>
      </c>
      <c r="F16" s="491"/>
      <c r="G16" s="6">
        <v>32434443.02</v>
      </c>
      <c r="H16" s="43">
        <v>32161151.940000001</v>
      </c>
      <c r="I16" s="43">
        <v>273291.08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31428000</v>
      </c>
      <c r="F18" s="491"/>
      <c r="G18" s="6">
        <v>32901543.420000002</v>
      </c>
      <c r="H18" s="43">
        <v>32463943.420000002</v>
      </c>
      <c r="I18" s="43">
        <v>437600</v>
      </c>
    </row>
    <row r="19" spans="1:9" ht="19.5" x14ac:dyDescent="0.4">
      <c r="A19" s="32"/>
      <c r="B19" s="3"/>
      <c r="C19" s="3"/>
      <c r="D19" s="3"/>
      <c r="E19" s="395"/>
      <c r="F19" s="39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467100.40000000224</v>
      </c>
      <c r="H20" s="183">
        <f>H18-H16+H17</f>
        <v>302791.48000000045</v>
      </c>
      <c r="I20" s="183">
        <f>I18-I16+I17</f>
        <v>164308.91999999998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467100.40000000224</v>
      </c>
      <c r="H21" s="183">
        <f>H20-H17</f>
        <v>302791.48000000045</v>
      </c>
      <c r="I21" s="183">
        <f>I20-I17</f>
        <v>164308.91999999998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317582.40000000224</v>
      </c>
      <c r="H25" s="189">
        <f>H21-H26</f>
        <v>153273.48000000045</v>
      </c>
      <c r="I25" s="189">
        <f>I21-I26</f>
        <v>164308.91999999998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149518</v>
      </c>
      <c r="H26" s="189">
        <v>149518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317582.40000000002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18000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12000+287582.4</f>
        <v>299582.40000000002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149518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425">
        <v>483244</v>
      </c>
      <c r="H33" s="545"/>
      <c r="I33" s="545"/>
    </row>
    <row r="34" spans="1:9" ht="38.25" customHeight="1" x14ac:dyDescent="0.2">
      <c r="A34" s="494" t="s">
        <v>210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3000</v>
      </c>
      <c r="G37" s="54">
        <v>0</v>
      </c>
      <c r="H37" s="55"/>
      <c r="I37" s="266">
        <f>IF(F37=0,"nerozp.",G37/F37)</f>
        <v>0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933086</v>
      </c>
      <c r="G41" s="54">
        <v>933086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54000</v>
      </c>
      <c r="F50" s="279">
        <v>8000</v>
      </c>
      <c r="G50" s="280">
        <v>3100</v>
      </c>
      <c r="H50" s="280">
        <f>E50+F50-G50</f>
        <v>58900</v>
      </c>
      <c r="I50" s="281">
        <v>58900</v>
      </c>
    </row>
    <row r="51" spans="1:9" x14ac:dyDescent="0.2">
      <c r="A51" s="282"/>
      <c r="B51" s="112"/>
      <c r="C51" s="112" t="s">
        <v>20</v>
      </c>
      <c r="D51" s="112"/>
      <c r="E51" s="283">
        <v>336926.87</v>
      </c>
      <c r="F51" s="284">
        <v>379233.48</v>
      </c>
      <c r="G51" s="136">
        <v>306953</v>
      </c>
      <c r="H51" s="136">
        <f>E51+F51-G51</f>
        <v>409207.35</v>
      </c>
      <c r="I51" s="285">
        <v>343697.19</v>
      </c>
    </row>
    <row r="52" spans="1:9" x14ac:dyDescent="0.2">
      <c r="A52" s="282"/>
      <c r="B52" s="112"/>
      <c r="C52" s="112" t="s">
        <v>63</v>
      </c>
      <c r="D52" s="112"/>
      <c r="E52" s="283">
        <v>121678.61</v>
      </c>
      <c r="F52" s="284">
        <v>2204291.7799999998</v>
      </c>
      <c r="G52" s="136">
        <v>621000</v>
      </c>
      <c r="H52" s="136">
        <f>E52+F52-G52</f>
        <v>1704970.3899999997</v>
      </c>
      <c r="I52" s="285">
        <v>1704970.3900000001</v>
      </c>
    </row>
    <row r="53" spans="1:9" x14ac:dyDescent="0.2">
      <c r="A53" s="282"/>
      <c r="B53" s="112"/>
      <c r="C53" s="112" t="s">
        <v>61</v>
      </c>
      <c r="D53" s="112"/>
      <c r="E53" s="283">
        <v>38403.370000000003</v>
      </c>
      <c r="F53" s="284">
        <v>1726169</v>
      </c>
      <c r="G53" s="136">
        <v>1538136.67</v>
      </c>
      <c r="H53" s="136">
        <f>E53+F53-G53</f>
        <v>226435.70000000019</v>
      </c>
      <c r="I53" s="285">
        <v>226435.7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551008.85</v>
      </c>
      <c r="F54" s="68">
        <f>F50+F51+F52+F53</f>
        <v>4317694.26</v>
      </c>
      <c r="G54" s="67">
        <f>G50+G51+G52+G53</f>
        <v>2469189.67</v>
      </c>
      <c r="H54" s="67">
        <f>H50+H51+H52+H53</f>
        <v>2399513.44</v>
      </c>
      <c r="I54" s="286">
        <f>SUM(I50:I53)</f>
        <v>2334003.2800000003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496" t="str">
        <f>IF(I53=H53,"","Zdůvodnit rozdíl mezi fin. krytím a stavem fondu investic, popř. vyplnit tab. č. 2.1. Fond investic")</f>
        <v/>
      </c>
      <c r="H56" s="497"/>
      <c r="I56" s="497"/>
    </row>
    <row r="57" spans="1:9" x14ac:dyDescent="0.2">
      <c r="G57" s="288"/>
    </row>
    <row r="58" spans="1:9" x14ac:dyDescent="0.2">
      <c r="G58" s="288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7" spans="1:9" x14ac:dyDescent="0.2">
      <c r="A147" s="4"/>
      <c r="B147" s="4"/>
      <c r="C147" s="4"/>
      <c r="D147" s="4"/>
      <c r="E147" s="4"/>
      <c r="F147" s="4"/>
      <c r="G147" s="4"/>
      <c r="H147" s="4"/>
      <c r="I147" s="4"/>
    </row>
    <row r="153" spans="1:9" x14ac:dyDescent="0.2">
      <c r="A153" s="4"/>
      <c r="B153" s="4"/>
      <c r="C153" s="4"/>
      <c r="D153" s="4"/>
      <c r="E153" s="4"/>
      <c r="F153" s="4"/>
      <c r="G153" s="4"/>
      <c r="H153" s="4"/>
      <c r="I153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7" spans="1:9" x14ac:dyDescent="0.2">
      <c r="A237" s="4"/>
      <c r="B237" s="4"/>
      <c r="C237" s="4"/>
      <c r="D237" s="4"/>
      <c r="E237" s="4"/>
      <c r="F237" s="4"/>
      <c r="G237" s="4"/>
      <c r="H237" s="4"/>
      <c r="I237" s="4"/>
    </row>
    <row r="247" spans="1:9" x14ac:dyDescent="0.2">
      <c r="A247" s="4"/>
      <c r="B247" s="4"/>
      <c r="C247" s="4"/>
      <c r="D247" s="4"/>
      <c r="E247" s="4"/>
      <c r="F247" s="4"/>
      <c r="G247" s="4"/>
      <c r="H247" s="4"/>
      <c r="I247" s="4"/>
    </row>
  </sheetData>
  <sheetProtection selectLockedCells="1"/>
  <mergeCells count="25">
    <mergeCell ref="G56:I56"/>
    <mergeCell ref="B44:I44"/>
    <mergeCell ref="H45:I45"/>
    <mergeCell ref="F47:F48"/>
    <mergeCell ref="G55:I5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H33:I33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76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topLeftCell="A13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262</v>
      </c>
      <c r="F2" s="482"/>
      <c r="G2" s="482"/>
      <c r="H2" s="482"/>
      <c r="I2" s="482"/>
    </row>
    <row r="3" spans="1:9" ht="9.75" customHeight="1" x14ac:dyDescent="0.4">
      <c r="A3" s="390"/>
      <c r="B3" s="390"/>
      <c r="C3" s="390"/>
      <c r="D3" s="390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263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264</v>
      </c>
      <c r="D6" s="260"/>
      <c r="E6" s="478" t="s">
        <v>264</v>
      </c>
      <c r="F6" s="479"/>
      <c r="G6" s="261" t="s">
        <v>3</v>
      </c>
      <c r="H6" s="480">
        <v>1121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91"/>
      <c r="I14" s="39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28161000</v>
      </c>
      <c r="F16" s="491"/>
      <c r="G16" s="6">
        <v>30319904.940000001</v>
      </c>
      <c r="H16" s="43">
        <v>29743590.710000001</v>
      </c>
      <c r="I16" s="43">
        <v>576314.23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29273000</v>
      </c>
      <c r="F18" s="491"/>
      <c r="G18" s="6">
        <v>31177418.020000003</v>
      </c>
      <c r="H18" s="43">
        <v>30409767.020000003</v>
      </c>
      <c r="I18" s="43">
        <v>767651</v>
      </c>
    </row>
    <row r="19" spans="1:9" ht="19.5" x14ac:dyDescent="0.4">
      <c r="A19" s="32"/>
      <c r="B19" s="3"/>
      <c r="C19" s="3"/>
      <c r="D19" s="3"/>
      <c r="E19" s="392"/>
      <c r="F19" s="393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857513.08000000194</v>
      </c>
      <c r="H20" s="183">
        <f>H18-H16+H17</f>
        <v>666176.31000000238</v>
      </c>
      <c r="I20" s="183">
        <f>I18-I16+I17</f>
        <v>191336.77000000002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857513.08000000194</v>
      </c>
      <c r="H21" s="183">
        <f>H20-H17</f>
        <v>666176.31000000238</v>
      </c>
      <c r="I21" s="183">
        <f>I20-I17</f>
        <v>191336.77000000002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-26223.919999998063</v>
      </c>
      <c r="H25" s="189">
        <f>H21-H26</f>
        <v>-217560.68999999762</v>
      </c>
      <c r="I25" s="189">
        <f>I21-I26</f>
        <v>191336.77000000002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883737</v>
      </c>
      <c r="H26" s="189">
        <v>883737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0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customHeight="1" x14ac:dyDescent="0.4">
      <c r="A31" s="195"/>
      <c r="B31" s="195"/>
      <c r="C31" s="201"/>
      <c r="D31" s="197"/>
      <c r="E31" s="202"/>
      <c r="F31" s="199" t="s">
        <v>63</v>
      </c>
      <c r="G31" s="200">
        <v>0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883737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425">
        <v>2546282.91</v>
      </c>
      <c r="H33" s="439"/>
      <c r="I33" s="439"/>
    </row>
    <row r="34" spans="1:9" ht="60" customHeight="1" x14ac:dyDescent="0.2">
      <c r="A34" s="494" t="s">
        <v>198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1416956</v>
      </c>
      <c r="G41" s="54">
        <v>1416956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18000</v>
      </c>
      <c r="F50" s="279">
        <v>0</v>
      </c>
      <c r="G50" s="280">
        <v>7500</v>
      </c>
      <c r="H50" s="280">
        <f>E50+F50-G50</f>
        <v>10500</v>
      </c>
      <c r="I50" s="281">
        <v>10500</v>
      </c>
    </row>
    <row r="51" spans="1:9" x14ac:dyDescent="0.2">
      <c r="A51" s="282"/>
      <c r="B51" s="112"/>
      <c r="C51" s="112" t="s">
        <v>20</v>
      </c>
      <c r="D51" s="112"/>
      <c r="E51" s="283">
        <v>610789.31999999995</v>
      </c>
      <c r="F51" s="284">
        <v>345436.46</v>
      </c>
      <c r="G51" s="136">
        <v>0</v>
      </c>
      <c r="H51" s="136">
        <f>E51+F51-G51</f>
        <v>956225.78</v>
      </c>
      <c r="I51" s="285">
        <v>917617.32</v>
      </c>
    </row>
    <row r="52" spans="1:9" x14ac:dyDescent="0.2">
      <c r="A52" s="282"/>
      <c r="B52" s="112"/>
      <c r="C52" s="112" t="s">
        <v>63</v>
      </c>
      <c r="D52" s="112"/>
      <c r="E52" s="283">
        <v>1802799.12</v>
      </c>
      <c r="F52" s="284">
        <v>307964</v>
      </c>
      <c r="G52" s="136">
        <v>1609344.01</v>
      </c>
      <c r="H52" s="136">
        <f>E52+F52-G52</f>
        <v>501419.1100000001</v>
      </c>
      <c r="I52" s="285">
        <v>559446.32999999996</v>
      </c>
    </row>
    <row r="53" spans="1:9" x14ac:dyDescent="0.2">
      <c r="A53" s="282"/>
      <c r="B53" s="112"/>
      <c r="C53" s="112" t="s">
        <v>61</v>
      </c>
      <c r="D53" s="112"/>
      <c r="E53" s="283">
        <v>881135.87</v>
      </c>
      <c r="F53" s="284">
        <v>4755448.7</v>
      </c>
      <c r="G53" s="136">
        <v>2614889</v>
      </c>
      <c r="H53" s="136">
        <f>E53+F53-G53</f>
        <v>3021695.5700000003</v>
      </c>
      <c r="I53" s="285">
        <v>3021695.57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3312724.31</v>
      </c>
      <c r="F54" s="68">
        <f>F50+F51+F52+F53</f>
        <v>5408849.1600000001</v>
      </c>
      <c r="G54" s="67">
        <f>G50+G51+G52+G53</f>
        <v>4231733.01</v>
      </c>
      <c r="H54" s="67">
        <f>H50+H51+H52+H53</f>
        <v>4489840.4600000009</v>
      </c>
      <c r="I54" s="286">
        <f>SUM(I50:I53)</f>
        <v>4509259.22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>Zdůvodnit rozdíl mezi fin. krytím a stavem RF, popř. vyplnit tab. č. 2.4 a 2.5.Rezervní fond</v>
      </c>
      <c r="H56" s="497"/>
      <c r="I56" s="497"/>
    </row>
    <row r="57" spans="1:9" x14ac:dyDescent="0.2">
      <c r="G57" s="496" t="str">
        <f>IF(I53=H53,"","Zdůvodnit rozdíl mezi fin. krytím a stavem fondu investic, popř. vyplnit tab. č. 2.1. Fond investic")</f>
        <v/>
      </c>
      <c r="H57" s="497"/>
      <c r="I57" s="497"/>
    </row>
    <row r="58" spans="1:9" x14ac:dyDescent="0.2">
      <c r="G58" s="288"/>
    </row>
    <row r="59" spans="1:9" x14ac:dyDescent="0.2">
      <c r="G59" s="288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</sheetData>
  <sheetProtection selectLockedCells="1"/>
  <mergeCells count="25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B44:I44"/>
    <mergeCell ref="H45:I45"/>
    <mergeCell ref="F47:F48"/>
    <mergeCell ref="G55:I55"/>
    <mergeCell ref="G56:I56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77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131</v>
      </c>
      <c r="F2" s="482"/>
      <c r="G2" s="482"/>
      <c r="H2" s="482"/>
      <c r="I2" s="482"/>
    </row>
    <row r="3" spans="1:9" ht="9.75" customHeight="1" x14ac:dyDescent="0.4">
      <c r="A3" s="376"/>
      <c r="B3" s="376"/>
      <c r="C3" s="376"/>
      <c r="D3" s="376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265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266</v>
      </c>
      <c r="D6" s="260"/>
      <c r="E6" s="502">
        <v>601730</v>
      </c>
      <c r="F6" s="503"/>
      <c r="G6" s="261" t="s">
        <v>3</v>
      </c>
      <c r="H6" s="480">
        <v>1122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73"/>
      <c r="I14" s="373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43788000</v>
      </c>
      <c r="F16" s="491"/>
      <c r="G16" s="6">
        <v>42520680.450000003</v>
      </c>
      <c r="H16" s="43">
        <v>41098385.760000005</v>
      </c>
      <c r="I16" s="43">
        <v>1422294.6899999997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3090</v>
      </c>
      <c r="H17" s="135">
        <v>3090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44655000</v>
      </c>
      <c r="F18" s="491"/>
      <c r="G18" s="6">
        <v>43456470.969999999</v>
      </c>
      <c r="H18" s="43">
        <v>41584691.57</v>
      </c>
      <c r="I18" s="43">
        <v>1871779.4</v>
      </c>
    </row>
    <row r="19" spans="1:9" ht="19.5" x14ac:dyDescent="0.4">
      <c r="A19" s="32"/>
      <c r="B19" s="3"/>
      <c r="C19" s="3"/>
      <c r="D19" s="3"/>
      <c r="E19" s="374"/>
      <c r="F19" s="375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938880.51999999583</v>
      </c>
      <c r="H20" s="183">
        <f>H18-H16+H17</f>
        <v>489395.80999999493</v>
      </c>
      <c r="I20" s="183">
        <f>I18-I16+I17</f>
        <v>449484.7100000002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935790.51999999583</v>
      </c>
      <c r="H21" s="183">
        <f>H20-H17</f>
        <v>486305.80999999493</v>
      </c>
      <c r="I21" s="183">
        <f>I20-I17</f>
        <v>449484.7100000002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341790.51999999583</v>
      </c>
      <c r="H25" s="189">
        <f>H21-H26</f>
        <v>-107694.19000000507</v>
      </c>
      <c r="I25" s="189">
        <f>I21-I26</f>
        <v>449484.7100000002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594000</v>
      </c>
      <c r="H26" s="189">
        <v>594000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341790.51999999996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9000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59358.11+273432.41</f>
        <v>332790.51999999996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594000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2250027.79</v>
      </c>
      <c r="H33" s="263"/>
      <c r="I33" s="263"/>
    </row>
    <row r="34" spans="1:9" ht="38.25" customHeight="1" x14ac:dyDescent="0.2">
      <c r="A34" s="494" t="s">
        <v>211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1478146</v>
      </c>
      <c r="G41" s="54">
        <v>1478146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112172</v>
      </c>
      <c r="F50" s="279">
        <v>24000</v>
      </c>
      <c r="G50" s="280">
        <v>22700</v>
      </c>
      <c r="H50" s="280">
        <f>E50+F50-G50</f>
        <v>113472</v>
      </c>
      <c r="I50" s="281">
        <v>113472</v>
      </c>
    </row>
    <row r="51" spans="1:9" x14ac:dyDescent="0.2">
      <c r="A51" s="282"/>
      <c r="B51" s="112"/>
      <c r="C51" s="112" t="s">
        <v>20</v>
      </c>
      <c r="D51" s="112"/>
      <c r="E51" s="283">
        <v>181793.83</v>
      </c>
      <c r="F51" s="284">
        <v>448811</v>
      </c>
      <c r="G51" s="136">
        <v>440907</v>
      </c>
      <c r="H51" s="136">
        <f>E51+F51-G51</f>
        <v>189697.82999999996</v>
      </c>
      <c r="I51" s="285">
        <v>157575.04999999999</v>
      </c>
    </row>
    <row r="52" spans="1:9" x14ac:dyDescent="0.2">
      <c r="A52" s="282"/>
      <c r="B52" s="112"/>
      <c r="C52" s="112" t="s">
        <v>63</v>
      </c>
      <c r="D52" s="112"/>
      <c r="E52" s="283">
        <v>552879.69999999995</v>
      </c>
      <c r="F52" s="284">
        <v>448690.06</v>
      </c>
      <c r="G52" s="136">
        <v>379061</v>
      </c>
      <c r="H52" s="136">
        <f>E52+F52-G52</f>
        <v>622508.76</v>
      </c>
      <c r="I52" s="285">
        <v>622508.76</v>
      </c>
    </row>
    <row r="53" spans="1:9" x14ac:dyDescent="0.2">
      <c r="A53" s="282"/>
      <c r="B53" s="112"/>
      <c r="C53" s="112" t="s">
        <v>61</v>
      </c>
      <c r="D53" s="112"/>
      <c r="E53" s="283">
        <v>118708.79</v>
      </c>
      <c r="F53" s="284">
        <v>2042976</v>
      </c>
      <c r="G53" s="136">
        <v>1931543.1</v>
      </c>
      <c r="H53" s="136">
        <f>E53+F53-G53</f>
        <v>230141.68999999994</v>
      </c>
      <c r="I53" s="285">
        <v>230141.69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965554.32</v>
      </c>
      <c r="F54" s="68">
        <f>F50+F51+F52+F53</f>
        <v>2964477.06</v>
      </c>
      <c r="G54" s="67">
        <f>G50+G51+G52+G53</f>
        <v>2774211.1</v>
      </c>
      <c r="H54" s="67">
        <f>H50+H51+H52+H53</f>
        <v>1155820.2799999998</v>
      </c>
      <c r="I54" s="286">
        <f>SUM(I50:I53)</f>
        <v>1123697.5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/>
      </c>
      <c r="H56" s="497"/>
      <c r="I56" s="497"/>
    </row>
    <row r="57" spans="1:9" x14ac:dyDescent="0.2">
      <c r="G57" s="496" t="str">
        <f>IF(I53=H53,"","Zdůvodnit rozdíl mezi fin. krytím a stavem fondu investic, popř. vyplnit tab. č. 2.1. Fond investic")</f>
        <v/>
      </c>
      <c r="H57" s="497"/>
      <c r="I57" s="497"/>
    </row>
    <row r="58" spans="1:9" x14ac:dyDescent="0.2">
      <c r="G58" s="288"/>
    </row>
    <row r="59" spans="1:9" x14ac:dyDescent="0.2">
      <c r="G59" s="288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</sheetData>
  <sheetProtection selectLockedCells="1"/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78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topLeftCell="A16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267</v>
      </c>
      <c r="F2" s="482"/>
      <c r="G2" s="482"/>
      <c r="H2" s="482"/>
      <c r="I2" s="482"/>
    </row>
    <row r="3" spans="1:9" ht="9.75" customHeight="1" x14ac:dyDescent="0.4">
      <c r="A3" s="397"/>
      <c r="B3" s="397"/>
      <c r="C3" s="397"/>
      <c r="D3" s="39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268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269</v>
      </c>
      <c r="D6" s="260"/>
      <c r="E6" s="546">
        <v>602035</v>
      </c>
      <c r="F6" s="547"/>
      <c r="G6" s="261" t="s">
        <v>3</v>
      </c>
      <c r="H6" s="480">
        <v>1123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94"/>
      <c r="I14" s="39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45628000</v>
      </c>
      <c r="F16" s="491"/>
      <c r="G16" s="6">
        <v>49031377.919999994</v>
      </c>
      <c r="H16" s="43">
        <v>46866026.709999993</v>
      </c>
      <c r="I16" s="43">
        <v>2165351.21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46463000</v>
      </c>
      <c r="F18" s="491"/>
      <c r="G18" s="6">
        <v>49858461.310000002</v>
      </c>
      <c r="H18" s="43">
        <v>47543933.710000001</v>
      </c>
      <c r="I18" s="43">
        <v>2314527.6</v>
      </c>
    </row>
    <row r="19" spans="1:9" ht="19.5" x14ac:dyDescent="0.4">
      <c r="A19" s="32"/>
      <c r="B19" s="3"/>
      <c r="C19" s="3"/>
      <c r="D19" s="3"/>
      <c r="E19" s="395"/>
      <c r="F19" s="39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827083.39000000805</v>
      </c>
      <c r="H20" s="183">
        <f>H18-H16+H17</f>
        <v>677907.00000000745</v>
      </c>
      <c r="I20" s="183">
        <f>I18-I16+I17</f>
        <v>149176.39000000013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827083.39000000805</v>
      </c>
      <c r="H21" s="183">
        <f>H20-H17</f>
        <v>677907.00000000745</v>
      </c>
      <c r="I21" s="183">
        <f>I20-I17</f>
        <v>149176.39000000013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149176.39000000805</v>
      </c>
      <c r="H25" s="189">
        <f>H21-H26</f>
        <v>7.4505805969238281E-9</v>
      </c>
      <c r="I25" s="189">
        <f>I21-I26</f>
        <v>149176.39000000013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677907</v>
      </c>
      <c r="H26" s="189">
        <v>677907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0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0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677907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-2384692.96</v>
      </c>
      <c r="H33" s="263"/>
      <c r="I33" s="263"/>
    </row>
    <row r="34" spans="1:9" ht="52.5" customHeight="1" x14ac:dyDescent="0.2">
      <c r="A34" s="494" t="s">
        <v>230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65000</v>
      </c>
      <c r="G37" s="54">
        <v>63000</v>
      </c>
      <c r="H37" s="55"/>
      <c r="I37" s="266">
        <f>IF(F37=0,"nerozp.",G37/F37)</f>
        <v>0.96923076923076923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1358926</v>
      </c>
      <c r="G41" s="54">
        <v>1358926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0</v>
      </c>
      <c r="F50" s="279">
        <v>0</v>
      </c>
      <c r="G50" s="280">
        <v>0</v>
      </c>
      <c r="H50" s="280">
        <f>E50+F50-G50</f>
        <v>0</v>
      </c>
      <c r="I50" s="281">
        <v>0</v>
      </c>
    </row>
    <row r="51" spans="1:9" x14ac:dyDescent="0.2">
      <c r="A51" s="282"/>
      <c r="B51" s="112"/>
      <c r="C51" s="112" t="s">
        <v>20</v>
      </c>
      <c r="D51" s="112"/>
      <c r="E51" s="283">
        <v>189805.41</v>
      </c>
      <c r="F51" s="284">
        <v>480577.54</v>
      </c>
      <c r="G51" s="136">
        <v>397023.26</v>
      </c>
      <c r="H51" s="136">
        <f>E51+F51-G51</f>
        <v>273359.68999999994</v>
      </c>
      <c r="I51" s="285">
        <v>249829.43</v>
      </c>
    </row>
    <row r="52" spans="1:9" x14ac:dyDescent="0.2">
      <c r="A52" s="282"/>
      <c r="B52" s="112"/>
      <c r="C52" s="112" t="s">
        <v>63</v>
      </c>
      <c r="D52" s="112"/>
      <c r="E52" s="283">
        <v>560341.80000000005</v>
      </c>
      <c r="F52" s="284">
        <v>1153550.3800000001</v>
      </c>
      <c r="G52" s="136">
        <v>503723.18</v>
      </c>
      <c r="H52" s="136">
        <f>E52+F52-G52</f>
        <v>1210169.0000000002</v>
      </c>
      <c r="I52" s="285">
        <v>1210169</v>
      </c>
    </row>
    <row r="53" spans="1:9" x14ac:dyDescent="0.2">
      <c r="A53" s="282"/>
      <c r="B53" s="112"/>
      <c r="C53" s="112" t="s">
        <v>61</v>
      </c>
      <c r="D53" s="112"/>
      <c r="E53" s="283">
        <v>198570.05</v>
      </c>
      <c r="F53" s="284">
        <v>5136576</v>
      </c>
      <c r="G53" s="136">
        <v>5246209.8</v>
      </c>
      <c r="H53" s="136">
        <f>E53+F53-G53</f>
        <v>88936.25</v>
      </c>
      <c r="I53" s="285">
        <v>88936.25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948717.26</v>
      </c>
      <c r="F54" s="68">
        <f>F50+F51+F52+F53</f>
        <v>6770703.9199999999</v>
      </c>
      <c r="G54" s="67">
        <f>G50+G51+G52+G53</f>
        <v>6146956.2400000002</v>
      </c>
      <c r="H54" s="67">
        <f>H50+H51+H52+H53</f>
        <v>1572464.9400000002</v>
      </c>
      <c r="I54" s="286">
        <f>SUM(I50:I53)</f>
        <v>1548934.68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/>
      </c>
      <c r="H56" s="497"/>
      <c r="I56" s="497"/>
    </row>
    <row r="57" spans="1:9" x14ac:dyDescent="0.2">
      <c r="G57" s="496" t="str">
        <f>IF(I53=H53,"","Zdůvodnit rozdíl mezi fin. krytím a stavem fondu investic, popř. vyplnit tab. č. 2.1. Fond investic")</f>
        <v/>
      </c>
      <c r="H57" s="497"/>
      <c r="I57" s="497"/>
    </row>
    <row r="58" spans="1:9" x14ac:dyDescent="0.2">
      <c r="G58" s="288"/>
    </row>
    <row r="59" spans="1:9" x14ac:dyDescent="0.2">
      <c r="G59" s="288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</sheetData>
  <sheetProtection selectLockedCells="1"/>
  <mergeCells count="25">
    <mergeCell ref="A43:I43"/>
    <mergeCell ref="A34:I34"/>
    <mergeCell ref="G57:I57"/>
    <mergeCell ref="B44:I44"/>
    <mergeCell ref="H45:I45"/>
    <mergeCell ref="F47:F48"/>
    <mergeCell ref="G55:I55"/>
    <mergeCell ref="G56:I56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79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73" customWidth="1"/>
    <col min="2" max="2" width="2.5703125" style="73" customWidth="1"/>
    <col min="3" max="3" width="8.42578125" style="73" customWidth="1"/>
    <col min="4" max="4" width="8.28515625" style="73" customWidth="1"/>
    <col min="5" max="5" width="15.28515625" style="73" customWidth="1"/>
    <col min="6" max="6" width="15.5703125" style="73" customWidth="1"/>
    <col min="7" max="7" width="15" style="73" customWidth="1"/>
    <col min="8" max="8" width="15.28515625" style="73" customWidth="1"/>
    <col min="9" max="9" width="16.28515625" style="73" customWidth="1"/>
    <col min="10" max="16384" width="9.140625" style="78"/>
  </cols>
  <sheetData>
    <row r="1" spans="1:9" ht="19.5" x14ac:dyDescent="0.4">
      <c r="A1" s="157" t="s">
        <v>0</v>
      </c>
      <c r="B1" s="158"/>
      <c r="C1" s="158"/>
      <c r="D1" s="158"/>
      <c r="I1" s="159"/>
    </row>
    <row r="2" spans="1:9" ht="19.5" x14ac:dyDescent="0.4">
      <c r="A2" s="526" t="s">
        <v>1</v>
      </c>
      <c r="B2" s="526"/>
      <c r="C2" s="526"/>
      <c r="D2" s="526"/>
      <c r="E2" s="527" t="s">
        <v>270</v>
      </c>
      <c r="F2" s="527"/>
      <c r="G2" s="527"/>
      <c r="H2" s="527"/>
      <c r="I2" s="527"/>
    </row>
    <row r="3" spans="1:9" ht="9.75" customHeight="1" x14ac:dyDescent="0.4">
      <c r="A3" s="161"/>
      <c r="B3" s="161"/>
      <c r="C3" s="161"/>
      <c r="D3" s="161"/>
      <c r="E3" s="513" t="s">
        <v>23</v>
      </c>
      <c r="F3" s="513"/>
      <c r="G3" s="513"/>
      <c r="H3" s="513"/>
      <c r="I3" s="513"/>
    </row>
    <row r="4" spans="1:9" ht="15.75" x14ac:dyDescent="0.25">
      <c r="A4" s="162" t="s">
        <v>2</v>
      </c>
      <c r="E4" s="528" t="s">
        <v>271</v>
      </c>
      <c r="F4" s="528"/>
      <c r="G4" s="528"/>
      <c r="H4" s="528"/>
      <c r="I4" s="528"/>
    </row>
    <row r="5" spans="1:9" ht="7.5" customHeight="1" x14ac:dyDescent="0.3">
      <c r="A5" s="163"/>
      <c r="E5" s="513" t="s">
        <v>23</v>
      </c>
      <c r="F5" s="513"/>
      <c r="G5" s="513"/>
      <c r="H5" s="513"/>
      <c r="I5" s="513"/>
    </row>
    <row r="6" spans="1:9" ht="19.5" x14ac:dyDescent="0.4">
      <c r="A6" s="160" t="s">
        <v>34</v>
      </c>
      <c r="C6" s="164" t="s">
        <v>272</v>
      </c>
      <c r="D6" s="164"/>
      <c r="E6" s="548" t="s">
        <v>272</v>
      </c>
      <c r="F6" s="549"/>
      <c r="G6" s="165" t="s">
        <v>3</v>
      </c>
      <c r="H6" s="550">
        <v>1150</v>
      </c>
      <c r="I6" s="550"/>
    </row>
    <row r="7" spans="1:9" ht="8.25" customHeight="1" x14ac:dyDescent="0.4">
      <c r="A7" s="160"/>
      <c r="E7" s="513" t="s">
        <v>24</v>
      </c>
      <c r="F7" s="513"/>
      <c r="G7" s="513"/>
      <c r="H7" s="513"/>
      <c r="I7" s="513"/>
    </row>
    <row r="8" spans="1:9" ht="19.5" hidden="1" x14ac:dyDescent="0.4">
      <c r="A8" s="160"/>
      <c r="E8" s="166"/>
      <c r="F8" s="166"/>
      <c r="G8" s="166"/>
      <c r="H8" s="167"/>
      <c r="I8" s="166"/>
    </row>
    <row r="9" spans="1:9" ht="30.75" customHeight="1" x14ac:dyDescent="0.4">
      <c r="A9" s="160"/>
      <c r="E9" s="166"/>
      <c r="F9" s="166"/>
      <c r="G9" s="166"/>
      <c r="H9" s="167"/>
      <c r="I9" s="166"/>
    </row>
    <row r="11" spans="1:9" ht="15" customHeight="1" x14ac:dyDescent="0.4">
      <c r="A11" s="168"/>
      <c r="E11" s="514" t="s">
        <v>4</v>
      </c>
      <c r="F11" s="515"/>
      <c r="G11" s="169" t="s">
        <v>5</v>
      </c>
      <c r="H11" s="76" t="s">
        <v>6</v>
      </c>
      <c r="I11" s="76"/>
    </row>
    <row r="12" spans="1:9" ht="15" customHeight="1" x14ac:dyDescent="0.4">
      <c r="A12" s="75"/>
      <c r="B12" s="75"/>
      <c r="C12" s="75"/>
      <c r="D12" s="75"/>
      <c r="E12" s="514" t="s">
        <v>7</v>
      </c>
      <c r="F12" s="515"/>
      <c r="G12" s="169" t="s">
        <v>8</v>
      </c>
      <c r="H12" s="170" t="s">
        <v>9</v>
      </c>
      <c r="I12" s="171" t="s">
        <v>10</v>
      </c>
    </row>
    <row r="13" spans="1:9" ht="12.75" customHeight="1" x14ac:dyDescent="0.2">
      <c r="A13" s="75"/>
      <c r="B13" s="75"/>
      <c r="C13" s="75"/>
      <c r="D13" s="75"/>
      <c r="E13" s="514" t="s">
        <v>11</v>
      </c>
      <c r="F13" s="515"/>
      <c r="G13" s="172"/>
      <c r="H13" s="507" t="s">
        <v>36</v>
      </c>
      <c r="I13" s="507"/>
    </row>
    <row r="14" spans="1:9" ht="12.75" customHeight="1" x14ac:dyDescent="0.2">
      <c r="A14" s="75"/>
      <c r="B14" s="75"/>
      <c r="C14" s="75"/>
      <c r="D14" s="75"/>
      <c r="E14" s="173"/>
      <c r="F14" s="173"/>
      <c r="G14" s="172"/>
      <c r="H14" s="152"/>
      <c r="I14" s="152"/>
    </row>
    <row r="15" spans="1:9" ht="18.75" x14ac:dyDescent="0.4">
      <c r="A15" s="148" t="s">
        <v>37</v>
      </c>
      <c r="B15" s="148"/>
      <c r="C15" s="72"/>
      <c r="D15" s="148"/>
      <c r="E15" s="74"/>
      <c r="F15" s="74"/>
      <c r="G15" s="149"/>
      <c r="H15" s="75"/>
      <c r="I15" s="75"/>
    </row>
    <row r="16" spans="1:9" ht="19.5" x14ac:dyDescent="0.4">
      <c r="A16" s="174" t="s">
        <v>72</v>
      </c>
      <c r="B16" s="148"/>
      <c r="C16" s="72"/>
      <c r="D16" s="148"/>
      <c r="E16" s="516">
        <v>24974000</v>
      </c>
      <c r="F16" s="517"/>
      <c r="G16" s="175">
        <v>25695065.380000003</v>
      </c>
      <c r="H16" s="127">
        <v>25298144.880000003</v>
      </c>
      <c r="I16" s="127">
        <v>396920.5</v>
      </c>
    </row>
    <row r="17" spans="1:9" ht="18" x14ac:dyDescent="0.35">
      <c r="A17" s="176" t="s">
        <v>6</v>
      </c>
      <c r="B17" s="150"/>
      <c r="C17" s="177" t="s">
        <v>26</v>
      </c>
      <c r="D17" s="150"/>
      <c r="E17" s="150"/>
      <c r="F17" s="150"/>
      <c r="G17" s="77">
        <v>0</v>
      </c>
      <c r="H17" s="77">
        <v>0</v>
      </c>
      <c r="I17" s="77">
        <v>0</v>
      </c>
    </row>
    <row r="18" spans="1:9" ht="19.5" x14ac:dyDescent="0.4">
      <c r="A18" s="174" t="s">
        <v>73</v>
      </c>
      <c r="B18" s="150"/>
      <c r="C18" s="150"/>
      <c r="D18" s="150"/>
      <c r="E18" s="516">
        <v>24974000</v>
      </c>
      <c r="F18" s="517"/>
      <c r="G18" s="175">
        <v>25748576</v>
      </c>
      <c r="H18" s="127">
        <v>25088566</v>
      </c>
      <c r="I18" s="127">
        <v>660010</v>
      </c>
    </row>
    <row r="19" spans="1:9" ht="19.5" x14ac:dyDescent="0.4">
      <c r="A19" s="174"/>
      <c r="B19" s="150"/>
      <c r="C19" s="150"/>
      <c r="D19" s="150"/>
      <c r="E19" s="178"/>
      <c r="F19" s="179"/>
      <c r="G19" s="180"/>
      <c r="H19" s="127"/>
      <c r="I19" s="127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53510.619999997318</v>
      </c>
      <c r="H20" s="183">
        <f>H18-H16+H17</f>
        <v>-209578.88000000268</v>
      </c>
      <c r="I20" s="183">
        <f>I18-I16+I17</f>
        <v>263089.5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53510.619999997318</v>
      </c>
      <c r="H21" s="183">
        <f>H20-H17</f>
        <v>-209578.88000000268</v>
      </c>
      <c r="I21" s="183">
        <f>I20-I17</f>
        <v>263089.5</v>
      </c>
    </row>
    <row r="22" spans="1:9" ht="14.25" customHeight="1" x14ac:dyDescent="0.35">
      <c r="A22" s="74"/>
      <c r="B22" s="150"/>
      <c r="C22" s="150"/>
      <c r="D22" s="150"/>
      <c r="E22" s="150"/>
      <c r="F22" s="150"/>
      <c r="G22" s="150"/>
      <c r="H22" s="185"/>
      <c r="I22" s="185"/>
    </row>
    <row r="24" spans="1:9" ht="18.75" x14ac:dyDescent="0.4">
      <c r="A24" s="148" t="s">
        <v>76</v>
      </c>
      <c r="B24" s="186"/>
      <c r="C24" s="72"/>
      <c r="D24" s="186"/>
      <c r="E24" s="186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53510.619999997318</v>
      </c>
      <c r="H25" s="189">
        <f>H21-H26</f>
        <v>-209578.88000000268</v>
      </c>
      <c r="I25" s="189">
        <f>I21-I26</f>
        <v>263089.5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53510.62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53510.62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04"/>
      <c r="B33" s="518" t="s">
        <v>79</v>
      </c>
      <c r="C33" s="518"/>
      <c r="D33" s="518"/>
      <c r="E33" s="518"/>
      <c r="F33" s="518"/>
      <c r="G33" s="205">
        <v>0</v>
      </c>
      <c r="H33" s="204"/>
      <c r="I33" s="204"/>
    </row>
    <row r="34" spans="1:9" ht="38.25" customHeight="1" x14ac:dyDescent="0.2">
      <c r="A34" s="519" t="s">
        <v>212</v>
      </c>
      <c r="B34" s="520"/>
      <c r="C34" s="520"/>
      <c r="D34" s="520"/>
      <c r="E34" s="520"/>
      <c r="F34" s="520"/>
      <c r="G34" s="520"/>
      <c r="H34" s="520"/>
      <c r="I34" s="520"/>
    </row>
    <row r="35" spans="1:9" ht="18.75" customHeight="1" x14ac:dyDescent="0.4">
      <c r="A35" s="148" t="s">
        <v>41</v>
      </c>
      <c r="B35" s="148" t="s">
        <v>21</v>
      </c>
      <c r="C35" s="148"/>
      <c r="D35" s="186"/>
      <c r="E35" s="149"/>
      <c r="F35" s="150"/>
      <c r="G35" s="206"/>
      <c r="H35" s="75"/>
      <c r="I35" s="75"/>
    </row>
    <row r="36" spans="1:9" ht="18.75" x14ac:dyDescent="0.4">
      <c r="A36" s="148"/>
      <c r="B36" s="148"/>
      <c r="C36" s="148"/>
      <c r="D36" s="186"/>
      <c r="F36" s="207" t="s">
        <v>25</v>
      </c>
      <c r="G36" s="171" t="s">
        <v>5</v>
      </c>
      <c r="H36" s="75"/>
      <c r="I36" s="208" t="s">
        <v>27</v>
      </c>
    </row>
    <row r="37" spans="1:9" ht="16.5" x14ac:dyDescent="0.35">
      <c r="A37" s="209" t="s">
        <v>22</v>
      </c>
      <c r="B37" s="151"/>
      <c r="C37" s="74"/>
      <c r="D37" s="151"/>
      <c r="E37" s="149"/>
      <c r="F37" s="210">
        <v>0</v>
      </c>
      <c r="G37" s="210">
        <v>0</v>
      </c>
      <c r="H37" s="211"/>
      <c r="I37" s="212" t="str">
        <f>IF(F37=0,"nerozp.",G37/F37)</f>
        <v>nerozp.</v>
      </c>
    </row>
    <row r="38" spans="1:9" ht="16.5" hidden="1" x14ac:dyDescent="0.35">
      <c r="A38" s="209" t="s">
        <v>70</v>
      </c>
      <c r="B38" s="151"/>
      <c r="C38" s="74"/>
      <c r="D38" s="213"/>
      <c r="E38" s="213"/>
      <c r="F38" s="210">
        <v>0</v>
      </c>
      <c r="G38" s="210">
        <v>0</v>
      </c>
      <c r="H38" s="211"/>
      <c r="I38" s="212" t="e">
        <f>G38/F38</f>
        <v>#DIV/0!</v>
      </c>
    </row>
    <row r="39" spans="1:9" ht="16.5" hidden="1" x14ac:dyDescent="0.35">
      <c r="A39" s="209" t="s">
        <v>71</v>
      </c>
      <c r="B39" s="151"/>
      <c r="C39" s="74"/>
      <c r="D39" s="213"/>
      <c r="E39" s="213"/>
      <c r="F39" s="210">
        <v>0</v>
      </c>
      <c r="G39" s="210">
        <v>0</v>
      </c>
      <c r="H39" s="211"/>
      <c r="I39" s="212" t="e">
        <f>G39/F39</f>
        <v>#DIV/0!</v>
      </c>
    </row>
    <row r="40" spans="1:9" ht="16.5" x14ac:dyDescent="0.35">
      <c r="A40" s="209" t="s">
        <v>62</v>
      </c>
      <c r="B40" s="151"/>
      <c r="C40" s="74"/>
      <c r="D40" s="213"/>
      <c r="E40" s="213"/>
      <c r="F40" s="210">
        <v>0</v>
      </c>
      <c r="G40" s="210">
        <v>0</v>
      </c>
      <c r="H40" s="211"/>
      <c r="I40" s="212" t="str">
        <f>IF(F40=0,"nerozp.",G40/F40)</f>
        <v>nerozp.</v>
      </c>
    </row>
    <row r="41" spans="1:9" ht="16.5" x14ac:dyDescent="0.35">
      <c r="A41" s="209" t="s">
        <v>59</v>
      </c>
      <c r="B41" s="151"/>
      <c r="C41" s="74"/>
      <c r="D41" s="149"/>
      <c r="E41" s="149"/>
      <c r="F41" s="210">
        <v>395518</v>
      </c>
      <c r="G41" s="210">
        <v>395518</v>
      </c>
      <c r="H41" s="211"/>
      <c r="I41" s="212">
        <f>IF(F41=0,"nerozp.",G41/F41)</f>
        <v>1</v>
      </c>
    </row>
    <row r="42" spans="1:9" ht="16.5" x14ac:dyDescent="0.35">
      <c r="A42" s="209" t="s">
        <v>60</v>
      </c>
      <c r="B42" s="74"/>
      <c r="C42" s="74"/>
      <c r="D42" s="75"/>
      <c r="E42" s="75"/>
      <c r="F42" s="210">
        <v>0</v>
      </c>
      <c r="G42" s="210">
        <v>0</v>
      </c>
      <c r="H42" s="211"/>
      <c r="I42" s="212" t="str">
        <f>IF(F42=0,"nerozp.",G42/F42)</f>
        <v>nerozp.</v>
      </c>
    </row>
    <row r="43" spans="1:9" hidden="1" x14ac:dyDescent="0.2">
      <c r="A43" s="511" t="s">
        <v>58</v>
      </c>
      <c r="B43" s="512"/>
      <c r="C43" s="512"/>
      <c r="D43" s="512"/>
      <c r="E43" s="512"/>
      <c r="F43" s="512"/>
      <c r="G43" s="512"/>
      <c r="H43" s="512"/>
      <c r="I43" s="512"/>
    </row>
    <row r="44" spans="1:9" ht="27" customHeight="1" x14ac:dyDescent="0.2">
      <c r="A44" s="214" t="s">
        <v>58</v>
      </c>
      <c r="B44" s="506"/>
      <c r="C44" s="506"/>
      <c r="D44" s="506"/>
      <c r="E44" s="506"/>
      <c r="F44" s="506"/>
      <c r="G44" s="506"/>
      <c r="H44" s="506"/>
      <c r="I44" s="506"/>
    </row>
    <row r="45" spans="1:9" ht="19.5" thickBot="1" x14ac:dyDescent="0.45">
      <c r="A45" s="148" t="s">
        <v>42</v>
      </c>
      <c r="B45" s="148" t="s">
        <v>16</v>
      </c>
      <c r="C45" s="148"/>
      <c r="D45" s="149"/>
      <c r="E45" s="149"/>
      <c r="F45" s="75"/>
      <c r="G45" s="215"/>
      <c r="H45" s="507" t="s">
        <v>29</v>
      </c>
      <c r="I45" s="507"/>
    </row>
    <row r="46" spans="1:9" ht="18.75" thickTop="1" x14ac:dyDescent="0.35">
      <c r="A46" s="128"/>
      <c r="B46" s="129"/>
      <c r="C46" s="216"/>
      <c r="D46" s="129"/>
      <c r="E46" s="217" t="s">
        <v>80</v>
      </c>
      <c r="F46" s="218" t="s">
        <v>17</v>
      </c>
      <c r="G46" s="218" t="s">
        <v>18</v>
      </c>
      <c r="H46" s="219" t="s">
        <v>19</v>
      </c>
      <c r="I46" s="220" t="s">
        <v>28</v>
      </c>
    </row>
    <row r="47" spans="1:9" x14ac:dyDescent="0.2">
      <c r="A47" s="130"/>
      <c r="B47" s="126"/>
      <c r="C47" s="126"/>
      <c r="D47" s="126"/>
      <c r="E47" s="221"/>
      <c r="F47" s="508"/>
      <c r="G47" s="222"/>
      <c r="H47" s="223">
        <v>43465</v>
      </c>
      <c r="I47" s="224">
        <v>43465</v>
      </c>
    </row>
    <row r="48" spans="1:9" x14ac:dyDescent="0.2">
      <c r="A48" s="130"/>
      <c r="B48" s="126"/>
      <c r="C48" s="126"/>
      <c r="D48" s="126"/>
      <c r="E48" s="221"/>
      <c r="F48" s="508"/>
      <c r="G48" s="225"/>
      <c r="H48" s="225"/>
      <c r="I48" s="131"/>
    </row>
    <row r="49" spans="1:9" ht="13.5" thickBot="1" x14ac:dyDescent="0.25">
      <c r="A49" s="132"/>
      <c r="B49" s="133"/>
      <c r="C49" s="133"/>
      <c r="D49" s="133"/>
      <c r="E49" s="221"/>
      <c r="F49" s="226"/>
      <c r="G49" s="226"/>
      <c r="H49" s="226"/>
      <c r="I49" s="134"/>
    </row>
    <row r="50" spans="1:9" ht="13.5" thickTop="1" x14ac:dyDescent="0.2">
      <c r="A50" s="227"/>
      <c r="B50" s="228"/>
      <c r="C50" s="228" t="s">
        <v>15</v>
      </c>
      <c r="D50" s="228"/>
      <c r="E50" s="229">
        <v>0</v>
      </c>
      <c r="F50" s="230">
        <v>0</v>
      </c>
      <c r="G50" s="231">
        <v>0</v>
      </c>
      <c r="H50" s="231">
        <f>E50+F50-G50</f>
        <v>0</v>
      </c>
      <c r="I50" s="232">
        <v>0</v>
      </c>
    </row>
    <row r="51" spans="1:9" x14ac:dyDescent="0.2">
      <c r="A51" s="233"/>
      <c r="B51" s="234"/>
      <c r="C51" s="234" t="s">
        <v>20</v>
      </c>
      <c r="D51" s="234"/>
      <c r="E51" s="235">
        <v>101093.27</v>
      </c>
      <c r="F51" s="236">
        <v>286768.92</v>
      </c>
      <c r="G51" s="237">
        <v>265525.2</v>
      </c>
      <c r="H51" s="237">
        <f>E51+F51-G51</f>
        <v>122336.98999999999</v>
      </c>
      <c r="I51" s="238">
        <v>117161.17</v>
      </c>
    </row>
    <row r="52" spans="1:9" x14ac:dyDescent="0.2">
      <c r="A52" s="233"/>
      <c r="B52" s="234"/>
      <c r="C52" s="234" t="s">
        <v>63</v>
      </c>
      <c r="D52" s="234"/>
      <c r="E52" s="235">
        <v>503586.6</v>
      </c>
      <c r="F52" s="236">
        <v>579402.22</v>
      </c>
      <c r="G52" s="237">
        <v>606257.42000000004</v>
      </c>
      <c r="H52" s="237">
        <f>E52+F52-G52</f>
        <v>476731.39999999979</v>
      </c>
      <c r="I52" s="238">
        <v>476731.4</v>
      </c>
    </row>
    <row r="53" spans="1:9" x14ac:dyDescent="0.2">
      <c r="A53" s="233"/>
      <c r="B53" s="234"/>
      <c r="C53" s="234" t="s">
        <v>61</v>
      </c>
      <c r="D53" s="234"/>
      <c r="E53" s="235">
        <v>9158.18</v>
      </c>
      <c r="F53" s="236">
        <v>683987.41999999993</v>
      </c>
      <c r="G53" s="237">
        <v>655518</v>
      </c>
      <c r="H53" s="237">
        <f>E53+F53-G53</f>
        <v>37627.599999999977</v>
      </c>
      <c r="I53" s="238">
        <v>37627.599999999999</v>
      </c>
    </row>
    <row r="54" spans="1:9" ht="18.75" thickBot="1" x14ac:dyDescent="0.4">
      <c r="A54" s="239" t="s">
        <v>11</v>
      </c>
      <c r="B54" s="240"/>
      <c r="C54" s="240"/>
      <c r="D54" s="240"/>
      <c r="E54" s="241">
        <f>E50+E51+E52+E53</f>
        <v>613838.05000000005</v>
      </c>
      <c r="F54" s="242">
        <f>F50+F51+F52+F53</f>
        <v>1550158.5599999998</v>
      </c>
      <c r="G54" s="243">
        <f>G50+G51+G52+G53</f>
        <v>1527300.62</v>
      </c>
      <c r="H54" s="243">
        <f>H50+H51+H52+H53</f>
        <v>636695.98999999976</v>
      </c>
      <c r="I54" s="244">
        <f>SUM(I50:I53)</f>
        <v>631520.17000000004</v>
      </c>
    </row>
    <row r="55" spans="1:9" ht="18.75" thickTop="1" x14ac:dyDescent="0.35">
      <c r="A55" s="245"/>
      <c r="B55" s="150"/>
      <c r="C55" s="150"/>
      <c r="D55" s="149"/>
      <c r="E55" s="149"/>
      <c r="F55" s="75"/>
      <c r="G55" s="509" t="str">
        <f>IF(I50=H50,"","Zdůvodnit rozdíl mezi fin. krytím a stavem fondu odměn, popř. vyplnit tab. č. 2.3.Fondu odměn")</f>
        <v/>
      </c>
      <c r="H55" s="510"/>
      <c r="I55" s="510"/>
    </row>
    <row r="56" spans="1:9" ht="18" x14ac:dyDescent="0.35">
      <c r="A56" s="245"/>
      <c r="B56" s="150"/>
      <c r="C56" s="150"/>
      <c r="D56" s="149"/>
      <c r="E56" s="149"/>
      <c r="F56" s="75"/>
      <c r="G56" s="504"/>
      <c r="H56" s="505"/>
      <c r="I56" s="505"/>
    </row>
    <row r="57" spans="1:9" x14ac:dyDescent="0.2">
      <c r="A57" s="246"/>
      <c r="B57" s="246"/>
      <c r="C57" s="246"/>
      <c r="D57" s="246"/>
      <c r="E57" s="246"/>
      <c r="F57" s="246"/>
      <c r="G57" s="504" t="str">
        <f>IF(I52=H52,"","Zdůvodnit rozdíl mezi fin. krytím a stavem RF, popř. vyplnit tab. č. 2.4 a 2.5.Rezervní fond")</f>
        <v/>
      </c>
      <c r="H57" s="505"/>
      <c r="I57" s="505"/>
    </row>
    <row r="58" spans="1:9" x14ac:dyDescent="0.2">
      <c r="G58" s="504" t="str">
        <f>IF(I53=H53,"","Zdůvodnit rozdíl mezi fin. krytím a stavem fondu investic, popř. vyplnit tab. č. 2.1. Fond investic")</f>
        <v/>
      </c>
      <c r="H58" s="505"/>
      <c r="I58" s="505"/>
    </row>
    <row r="59" spans="1:9" x14ac:dyDescent="0.2">
      <c r="G59" s="247"/>
    </row>
    <row r="60" spans="1:9" x14ac:dyDescent="0.2">
      <c r="G60" s="247"/>
    </row>
    <row r="67" spans="1:9" x14ac:dyDescent="0.2">
      <c r="A67" s="78"/>
      <c r="B67" s="78"/>
      <c r="C67" s="78"/>
      <c r="D67" s="78"/>
      <c r="E67" s="78"/>
      <c r="F67" s="78"/>
      <c r="G67" s="78"/>
      <c r="H67" s="78"/>
      <c r="I67" s="78"/>
    </row>
    <row r="68" spans="1:9" x14ac:dyDescent="0.2">
      <c r="A68" s="78"/>
      <c r="B68" s="78"/>
      <c r="C68" s="78"/>
      <c r="D68" s="78"/>
      <c r="E68" s="78"/>
      <c r="F68" s="78"/>
      <c r="G68" s="78"/>
      <c r="H68" s="78"/>
      <c r="I68" s="78"/>
    </row>
    <row r="69" spans="1:9" x14ac:dyDescent="0.2">
      <c r="A69" s="78"/>
      <c r="B69" s="78"/>
      <c r="C69" s="78"/>
      <c r="D69" s="78"/>
      <c r="E69" s="78"/>
      <c r="F69" s="78"/>
      <c r="G69" s="78"/>
      <c r="H69" s="78"/>
      <c r="I69" s="78"/>
    </row>
    <row r="70" spans="1:9" x14ac:dyDescent="0.2">
      <c r="A70" s="78"/>
      <c r="B70" s="78"/>
      <c r="C70" s="78"/>
      <c r="D70" s="78"/>
      <c r="E70" s="78"/>
      <c r="F70" s="78"/>
      <c r="G70" s="78"/>
      <c r="H70" s="78"/>
      <c r="I70" s="78"/>
    </row>
    <row r="71" spans="1:9" x14ac:dyDescent="0.2">
      <c r="A71" s="78"/>
      <c r="B71" s="78"/>
      <c r="C71" s="78"/>
      <c r="D71" s="78"/>
      <c r="E71" s="78"/>
      <c r="F71" s="78"/>
      <c r="G71" s="78"/>
      <c r="H71" s="78"/>
      <c r="I71" s="78"/>
    </row>
    <row r="72" spans="1:9" x14ac:dyDescent="0.2">
      <c r="A72" s="78"/>
      <c r="B72" s="78"/>
      <c r="C72" s="78"/>
      <c r="D72" s="78"/>
      <c r="E72" s="78"/>
      <c r="F72" s="78"/>
      <c r="G72" s="78"/>
      <c r="H72" s="78"/>
      <c r="I72" s="78"/>
    </row>
    <row r="73" spans="1:9" x14ac:dyDescent="0.2">
      <c r="A73" s="78"/>
      <c r="B73" s="78"/>
      <c r="C73" s="78"/>
      <c r="D73" s="78"/>
      <c r="E73" s="78"/>
      <c r="F73" s="78"/>
      <c r="G73" s="78"/>
      <c r="H73" s="78"/>
      <c r="I73" s="78"/>
    </row>
    <row r="74" spans="1:9" x14ac:dyDescent="0.2">
      <c r="A74" s="78"/>
      <c r="B74" s="78"/>
      <c r="C74" s="78"/>
      <c r="D74" s="78"/>
      <c r="E74" s="78"/>
      <c r="F74" s="78"/>
      <c r="G74" s="78"/>
      <c r="H74" s="78"/>
      <c r="I74" s="78"/>
    </row>
    <row r="75" spans="1:9" x14ac:dyDescent="0.2">
      <c r="A75" s="78"/>
      <c r="B75" s="78"/>
      <c r="C75" s="78"/>
      <c r="D75" s="78"/>
      <c r="E75" s="78"/>
      <c r="F75" s="78"/>
      <c r="G75" s="78"/>
      <c r="H75" s="78"/>
      <c r="I75" s="78"/>
    </row>
    <row r="76" spans="1:9" x14ac:dyDescent="0.2">
      <c r="A76" s="78"/>
      <c r="B76" s="78"/>
      <c r="C76" s="78"/>
      <c r="D76" s="78"/>
      <c r="E76" s="78"/>
      <c r="F76" s="78"/>
      <c r="G76" s="78"/>
      <c r="H76" s="78"/>
      <c r="I76" s="78"/>
    </row>
    <row r="77" spans="1:9" x14ac:dyDescent="0.2">
      <c r="A77" s="78"/>
      <c r="B77" s="78"/>
      <c r="C77" s="78"/>
      <c r="D77" s="78"/>
      <c r="E77" s="78"/>
      <c r="F77" s="78"/>
      <c r="G77" s="78"/>
      <c r="H77" s="78"/>
      <c r="I77" s="78"/>
    </row>
    <row r="78" spans="1:9" x14ac:dyDescent="0.2">
      <c r="A78" s="78"/>
      <c r="B78" s="78"/>
      <c r="C78" s="78"/>
      <c r="D78" s="78"/>
      <c r="E78" s="78"/>
      <c r="F78" s="78"/>
      <c r="G78" s="78"/>
      <c r="H78" s="78"/>
      <c r="I78" s="78"/>
    </row>
    <row r="79" spans="1:9" x14ac:dyDescent="0.2">
      <c r="A79" s="78"/>
      <c r="B79" s="78"/>
      <c r="C79" s="78"/>
      <c r="D79" s="78"/>
      <c r="E79" s="78"/>
      <c r="F79" s="78"/>
      <c r="G79" s="78"/>
      <c r="H79" s="78"/>
      <c r="I79" s="78"/>
    </row>
    <row r="80" spans="1:9" x14ac:dyDescent="0.2">
      <c r="A80" s="78"/>
      <c r="B80" s="78"/>
      <c r="C80" s="78"/>
      <c r="D80" s="78"/>
      <c r="E80" s="78"/>
      <c r="F80" s="78"/>
      <c r="G80" s="78"/>
      <c r="H80" s="78"/>
      <c r="I80" s="78"/>
    </row>
    <row r="81" s="78" customFormat="1" x14ac:dyDescent="0.2"/>
    <row r="82" s="78" customFormat="1" x14ac:dyDescent="0.2"/>
    <row r="83" s="78" customFormat="1" x14ac:dyDescent="0.2"/>
    <row r="84" s="78" customFormat="1" x14ac:dyDescent="0.2"/>
    <row r="85" s="78" customFormat="1" x14ac:dyDescent="0.2"/>
    <row r="86" s="78" customFormat="1" x14ac:dyDescent="0.2"/>
    <row r="87" s="78" customFormat="1" x14ac:dyDescent="0.2"/>
    <row r="88" s="78" customFormat="1" x14ac:dyDescent="0.2"/>
    <row r="89" s="78" customFormat="1" x14ac:dyDescent="0.2"/>
    <row r="90" s="78" customFormat="1" x14ac:dyDescent="0.2"/>
    <row r="91" s="78" customFormat="1" x14ac:dyDescent="0.2"/>
    <row r="92" s="78" customFormat="1" x14ac:dyDescent="0.2"/>
    <row r="93" s="78" customFormat="1" x14ac:dyDescent="0.2"/>
    <row r="94" s="78" customFormat="1" x14ac:dyDescent="0.2"/>
    <row r="95" s="78" customFormat="1" x14ac:dyDescent="0.2"/>
    <row r="96" s="78" customFormat="1" x14ac:dyDescent="0.2"/>
    <row r="97" spans="1:9" x14ac:dyDescent="0.2">
      <c r="A97" s="78"/>
      <c r="B97" s="78"/>
      <c r="C97" s="78"/>
      <c r="D97" s="78"/>
      <c r="E97" s="78"/>
      <c r="F97" s="78"/>
      <c r="G97" s="78"/>
      <c r="H97" s="78"/>
      <c r="I97" s="78"/>
    </row>
    <row r="99" spans="1:9" x14ac:dyDescent="0.2">
      <c r="A99" s="78"/>
      <c r="B99" s="78"/>
      <c r="C99" s="78"/>
      <c r="D99" s="78"/>
      <c r="E99" s="78"/>
      <c r="F99" s="78"/>
      <c r="G99" s="78"/>
      <c r="H99" s="78"/>
      <c r="I99" s="78"/>
    </row>
    <row r="100" spans="1:9" x14ac:dyDescent="0.2">
      <c r="A100" s="78"/>
      <c r="B100" s="78"/>
      <c r="C100" s="78"/>
      <c r="D100" s="78"/>
      <c r="E100" s="78"/>
      <c r="F100" s="78"/>
      <c r="G100" s="78"/>
      <c r="H100" s="78"/>
      <c r="I100" s="78"/>
    </row>
    <row r="101" spans="1:9" x14ac:dyDescent="0.2">
      <c r="A101" s="78"/>
      <c r="B101" s="78"/>
      <c r="C101" s="78"/>
      <c r="D101" s="78"/>
      <c r="E101" s="78"/>
      <c r="F101" s="78"/>
      <c r="G101" s="78"/>
      <c r="H101" s="78"/>
      <c r="I101" s="78"/>
    </row>
    <row r="102" spans="1:9" x14ac:dyDescent="0.2">
      <c r="A102" s="78"/>
      <c r="B102" s="78"/>
      <c r="C102" s="78"/>
      <c r="D102" s="78"/>
      <c r="E102" s="78"/>
      <c r="F102" s="78"/>
      <c r="G102" s="78"/>
      <c r="H102" s="78"/>
      <c r="I102" s="78"/>
    </row>
    <row r="103" spans="1:9" x14ac:dyDescent="0.2">
      <c r="A103" s="78"/>
      <c r="B103" s="78"/>
      <c r="C103" s="78"/>
      <c r="D103" s="78"/>
      <c r="E103" s="78"/>
      <c r="F103" s="78"/>
      <c r="G103" s="78"/>
      <c r="H103" s="78"/>
      <c r="I103" s="78"/>
    </row>
    <row r="105" spans="1:9" x14ac:dyDescent="0.2">
      <c r="A105" s="78"/>
      <c r="B105" s="78"/>
      <c r="C105" s="78"/>
      <c r="D105" s="78"/>
      <c r="E105" s="78"/>
      <c r="F105" s="78"/>
      <c r="G105" s="78"/>
      <c r="H105" s="78"/>
      <c r="I105" s="78"/>
    </row>
    <row r="106" spans="1:9" x14ac:dyDescent="0.2">
      <c r="A106" s="78"/>
      <c r="B106" s="78"/>
      <c r="C106" s="78"/>
      <c r="D106" s="78"/>
      <c r="E106" s="78"/>
      <c r="F106" s="78"/>
      <c r="G106" s="78"/>
      <c r="H106" s="78"/>
      <c r="I106" s="78"/>
    </row>
    <row r="107" spans="1:9" x14ac:dyDescent="0.2">
      <c r="A107" s="78"/>
      <c r="B107" s="78"/>
      <c r="C107" s="78"/>
      <c r="D107" s="78"/>
      <c r="E107" s="78"/>
      <c r="F107" s="78"/>
      <c r="G107" s="78"/>
      <c r="H107" s="78"/>
      <c r="I107" s="78"/>
    </row>
    <row r="109" spans="1:9" x14ac:dyDescent="0.2">
      <c r="A109" s="78"/>
      <c r="B109" s="78"/>
      <c r="C109" s="78"/>
      <c r="D109" s="78"/>
      <c r="E109" s="78"/>
      <c r="F109" s="78"/>
      <c r="G109" s="78"/>
      <c r="H109" s="78"/>
      <c r="I109" s="78"/>
    </row>
    <row r="110" spans="1:9" x14ac:dyDescent="0.2">
      <c r="A110" s="78"/>
      <c r="B110" s="78"/>
      <c r="C110" s="78"/>
      <c r="D110" s="78"/>
      <c r="E110" s="78"/>
      <c r="F110" s="78"/>
      <c r="G110" s="78"/>
      <c r="H110" s="78"/>
      <c r="I110" s="78"/>
    </row>
    <row r="112" spans="1:9" x14ac:dyDescent="0.2">
      <c r="A112" s="78"/>
      <c r="B112" s="78"/>
      <c r="C112" s="78"/>
      <c r="D112" s="78"/>
      <c r="E112" s="78"/>
      <c r="F112" s="78"/>
      <c r="G112" s="78"/>
      <c r="H112" s="78"/>
      <c r="I112" s="78"/>
    </row>
    <row r="113" spans="1:9" x14ac:dyDescent="0.2">
      <c r="A113" s="78"/>
      <c r="B113" s="78"/>
      <c r="C113" s="78"/>
      <c r="D113" s="78"/>
      <c r="E113" s="78"/>
      <c r="F113" s="78"/>
      <c r="G113" s="78"/>
      <c r="H113" s="78"/>
      <c r="I113" s="78"/>
    </row>
    <row r="114" spans="1:9" x14ac:dyDescent="0.2">
      <c r="A114" s="78"/>
      <c r="B114" s="78"/>
      <c r="C114" s="78"/>
      <c r="D114" s="78"/>
      <c r="E114" s="78"/>
      <c r="F114" s="78"/>
      <c r="G114" s="78"/>
      <c r="H114" s="78"/>
      <c r="I114" s="78"/>
    </row>
    <row r="115" spans="1:9" x14ac:dyDescent="0.2">
      <c r="A115" s="78"/>
      <c r="B115" s="78"/>
      <c r="C115" s="78"/>
      <c r="D115" s="78"/>
      <c r="E115" s="78"/>
      <c r="F115" s="78"/>
      <c r="G115" s="78"/>
      <c r="H115" s="78"/>
      <c r="I115" s="78"/>
    </row>
    <row r="116" spans="1:9" x14ac:dyDescent="0.2">
      <c r="A116" s="78"/>
      <c r="B116" s="78"/>
      <c r="C116" s="78"/>
      <c r="D116" s="78"/>
      <c r="E116" s="78"/>
      <c r="F116" s="78"/>
      <c r="G116" s="78"/>
      <c r="H116" s="78"/>
      <c r="I116" s="78"/>
    </row>
    <row r="117" spans="1:9" x14ac:dyDescent="0.2">
      <c r="A117" s="78"/>
      <c r="B117" s="78"/>
      <c r="C117" s="78"/>
      <c r="D117" s="78"/>
      <c r="E117" s="78"/>
      <c r="F117" s="78"/>
      <c r="G117" s="78"/>
      <c r="H117" s="78"/>
      <c r="I117" s="78"/>
    </row>
    <row r="119" spans="1:9" x14ac:dyDescent="0.2">
      <c r="A119" s="78"/>
      <c r="B119" s="78"/>
      <c r="C119" s="78"/>
      <c r="D119" s="78"/>
      <c r="E119" s="78"/>
      <c r="F119" s="78"/>
      <c r="G119" s="78"/>
      <c r="H119" s="78"/>
      <c r="I119" s="78"/>
    </row>
    <row r="120" spans="1:9" x14ac:dyDescent="0.2">
      <c r="A120" s="78"/>
      <c r="B120" s="78"/>
      <c r="C120" s="78"/>
      <c r="D120" s="78"/>
      <c r="E120" s="78"/>
      <c r="F120" s="78"/>
      <c r="G120" s="78"/>
      <c r="H120" s="78"/>
      <c r="I120" s="78"/>
    </row>
    <row r="123" spans="1:9" x14ac:dyDescent="0.2">
      <c r="A123" s="78"/>
      <c r="B123" s="78"/>
      <c r="C123" s="78"/>
      <c r="D123" s="78"/>
      <c r="E123" s="78"/>
      <c r="F123" s="78"/>
      <c r="G123" s="78"/>
      <c r="H123" s="78"/>
      <c r="I123" s="78"/>
    </row>
    <row r="124" spans="1:9" x14ac:dyDescent="0.2">
      <c r="A124" s="78"/>
      <c r="B124" s="78"/>
      <c r="C124" s="78"/>
      <c r="D124" s="78"/>
      <c r="E124" s="78"/>
      <c r="F124" s="78"/>
      <c r="G124" s="78"/>
      <c r="H124" s="78"/>
      <c r="I124" s="78"/>
    </row>
    <row r="125" spans="1:9" x14ac:dyDescent="0.2">
      <c r="A125" s="78"/>
      <c r="B125" s="78"/>
      <c r="C125" s="78"/>
      <c r="D125" s="78"/>
      <c r="E125" s="78"/>
      <c r="F125" s="78"/>
      <c r="G125" s="78"/>
      <c r="H125" s="78"/>
      <c r="I125" s="78"/>
    </row>
    <row r="126" spans="1:9" x14ac:dyDescent="0.2">
      <c r="A126" s="78"/>
      <c r="B126" s="78"/>
      <c r="C126" s="78"/>
      <c r="D126" s="78"/>
      <c r="E126" s="78"/>
      <c r="F126" s="78"/>
      <c r="G126" s="78"/>
      <c r="H126" s="78"/>
      <c r="I126" s="78"/>
    </row>
    <row r="127" spans="1:9" x14ac:dyDescent="0.2">
      <c r="A127" s="78"/>
      <c r="B127" s="78"/>
      <c r="C127" s="78"/>
      <c r="D127" s="78"/>
      <c r="E127" s="78"/>
      <c r="F127" s="78"/>
      <c r="G127" s="78"/>
      <c r="H127" s="78"/>
      <c r="I127" s="78"/>
    </row>
    <row r="130" spans="1:9" x14ac:dyDescent="0.2">
      <c r="A130" s="78"/>
      <c r="B130" s="78"/>
      <c r="C130" s="78"/>
      <c r="D130" s="78"/>
      <c r="E130" s="78"/>
      <c r="F130" s="78"/>
      <c r="G130" s="78"/>
      <c r="H130" s="78"/>
      <c r="I130" s="78"/>
    </row>
    <row r="131" spans="1:9" x14ac:dyDescent="0.2">
      <c r="A131" s="78"/>
      <c r="B131" s="78"/>
      <c r="C131" s="78"/>
      <c r="D131" s="78"/>
      <c r="E131" s="78"/>
      <c r="F131" s="78"/>
      <c r="G131" s="78"/>
      <c r="H131" s="78"/>
      <c r="I131" s="78"/>
    </row>
    <row r="133" spans="1:9" x14ac:dyDescent="0.2">
      <c r="A133" s="78"/>
      <c r="B133" s="78"/>
      <c r="C133" s="78"/>
      <c r="D133" s="78"/>
      <c r="E133" s="78"/>
      <c r="F133" s="78"/>
      <c r="G133" s="78"/>
      <c r="H133" s="78"/>
      <c r="I133" s="78"/>
    </row>
    <row r="134" spans="1:9" x14ac:dyDescent="0.2">
      <c r="A134" s="78"/>
      <c r="B134" s="78"/>
      <c r="C134" s="78"/>
      <c r="D134" s="78"/>
      <c r="E134" s="78"/>
      <c r="F134" s="78"/>
      <c r="G134" s="78"/>
      <c r="H134" s="78"/>
      <c r="I134" s="78"/>
    </row>
    <row r="135" spans="1:9" x14ac:dyDescent="0.2">
      <c r="A135" s="78"/>
      <c r="B135" s="78"/>
      <c r="C135" s="78"/>
      <c r="D135" s="78"/>
      <c r="E135" s="78"/>
      <c r="F135" s="78"/>
      <c r="G135" s="78"/>
      <c r="H135" s="78"/>
      <c r="I135" s="78"/>
    </row>
    <row r="136" spans="1:9" x14ac:dyDescent="0.2">
      <c r="A136" s="78"/>
      <c r="B136" s="78"/>
      <c r="C136" s="78"/>
      <c r="D136" s="78"/>
      <c r="E136" s="78"/>
      <c r="F136" s="78"/>
      <c r="G136" s="78"/>
      <c r="H136" s="78"/>
      <c r="I136" s="78"/>
    </row>
    <row r="138" spans="1:9" x14ac:dyDescent="0.2">
      <c r="A138" s="78"/>
      <c r="B138" s="78"/>
      <c r="C138" s="78"/>
      <c r="D138" s="78"/>
      <c r="E138" s="78"/>
      <c r="F138" s="78"/>
      <c r="G138" s="78"/>
      <c r="H138" s="78"/>
      <c r="I138" s="78"/>
    </row>
    <row r="141" spans="1:9" x14ac:dyDescent="0.2">
      <c r="A141" s="78"/>
      <c r="B141" s="78"/>
      <c r="C141" s="78"/>
      <c r="D141" s="78"/>
      <c r="E141" s="78"/>
      <c r="F141" s="78"/>
      <c r="G141" s="78"/>
      <c r="H141" s="78"/>
      <c r="I141" s="78"/>
    </row>
    <row r="142" spans="1:9" x14ac:dyDescent="0.2">
      <c r="A142" s="78"/>
      <c r="B142" s="78"/>
      <c r="C142" s="78"/>
      <c r="D142" s="78"/>
      <c r="E142" s="78"/>
      <c r="F142" s="78"/>
      <c r="G142" s="78"/>
      <c r="H142" s="78"/>
      <c r="I142" s="78"/>
    </row>
    <row r="143" spans="1:9" x14ac:dyDescent="0.2">
      <c r="A143" s="78"/>
      <c r="B143" s="78"/>
      <c r="C143" s="78"/>
      <c r="D143" s="78"/>
      <c r="E143" s="78"/>
      <c r="F143" s="78"/>
      <c r="G143" s="78"/>
      <c r="H143" s="78"/>
      <c r="I143" s="78"/>
    </row>
    <row r="144" spans="1:9" x14ac:dyDescent="0.2">
      <c r="A144" s="78"/>
      <c r="B144" s="78"/>
      <c r="C144" s="78"/>
      <c r="D144" s="78"/>
      <c r="E144" s="78"/>
      <c r="F144" s="78"/>
      <c r="G144" s="78"/>
      <c r="H144" s="78"/>
      <c r="I144" s="78"/>
    </row>
    <row r="145" spans="1:9" x14ac:dyDescent="0.2">
      <c r="A145" s="78"/>
      <c r="B145" s="78"/>
      <c r="C145" s="78"/>
      <c r="D145" s="78"/>
      <c r="E145" s="78"/>
      <c r="F145" s="78"/>
      <c r="G145" s="78"/>
      <c r="H145" s="78"/>
      <c r="I145" s="78"/>
    </row>
    <row r="149" spans="1:9" x14ac:dyDescent="0.2">
      <c r="A149" s="78"/>
      <c r="B149" s="78"/>
      <c r="C149" s="78"/>
      <c r="D149" s="78"/>
      <c r="E149" s="78"/>
      <c r="F149" s="78"/>
      <c r="G149" s="78"/>
      <c r="H149" s="78"/>
      <c r="I149" s="78"/>
    </row>
    <row r="155" spans="1:9" x14ac:dyDescent="0.2">
      <c r="A155" s="78"/>
      <c r="B155" s="78"/>
      <c r="C155" s="78"/>
      <c r="D155" s="78"/>
      <c r="E155" s="78"/>
      <c r="F155" s="78"/>
      <c r="G155" s="78"/>
      <c r="H155" s="78"/>
      <c r="I155" s="78"/>
    </row>
    <row r="160" spans="1:9" x14ac:dyDescent="0.2">
      <c r="A160" s="78"/>
      <c r="B160" s="78"/>
      <c r="C160" s="78"/>
      <c r="D160" s="78"/>
      <c r="E160" s="78"/>
      <c r="F160" s="78"/>
      <c r="G160" s="78"/>
      <c r="H160" s="78"/>
      <c r="I160" s="78"/>
    </row>
    <row r="161" s="78" customFormat="1" x14ac:dyDescent="0.2"/>
    <row r="162" s="78" customFormat="1" x14ac:dyDescent="0.2"/>
    <row r="163" s="78" customFormat="1" x14ac:dyDescent="0.2"/>
    <row r="164" s="78" customFormat="1" x14ac:dyDescent="0.2"/>
    <row r="165" s="78" customFormat="1" x14ac:dyDescent="0.2"/>
    <row r="166" s="78" customFormat="1" x14ac:dyDescent="0.2"/>
    <row r="167" s="78" customFormat="1" x14ac:dyDescent="0.2"/>
    <row r="168" s="78" customFormat="1" x14ac:dyDescent="0.2"/>
    <row r="169" s="78" customFormat="1" x14ac:dyDescent="0.2"/>
    <row r="170" s="78" customFormat="1" x14ac:dyDescent="0.2"/>
    <row r="171" s="78" customFormat="1" x14ac:dyDescent="0.2"/>
    <row r="172" s="78" customFormat="1" x14ac:dyDescent="0.2"/>
    <row r="173" s="78" customFormat="1" x14ac:dyDescent="0.2"/>
    <row r="174" s="78" customFormat="1" x14ac:dyDescent="0.2"/>
    <row r="175" s="78" customFormat="1" x14ac:dyDescent="0.2"/>
    <row r="176" s="78" customFormat="1" x14ac:dyDescent="0.2"/>
    <row r="177" spans="1:9" x14ac:dyDescent="0.2">
      <c r="A177" s="78"/>
      <c r="B177" s="78"/>
      <c r="C177" s="78"/>
      <c r="D177" s="78"/>
      <c r="E177" s="78"/>
      <c r="F177" s="78"/>
      <c r="G177" s="78"/>
      <c r="H177" s="78"/>
      <c r="I177" s="78"/>
    </row>
    <row r="178" spans="1:9" x14ac:dyDescent="0.2">
      <c r="A178" s="78"/>
      <c r="B178" s="78"/>
      <c r="C178" s="78"/>
      <c r="D178" s="78"/>
      <c r="E178" s="78"/>
      <c r="F178" s="78"/>
      <c r="G178" s="78"/>
      <c r="H178" s="78"/>
      <c r="I178" s="78"/>
    </row>
    <row r="179" spans="1:9" x14ac:dyDescent="0.2">
      <c r="A179" s="78"/>
      <c r="B179" s="78"/>
      <c r="C179" s="78"/>
      <c r="D179" s="78"/>
      <c r="E179" s="78"/>
      <c r="F179" s="78"/>
      <c r="G179" s="78"/>
      <c r="H179" s="78"/>
      <c r="I179" s="78"/>
    </row>
    <row r="180" spans="1:9" x14ac:dyDescent="0.2">
      <c r="A180" s="78"/>
      <c r="B180" s="78"/>
      <c r="C180" s="78"/>
      <c r="D180" s="78"/>
      <c r="E180" s="78"/>
      <c r="F180" s="78"/>
      <c r="G180" s="78"/>
      <c r="H180" s="78"/>
      <c r="I180" s="78"/>
    </row>
    <row r="182" spans="1:9" x14ac:dyDescent="0.2">
      <c r="A182" s="78"/>
      <c r="B182" s="78"/>
      <c r="C182" s="78"/>
      <c r="D182" s="78"/>
      <c r="E182" s="78"/>
      <c r="F182" s="78"/>
      <c r="G182" s="78"/>
      <c r="H182" s="78"/>
      <c r="I182" s="78"/>
    </row>
    <row r="183" spans="1:9" x14ac:dyDescent="0.2">
      <c r="A183" s="78"/>
      <c r="B183" s="78"/>
      <c r="C183" s="78"/>
      <c r="D183" s="78"/>
      <c r="E183" s="78"/>
      <c r="F183" s="78"/>
      <c r="G183" s="78"/>
      <c r="H183" s="78"/>
      <c r="I183" s="78"/>
    </row>
    <row r="184" spans="1:9" x14ac:dyDescent="0.2">
      <c r="A184" s="78"/>
      <c r="B184" s="78"/>
      <c r="C184" s="78"/>
      <c r="D184" s="78"/>
      <c r="E184" s="78"/>
      <c r="F184" s="78"/>
      <c r="G184" s="78"/>
      <c r="H184" s="78"/>
      <c r="I184" s="78"/>
    </row>
    <row r="185" spans="1:9" x14ac:dyDescent="0.2">
      <c r="A185" s="78"/>
      <c r="B185" s="78"/>
      <c r="C185" s="78"/>
      <c r="D185" s="78"/>
      <c r="E185" s="78"/>
      <c r="F185" s="78"/>
      <c r="G185" s="78"/>
      <c r="H185" s="78"/>
      <c r="I185" s="78"/>
    </row>
    <row r="186" spans="1:9" x14ac:dyDescent="0.2">
      <c r="A186" s="78"/>
      <c r="B186" s="78"/>
      <c r="C186" s="78"/>
      <c r="D186" s="78"/>
      <c r="E186" s="78"/>
      <c r="F186" s="78"/>
      <c r="G186" s="78"/>
      <c r="H186" s="78"/>
      <c r="I186" s="78"/>
    </row>
    <row r="187" spans="1:9" x14ac:dyDescent="0.2">
      <c r="A187" s="78"/>
      <c r="B187" s="78"/>
      <c r="C187" s="78"/>
      <c r="D187" s="78"/>
      <c r="E187" s="78"/>
      <c r="F187" s="78"/>
      <c r="G187" s="78"/>
      <c r="H187" s="78"/>
      <c r="I187" s="78"/>
    </row>
    <row r="193" spans="1:9" x14ac:dyDescent="0.2">
      <c r="A193" s="78"/>
      <c r="B193" s="78"/>
      <c r="C193" s="78"/>
      <c r="D193" s="78"/>
      <c r="E193" s="78"/>
      <c r="F193" s="78"/>
      <c r="G193" s="78"/>
      <c r="H193" s="78"/>
      <c r="I193" s="78"/>
    </row>
    <row r="195" spans="1:9" x14ac:dyDescent="0.2">
      <c r="A195" s="78"/>
      <c r="B195" s="78"/>
      <c r="C195" s="78"/>
      <c r="D195" s="78"/>
      <c r="E195" s="78"/>
      <c r="F195" s="78"/>
      <c r="G195" s="78"/>
      <c r="H195" s="78"/>
      <c r="I195" s="78"/>
    </row>
    <row r="196" spans="1:9" x14ac:dyDescent="0.2">
      <c r="A196" s="78"/>
      <c r="B196" s="78"/>
      <c r="C196" s="78"/>
      <c r="D196" s="78"/>
      <c r="E196" s="78"/>
      <c r="F196" s="78"/>
      <c r="G196" s="78"/>
      <c r="H196" s="78"/>
      <c r="I196" s="78"/>
    </row>
    <row r="197" spans="1:9" x14ac:dyDescent="0.2">
      <c r="A197" s="78"/>
      <c r="B197" s="78"/>
      <c r="C197" s="78"/>
      <c r="D197" s="78"/>
      <c r="E197" s="78"/>
      <c r="F197" s="78"/>
      <c r="G197" s="78"/>
      <c r="H197" s="78"/>
      <c r="I197" s="78"/>
    </row>
    <row r="198" spans="1:9" x14ac:dyDescent="0.2">
      <c r="A198" s="78"/>
      <c r="B198" s="78"/>
      <c r="C198" s="78"/>
      <c r="D198" s="78"/>
      <c r="E198" s="78"/>
      <c r="F198" s="78"/>
      <c r="G198" s="78"/>
      <c r="H198" s="78"/>
      <c r="I198" s="78"/>
    </row>
    <row r="199" spans="1:9" x14ac:dyDescent="0.2">
      <c r="A199" s="78"/>
      <c r="B199" s="78"/>
      <c r="C199" s="78"/>
      <c r="D199" s="78"/>
      <c r="E199" s="78"/>
      <c r="F199" s="78"/>
      <c r="G199" s="78"/>
      <c r="H199" s="78"/>
      <c r="I199" s="78"/>
    </row>
    <row r="200" spans="1:9" x14ac:dyDescent="0.2">
      <c r="A200" s="78"/>
      <c r="B200" s="78"/>
      <c r="C200" s="78"/>
      <c r="D200" s="78"/>
      <c r="E200" s="78"/>
      <c r="F200" s="78"/>
      <c r="G200" s="78"/>
      <c r="H200" s="78"/>
      <c r="I200" s="78"/>
    </row>
    <row r="202" spans="1:9" x14ac:dyDescent="0.2">
      <c r="A202" s="78"/>
      <c r="B202" s="78"/>
      <c r="C202" s="78"/>
      <c r="D202" s="78"/>
      <c r="E202" s="78"/>
      <c r="F202" s="78"/>
      <c r="G202" s="78"/>
      <c r="H202" s="78"/>
      <c r="I202" s="78"/>
    </row>
    <row r="203" spans="1:9" x14ac:dyDescent="0.2">
      <c r="A203" s="78"/>
      <c r="B203" s="78"/>
      <c r="C203" s="78"/>
      <c r="D203" s="78"/>
      <c r="E203" s="78"/>
      <c r="F203" s="78"/>
      <c r="G203" s="78"/>
      <c r="H203" s="78"/>
      <c r="I203" s="78"/>
    </row>
    <row r="204" spans="1:9" x14ac:dyDescent="0.2">
      <c r="A204" s="78"/>
      <c r="B204" s="78"/>
      <c r="C204" s="78"/>
      <c r="D204" s="78"/>
      <c r="E204" s="78"/>
      <c r="F204" s="78"/>
      <c r="G204" s="78"/>
      <c r="H204" s="78"/>
      <c r="I204" s="78"/>
    </row>
    <row r="210" spans="1:9" x14ac:dyDescent="0.2">
      <c r="A210" s="78"/>
      <c r="B210" s="78"/>
      <c r="C210" s="78"/>
      <c r="D210" s="78"/>
      <c r="E210" s="78"/>
      <c r="F210" s="78"/>
      <c r="G210" s="78"/>
      <c r="H210" s="78"/>
      <c r="I210" s="78"/>
    </row>
    <row r="211" spans="1:9" x14ac:dyDescent="0.2">
      <c r="A211" s="78"/>
      <c r="B211" s="78"/>
      <c r="C211" s="78"/>
      <c r="D211" s="78"/>
      <c r="E211" s="78"/>
      <c r="F211" s="78"/>
      <c r="G211" s="78"/>
      <c r="H211" s="78"/>
      <c r="I211" s="78"/>
    </row>
    <row r="212" spans="1:9" x14ac:dyDescent="0.2">
      <c r="A212" s="78"/>
      <c r="B212" s="78"/>
      <c r="C212" s="78"/>
      <c r="D212" s="78"/>
      <c r="E212" s="78"/>
      <c r="F212" s="78"/>
      <c r="G212" s="78"/>
      <c r="H212" s="78"/>
      <c r="I212" s="78"/>
    </row>
    <row r="213" spans="1:9" x14ac:dyDescent="0.2">
      <c r="A213" s="78"/>
      <c r="B213" s="78"/>
      <c r="C213" s="78"/>
      <c r="D213" s="78"/>
      <c r="E213" s="78"/>
      <c r="F213" s="78"/>
      <c r="G213" s="78"/>
      <c r="H213" s="78"/>
      <c r="I213" s="78"/>
    </row>
    <row r="214" spans="1:9" x14ac:dyDescent="0.2">
      <c r="A214" s="78"/>
      <c r="B214" s="78"/>
      <c r="C214" s="78"/>
      <c r="D214" s="78"/>
      <c r="E214" s="78"/>
      <c r="F214" s="78"/>
      <c r="G214" s="78"/>
      <c r="H214" s="78"/>
      <c r="I214" s="78"/>
    </row>
    <row r="215" spans="1:9" x14ac:dyDescent="0.2">
      <c r="A215" s="78"/>
      <c r="B215" s="78"/>
      <c r="C215" s="78"/>
      <c r="D215" s="78"/>
      <c r="E215" s="78"/>
      <c r="F215" s="78"/>
      <c r="G215" s="78"/>
      <c r="H215" s="78"/>
      <c r="I215" s="78"/>
    </row>
    <row r="216" spans="1:9" x14ac:dyDescent="0.2">
      <c r="A216" s="78"/>
      <c r="B216" s="78"/>
      <c r="C216" s="78"/>
      <c r="D216" s="78"/>
      <c r="E216" s="78"/>
      <c r="F216" s="78"/>
      <c r="G216" s="78"/>
      <c r="H216" s="78"/>
      <c r="I216" s="78"/>
    </row>
    <row r="217" spans="1:9" x14ac:dyDescent="0.2">
      <c r="A217" s="78"/>
      <c r="B217" s="78"/>
      <c r="C217" s="78"/>
      <c r="D217" s="78"/>
      <c r="E217" s="78"/>
      <c r="F217" s="78"/>
      <c r="G217" s="78"/>
      <c r="H217" s="78"/>
      <c r="I217" s="78"/>
    </row>
    <row r="218" spans="1:9" x14ac:dyDescent="0.2">
      <c r="A218" s="78"/>
      <c r="B218" s="78"/>
      <c r="C218" s="78"/>
      <c r="D218" s="78"/>
      <c r="E218" s="78"/>
      <c r="F218" s="78"/>
      <c r="G218" s="78"/>
      <c r="H218" s="78"/>
      <c r="I218" s="78"/>
    </row>
    <row r="219" spans="1:9" x14ac:dyDescent="0.2">
      <c r="A219" s="78"/>
      <c r="B219" s="78"/>
      <c r="C219" s="78"/>
      <c r="D219" s="78"/>
      <c r="E219" s="78"/>
      <c r="F219" s="78"/>
      <c r="G219" s="78"/>
      <c r="H219" s="78"/>
      <c r="I219" s="78"/>
    </row>
    <row r="221" spans="1:9" x14ac:dyDescent="0.2">
      <c r="A221" s="78"/>
      <c r="B221" s="78"/>
      <c r="C221" s="78"/>
      <c r="D221" s="78"/>
      <c r="E221" s="78"/>
      <c r="F221" s="78"/>
      <c r="G221" s="78"/>
      <c r="H221" s="78"/>
      <c r="I221" s="78"/>
    </row>
    <row r="222" spans="1:9" x14ac:dyDescent="0.2">
      <c r="A222" s="78"/>
      <c r="B222" s="78"/>
      <c r="C222" s="78"/>
      <c r="D222" s="78"/>
      <c r="E222" s="78"/>
      <c r="F222" s="78"/>
      <c r="G222" s="78"/>
      <c r="H222" s="78"/>
      <c r="I222" s="78"/>
    </row>
    <row r="223" spans="1:9" x14ac:dyDescent="0.2">
      <c r="A223" s="78"/>
      <c r="B223" s="78"/>
      <c r="C223" s="78"/>
      <c r="D223" s="78"/>
      <c r="E223" s="78"/>
      <c r="F223" s="78"/>
      <c r="G223" s="78"/>
      <c r="H223" s="78"/>
      <c r="I223" s="78"/>
    </row>
    <row r="224" spans="1:9" x14ac:dyDescent="0.2">
      <c r="A224" s="78"/>
      <c r="B224" s="78"/>
      <c r="C224" s="78"/>
      <c r="D224" s="78"/>
      <c r="E224" s="78"/>
      <c r="F224" s="78"/>
      <c r="G224" s="78"/>
      <c r="H224" s="78"/>
      <c r="I224" s="78"/>
    </row>
    <row r="225" spans="1:9" x14ac:dyDescent="0.2">
      <c r="A225" s="78"/>
      <c r="B225" s="78"/>
      <c r="C225" s="78"/>
      <c r="D225" s="78"/>
      <c r="E225" s="78"/>
      <c r="F225" s="78"/>
      <c r="G225" s="78"/>
      <c r="H225" s="78"/>
      <c r="I225" s="78"/>
    </row>
    <row r="226" spans="1:9" x14ac:dyDescent="0.2">
      <c r="A226" s="78"/>
      <c r="B226" s="78"/>
      <c r="C226" s="78"/>
      <c r="D226" s="78"/>
      <c r="E226" s="78"/>
      <c r="F226" s="78"/>
      <c r="G226" s="78"/>
      <c r="H226" s="78"/>
      <c r="I226" s="78"/>
    </row>
    <row r="227" spans="1:9" x14ac:dyDescent="0.2">
      <c r="A227" s="78"/>
      <c r="B227" s="78"/>
      <c r="C227" s="78"/>
      <c r="D227" s="78"/>
      <c r="E227" s="78"/>
      <c r="F227" s="78"/>
      <c r="G227" s="78"/>
      <c r="H227" s="78"/>
      <c r="I227" s="78"/>
    </row>
    <row r="228" spans="1:9" x14ac:dyDescent="0.2">
      <c r="A228" s="78"/>
      <c r="B228" s="78"/>
      <c r="C228" s="78"/>
      <c r="D228" s="78"/>
      <c r="E228" s="78"/>
      <c r="F228" s="78"/>
      <c r="G228" s="78"/>
      <c r="H228" s="78"/>
      <c r="I228" s="78"/>
    </row>
    <row r="229" spans="1:9" x14ac:dyDescent="0.2">
      <c r="A229" s="78"/>
      <c r="B229" s="78"/>
      <c r="C229" s="78"/>
      <c r="D229" s="78"/>
      <c r="E229" s="78"/>
      <c r="F229" s="78"/>
      <c r="G229" s="78"/>
      <c r="H229" s="78"/>
      <c r="I229" s="78"/>
    </row>
    <row r="230" spans="1:9" x14ac:dyDescent="0.2">
      <c r="A230" s="78"/>
      <c r="B230" s="78"/>
      <c r="C230" s="78"/>
      <c r="D230" s="78"/>
      <c r="E230" s="78"/>
      <c r="F230" s="78"/>
      <c r="G230" s="78"/>
      <c r="H230" s="78"/>
      <c r="I230" s="78"/>
    </row>
    <row r="231" spans="1:9" x14ac:dyDescent="0.2">
      <c r="A231" s="78"/>
      <c r="B231" s="78"/>
      <c r="C231" s="78"/>
      <c r="D231" s="78"/>
      <c r="E231" s="78"/>
      <c r="F231" s="78"/>
      <c r="G231" s="78"/>
      <c r="H231" s="78"/>
      <c r="I231" s="78"/>
    </row>
    <row r="232" spans="1:9" x14ac:dyDescent="0.2">
      <c r="A232" s="78"/>
      <c r="B232" s="78"/>
      <c r="C232" s="78"/>
      <c r="D232" s="78"/>
      <c r="E232" s="78"/>
      <c r="F232" s="78"/>
      <c r="G232" s="78"/>
      <c r="H232" s="78"/>
      <c r="I232" s="78"/>
    </row>
    <row r="233" spans="1:9" x14ac:dyDescent="0.2">
      <c r="A233" s="78"/>
      <c r="B233" s="78"/>
      <c r="C233" s="78"/>
      <c r="D233" s="78"/>
      <c r="E233" s="78"/>
      <c r="F233" s="78"/>
      <c r="G233" s="78"/>
      <c r="H233" s="78"/>
      <c r="I233" s="78"/>
    </row>
    <row r="234" spans="1:9" x14ac:dyDescent="0.2">
      <c r="A234" s="78"/>
      <c r="B234" s="78"/>
      <c r="C234" s="78"/>
      <c r="D234" s="78"/>
      <c r="E234" s="78"/>
      <c r="F234" s="78"/>
      <c r="G234" s="78"/>
      <c r="H234" s="78"/>
      <c r="I234" s="78"/>
    </row>
    <row r="235" spans="1:9" x14ac:dyDescent="0.2">
      <c r="A235" s="78"/>
      <c r="B235" s="78"/>
      <c r="C235" s="78"/>
      <c r="D235" s="78"/>
      <c r="E235" s="78"/>
      <c r="F235" s="78"/>
      <c r="G235" s="78"/>
      <c r="H235" s="78"/>
      <c r="I235" s="78"/>
    </row>
    <row r="239" spans="1:9" x14ac:dyDescent="0.2">
      <c r="A239" s="78"/>
      <c r="B239" s="78"/>
      <c r="C239" s="78"/>
      <c r="D239" s="78"/>
      <c r="E239" s="78"/>
      <c r="F239" s="78"/>
      <c r="G239" s="78"/>
      <c r="H239" s="78"/>
      <c r="I239" s="78"/>
    </row>
    <row r="249" spans="1:9" x14ac:dyDescent="0.2">
      <c r="A249" s="78"/>
      <c r="B249" s="78"/>
      <c r="C249" s="78"/>
      <c r="D249" s="78"/>
      <c r="E249" s="78"/>
      <c r="F249" s="78"/>
      <c r="G249" s="78"/>
      <c r="H249" s="78"/>
      <c r="I249" s="78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80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6"/>
  <sheetViews>
    <sheetView showGridLines="0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36" customHeight="1" x14ac:dyDescent="0.4">
      <c r="A2" s="481" t="s">
        <v>1</v>
      </c>
      <c r="B2" s="481"/>
      <c r="C2" s="481"/>
      <c r="D2" s="481"/>
      <c r="E2" s="551" t="s">
        <v>140</v>
      </c>
      <c r="F2" s="551"/>
      <c r="G2" s="551"/>
      <c r="H2" s="551"/>
      <c r="I2" s="551"/>
    </row>
    <row r="3" spans="1:9" ht="9.75" customHeight="1" x14ac:dyDescent="0.4">
      <c r="A3" s="397"/>
      <c r="B3" s="397"/>
      <c r="C3" s="397"/>
      <c r="D3" s="39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273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274</v>
      </c>
      <c r="D6" s="260"/>
      <c r="E6" s="478" t="s">
        <v>274</v>
      </c>
      <c r="F6" s="479"/>
      <c r="G6" s="261" t="s">
        <v>3</v>
      </c>
      <c r="H6" s="480">
        <v>1160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9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94"/>
      <c r="I14" s="39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68244000</v>
      </c>
      <c r="F16" s="491"/>
      <c r="G16" s="6">
        <v>74297027.719999984</v>
      </c>
      <c r="H16" s="43">
        <v>72165199.889999986</v>
      </c>
      <c r="I16" s="43">
        <v>2131827.8299999996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68426000</v>
      </c>
      <c r="F18" s="491"/>
      <c r="G18" s="6">
        <v>74673608.519999996</v>
      </c>
      <c r="H18" s="43">
        <v>72221305.099999994</v>
      </c>
      <c r="I18" s="43">
        <v>2452303.42</v>
      </c>
    </row>
    <row r="19" spans="1:9" ht="19.5" x14ac:dyDescent="0.4">
      <c r="A19" s="32"/>
      <c r="B19" s="3"/>
      <c r="C19" s="3"/>
      <c r="D19" s="3"/>
      <c r="E19" s="395"/>
      <c r="F19" s="39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376580.80000001192</v>
      </c>
      <c r="H20" s="183">
        <f>H18-H16+H17</f>
        <v>56105.210000008345</v>
      </c>
      <c r="I20" s="183">
        <f>I18-I16+I17</f>
        <v>320475.59000000032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376580.80000001192</v>
      </c>
      <c r="H21" s="183">
        <f>H20-H17</f>
        <v>56105.210000008345</v>
      </c>
      <c r="I21" s="183">
        <f>I20-I17</f>
        <v>320475.59000000032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212337.90000001193</v>
      </c>
      <c r="H25" s="189">
        <f>H21-H26</f>
        <v>-108137.68999999165</v>
      </c>
      <c r="I25" s="189">
        <f>I21-I26</f>
        <v>320475.59000000032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164242.9</v>
      </c>
      <c r="H26" s="189">
        <v>164242.9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212337.9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18000</v>
      </c>
      <c r="H30" s="193"/>
      <c r="I30" s="192"/>
    </row>
    <row r="31" spans="1:9" s="184" customFormat="1" ht="18.75" customHeight="1" x14ac:dyDescent="0.4">
      <c r="A31" s="195"/>
      <c r="B31" s="195"/>
      <c r="C31" s="201"/>
      <c r="D31" s="197"/>
      <c r="E31" s="202"/>
      <c r="F31" s="199" t="s">
        <v>63</v>
      </c>
      <c r="G31" s="200">
        <f>32000+162337.9</f>
        <v>194337.9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164242.9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265980</v>
      </c>
      <c r="H33" s="263"/>
      <c r="I33" s="263"/>
    </row>
    <row r="34" spans="1:9" ht="38.25" customHeight="1" x14ac:dyDescent="0.2">
      <c r="A34" s="494" t="s">
        <v>213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840000</v>
      </c>
      <c r="G37" s="54">
        <v>456340.47</v>
      </c>
      <c r="H37" s="55"/>
      <c r="I37" s="266">
        <f>IF(F37=0,"nerozp.",G37/F37)</f>
        <v>0.54326246428571423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93.164100000000005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1123869</v>
      </c>
      <c r="G41" s="54">
        <v>1123869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52071</v>
      </c>
      <c r="F50" s="279">
        <v>0</v>
      </c>
      <c r="G50" s="280">
        <v>23300</v>
      </c>
      <c r="H50" s="280">
        <f>E50+F50-G50</f>
        <v>28771</v>
      </c>
      <c r="I50" s="281">
        <v>28771</v>
      </c>
    </row>
    <row r="51" spans="1:9" x14ac:dyDescent="0.2">
      <c r="A51" s="282"/>
      <c r="B51" s="112"/>
      <c r="C51" s="112" t="s">
        <v>20</v>
      </c>
      <c r="D51" s="112"/>
      <c r="E51" s="283">
        <v>116458.89</v>
      </c>
      <c r="F51" s="284">
        <v>795457.92</v>
      </c>
      <c r="G51" s="136">
        <v>813370</v>
      </c>
      <c r="H51" s="136">
        <f>E51+F51-G51</f>
        <v>98546.810000000056</v>
      </c>
      <c r="I51" s="285">
        <v>61515.7</v>
      </c>
    </row>
    <row r="52" spans="1:9" x14ac:dyDescent="0.2">
      <c r="A52" s="282"/>
      <c r="B52" s="112"/>
      <c r="C52" s="112" t="s">
        <v>63</v>
      </c>
      <c r="D52" s="112"/>
      <c r="E52" s="283">
        <v>399339.51999999996</v>
      </c>
      <c r="F52" s="284">
        <v>1013433.43</v>
      </c>
      <c r="G52" s="136">
        <v>226124.44</v>
      </c>
      <c r="H52" s="136">
        <f>E52+F52-G52</f>
        <v>1186648.51</v>
      </c>
      <c r="I52" s="285">
        <v>1186648.51</v>
      </c>
    </row>
    <row r="53" spans="1:9" x14ac:dyDescent="0.2">
      <c r="A53" s="282"/>
      <c r="B53" s="112"/>
      <c r="C53" s="112" t="s">
        <v>61</v>
      </c>
      <c r="D53" s="112"/>
      <c r="E53" s="283">
        <v>147238.97</v>
      </c>
      <c r="F53" s="284">
        <v>3582351.4300000006</v>
      </c>
      <c r="G53" s="136">
        <v>3620561.33</v>
      </c>
      <c r="H53" s="136">
        <f>E53+F53-G53</f>
        <v>109029.07000000076</v>
      </c>
      <c r="I53" s="285">
        <v>153947.49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715108.37999999989</v>
      </c>
      <c r="F54" s="68">
        <f>F50+F51+F52+F53</f>
        <v>5391242.7800000012</v>
      </c>
      <c r="G54" s="67">
        <f>G50+G51+G52+G53</f>
        <v>4683355.7699999996</v>
      </c>
      <c r="H54" s="67">
        <f>H50+H51+H52+H53</f>
        <v>1422995.3900000008</v>
      </c>
      <c r="I54" s="286">
        <f>SUM(I50:I53)</f>
        <v>1430882.7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288"/>
    </row>
    <row r="57" spans="1:9" x14ac:dyDescent="0.2">
      <c r="G57" s="288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2" spans="1:9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6" spans="1:9" x14ac:dyDescent="0.2">
      <c r="A246" s="4"/>
      <c r="B246" s="4"/>
      <c r="C246" s="4"/>
      <c r="D246" s="4"/>
      <c r="E246" s="4"/>
      <c r="F246" s="4"/>
      <c r="G246" s="4"/>
      <c r="H246" s="4"/>
      <c r="I246" s="4"/>
    </row>
  </sheetData>
  <sheetProtection selectLockedCells="1"/>
  <mergeCells count="23">
    <mergeCell ref="B44:I44"/>
    <mergeCell ref="H45:I45"/>
    <mergeCell ref="F47:F48"/>
    <mergeCell ref="G55:I55"/>
    <mergeCell ref="A43:I43"/>
    <mergeCell ref="E18:F18"/>
    <mergeCell ref="C29:E29"/>
    <mergeCell ref="C32:F32"/>
    <mergeCell ref="B33:F33"/>
    <mergeCell ref="A34:I34"/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81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232</v>
      </c>
      <c r="F2" s="482"/>
      <c r="G2" s="482"/>
      <c r="H2" s="482"/>
      <c r="I2" s="482"/>
    </row>
    <row r="3" spans="1:9" ht="9.75" customHeight="1" x14ac:dyDescent="0.4">
      <c r="A3" s="397"/>
      <c r="B3" s="397"/>
      <c r="C3" s="397"/>
      <c r="D3" s="39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233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234</v>
      </c>
      <c r="D6" s="260"/>
      <c r="E6" s="478" t="s">
        <v>234</v>
      </c>
      <c r="F6" s="479"/>
      <c r="G6" s="261" t="s">
        <v>3</v>
      </c>
      <c r="H6" s="480">
        <v>1001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94"/>
      <c r="I14" s="39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3986000</v>
      </c>
      <c r="F16" s="491"/>
      <c r="G16" s="6">
        <v>5071557.1999999993</v>
      </c>
      <c r="H16" s="43">
        <v>5071557.1999999993</v>
      </c>
      <c r="I16" s="43">
        <v>0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3986000</v>
      </c>
      <c r="F18" s="491"/>
      <c r="G18" s="6">
        <v>5072700.18</v>
      </c>
      <c r="H18" s="43">
        <v>5072700.18</v>
      </c>
      <c r="I18" s="43">
        <v>0</v>
      </c>
    </row>
    <row r="19" spans="1:9" ht="19.5" x14ac:dyDescent="0.4">
      <c r="A19" s="32"/>
      <c r="B19" s="3"/>
      <c r="C19" s="3"/>
      <c r="D19" s="3"/>
      <c r="E19" s="395"/>
      <c r="F19" s="39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1142.980000000447</v>
      </c>
      <c r="H20" s="183">
        <f>H18-H16+H17</f>
        <v>1142.980000000447</v>
      </c>
      <c r="I20" s="183">
        <f>I18-I16+I17</f>
        <v>0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1142.980000000447</v>
      </c>
      <c r="H21" s="183">
        <f>H20-H17</f>
        <v>1142.980000000447</v>
      </c>
      <c r="I21" s="18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1142.980000000447</v>
      </c>
      <c r="H25" s="189">
        <f>H21-H26</f>
        <v>1142.980000000447</v>
      </c>
      <c r="I25" s="189">
        <f>I21-I26</f>
        <v>0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1142.98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1142.98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</row>
    <row r="34" spans="1:9" ht="38.25" customHeight="1" x14ac:dyDescent="0.2">
      <c r="A34" s="494" t="s">
        <v>202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43000</v>
      </c>
      <c r="G41" s="54">
        <v>0</v>
      </c>
      <c r="H41" s="55"/>
      <c r="I41" s="266">
        <f>IF(F41=0,"nerozp.",G41/F41)</f>
        <v>0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2050</v>
      </c>
      <c r="F50" s="279">
        <v>0</v>
      </c>
      <c r="G50" s="280">
        <v>0</v>
      </c>
      <c r="H50" s="280">
        <f>E50+F50-G50</f>
        <v>2050</v>
      </c>
      <c r="I50" s="281">
        <v>2050</v>
      </c>
    </row>
    <row r="51" spans="1:9" x14ac:dyDescent="0.2">
      <c r="A51" s="282"/>
      <c r="B51" s="112"/>
      <c r="C51" s="112" t="s">
        <v>20</v>
      </c>
      <c r="D51" s="112"/>
      <c r="E51" s="283">
        <v>53664.95</v>
      </c>
      <c r="F51" s="284">
        <v>54178</v>
      </c>
      <c r="G51" s="136">
        <v>35915</v>
      </c>
      <c r="H51" s="136">
        <f>E51+F51-G51</f>
        <v>71927.95</v>
      </c>
      <c r="I51" s="285">
        <v>64555.95</v>
      </c>
    </row>
    <row r="52" spans="1:9" x14ac:dyDescent="0.2">
      <c r="A52" s="282"/>
      <c r="B52" s="112"/>
      <c r="C52" s="112" t="s">
        <v>63</v>
      </c>
      <c r="D52" s="112"/>
      <c r="E52" s="283">
        <v>5066.7700000000004</v>
      </c>
      <c r="F52" s="284">
        <v>342375.86</v>
      </c>
      <c r="G52" s="136">
        <v>307600</v>
      </c>
      <c r="H52" s="136">
        <f>E52+F52-G52</f>
        <v>39842.630000000005</v>
      </c>
      <c r="I52" s="285">
        <v>4870.49</v>
      </c>
    </row>
    <row r="53" spans="1:9" x14ac:dyDescent="0.2">
      <c r="A53" s="282"/>
      <c r="B53" s="112"/>
      <c r="C53" s="112" t="s">
        <v>61</v>
      </c>
      <c r="D53" s="112"/>
      <c r="E53" s="283">
        <v>80229.789999999994</v>
      </c>
      <c r="F53" s="284">
        <v>47220</v>
      </c>
      <c r="G53" s="136">
        <v>43000</v>
      </c>
      <c r="H53" s="136">
        <f>E53+F53-G53</f>
        <v>84449.79</v>
      </c>
      <c r="I53" s="285">
        <v>84449.79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141011.51</v>
      </c>
      <c r="F54" s="68">
        <f>F50+F51+F52+F53</f>
        <v>443773.86</v>
      </c>
      <c r="G54" s="67">
        <f>G50+G51+G52+G53</f>
        <v>386515</v>
      </c>
      <c r="H54" s="67">
        <f>H50+H51+H52+H53</f>
        <v>198270.37</v>
      </c>
      <c r="I54" s="286">
        <f>SUM(I50:I53)</f>
        <v>155926.22999999998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/>
      <c r="H55" s="501"/>
      <c r="I55" s="501"/>
    </row>
    <row r="56" spans="1:9" ht="18" x14ac:dyDescent="0.35">
      <c r="A56" s="40"/>
      <c r="B56" s="3"/>
      <c r="C56" s="3"/>
      <c r="D56" s="52"/>
      <c r="E56" s="52"/>
      <c r="F56" s="29"/>
      <c r="G56" s="496"/>
      <c r="H56" s="497"/>
      <c r="I56" s="497"/>
    </row>
    <row r="57" spans="1:9" x14ac:dyDescent="0.2">
      <c r="A57" s="287"/>
      <c r="B57" s="287"/>
      <c r="C57" s="287"/>
      <c r="D57" s="287"/>
      <c r="E57" s="287"/>
      <c r="F57" s="287"/>
      <c r="G57" s="496"/>
      <c r="H57" s="497"/>
      <c r="I57" s="497"/>
    </row>
    <row r="58" spans="1:9" x14ac:dyDescent="0.2">
      <c r="G58" s="496" t="str">
        <f>IF(I53=H53,"","Zdůvodnit rozdíl mezi fin. krytím a stavem fondu investic, popř. vyplnit tab. č. 2.1. Fond investic")</f>
        <v/>
      </c>
      <c r="H58" s="497"/>
      <c r="I58" s="497"/>
    </row>
    <row r="59" spans="1:9" x14ac:dyDescent="0.2">
      <c r="G59" s="288"/>
    </row>
    <row r="60" spans="1:9" x14ac:dyDescent="0.2">
      <c r="G60" s="28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64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275</v>
      </c>
      <c r="F2" s="482"/>
      <c r="G2" s="482"/>
      <c r="H2" s="482"/>
      <c r="I2" s="482"/>
    </row>
    <row r="3" spans="1:9" ht="9.75" customHeight="1" x14ac:dyDescent="0.4">
      <c r="A3" s="397"/>
      <c r="B3" s="397"/>
      <c r="C3" s="397"/>
      <c r="D3" s="39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276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277</v>
      </c>
      <c r="D6" s="260"/>
      <c r="E6" s="478" t="s">
        <v>277</v>
      </c>
      <c r="F6" s="479"/>
      <c r="G6" s="261" t="s">
        <v>3</v>
      </c>
      <c r="H6" s="480">
        <v>1200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94"/>
      <c r="I14" s="39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24204000</v>
      </c>
      <c r="F16" s="491"/>
      <c r="G16" s="6">
        <v>26801924.090000004</v>
      </c>
      <c r="H16" s="43">
        <v>21193202.740000002</v>
      </c>
      <c r="I16" s="43">
        <v>5608721.3499999996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24445000</v>
      </c>
      <c r="F18" s="491"/>
      <c r="G18" s="6">
        <v>27272830.600000005</v>
      </c>
      <c r="H18" s="43">
        <v>21212214.680000003</v>
      </c>
      <c r="I18" s="43">
        <v>6060615.9200000009</v>
      </c>
    </row>
    <row r="19" spans="1:9" ht="19.5" x14ac:dyDescent="0.4">
      <c r="A19" s="32"/>
      <c r="B19" s="3"/>
      <c r="C19" s="3"/>
      <c r="D19" s="3"/>
      <c r="E19" s="395"/>
      <c r="F19" s="39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470906.51000000164</v>
      </c>
      <c r="H20" s="183">
        <f>H18-H16+H17</f>
        <v>19011.940000001341</v>
      </c>
      <c r="I20" s="183">
        <f>I18-I16+I17</f>
        <v>451894.57000000123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470906.51000000164</v>
      </c>
      <c r="H21" s="183">
        <f>H20-H17</f>
        <v>19011.940000001341</v>
      </c>
      <c r="I21" s="183">
        <f>I20-I17</f>
        <v>451894.57000000123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379454.51000000164</v>
      </c>
      <c r="H25" s="189">
        <f>H21-H26</f>
        <v>-72440.059999998659</v>
      </c>
      <c r="I25" s="189">
        <f>I21-I26</f>
        <v>451894.57000000123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91452</v>
      </c>
      <c r="H26" s="189">
        <v>91452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379454.51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30000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10000+339454.51</f>
        <v>349454.51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91452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425">
        <v>291546</v>
      </c>
      <c r="H33" s="545" t="s">
        <v>320</v>
      </c>
      <c r="I33" s="545"/>
    </row>
    <row r="34" spans="1:9" ht="38.25" customHeight="1" x14ac:dyDescent="0.2">
      <c r="A34" s="494" t="s">
        <v>214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240000</v>
      </c>
      <c r="G37" s="54">
        <v>240000</v>
      </c>
      <c r="H37" s="55"/>
      <c r="I37" s="266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751000</v>
      </c>
      <c r="G41" s="54">
        <v>751000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0</v>
      </c>
      <c r="F50" s="279">
        <v>21000</v>
      </c>
      <c r="G50" s="280">
        <v>21000</v>
      </c>
      <c r="H50" s="280">
        <f>E50+F50-G50</f>
        <v>0</v>
      </c>
      <c r="I50" s="281">
        <v>0</v>
      </c>
    </row>
    <row r="51" spans="1:9" x14ac:dyDescent="0.2">
      <c r="A51" s="282"/>
      <c r="B51" s="112"/>
      <c r="C51" s="112" t="s">
        <v>20</v>
      </c>
      <c r="D51" s="112"/>
      <c r="E51" s="283">
        <v>113425.60000000001</v>
      </c>
      <c r="F51" s="284">
        <v>259139</v>
      </c>
      <c r="G51" s="136">
        <v>277584</v>
      </c>
      <c r="H51" s="136">
        <f>E51+F51-G51</f>
        <v>94980.599999999977</v>
      </c>
      <c r="I51" s="285">
        <v>114950.6</v>
      </c>
    </row>
    <row r="52" spans="1:9" x14ac:dyDescent="0.2">
      <c r="A52" s="282"/>
      <c r="B52" s="112"/>
      <c r="C52" s="112" t="s">
        <v>63</v>
      </c>
      <c r="D52" s="112"/>
      <c r="E52" s="283">
        <v>174145.4</v>
      </c>
      <c r="F52" s="284">
        <v>282895.46000000002</v>
      </c>
      <c r="G52" s="136">
        <v>259685.79</v>
      </c>
      <c r="H52" s="136">
        <f>E52+F52-G52</f>
        <v>197355.06999999998</v>
      </c>
      <c r="I52" s="285">
        <v>197355.07</v>
      </c>
    </row>
    <row r="53" spans="1:9" x14ac:dyDescent="0.2">
      <c r="A53" s="282"/>
      <c r="B53" s="112"/>
      <c r="C53" s="112" t="s">
        <v>61</v>
      </c>
      <c r="D53" s="112"/>
      <c r="E53" s="283">
        <v>376993.93</v>
      </c>
      <c r="F53" s="284">
        <v>1306176.8900000001</v>
      </c>
      <c r="G53" s="136">
        <v>1113652.79</v>
      </c>
      <c r="H53" s="136">
        <f>E53+F53-G53</f>
        <v>569518.03</v>
      </c>
      <c r="I53" s="285">
        <v>569518.03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664564.92999999993</v>
      </c>
      <c r="F54" s="68">
        <f>F50+F51+F52+F53</f>
        <v>1869211.35</v>
      </c>
      <c r="G54" s="67">
        <f>G50+G51+G52+G53</f>
        <v>1671922.58</v>
      </c>
      <c r="H54" s="67">
        <f>H50+H51+H52+H53</f>
        <v>861853.7</v>
      </c>
      <c r="I54" s="286">
        <f>SUM(I50:I53)</f>
        <v>881823.70000000007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/>
      </c>
      <c r="H56" s="497"/>
      <c r="I56" s="497"/>
    </row>
    <row r="57" spans="1:9" x14ac:dyDescent="0.2">
      <c r="G57" s="496" t="str">
        <f>IF(I53=H53,"","Zdůvodnit rozdíl mezi fin. krytím a stavem fondu investic, popř. vyplnit tab. č. 2.1. Fond investic")</f>
        <v/>
      </c>
      <c r="H57" s="497"/>
      <c r="I57" s="497"/>
    </row>
    <row r="58" spans="1:9" x14ac:dyDescent="0.2">
      <c r="G58" s="288"/>
    </row>
    <row r="59" spans="1:9" x14ac:dyDescent="0.2">
      <c r="G59" s="288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</sheetData>
  <sheetProtection selectLockedCells="1"/>
  <mergeCells count="26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H33:I33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82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6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147</v>
      </c>
      <c r="F2" s="482"/>
      <c r="G2" s="482"/>
      <c r="H2" s="482"/>
      <c r="I2" s="482"/>
    </row>
    <row r="3" spans="1:9" ht="9.75" customHeight="1" x14ac:dyDescent="0.4">
      <c r="A3" s="290"/>
      <c r="B3" s="290"/>
      <c r="C3" s="290"/>
      <c r="D3" s="290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278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279</v>
      </c>
      <c r="D6" s="260"/>
      <c r="E6" s="478" t="s">
        <v>279</v>
      </c>
      <c r="F6" s="479"/>
      <c r="G6" s="261" t="s">
        <v>3</v>
      </c>
      <c r="H6" s="480">
        <v>1201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291"/>
      <c r="I14" s="29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37614000</v>
      </c>
      <c r="F16" s="491"/>
      <c r="G16" s="6">
        <v>40498560.219999999</v>
      </c>
      <c r="H16" s="43">
        <v>39995240.969999999</v>
      </c>
      <c r="I16" s="43">
        <v>503319.25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1900</v>
      </c>
      <c r="H17" s="135">
        <v>0</v>
      </c>
      <c r="I17" s="135">
        <v>1900</v>
      </c>
    </row>
    <row r="18" spans="1:9" ht="19.5" x14ac:dyDescent="0.4">
      <c r="A18" s="32" t="s">
        <v>73</v>
      </c>
      <c r="B18" s="3"/>
      <c r="C18" s="3"/>
      <c r="D18" s="3"/>
      <c r="E18" s="490">
        <v>38588000</v>
      </c>
      <c r="F18" s="491"/>
      <c r="G18" s="6">
        <v>42111044.509999998</v>
      </c>
      <c r="H18" s="43">
        <v>41468368.359999999</v>
      </c>
      <c r="I18" s="43">
        <v>642676.15</v>
      </c>
    </row>
    <row r="19" spans="1:9" ht="19.5" x14ac:dyDescent="0.4">
      <c r="A19" s="32"/>
      <c r="B19" s="3"/>
      <c r="C19" s="3"/>
      <c r="D19" s="3"/>
      <c r="E19" s="292"/>
      <c r="F19" s="293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1614384.2899999991</v>
      </c>
      <c r="H20" s="183">
        <f>H18-H16+H17</f>
        <v>1473127.3900000006</v>
      </c>
      <c r="I20" s="183">
        <f>I18-I16+I17</f>
        <v>141256.90000000002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1612484.2899999991</v>
      </c>
      <c r="H21" s="183">
        <f>H20-H17</f>
        <v>1473127.3900000006</v>
      </c>
      <c r="I21" s="183">
        <f>I20-I17</f>
        <v>139356.90000000002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777825.28999999911</v>
      </c>
      <c r="H25" s="189">
        <f>H21-H26</f>
        <v>638468.3900000006</v>
      </c>
      <c r="I25" s="189">
        <f>I21-I26</f>
        <v>139356.90000000002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834659</v>
      </c>
      <c r="H26" s="189">
        <v>834659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777825.29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10000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67782+700043.29</f>
        <v>767825.29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834659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7338101</v>
      </c>
      <c r="H33" s="263"/>
      <c r="I33" s="263"/>
    </row>
    <row r="34" spans="1:9" ht="38.25" customHeight="1" x14ac:dyDescent="0.2">
      <c r="A34" s="494" t="s">
        <v>215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10000</v>
      </c>
      <c r="G37" s="54">
        <v>10000</v>
      </c>
      <c r="H37" s="55"/>
      <c r="I37" s="266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1373669</v>
      </c>
      <c r="G41" s="54">
        <v>1373669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15</v>
      </c>
      <c r="F50" s="279">
        <v>19000</v>
      </c>
      <c r="G50" s="280">
        <v>17300</v>
      </c>
      <c r="H50" s="280">
        <f>E50+F50-G50</f>
        <v>1715</v>
      </c>
      <c r="I50" s="281">
        <v>1715</v>
      </c>
    </row>
    <row r="51" spans="1:9" x14ac:dyDescent="0.2">
      <c r="A51" s="282"/>
      <c r="B51" s="112"/>
      <c r="C51" s="112" t="s">
        <v>20</v>
      </c>
      <c r="D51" s="112"/>
      <c r="E51" s="283">
        <v>413020.92</v>
      </c>
      <c r="F51" s="284">
        <v>475680</v>
      </c>
      <c r="G51" s="136">
        <v>312412.61</v>
      </c>
      <c r="H51" s="136">
        <f>E51+F51-G51</f>
        <v>576288.30999999994</v>
      </c>
      <c r="I51" s="285">
        <v>495415.31</v>
      </c>
    </row>
    <row r="52" spans="1:9" x14ac:dyDescent="0.2">
      <c r="A52" s="282"/>
      <c r="B52" s="112"/>
      <c r="C52" s="112" t="s">
        <v>63</v>
      </c>
      <c r="D52" s="112"/>
      <c r="E52" s="283">
        <v>1174554.2</v>
      </c>
      <c r="F52" s="284">
        <v>441675.7</v>
      </c>
      <c r="G52" s="136">
        <v>912298.88</v>
      </c>
      <c r="H52" s="136">
        <f>E52+F52-G52</f>
        <v>703931.0199999999</v>
      </c>
      <c r="I52" s="285">
        <v>693373.92</v>
      </c>
    </row>
    <row r="53" spans="1:9" x14ac:dyDescent="0.2">
      <c r="A53" s="282"/>
      <c r="B53" s="112"/>
      <c r="C53" s="112" t="s">
        <v>61</v>
      </c>
      <c r="D53" s="112"/>
      <c r="E53" s="283">
        <v>622299.49</v>
      </c>
      <c r="F53" s="284">
        <v>1763981</v>
      </c>
      <c r="G53" s="136">
        <v>1704094</v>
      </c>
      <c r="H53" s="136">
        <f>E53+F53-G53</f>
        <v>682186.49000000022</v>
      </c>
      <c r="I53" s="285">
        <v>682186.49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2209889.61</v>
      </c>
      <c r="F54" s="68">
        <f>F50+F51+F52+F53</f>
        <v>2700336.7</v>
      </c>
      <c r="G54" s="67">
        <f>G50+G51+G52+G53</f>
        <v>2946105.49</v>
      </c>
      <c r="H54" s="67">
        <f>H50+H51+H52+H53</f>
        <v>1964120.82</v>
      </c>
      <c r="I54" s="286">
        <f>SUM(I50:I53)</f>
        <v>1872690.72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288"/>
    </row>
    <row r="57" spans="1:9" x14ac:dyDescent="0.2">
      <c r="G57" s="288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2" spans="1:9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6" spans="1:9" x14ac:dyDescent="0.2">
      <c r="A246" s="4"/>
      <c r="B246" s="4"/>
      <c r="C246" s="4"/>
      <c r="D246" s="4"/>
      <c r="E246" s="4"/>
      <c r="F246" s="4"/>
      <c r="G246" s="4"/>
      <c r="H246" s="4"/>
      <c r="I246" s="4"/>
    </row>
  </sheetData>
  <sheetProtection selectLockedCells="1"/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G55:I55"/>
    <mergeCell ref="A43:I43"/>
    <mergeCell ref="E13:F13"/>
    <mergeCell ref="H13:I13"/>
    <mergeCell ref="B44:I44"/>
    <mergeCell ref="H45:I45"/>
    <mergeCell ref="F47:F48"/>
    <mergeCell ref="A34:I34"/>
    <mergeCell ref="E16:F16"/>
    <mergeCell ref="E18:F18"/>
    <mergeCell ref="C29:E29"/>
    <mergeCell ref="C32:F32"/>
    <mergeCell ref="B33:F33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83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151</v>
      </c>
      <c r="F2" s="482"/>
      <c r="G2" s="482"/>
      <c r="H2" s="482"/>
      <c r="I2" s="482"/>
    </row>
    <row r="3" spans="1:9" ht="9.75" customHeight="1" x14ac:dyDescent="0.4">
      <c r="A3" s="290"/>
      <c r="B3" s="290"/>
      <c r="C3" s="290"/>
      <c r="D3" s="290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280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281</v>
      </c>
      <c r="D6" s="260"/>
      <c r="E6" s="478" t="s">
        <v>281</v>
      </c>
      <c r="F6" s="479"/>
      <c r="G6" s="261" t="s">
        <v>3</v>
      </c>
      <c r="H6" s="480">
        <v>1202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291"/>
      <c r="I14" s="29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35291000</v>
      </c>
      <c r="F16" s="491"/>
      <c r="G16" s="6">
        <v>43020168.230000004</v>
      </c>
      <c r="H16" s="43">
        <v>42080963.730000004</v>
      </c>
      <c r="I16" s="43">
        <v>939204.5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35552000</v>
      </c>
      <c r="F18" s="491"/>
      <c r="G18" s="6">
        <v>43415588.840000004</v>
      </c>
      <c r="H18" s="43">
        <v>42332235.520000003</v>
      </c>
      <c r="I18" s="43">
        <v>1083353.32</v>
      </c>
    </row>
    <row r="19" spans="1:9" ht="19.5" x14ac:dyDescent="0.4">
      <c r="A19" s="32"/>
      <c r="B19" s="3"/>
      <c r="C19" s="3"/>
      <c r="D19" s="3"/>
      <c r="E19" s="292"/>
      <c r="F19" s="293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395420.6099999994</v>
      </c>
      <c r="H20" s="183">
        <f>H18-H16+H17</f>
        <v>251271.78999999911</v>
      </c>
      <c r="I20" s="183">
        <f>I18-I16+I17</f>
        <v>144148.82000000007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395420.6099999994</v>
      </c>
      <c r="H21" s="183">
        <f>H20-H17</f>
        <v>251271.78999999911</v>
      </c>
      <c r="I21" s="183">
        <f>I20-I17</f>
        <v>144148.82000000007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268723.2899999994</v>
      </c>
      <c r="H25" s="189">
        <f>H21-H26</f>
        <v>124574.4699999991</v>
      </c>
      <c r="I25" s="189">
        <f>I21-I26</f>
        <v>144148.82000000007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126697.32</v>
      </c>
      <c r="H26" s="189">
        <v>126697.32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268723.29000000004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17000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3000+248723.29</f>
        <v>251723.29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126697.32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294645.40000000002</v>
      </c>
      <c r="H33" s="263"/>
      <c r="I33" s="263"/>
    </row>
    <row r="34" spans="1:9" ht="38.25" customHeight="1" x14ac:dyDescent="0.2">
      <c r="A34" s="494" t="s">
        <v>216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732552</v>
      </c>
      <c r="G41" s="54">
        <v>732552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46604</v>
      </c>
      <c r="F50" s="279">
        <v>5000</v>
      </c>
      <c r="G50" s="280">
        <v>5000</v>
      </c>
      <c r="H50" s="280">
        <f>E50+F50-G50</f>
        <v>46604</v>
      </c>
      <c r="I50" s="281">
        <v>46604</v>
      </c>
    </row>
    <row r="51" spans="1:9" x14ac:dyDescent="0.2">
      <c r="A51" s="282"/>
      <c r="B51" s="112"/>
      <c r="C51" s="112" t="s">
        <v>20</v>
      </c>
      <c r="D51" s="112"/>
      <c r="E51" s="283">
        <v>374762.88</v>
      </c>
      <c r="F51" s="284">
        <v>454663.82</v>
      </c>
      <c r="G51" s="136">
        <v>595663</v>
      </c>
      <c r="H51" s="136">
        <f>E51+F51-G51</f>
        <v>233763.69999999995</v>
      </c>
      <c r="I51" s="285">
        <v>180206.88</v>
      </c>
    </row>
    <row r="52" spans="1:9" x14ac:dyDescent="0.2">
      <c r="A52" s="282"/>
      <c r="B52" s="112"/>
      <c r="C52" s="112" t="s">
        <v>63</v>
      </c>
      <c r="D52" s="112"/>
      <c r="E52" s="283">
        <v>916547.34</v>
      </c>
      <c r="F52" s="284">
        <v>1071326.9099999999</v>
      </c>
      <c r="G52" s="136">
        <v>596573.80000000005</v>
      </c>
      <c r="H52" s="136">
        <f>E52+F52-G52</f>
        <v>1391300.45</v>
      </c>
      <c r="I52" s="285">
        <v>1391300.45</v>
      </c>
    </row>
    <row r="53" spans="1:9" x14ac:dyDescent="0.2">
      <c r="A53" s="282"/>
      <c r="B53" s="112"/>
      <c r="C53" s="112" t="s">
        <v>61</v>
      </c>
      <c r="D53" s="112"/>
      <c r="E53" s="283">
        <v>147973.20000000001</v>
      </c>
      <c r="F53" s="284">
        <v>843000</v>
      </c>
      <c r="G53" s="136">
        <v>931900.2</v>
      </c>
      <c r="H53" s="136">
        <f>E53+F53-G53</f>
        <v>59073</v>
      </c>
      <c r="I53" s="285">
        <v>59073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1485887.42</v>
      </c>
      <c r="F54" s="68">
        <f>F50+F51+F52+F53</f>
        <v>2373990.73</v>
      </c>
      <c r="G54" s="67">
        <f>G50+G51+G52+G53</f>
        <v>2129137</v>
      </c>
      <c r="H54" s="67">
        <f>H50+H51+H52+H53</f>
        <v>1730741.15</v>
      </c>
      <c r="I54" s="286">
        <f>SUM(I50:I53)</f>
        <v>1677184.33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/>
      </c>
      <c r="H56" s="497"/>
      <c r="I56" s="497"/>
    </row>
    <row r="57" spans="1:9" x14ac:dyDescent="0.2">
      <c r="G57" s="496" t="str">
        <f>IF(I53=H53,"","Zdůvodnit rozdíl mezi fin. krytím a stavem fondu investic, popř. vyplnit tab. č. 2.1. Fond investic")</f>
        <v/>
      </c>
      <c r="H57" s="497"/>
      <c r="I57" s="497"/>
    </row>
    <row r="58" spans="1:9" x14ac:dyDescent="0.2">
      <c r="G58" s="288"/>
    </row>
    <row r="59" spans="1:9" x14ac:dyDescent="0.2">
      <c r="G59" s="288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</sheetData>
  <sheetProtection selectLockedCells="1"/>
  <mergeCells count="25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B44:I44"/>
    <mergeCell ref="H45:I45"/>
    <mergeCell ref="F47:F48"/>
    <mergeCell ref="G55:I55"/>
    <mergeCell ref="G56:I56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84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6"/>
  <sheetViews>
    <sheetView showGridLines="0" topLeftCell="A19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154</v>
      </c>
      <c r="F2" s="482"/>
      <c r="G2" s="482"/>
      <c r="H2" s="482"/>
      <c r="I2" s="482"/>
    </row>
    <row r="3" spans="1:9" ht="9.75" customHeight="1" x14ac:dyDescent="0.4">
      <c r="A3" s="385"/>
      <c r="B3" s="385"/>
      <c r="C3" s="385"/>
      <c r="D3" s="385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282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283</v>
      </c>
      <c r="D6" s="260"/>
      <c r="E6" s="502">
        <v>13643606</v>
      </c>
      <c r="F6" s="503"/>
      <c r="G6" s="261" t="s">
        <v>3</v>
      </c>
      <c r="H6" s="480">
        <v>1204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82"/>
      <c r="I14" s="38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74836000</v>
      </c>
      <c r="F16" s="491"/>
      <c r="G16" s="6">
        <v>76009143.249999985</v>
      </c>
      <c r="H16" s="43">
        <v>70914686.669999987</v>
      </c>
      <c r="I16" s="43">
        <v>5094456.5799999991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-9729.9999999999964</v>
      </c>
      <c r="H17" s="135">
        <v>0</v>
      </c>
      <c r="I17" s="135">
        <v>-9729.9999999999964</v>
      </c>
    </row>
    <row r="18" spans="1:9" ht="19.5" x14ac:dyDescent="0.4">
      <c r="A18" s="32" t="s">
        <v>73</v>
      </c>
      <c r="B18" s="3"/>
      <c r="C18" s="3"/>
      <c r="D18" s="3"/>
      <c r="E18" s="490">
        <v>76434000</v>
      </c>
      <c r="F18" s="491"/>
      <c r="G18" s="6">
        <v>77998771.859999999</v>
      </c>
      <c r="H18" s="43">
        <v>71614380.879999995</v>
      </c>
      <c r="I18" s="43">
        <v>6384390.9799999995</v>
      </c>
    </row>
    <row r="19" spans="1:9" ht="19.5" x14ac:dyDescent="0.4">
      <c r="A19" s="32"/>
      <c r="B19" s="3"/>
      <c r="C19" s="3"/>
      <c r="D19" s="3"/>
      <c r="E19" s="383"/>
      <c r="F19" s="384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1979898.6100000143</v>
      </c>
      <c r="H20" s="183">
        <f>H18-H16+H17</f>
        <v>699694.21000000834</v>
      </c>
      <c r="I20" s="183">
        <f>I18-I16+I17</f>
        <v>1280204.4000000004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1989628.6100000143</v>
      </c>
      <c r="H21" s="183">
        <f>H20-H17</f>
        <v>699694.21000000834</v>
      </c>
      <c r="I21" s="183">
        <f>I20-I17</f>
        <v>1289934.4000000004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402886.61000001431</v>
      </c>
      <c r="H25" s="189">
        <f>H21-H26</f>
        <v>-887047.78999999166</v>
      </c>
      <c r="I25" s="189">
        <f>I21-I26</f>
        <v>1289934.4000000004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1586742</v>
      </c>
      <c r="H26" s="189">
        <v>1586742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402886.61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40000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160000+202886.61</f>
        <v>362886.61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1586742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4649128</v>
      </c>
      <c r="H33" s="263"/>
      <c r="I33" s="263"/>
    </row>
    <row r="34" spans="1:9" ht="38.25" customHeight="1" x14ac:dyDescent="0.2">
      <c r="A34" s="494" t="s">
        <v>217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300000</v>
      </c>
      <c r="G37" s="54">
        <v>215626</v>
      </c>
      <c r="H37" s="55"/>
      <c r="I37" s="266">
        <f>IF(F37=0,"nerozp.",G37/F37)</f>
        <v>0.71875333333333336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3305997</v>
      </c>
      <c r="G41" s="54">
        <v>3305997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42580</v>
      </c>
      <c r="F50" s="279">
        <v>40000</v>
      </c>
      <c r="G50" s="280">
        <v>45000</v>
      </c>
      <c r="H50" s="280">
        <f>E50+F50-G50</f>
        <v>37580</v>
      </c>
      <c r="I50" s="281">
        <v>37580</v>
      </c>
    </row>
    <row r="51" spans="1:9" x14ac:dyDescent="0.2">
      <c r="A51" s="282"/>
      <c r="B51" s="112"/>
      <c r="C51" s="112" t="s">
        <v>20</v>
      </c>
      <c r="D51" s="112"/>
      <c r="E51" s="283">
        <v>924118.55</v>
      </c>
      <c r="F51" s="284">
        <v>778009.7</v>
      </c>
      <c r="G51" s="136">
        <v>504913.86</v>
      </c>
      <c r="H51" s="136">
        <f>E51+F51-G51</f>
        <v>1197214.3900000001</v>
      </c>
      <c r="I51" s="285">
        <v>1127885.8500000001</v>
      </c>
    </row>
    <row r="52" spans="1:9" x14ac:dyDescent="0.2">
      <c r="A52" s="282"/>
      <c r="B52" s="112"/>
      <c r="C52" s="112" t="s">
        <v>63</v>
      </c>
      <c r="D52" s="112"/>
      <c r="E52" s="283">
        <v>1876493.18</v>
      </c>
      <c r="F52" s="284">
        <v>1401604.31</v>
      </c>
      <c r="G52" s="136">
        <v>1090689.1800000002</v>
      </c>
      <c r="H52" s="136">
        <f>E52+F52-G52</f>
        <v>2187408.31</v>
      </c>
      <c r="I52" s="285">
        <v>2187408.31</v>
      </c>
    </row>
    <row r="53" spans="1:9" x14ac:dyDescent="0.2">
      <c r="A53" s="282"/>
      <c r="B53" s="112"/>
      <c r="C53" s="112" t="s">
        <v>61</v>
      </c>
      <c r="D53" s="112"/>
      <c r="E53" s="283">
        <v>396743.01</v>
      </c>
      <c r="F53" s="284">
        <v>7958382.2799999993</v>
      </c>
      <c r="G53" s="136">
        <v>7813038.1500000004</v>
      </c>
      <c r="H53" s="136">
        <f>E53+F53-G53</f>
        <v>542087.13999999873</v>
      </c>
      <c r="I53" s="285">
        <v>542087.14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3239934.74</v>
      </c>
      <c r="F54" s="68">
        <f>F50+F51+F52+F53</f>
        <v>10177996.289999999</v>
      </c>
      <c r="G54" s="67">
        <f>G50+G51+G52+G53</f>
        <v>9453641.1900000013</v>
      </c>
      <c r="H54" s="67">
        <f>H50+H51+H52+H53</f>
        <v>3964289.8399999989</v>
      </c>
      <c r="I54" s="286">
        <f>SUM(I50:I53)</f>
        <v>3894961.3000000003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288"/>
    </row>
    <row r="57" spans="1:9" x14ac:dyDescent="0.2">
      <c r="G57" s="288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2" spans="1:9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6" spans="1:9" x14ac:dyDescent="0.2">
      <c r="A246" s="4"/>
      <c r="B246" s="4"/>
      <c r="C246" s="4"/>
      <c r="D246" s="4"/>
      <c r="E246" s="4"/>
      <c r="F246" s="4"/>
      <c r="G246" s="4"/>
      <c r="H246" s="4"/>
      <c r="I246" s="4"/>
    </row>
  </sheetData>
  <sheetProtection selectLockedCells="1"/>
  <mergeCells count="23">
    <mergeCell ref="G55:I55"/>
    <mergeCell ref="A43:I43"/>
    <mergeCell ref="E13:F13"/>
    <mergeCell ref="H13:I13"/>
    <mergeCell ref="B44:I44"/>
    <mergeCell ref="H45:I45"/>
    <mergeCell ref="F47:F48"/>
    <mergeCell ref="A34:I34"/>
    <mergeCell ref="E16:F16"/>
    <mergeCell ref="E18:F18"/>
    <mergeCell ref="C29:E29"/>
    <mergeCell ref="C32:F32"/>
    <mergeCell ref="B33:F33"/>
    <mergeCell ref="A2:D2"/>
    <mergeCell ref="E2:I2"/>
    <mergeCell ref="E3:I3"/>
    <mergeCell ref="E4:I4"/>
    <mergeCell ref="E5:I5"/>
    <mergeCell ref="E7:I7"/>
    <mergeCell ref="E11:F11"/>
    <mergeCell ref="E12:F12"/>
    <mergeCell ref="E6:F6"/>
    <mergeCell ref="H6:I6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85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6"/>
  <sheetViews>
    <sheetView showGridLines="0" topLeftCell="A13" zoomScaleNormal="100" workbookViewId="0">
      <selection activeCell="M24" sqref="M24"/>
    </sheetView>
  </sheetViews>
  <sheetFormatPr defaultColWidth="9.140625" defaultRowHeight="12.75" x14ac:dyDescent="0.2"/>
  <cols>
    <col min="1" max="1" width="7.5703125" style="271" customWidth="1"/>
    <col min="2" max="2" width="2.5703125" style="271" customWidth="1"/>
    <col min="3" max="3" width="8.42578125" style="271" customWidth="1"/>
    <col min="4" max="4" width="8.28515625" style="271" customWidth="1"/>
    <col min="5" max="5" width="15.28515625" style="271" customWidth="1"/>
    <col min="6" max="6" width="15.5703125" style="271" customWidth="1"/>
    <col min="7" max="7" width="15" style="271" customWidth="1"/>
    <col min="8" max="8" width="15.28515625" style="271" customWidth="1"/>
    <col min="9" max="9" width="16.28515625" style="271" customWidth="1"/>
    <col min="10" max="16384" width="9.140625" style="109"/>
  </cols>
  <sheetData>
    <row r="1" spans="1:9" ht="19.5" x14ac:dyDescent="0.4">
      <c r="A1" s="294" t="s">
        <v>0</v>
      </c>
      <c r="B1" s="295"/>
      <c r="C1" s="295"/>
      <c r="D1" s="295"/>
      <c r="I1" s="259"/>
    </row>
    <row r="2" spans="1:9" ht="19.5" x14ac:dyDescent="0.4">
      <c r="A2" s="542" t="s">
        <v>1</v>
      </c>
      <c r="B2" s="542"/>
      <c r="C2" s="542"/>
      <c r="D2" s="542"/>
      <c r="E2" s="543" t="s">
        <v>284</v>
      </c>
      <c r="F2" s="543"/>
      <c r="G2" s="543"/>
      <c r="H2" s="543"/>
      <c r="I2" s="543"/>
    </row>
    <row r="3" spans="1:9" ht="9.75" customHeight="1" x14ac:dyDescent="0.4">
      <c r="A3" s="296"/>
      <c r="B3" s="296"/>
      <c r="C3" s="296"/>
      <c r="D3" s="296"/>
      <c r="E3" s="536" t="s">
        <v>23</v>
      </c>
      <c r="F3" s="536"/>
      <c r="G3" s="536"/>
      <c r="H3" s="536"/>
      <c r="I3" s="536"/>
    </row>
    <row r="4" spans="1:9" ht="15.75" x14ac:dyDescent="0.25">
      <c r="A4" s="297" t="s">
        <v>2</v>
      </c>
      <c r="E4" s="544" t="s">
        <v>285</v>
      </c>
      <c r="F4" s="544"/>
      <c r="G4" s="544"/>
      <c r="H4" s="544"/>
      <c r="I4" s="544"/>
    </row>
    <row r="5" spans="1:9" ht="7.5" customHeight="1" x14ac:dyDescent="0.3">
      <c r="A5" s="298"/>
      <c r="E5" s="536" t="s">
        <v>23</v>
      </c>
      <c r="F5" s="536"/>
      <c r="G5" s="536"/>
      <c r="H5" s="536"/>
      <c r="I5" s="536"/>
    </row>
    <row r="6" spans="1:9" ht="19.5" x14ac:dyDescent="0.4">
      <c r="A6" s="296" t="s">
        <v>34</v>
      </c>
      <c r="C6" s="299" t="s">
        <v>286</v>
      </c>
      <c r="D6" s="299"/>
      <c r="E6" s="540" t="s">
        <v>286</v>
      </c>
      <c r="F6" s="479"/>
      <c r="G6" s="300" t="s">
        <v>3</v>
      </c>
      <c r="H6" s="541">
        <v>1205</v>
      </c>
      <c r="I6" s="541"/>
    </row>
    <row r="7" spans="1:9" ht="8.25" customHeight="1" x14ac:dyDescent="0.4">
      <c r="A7" s="296"/>
      <c r="E7" s="536" t="s">
        <v>24</v>
      </c>
      <c r="F7" s="536"/>
      <c r="G7" s="536"/>
      <c r="H7" s="536"/>
      <c r="I7" s="536"/>
    </row>
    <row r="8" spans="1:9" ht="19.5" hidden="1" x14ac:dyDescent="0.4">
      <c r="A8" s="296"/>
      <c r="E8" s="301"/>
      <c r="F8" s="301"/>
      <c r="G8" s="301"/>
      <c r="H8" s="302"/>
      <c r="I8" s="301"/>
    </row>
    <row r="9" spans="1:9" ht="30.75" customHeight="1" x14ac:dyDescent="0.4">
      <c r="A9" s="296"/>
      <c r="E9" s="301"/>
      <c r="F9" s="301"/>
      <c r="G9" s="301"/>
      <c r="H9" s="302"/>
      <c r="I9" s="301"/>
    </row>
    <row r="11" spans="1:9" ht="15" customHeight="1" x14ac:dyDescent="0.4">
      <c r="A11" s="303"/>
      <c r="E11" s="537" t="s">
        <v>4</v>
      </c>
      <c r="F11" s="488"/>
      <c r="G11" s="304" t="s">
        <v>5</v>
      </c>
      <c r="H11" s="55" t="s">
        <v>6</v>
      </c>
      <c r="I11" s="55"/>
    </row>
    <row r="12" spans="1:9" ht="15" customHeight="1" x14ac:dyDescent="0.4">
      <c r="E12" s="537" t="s">
        <v>7</v>
      </c>
      <c r="F12" s="488"/>
      <c r="G12" s="304" t="s">
        <v>8</v>
      </c>
      <c r="H12" s="305" t="s">
        <v>9</v>
      </c>
      <c r="I12" s="306" t="s">
        <v>10</v>
      </c>
    </row>
    <row r="13" spans="1:9" ht="12.75" customHeight="1" x14ac:dyDescent="0.2">
      <c r="E13" s="537" t="s">
        <v>11</v>
      </c>
      <c r="F13" s="488"/>
      <c r="G13" s="307"/>
      <c r="H13" s="532" t="s">
        <v>36</v>
      </c>
      <c r="I13" s="532"/>
    </row>
    <row r="14" spans="1:9" ht="12.75" customHeight="1" x14ac:dyDescent="0.2">
      <c r="E14" s="308"/>
      <c r="F14" s="308"/>
      <c r="G14" s="307"/>
      <c r="H14" s="309"/>
      <c r="I14" s="309"/>
    </row>
    <row r="15" spans="1:9" ht="18.75" x14ac:dyDescent="0.4">
      <c r="A15" s="310" t="s">
        <v>37</v>
      </c>
      <c r="B15" s="310"/>
      <c r="C15" s="311"/>
      <c r="D15" s="310"/>
      <c r="E15" s="312"/>
      <c r="F15" s="312"/>
      <c r="G15" s="313"/>
    </row>
    <row r="16" spans="1:9" ht="19.5" x14ac:dyDescent="0.4">
      <c r="A16" s="314" t="s">
        <v>72</v>
      </c>
      <c r="B16" s="310"/>
      <c r="C16" s="311"/>
      <c r="D16" s="310"/>
      <c r="E16" s="538">
        <v>29842000</v>
      </c>
      <c r="F16" s="491"/>
      <c r="G16" s="315">
        <v>29990346.120000005</v>
      </c>
      <c r="H16" s="316">
        <v>29393368.020000003</v>
      </c>
      <c r="I16" s="316">
        <v>596978.1</v>
      </c>
    </row>
    <row r="17" spans="1:9" ht="18" x14ac:dyDescent="0.35">
      <c r="A17" s="317" t="s">
        <v>6</v>
      </c>
      <c r="B17" s="318"/>
      <c r="C17" s="319" t="s">
        <v>26</v>
      </c>
      <c r="D17" s="318"/>
      <c r="E17" s="318"/>
      <c r="F17" s="318"/>
      <c r="G17" s="320">
        <v>0</v>
      </c>
      <c r="H17" s="320">
        <v>0</v>
      </c>
      <c r="I17" s="320">
        <v>0</v>
      </c>
    </row>
    <row r="18" spans="1:9" ht="19.5" x14ac:dyDescent="0.4">
      <c r="A18" s="314" t="s">
        <v>73</v>
      </c>
      <c r="B18" s="318"/>
      <c r="C18" s="318"/>
      <c r="D18" s="318"/>
      <c r="E18" s="538">
        <v>31377000</v>
      </c>
      <c r="F18" s="491"/>
      <c r="G18" s="315">
        <v>32126684.039999999</v>
      </c>
      <c r="H18" s="316">
        <v>31373550.800000001</v>
      </c>
      <c r="I18" s="316">
        <v>753133.24</v>
      </c>
    </row>
    <row r="19" spans="1:9" ht="19.5" x14ac:dyDescent="0.4">
      <c r="A19" s="314"/>
      <c r="B19" s="318"/>
      <c r="C19" s="318"/>
      <c r="D19" s="318"/>
      <c r="E19" s="321"/>
      <c r="F19" s="293"/>
      <c r="G19" s="322"/>
      <c r="H19" s="316"/>
      <c r="I19" s="316"/>
    </row>
    <row r="20" spans="1:9" s="326" customFormat="1" ht="15" x14ac:dyDescent="0.3">
      <c r="A20" s="323" t="s">
        <v>74</v>
      </c>
      <c r="B20" s="323"/>
      <c r="C20" s="324"/>
      <c r="D20" s="323"/>
      <c r="E20" s="323"/>
      <c r="F20" s="323"/>
      <c r="G20" s="325">
        <f>G18-G16+G17</f>
        <v>2136337.9199999943</v>
      </c>
      <c r="H20" s="325">
        <f>H18-H16+H17</f>
        <v>1980182.7799999975</v>
      </c>
      <c r="I20" s="325">
        <f>I18-I16+I17</f>
        <v>156155.14000000001</v>
      </c>
    </row>
    <row r="21" spans="1:9" s="326" customFormat="1" ht="15" x14ac:dyDescent="0.3">
      <c r="A21" s="323" t="s">
        <v>75</v>
      </c>
      <c r="B21" s="323"/>
      <c r="C21" s="324"/>
      <c r="D21" s="323"/>
      <c r="E21" s="323"/>
      <c r="F21" s="323"/>
      <c r="G21" s="325">
        <f>G20-G17</f>
        <v>2136337.9199999943</v>
      </c>
      <c r="H21" s="325">
        <f>H20-H17</f>
        <v>1980182.7799999975</v>
      </c>
      <c r="I21" s="325">
        <f>I20-I17</f>
        <v>156155.14000000001</v>
      </c>
    </row>
    <row r="22" spans="1:9" ht="14.25" customHeight="1" x14ac:dyDescent="0.35">
      <c r="A22" s="312"/>
      <c r="B22" s="318"/>
      <c r="C22" s="318"/>
      <c r="D22" s="318"/>
      <c r="E22" s="318"/>
      <c r="F22" s="318"/>
      <c r="G22" s="318"/>
      <c r="H22" s="327"/>
      <c r="I22" s="327"/>
    </row>
    <row r="24" spans="1:9" ht="18.75" x14ac:dyDescent="0.4">
      <c r="A24" s="310" t="s">
        <v>76</v>
      </c>
      <c r="B24" s="329"/>
      <c r="C24" s="311"/>
      <c r="D24" s="329"/>
      <c r="E24" s="329"/>
    </row>
    <row r="25" spans="1:9" s="326" customFormat="1" ht="18.75" customHeight="1" x14ac:dyDescent="0.3">
      <c r="A25" s="330" t="s">
        <v>43</v>
      </c>
      <c r="B25" s="324"/>
      <c r="C25" s="324"/>
      <c r="D25" s="324"/>
      <c r="E25" s="324"/>
      <c r="F25" s="324"/>
      <c r="G25" s="325">
        <f>G21-G26</f>
        <v>742327.91999999434</v>
      </c>
      <c r="H25" s="331">
        <f>H21-H26</f>
        <v>586172.77999999747</v>
      </c>
      <c r="I25" s="331">
        <f>I21-I26</f>
        <v>156155.14000000001</v>
      </c>
    </row>
    <row r="26" spans="1:9" s="326" customFormat="1" ht="15" x14ac:dyDescent="0.3">
      <c r="A26" s="330" t="s">
        <v>38</v>
      </c>
      <c r="B26" s="324"/>
      <c r="C26" s="324"/>
      <c r="D26" s="324"/>
      <c r="E26" s="324"/>
      <c r="F26" s="324"/>
      <c r="G26" s="325">
        <f>H26+I26</f>
        <v>1394010</v>
      </c>
      <c r="H26" s="331">
        <v>1394010</v>
      </c>
      <c r="I26" s="331">
        <v>0</v>
      </c>
    </row>
    <row r="27" spans="1:9" s="326" customFormat="1" x14ac:dyDescent="0.2">
      <c r="A27" s="332"/>
      <c r="B27" s="332"/>
      <c r="C27" s="332"/>
      <c r="D27" s="332"/>
      <c r="E27" s="332"/>
      <c r="F27" s="332"/>
      <c r="G27" s="332"/>
      <c r="H27" s="332"/>
      <c r="I27" s="332"/>
    </row>
    <row r="28" spans="1:9" s="326" customFormat="1" ht="16.5" x14ac:dyDescent="0.35">
      <c r="A28" s="323" t="s">
        <v>39</v>
      </c>
      <c r="B28" s="323" t="s">
        <v>40</v>
      </c>
      <c r="C28" s="323"/>
      <c r="D28" s="333"/>
      <c r="E28" s="333"/>
      <c r="F28" s="332"/>
      <c r="G28" s="325"/>
      <c r="H28" s="334"/>
      <c r="I28" s="332"/>
    </row>
    <row r="29" spans="1:9" s="326" customFormat="1" ht="16.5" customHeight="1" x14ac:dyDescent="0.3">
      <c r="A29" s="323"/>
      <c r="B29" s="323"/>
      <c r="C29" s="539" t="s">
        <v>14</v>
      </c>
      <c r="D29" s="539"/>
      <c r="E29" s="539"/>
      <c r="F29" s="332"/>
      <c r="G29" s="335">
        <f>G30+G31</f>
        <v>742327.92</v>
      </c>
      <c r="H29" s="334"/>
      <c r="I29" s="332"/>
    </row>
    <row r="30" spans="1:9" s="326" customFormat="1" ht="18.75" x14ac:dyDescent="0.4">
      <c r="A30" s="336"/>
      <c r="B30" s="336"/>
      <c r="C30" s="337"/>
      <c r="D30" s="338"/>
      <c r="E30" s="339" t="s">
        <v>44</v>
      </c>
      <c r="F30" s="340" t="s">
        <v>15</v>
      </c>
      <c r="G30" s="341">
        <v>5000</v>
      </c>
      <c r="H30" s="334"/>
      <c r="I30" s="332"/>
    </row>
    <row r="31" spans="1:9" s="326" customFormat="1" ht="18.75" x14ac:dyDescent="0.4">
      <c r="A31" s="336"/>
      <c r="B31" s="336"/>
      <c r="C31" s="324"/>
      <c r="D31" s="338"/>
      <c r="E31" s="342"/>
      <c r="F31" s="340" t="s">
        <v>63</v>
      </c>
      <c r="G31" s="341">
        <f>45000+692327.92</f>
        <v>737327.92</v>
      </c>
      <c r="H31" s="334"/>
      <c r="I31" s="332"/>
    </row>
    <row r="32" spans="1:9" s="326" customFormat="1" ht="18.75" x14ac:dyDescent="0.4">
      <c r="A32" s="336"/>
      <c r="B32" s="343"/>
      <c r="C32" s="539" t="s">
        <v>45</v>
      </c>
      <c r="D32" s="539"/>
      <c r="E32" s="539"/>
      <c r="F32" s="539"/>
      <c r="G32" s="335">
        <f>G26</f>
        <v>1394010</v>
      </c>
      <c r="H32" s="334"/>
      <c r="I32" s="33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425">
        <v>4989894</v>
      </c>
      <c r="H33" s="545" t="s">
        <v>321</v>
      </c>
      <c r="I33" s="545"/>
    </row>
    <row r="34" spans="1:9" ht="38.25" customHeight="1" x14ac:dyDescent="0.2">
      <c r="A34" s="495" t="s">
        <v>218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10" t="s">
        <v>41</v>
      </c>
      <c r="B35" s="310" t="s">
        <v>21</v>
      </c>
      <c r="C35" s="310"/>
      <c r="D35" s="329"/>
      <c r="E35" s="313"/>
      <c r="F35" s="318"/>
      <c r="G35" s="344"/>
    </row>
    <row r="36" spans="1:9" ht="18.75" x14ac:dyDescent="0.4">
      <c r="A36" s="310"/>
      <c r="B36" s="310"/>
      <c r="C36" s="310"/>
      <c r="D36" s="329"/>
      <c r="F36" s="328" t="s">
        <v>25</v>
      </c>
      <c r="G36" s="306" t="s">
        <v>5</v>
      </c>
      <c r="I36" s="345" t="s">
        <v>27</v>
      </c>
    </row>
    <row r="37" spans="1:9" ht="16.5" x14ac:dyDescent="0.35">
      <c r="A37" s="346" t="s">
        <v>22</v>
      </c>
      <c r="B37" s="347"/>
      <c r="C37" s="312"/>
      <c r="D37" s="347"/>
      <c r="E37" s="313"/>
      <c r="F37" s="348">
        <v>120000</v>
      </c>
      <c r="G37" s="348">
        <v>11814</v>
      </c>
      <c r="H37" s="55"/>
      <c r="I37" s="349">
        <f>IF(F37=0,"nerozp.",G37/F37)</f>
        <v>9.8449999999999996E-2</v>
      </c>
    </row>
    <row r="38" spans="1:9" ht="16.5" hidden="1" x14ac:dyDescent="0.35">
      <c r="A38" s="346" t="s">
        <v>70</v>
      </c>
      <c r="B38" s="347"/>
      <c r="C38" s="312"/>
      <c r="D38" s="350"/>
      <c r="E38" s="350"/>
      <c r="F38" s="348">
        <v>0</v>
      </c>
      <c r="G38" s="348">
        <v>0</v>
      </c>
      <c r="H38" s="55"/>
      <c r="I38" s="349" t="e">
        <f>G38/F38</f>
        <v>#DIV/0!</v>
      </c>
    </row>
    <row r="39" spans="1:9" ht="16.5" hidden="1" x14ac:dyDescent="0.35">
      <c r="A39" s="346" t="s">
        <v>71</v>
      </c>
      <c r="B39" s="347"/>
      <c r="C39" s="312"/>
      <c r="D39" s="350"/>
      <c r="E39" s="350"/>
      <c r="F39" s="348">
        <v>0</v>
      </c>
      <c r="G39" s="348">
        <v>0</v>
      </c>
      <c r="H39" s="55"/>
      <c r="I39" s="349" t="e">
        <f>G39/F39</f>
        <v>#DIV/0!</v>
      </c>
    </row>
    <row r="40" spans="1:9" ht="16.5" x14ac:dyDescent="0.35">
      <c r="A40" s="346" t="s">
        <v>62</v>
      </c>
      <c r="B40" s="347"/>
      <c r="C40" s="312"/>
      <c r="D40" s="350"/>
      <c r="E40" s="350"/>
      <c r="F40" s="348">
        <v>0</v>
      </c>
      <c r="G40" s="348">
        <v>0</v>
      </c>
      <c r="H40" s="55"/>
      <c r="I40" s="349" t="str">
        <f>IF(F40=0,"nerozp.",G40/F40)</f>
        <v>nerozp.</v>
      </c>
    </row>
    <row r="41" spans="1:9" ht="16.5" x14ac:dyDescent="0.35">
      <c r="A41" s="346" t="s">
        <v>59</v>
      </c>
      <c r="B41" s="347"/>
      <c r="C41" s="312"/>
      <c r="D41" s="313"/>
      <c r="E41" s="313"/>
      <c r="F41" s="348">
        <v>1783796</v>
      </c>
      <c r="G41" s="348">
        <v>1783796</v>
      </c>
      <c r="H41" s="55"/>
      <c r="I41" s="349">
        <f>IF(F41=0,"nerozp.",G41/F41)</f>
        <v>1</v>
      </c>
    </row>
    <row r="42" spans="1:9" ht="16.5" x14ac:dyDescent="0.35">
      <c r="A42" s="346" t="s">
        <v>60</v>
      </c>
      <c r="B42" s="312"/>
      <c r="C42" s="312"/>
      <c r="F42" s="348">
        <v>0</v>
      </c>
      <c r="G42" s="348">
        <v>0</v>
      </c>
      <c r="H42" s="55"/>
      <c r="I42" s="349" t="str">
        <f>IF(F42=0,"nerozp.",G42/F42)</f>
        <v>nerozp.</v>
      </c>
    </row>
    <row r="43" spans="1:9" hidden="1" x14ac:dyDescent="0.2">
      <c r="A43" s="534" t="s">
        <v>58</v>
      </c>
      <c r="B43" s="535"/>
      <c r="C43" s="535"/>
      <c r="D43" s="535"/>
      <c r="E43" s="535"/>
      <c r="F43" s="535"/>
      <c r="G43" s="535"/>
      <c r="H43" s="535"/>
      <c r="I43" s="535"/>
    </row>
    <row r="44" spans="1:9" ht="27" customHeight="1" x14ac:dyDescent="0.2">
      <c r="A44" s="351" t="s">
        <v>58</v>
      </c>
      <c r="B44" s="531"/>
      <c r="C44" s="531"/>
      <c r="D44" s="531"/>
      <c r="E44" s="531"/>
      <c r="F44" s="531"/>
      <c r="G44" s="531"/>
      <c r="H44" s="531"/>
      <c r="I44" s="531"/>
    </row>
    <row r="45" spans="1:9" ht="19.5" thickBot="1" x14ac:dyDescent="0.45">
      <c r="A45" s="310" t="s">
        <v>42</v>
      </c>
      <c r="B45" s="310" t="s">
        <v>16</v>
      </c>
      <c r="C45" s="310"/>
      <c r="D45" s="313"/>
      <c r="E45" s="313"/>
      <c r="G45" s="352"/>
      <c r="H45" s="532" t="s">
        <v>29</v>
      </c>
      <c r="I45" s="532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353"/>
      <c r="B50" s="354"/>
      <c r="C50" s="354" t="s">
        <v>15</v>
      </c>
      <c r="D50" s="354"/>
      <c r="E50" s="355">
        <v>3248</v>
      </c>
      <c r="F50" s="356">
        <v>26000</v>
      </c>
      <c r="G50" s="357">
        <v>24300</v>
      </c>
      <c r="H50" s="357">
        <f>E50+F50-G50</f>
        <v>4948</v>
      </c>
      <c r="I50" s="358">
        <v>4948</v>
      </c>
    </row>
    <row r="51" spans="1:9" x14ac:dyDescent="0.2">
      <c r="A51" s="359"/>
      <c r="B51" s="360"/>
      <c r="C51" s="360" t="s">
        <v>20</v>
      </c>
      <c r="D51" s="360"/>
      <c r="E51" s="361">
        <v>227278.74</v>
      </c>
      <c r="F51" s="362">
        <v>329772</v>
      </c>
      <c r="G51" s="363">
        <v>285140.89</v>
      </c>
      <c r="H51" s="363">
        <f>E51+F51-G51</f>
        <v>271909.84999999998</v>
      </c>
      <c r="I51" s="364">
        <v>255581.31</v>
      </c>
    </row>
    <row r="52" spans="1:9" x14ac:dyDescent="0.2">
      <c r="A52" s="359"/>
      <c r="B52" s="360"/>
      <c r="C52" s="360" t="s">
        <v>63</v>
      </c>
      <c r="D52" s="360"/>
      <c r="E52" s="361">
        <v>1496207.34</v>
      </c>
      <c r="F52" s="362">
        <v>641128.15</v>
      </c>
      <c r="G52" s="363">
        <v>649748.43999999994</v>
      </c>
      <c r="H52" s="363">
        <f>E52+F52-G52</f>
        <v>1487587.0500000003</v>
      </c>
      <c r="I52" s="364">
        <v>1487586.87</v>
      </c>
    </row>
    <row r="53" spans="1:9" x14ac:dyDescent="0.2">
      <c r="A53" s="359"/>
      <c r="B53" s="360"/>
      <c r="C53" s="360" t="s">
        <v>61</v>
      </c>
      <c r="D53" s="360"/>
      <c r="E53" s="361">
        <v>947077.2</v>
      </c>
      <c r="F53" s="362">
        <v>4888813</v>
      </c>
      <c r="G53" s="363">
        <v>2708124.2</v>
      </c>
      <c r="H53" s="363">
        <f>E53+F53-G53</f>
        <v>3127766</v>
      </c>
      <c r="I53" s="364">
        <v>3127766</v>
      </c>
    </row>
    <row r="54" spans="1:9" ht="18.75" thickBot="1" x14ac:dyDescent="0.4">
      <c r="A54" s="365" t="s">
        <v>11</v>
      </c>
      <c r="B54" s="366"/>
      <c r="C54" s="366"/>
      <c r="D54" s="366"/>
      <c r="E54" s="367">
        <f>E50+E51+E52+E53</f>
        <v>2673811.2800000003</v>
      </c>
      <c r="F54" s="368">
        <f>F50+F51+F52+F53</f>
        <v>5885713.1500000004</v>
      </c>
      <c r="G54" s="369">
        <f>G50+G51+G52+G53</f>
        <v>3667313.5300000003</v>
      </c>
      <c r="H54" s="369">
        <f>H50+H51+H52+H53</f>
        <v>4892210.9000000004</v>
      </c>
      <c r="I54" s="370">
        <f>SUM(I50:I53)</f>
        <v>4875882.18</v>
      </c>
    </row>
    <row r="55" spans="1:9" ht="18.75" thickTop="1" x14ac:dyDescent="0.35">
      <c r="A55" s="371"/>
      <c r="B55" s="318"/>
      <c r="C55" s="318"/>
      <c r="D55" s="313"/>
      <c r="E55" s="313"/>
      <c r="G55" s="533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109"/>
    </row>
    <row r="57" spans="1:9" x14ac:dyDescent="0.2">
      <c r="G57" s="109"/>
    </row>
    <row r="64" spans="1:9" x14ac:dyDescent="0.2">
      <c r="A64" s="109"/>
      <c r="B64" s="109"/>
      <c r="C64" s="109"/>
      <c r="D64" s="109"/>
      <c r="E64" s="109"/>
      <c r="F64" s="109"/>
      <c r="G64" s="109"/>
      <c r="H64" s="109"/>
      <c r="I64" s="109"/>
    </row>
    <row r="65" spans="1:9" x14ac:dyDescent="0.2">
      <c r="A65" s="109"/>
      <c r="B65" s="109"/>
      <c r="C65" s="109"/>
      <c r="D65" s="109"/>
      <c r="E65" s="109"/>
      <c r="F65" s="109"/>
      <c r="G65" s="109"/>
      <c r="H65" s="109"/>
      <c r="I65" s="109"/>
    </row>
    <row r="66" spans="1:9" x14ac:dyDescent="0.2">
      <c r="A66" s="109"/>
      <c r="B66" s="109"/>
      <c r="C66" s="109"/>
      <c r="D66" s="109"/>
      <c r="E66" s="109"/>
      <c r="F66" s="109"/>
      <c r="G66" s="109"/>
      <c r="H66" s="109"/>
      <c r="I66" s="109"/>
    </row>
    <row r="67" spans="1:9" x14ac:dyDescent="0.2">
      <c r="A67" s="109"/>
      <c r="B67" s="109"/>
      <c r="C67" s="109"/>
      <c r="D67" s="109"/>
      <c r="E67" s="109"/>
      <c r="F67" s="109"/>
      <c r="G67" s="109"/>
      <c r="H67" s="109"/>
      <c r="I67" s="109"/>
    </row>
    <row r="68" spans="1:9" x14ac:dyDescent="0.2">
      <c r="A68" s="109"/>
      <c r="B68" s="109"/>
      <c r="C68" s="109"/>
      <c r="D68" s="109"/>
      <c r="E68" s="109"/>
      <c r="F68" s="109"/>
      <c r="G68" s="109"/>
      <c r="H68" s="109"/>
      <c r="I68" s="109"/>
    </row>
    <row r="69" spans="1:9" x14ac:dyDescent="0.2">
      <c r="A69" s="109"/>
      <c r="B69" s="109"/>
      <c r="C69" s="109"/>
      <c r="D69" s="109"/>
      <c r="E69" s="109"/>
      <c r="F69" s="109"/>
      <c r="G69" s="109"/>
      <c r="H69" s="109"/>
      <c r="I69" s="109"/>
    </row>
    <row r="70" spans="1:9" x14ac:dyDescent="0.2">
      <c r="A70" s="109"/>
      <c r="B70" s="109"/>
      <c r="C70" s="109"/>
      <c r="D70" s="109"/>
      <c r="E70" s="109"/>
      <c r="F70" s="109"/>
      <c r="G70" s="109"/>
      <c r="H70" s="109"/>
      <c r="I70" s="109"/>
    </row>
    <row r="71" spans="1:9" x14ac:dyDescent="0.2">
      <c r="A71" s="109"/>
      <c r="B71" s="109"/>
      <c r="C71" s="109"/>
      <c r="D71" s="109"/>
      <c r="E71" s="109"/>
      <c r="F71" s="109"/>
      <c r="G71" s="109"/>
      <c r="H71" s="109"/>
      <c r="I71" s="109"/>
    </row>
    <row r="72" spans="1:9" x14ac:dyDescent="0.2">
      <c r="A72" s="109"/>
      <c r="B72" s="109"/>
      <c r="C72" s="109"/>
      <c r="D72" s="109"/>
      <c r="E72" s="109"/>
      <c r="F72" s="109"/>
      <c r="G72" s="109"/>
      <c r="H72" s="109"/>
      <c r="I72" s="109"/>
    </row>
    <row r="73" spans="1:9" x14ac:dyDescent="0.2">
      <c r="A73" s="109"/>
      <c r="B73" s="109"/>
      <c r="C73" s="109"/>
      <c r="D73" s="109"/>
      <c r="E73" s="109"/>
      <c r="F73" s="109"/>
      <c r="G73" s="109"/>
      <c r="H73" s="109"/>
      <c r="I73" s="109"/>
    </row>
    <row r="74" spans="1:9" x14ac:dyDescent="0.2">
      <c r="A74" s="109"/>
      <c r="B74" s="109"/>
      <c r="C74" s="109"/>
      <c r="D74" s="109"/>
      <c r="E74" s="109"/>
      <c r="F74" s="109"/>
      <c r="G74" s="109"/>
      <c r="H74" s="109"/>
      <c r="I74" s="109"/>
    </row>
    <row r="75" spans="1:9" x14ac:dyDescent="0.2">
      <c r="A75" s="109"/>
      <c r="B75" s="109"/>
      <c r="C75" s="109"/>
      <c r="D75" s="109"/>
      <c r="E75" s="109"/>
      <c r="F75" s="109"/>
      <c r="G75" s="109"/>
      <c r="H75" s="109"/>
      <c r="I75" s="109"/>
    </row>
    <row r="76" spans="1:9" x14ac:dyDescent="0.2">
      <c r="A76" s="109"/>
      <c r="B76" s="109"/>
      <c r="C76" s="109"/>
      <c r="D76" s="109"/>
      <c r="E76" s="109"/>
      <c r="F76" s="109"/>
      <c r="G76" s="109"/>
      <c r="H76" s="109"/>
      <c r="I76" s="109"/>
    </row>
    <row r="77" spans="1:9" x14ac:dyDescent="0.2">
      <c r="A77" s="109"/>
      <c r="B77" s="109"/>
      <c r="C77" s="109"/>
      <c r="D77" s="109"/>
      <c r="E77" s="109"/>
      <c r="F77" s="109"/>
      <c r="G77" s="109"/>
      <c r="H77" s="109"/>
      <c r="I77" s="109"/>
    </row>
    <row r="78" spans="1:9" x14ac:dyDescent="0.2">
      <c r="A78" s="109"/>
      <c r="B78" s="109"/>
      <c r="C78" s="109"/>
      <c r="D78" s="109"/>
      <c r="E78" s="109"/>
      <c r="F78" s="109"/>
      <c r="G78" s="109"/>
      <c r="H78" s="109"/>
      <c r="I78" s="109"/>
    </row>
    <row r="79" spans="1:9" x14ac:dyDescent="0.2">
      <c r="A79" s="109"/>
      <c r="B79" s="109"/>
      <c r="C79" s="109"/>
      <c r="D79" s="109"/>
      <c r="E79" s="109"/>
      <c r="F79" s="109"/>
      <c r="G79" s="109"/>
      <c r="H79" s="109"/>
      <c r="I79" s="109"/>
    </row>
    <row r="80" spans="1:9" x14ac:dyDescent="0.2">
      <c r="A80" s="109"/>
      <c r="B80" s="109"/>
      <c r="C80" s="109"/>
      <c r="D80" s="109"/>
      <c r="E80" s="109"/>
      <c r="F80" s="109"/>
      <c r="G80" s="109"/>
      <c r="H80" s="109"/>
      <c r="I80" s="109"/>
    </row>
    <row r="81" spans="1:9" x14ac:dyDescent="0.2">
      <c r="A81" s="109"/>
      <c r="B81" s="109"/>
      <c r="C81" s="109"/>
      <c r="D81" s="109"/>
      <c r="E81" s="109"/>
      <c r="F81" s="109"/>
      <c r="G81" s="109"/>
      <c r="H81" s="109"/>
      <c r="I81" s="109"/>
    </row>
    <row r="82" spans="1:9" x14ac:dyDescent="0.2">
      <c r="A82" s="109"/>
      <c r="B82" s="109"/>
      <c r="C82" s="109"/>
      <c r="D82" s="109"/>
      <c r="E82" s="109"/>
      <c r="F82" s="109"/>
      <c r="G82" s="109"/>
      <c r="H82" s="109"/>
      <c r="I82" s="109"/>
    </row>
    <row r="83" spans="1:9" x14ac:dyDescent="0.2">
      <c r="A83" s="109"/>
      <c r="B83" s="109"/>
      <c r="C83" s="109"/>
      <c r="D83" s="109"/>
      <c r="E83" s="109"/>
      <c r="F83" s="109"/>
      <c r="G83" s="109"/>
      <c r="H83" s="109"/>
      <c r="I83" s="109"/>
    </row>
    <row r="84" spans="1:9" x14ac:dyDescent="0.2">
      <c r="A84" s="109"/>
      <c r="B84" s="109"/>
      <c r="C84" s="109"/>
      <c r="D84" s="109"/>
      <c r="E84" s="109"/>
      <c r="F84" s="109"/>
      <c r="G84" s="109"/>
      <c r="H84" s="109"/>
      <c r="I84" s="109"/>
    </row>
    <row r="85" spans="1:9" x14ac:dyDescent="0.2">
      <c r="A85" s="109"/>
      <c r="B85" s="109"/>
      <c r="C85" s="109"/>
      <c r="D85" s="109"/>
      <c r="E85" s="109"/>
      <c r="F85" s="109"/>
      <c r="G85" s="109"/>
      <c r="H85" s="109"/>
      <c r="I85" s="109"/>
    </row>
    <row r="86" spans="1:9" x14ac:dyDescent="0.2">
      <c r="A86" s="109"/>
      <c r="B86" s="109"/>
      <c r="C86" s="109"/>
      <c r="D86" s="109"/>
      <c r="E86" s="109"/>
      <c r="F86" s="109"/>
      <c r="G86" s="109"/>
      <c r="H86" s="109"/>
      <c r="I86" s="109"/>
    </row>
    <row r="87" spans="1:9" x14ac:dyDescent="0.2">
      <c r="A87" s="109"/>
      <c r="B87" s="109"/>
      <c r="C87" s="109"/>
      <c r="D87" s="109"/>
      <c r="E87" s="109"/>
      <c r="F87" s="109"/>
      <c r="G87" s="109"/>
      <c r="H87" s="109"/>
      <c r="I87" s="109"/>
    </row>
    <row r="88" spans="1:9" x14ac:dyDescent="0.2">
      <c r="A88" s="109"/>
      <c r="B88" s="109"/>
      <c r="C88" s="109"/>
      <c r="D88" s="109"/>
      <c r="E88" s="109"/>
      <c r="F88" s="109"/>
      <c r="G88" s="109"/>
      <c r="H88" s="109"/>
      <c r="I88" s="109"/>
    </row>
    <row r="89" spans="1:9" x14ac:dyDescent="0.2">
      <c r="A89" s="109"/>
      <c r="B89" s="109"/>
      <c r="C89" s="109"/>
      <c r="D89" s="109"/>
      <c r="E89" s="109"/>
      <c r="F89" s="109"/>
      <c r="G89" s="109"/>
      <c r="H89" s="109"/>
      <c r="I89" s="109"/>
    </row>
    <row r="90" spans="1:9" x14ac:dyDescent="0.2">
      <c r="A90" s="109"/>
      <c r="B90" s="109"/>
      <c r="C90" s="109"/>
      <c r="D90" s="109"/>
      <c r="E90" s="109"/>
      <c r="F90" s="109"/>
      <c r="G90" s="109"/>
      <c r="H90" s="109"/>
      <c r="I90" s="109"/>
    </row>
    <row r="91" spans="1:9" x14ac:dyDescent="0.2">
      <c r="A91" s="109"/>
      <c r="B91" s="109"/>
      <c r="C91" s="109"/>
      <c r="D91" s="109"/>
      <c r="E91" s="109"/>
      <c r="F91" s="109"/>
      <c r="G91" s="109"/>
      <c r="H91" s="109"/>
      <c r="I91" s="109"/>
    </row>
    <row r="92" spans="1:9" x14ac:dyDescent="0.2">
      <c r="A92" s="109"/>
      <c r="B92" s="109"/>
      <c r="C92" s="109"/>
      <c r="D92" s="109"/>
      <c r="E92" s="109"/>
      <c r="F92" s="109"/>
      <c r="G92" s="109"/>
      <c r="H92" s="109"/>
      <c r="I92" s="109"/>
    </row>
    <row r="93" spans="1:9" x14ac:dyDescent="0.2">
      <c r="A93" s="109"/>
      <c r="B93" s="109"/>
      <c r="C93" s="109"/>
      <c r="D93" s="109"/>
      <c r="E93" s="109"/>
      <c r="F93" s="109"/>
      <c r="G93" s="109"/>
      <c r="H93" s="109"/>
      <c r="I93" s="109"/>
    </row>
    <row r="94" spans="1:9" x14ac:dyDescent="0.2">
      <c r="A94" s="109"/>
      <c r="B94" s="109"/>
      <c r="C94" s="109"/>
      <c r="D94" s="109"/>
      <c r="E94" s="109"/>
      <c r="F94" s="109"/>
      <c r="G94" s="109"/>
      <c r="H94" s="109"/>
      <c r="I94" s="109"/>
    </row>
    <row r="96" spans="1:9" x14ac:dyDescent="0.2">
      <c r="A96" s="109"/>
      <c r="B96" s="109"/>
      <c r="C96" s="109"/>
      <c r="D96" s="109"/>
      <c r="E96" s="109"/>
      <c r="F96" s="109"/>
      <c r="G96" s="109"/>
      <c r="H96" s="109"/>
      <c r="I96" s="109"/>
    </row>
    <row r="97" spans="1:9" x14ac:dyDescent="0.2">
      <c r="A97" s="109"/>
      <c r="B97" s="109"/>
      <c r="C97" s="109"/>
      <c r="D97" s="109"/>
      <c r="E97" s="109"/>
      <c r="F97" s="109"/>
      <c r="G97" s="109"/>
      <c r="H97" s="109"/>
      <c r="I97" s="109"/>
    </row>
    <row r="98" spans="1:9" x14ac:dyDescent="0.2">
      <c r="A98" s="109"/>
      <c r="B98" s="109"/>
      <c r="C98" s="109"/>
      <c r="D98" s="109"/>
      <c r="E98" s="109"/>
      <c r="F98" s="109"/>
      <c r="G98" s="109"/>
      <c r="H98" s="109"/>
      <c r="I98" s="109"/>
    </row>
    <row r="99" spans="1:9" x14ac:dyDescent="0.2">
      <c r="A99" s="109"/>
      <c r="B99" s="109"/>
      <c r="C99" s="109"/>
      <c r="D99" s="109"/>
      <c r="E99" s="109"/>
      <c r="F99" s="109"/>
      <c r="G99" s="109"/>
      <c r="H99" s="109"/>
      <c r="I99" s="109"/>
    </row>
    <row r="100" spans="1:9" x14ac:dyDescent="0.2">
      <c r="A100" s="109"/>
      <c r="B100" s="109"/>
      <c r="C100" s="109"/>
      <c r="D100" s="109"/>
      <c r="E100" s="109"/>
      <c r="F100" s="109"/>
      <c r="G100" s="109"/>
      <c r="H100" s="109"/>
      <c r="I100" s="109"/>
    </row>
    <row r="102" spans="1:9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</row>
    <row r="103" spans="1:9" x14ac:dyDescent="0.2">
      <c r="A103" s="109"/>
      <c r="B103" s="109"/>
      <c r="C103" s="109"/>
      <c r="D103" s="109"/>
      <c r="E103" s="109"/>
      <c r="F103" s="109"/>
      <c r="G103" s="109"/>
      <c r="H103" s="109"/>
      <c r="I103" s="109"/>
    </row>
    <row r="104" spans="1:9" x14ac:dyDescent="0.2">
      <c r="A104" s="109"/>
      <c r="B104" s="109"/>
      <c r="C104" s="109"/>
      <c r="D104" s="109"/>
      <c r="E104" s="109"/>
      <c r="F104" s="109"/>
      <c r="G104" s="109"/>
      <c r="H104" s="109"/>
      <c r="I104" s="109"/>
    </row>
    <row r="106" spans="1:9" x14ac:dyDescent="0.2">
      <c r="A106" s="109"/>
      <c r="B106" s="109"/>
      <c r="C106" s="109"/>
      <c r="D106" s="109"/>
      <c r="E106" s="109"/>
      <c r="F106" s="109"/>
      <c r="G106" s="109"/>
      <c r="H106" s="109"/>
      <c r="I106" s="109"/>
    </row>
    <row r="107" spans="1:9" x14ac:dyDescent="0.2">
      <c r="A107" s="109"/>
      <c r="B107" s="109"/>
      <c r="C107" s="109"/>
      <c r="D107" s="109"/>
      <c r="E107" s="109"/>
      <c r="F107" s="109"/>
      <c r="G107" s="109"/>
      <c r="H107" s="109"/>
      <c r="I107" s="109"/>
    </row>
    <row r="109" spans="1:9" x14ac:dyDescent="0.2">
      <c r="A109" s="109"/>
      <c r="B109" s="109"/>
      <c r="C109" s="109"/>
      <c r="D109" s="109"/>
      <c r="E109" s="109"/>
      <c r="F109" s="109"/>
      <c r="G109" s="109"/>
      <c r="H109" s="109"/>
      <c r="I109" s="109"/>
    </row>
    <row r="110" spans="1:9" x14ac:dyDescent="0.2">
      <c r="A110" s="109"/>
      <c r="B110" s="109"/>
      <c r="C110" s="109"/>
      <c r="D110" s="109"/>
      <c r="E110" s="109"/>
      <c r="F110" s="109"/>
      <c r="G110" s="109"/>
      <c r="H110" s="109"/>
      <c r="I110" s="109"/>
    </row>
    <row r="111" spans="1:9" x14ac:dyDescent="0.2">
      <c r="A111" s="109"/>
      <c r="B111" s="109"/>
      <c r="C111" s="109"/>
      <c r="D111" s="109"/>
      <c r="E111" s="109"/>
      <c r="F111" s="109"/>
      <c r="G111" s="109"/>
      <c r="H111" s="109"/>
      <c r="I111" s="109"/>
    </row>
    <row r="112" spans="1:9" x14ac:dyDescent="0.2">
      <c r="A112" s="109"/>
      <c r="B112" s="109"/>
      <c r="C112" s="109"/>
      <c r="D112" s="109"/>
      <c r="E112" s="109"/>
      <c r="F112" s="109"/>
      <c r="G112" s="109"/>
      <c r="H112" s="109"/>
      <c r="I112" s="109"/>
    </row>
    <row r="113" spans="1:9" x14ac:dyDescent="0.2">
      <c r="A113" s="109"/>
      <c r="B113" s="109"/>
      <c r="C113" s="109"/>
      <c r="D113" s="109"/>
      <c r="E113" s="109"/>
      <c r="F113" s="109"/>
      <c r="G113" s="109"/>
      <c r="H113" s="109"/>
      <c r="I113" s="109"/>
    </row>
    <row r="114" spans="1:9" x14ac:dyDescent="0.2">
      <c r="A114" s="109"/>
      <c r="B114" s="109"/>
      <c r="C114" s="109"/>
      <c r="D114" s="109"/>
      <c r="E114" s="109"/>
      <c r="F114" s="109"/>
      <c r="G114" s="109"/>
      <c r="H114" s="109"/>
      <c r="I114" s="109"/>
    </row>
    <row r="116" spans="1:9" x14ac:dyDescent="0.2">
      <c r="A116" s="109"/>
      <c r="B116" s="109"/>
      <c r="C116" s="109"/>
      <c r="D116" s="109"/>
      <c r="E116" s="109"/>
      <c r="F116" s="109"/>
      <c r="G116" s="109"/>
      <c r="H116" s="109"/>
      <c r="I116" s="109"/>
    </row>
    <row r="117" spans="1:9" x14ac:dyDescent="0.2">
      <c r="A117" s="109"/>
      <c r="B117" s="109"/>
      <c r="C117" s="109"/>
      <c r="D117" s="109"/>
      <c r="E117" s="109"/>
      <c r="F117" s="109"/>
      <c r="G117" s="109"/>
      <c r="H117" s="109"/>
      <c r="I117" s="109"/>
    </row>
    <row r="120" spans="1:9" x14ac:dyDescent="0.2">
      <c r="A120" s="109"/>
      <c r="B120" s="109"/>
      <c r="C120" s="109"/>
      <c r="D120" s="109"/>
      <c r="E120" s="109"/>
      <c r="F120" s="109"/>
      <c r="G120" s="109"/>
      <c r="H120" s="109"/>
      <c r="I120" s="109"/>
    </row>
    <row r="121" spans="1:9" x14ac:dyDescent="0.2">
      <c r="A121" s="109"/>
      <c r="B121" s="109"/>
      <c r="C121" s="109"/>
      <c r="D121" s="109"/>
      <c r="E121" s="109"/>
      <c r="F121" s="109"/>
      <c r="G121" s="109"/>
      <c r="H121" s="109"/>
      <c r="I121" s="109"/>
    </row>
    <row r="122" spans="1:9" x14ac:dyDescent="0.2">
      <c r="A122" s="109"/>
      <c r="B122" s="109"/>
      <c r="C122" s="109"/>
      <c r="D122" s="109"/>
      <c r="E122" s="109"/>
      <c r="F122" s="109"/>
      <c r="G122" s="109"/>
      <c r="H122" s="109"/>
      <c r="I122" s="109"/>
    </row>
    <row r="123" spans="1:9" x14ac:dyDescent="0.2">
      <c r="A123" s="109"/>
      <c r="B123" s="109"/>
      <c r="C123" s="109"/>
      <c r="D123" s="109"/>
      <c r="E123" s="109"/>
      <c r="F123" s="109"/>
      <c r="G123" s="109"/>
      <c r="H123" s="109"/>
      <c r="I123" s="109"/>
    </row>
    <row r="124" spans="1:9" x14ac:dyDescent="0.2">
      <c r="A124" s="109"/>
      <c r="B124" s="109"/>
      <c r="C124" s="109"/>
      <c r="D124" s="109"/>
      <c r="E124" s="109"/>
      <c r="F124" s="109"/>
      <c r="G124" s="109"/>
      <c r="H124" s="109"/>
      <c r="I124" s="109"/>
    </row>
    <row r="127" spans="1:9" x14ac:dyDescent="0.2">
      <c r="A127" s="109"/>
      <c r="B127" s="109"/>
      <c r="C127" s="109"/>
      <c r="D127" s="109"/>
      <c r="E127" s="109"/>
      <c r="F127" s="109"/>
      <c r="G127" s="109"/>
      <c r="H127" s="109"/>
      <c r="I127" s="109"/>
    </row>
    <row r="128" spans="1:9" x14ac:dyDescent="0.2">
      <c r="A128" s="109"/>
      <c r="B128" s="109"/>
      <c r="C128" s="109"/>
      <c r="D128" s="109"/>
      <c r="E128" s="109"/>
      <c r="F128" s="109"/>
      <c r="G128" s="109"/>
      <c r="H128" s="109"/>
      <c r="I128" s="109"/>
    </row>
    <row r="130" spans="1:9" x14ac:dyDescent="0.2">
      <c r="A130" s="109"/>
      <c r="B130" s="109"/>
      <c r="C130" s="109"/>
      <c r="D130" s="109"/>
      <c r="E130" s="109"/>
      <c r="F130" s="109"/>
      <c r="G130" s="109"/>
      <c r="H130" s="109"/>
      <c r="I130" s="109"/>
    </row>
    <row r="131" spans="1:9" x14ac:dyDescent="0.2">
      <c r="A131" s="109"/>
      <c r="B131" s="109"/>
      <c r="C131" s="109"/>
      <c r="D131" s="109"/>
      <c r="E131" s="109"/>
      <c r="F131" s="109"/>
      <c r="G131" s="109"/>
      <c r="H131" s="109"/>
      <c r="I131" s="109"/>
    </row>
    <row r="132" spans="1:9" x14ac:dyDescent="0.2">
      <c r="A132" s="109"/>
      <c r="B132" s="109"/>
      <c r="C132" s="109"/>
      <c r="D132" s="109"/>
      <c r="E132" s="109"/>
      <c r="F132" s="109"/>
      <c r="G132" s="109"/>
      <c r="H132" s="109"/>
      <c r="I132" s="109"/>
    </row>
    <row r="133" spans="1:9" x14ac:dyDescent="0.2">
      <c r="A133" s="109"/>
      <c r="B133" s="109"/>
      <c r="C133" s="109"/>
      <c r="D133" s="109"/>
      <c r="E133" s="109"/>
      <c r="F133" s="109"/>
      <c r="G133" s="109"/>
      <c r="H133" s="109"/>
      <c r="I133" s="109"/>
    </row>
    <row r="135" spans="1:9" x14ac:dyDescent="0.2">
      <c r="A135" s="109"/>
      <c r="B135" s="109"/>
      <c r="C135" s="109"/>
      <c r="D135" s="109"/>
      <c r="E135" s="109"/>
      <c r="F135" s="109"/>
      <c r="G135" s="109"/>
      <c r="H135" s="109"/>
      <c r="I135" s="109"/>
    </row>
    <row r="138" spans="1:9" x14ac:dyDescent="0.2">
      <c r="A138" s="109"/>
      <c r="B138" s="109"/>
      <c r="C138" s="109"/>
      <c r="D138" s="109"/>
      <c r="E138" s="109"/>
      <c r="F138" s="109"/>
      <c r="G138" s="109"/>
      <c r="H138" s="109"/>
      <c r="I138" s="109"/>
    </row>
    <row r="139" spans="1:9" x14ac:dyDescent="0.2">
      <c r="A139" s="109"/>
      <c r="B139" s="109"/>
      <c r="C139" s="109"/>
      <c r="D139" s="109"/>
      <c r="E139" s="109"/>
      <c r="F139" s="109"/>
      <c r="G139" s="109"/>
      <c r="H139" s="109"/>
      <c r="I139" s="109"/>
    </row>
    <row r="140" spans="1:9" x14ac:dyDescent="0.2">
      <c r="A140" s="109"/>
      <c r="B140" s="109"/>
      <c r="C140" s="109"/>
      <c r="D140" s="109"/>
      <c r="E140" s="109"/>
      <c r="F140" s="109"/>
      <c r="G140" s="109"/>
      <c r="H140" s="109"/>
      <c r="I140" s="109"/>
    </row>
    <row r="141" spans="1:9" x14ac:dyDescent="0.2">
      <c r="A141" s="109"/>
      <c r="B141" s="109"/>
      <c r="C141" s="109"/>
      <c r="D141" s="109"/>
      <c r="E141" s="109"/>
      <c r="F141" s="109"/>
      <c r="G141" s="109"/>
      <c r="H141" s="109"/>
      <c r="I141" s="109"/>
    </row>
    <row r="142" spans="1:9" x14ac:dyDescent="0.2">
      <c r="A142" s="109"/>
      <c r="B142" s="109"/>
      <c r="C142" s="109"/>
      <c r="D142" s="109"/>
      <c r="E142" s="109"/>
      <c r="F142" s="109"/>
      <c r="G142" s="109"/>
      <c r="H142" s="109"/>
      <c r="I142" s="109"/>
    </row>
    <row r="146" spans="1:9" x14ac:dyDescent="0.2">
      <c r="A146" s="109"/>
      <c r="B146" s="109"/>
      <c r="C146" s="109"/>
      <c r="D146" s="109"/>
      <c r="E146" s="109"/>
      <c r="F146" s="109"/>
      <c r="G146" s="109"/>
      <c r="H146" s="109"/>
      <c r="I146" s="109"/>
    </row>
    <row r="152" spans="1:9" x14ac:dyDescent="0.2">
      <c r="A152" s="109"/>
      <c r="B152" s="109"/>
      <c r="C152" s="109"/>
      <c r="D152" s="109"/>
      <c r="E152" s="109"/>
      <c r="F152" s="109"/>
      <c r="G152" s="109"/>
      <c r="H152" s="109"/>
      <c r="I152" s="109"/>
    </row>
    <row r="157" spans="1:9" x14ac:dyDescent="0.2">
      <c r="A157" s="109"/>
      <c r="B157" s="109"/>
      <c r="C157" s="109"/>
      <c r="D157" s="109"/>
      <c r="E157" s="109"/>
      <c r="F157" s="109"/>
      <c r="G157" s="109"/>
      <c r="H157" s="109"/>
      <c r="I157" s="109"/>
    </row>
    <row r="158" spans="1:9" x14ac:dyDescent="0.2">
      <c r="A158" s="109"/>
      <c r="B158" s="109"/>
      <c r="C158" s="109"/>
      <c r="D158" s="109"/>
      <c r="E158" s="109"/>
      <c r="F158" s="109"/>
      <c r="G158" s="109"/>
      <c r="H158" s="109"/>
      <c r="I158" s="109"/>
    </row>
    <row r="159" spans="1:9" x14ac:dyDescent="0.2">
      <c r="A159" s="109"/>
      <c r="B159" s="109"/>
      <c r="C159" s="109"/>
      <c r="D159" s="109"/>
      <c r="E159" s="109"/>
      <c r="F159" s="109"/>
      <c r="G159" s="109"/>
      <c r="H159" s="109"/>
      <c r="I159" s="109"/>
    </row>
    <row r="160" spans="1:9" x14ac:dyDescent="0.2">
      <c r="A160" s="109"/>
      <c r="B160" s="109"/>
      <c r="C160" s="109"/>
      <c r="D160" s="109"/>
      <c r="E160" s="109"/>
      <c r="F160" s="109"/>
      <c r="G160" s="109"/>
      <c r="H160" s="109"/>
      <c r="I160" s="109"/>
    </row>
    <row r="161" spans="1:9" x14ac:dyDescent="0.2">
      <c r="A161" s="109"/>
      <c r="B161" s="109"/>
      <c r="C161" s="109"/>
      <c r="D161" s="109"/>
      <c r="E161" s="109"/>
      <c r="F161" s="109"/>
      <c r="G161" s="109"/>
      <c r="H161" s="109"/>
      <c r="I161" s="109"/>
    </row>
    <row r="162" spans="1:9" x14ac:dyDescent="0.2">
      <c r="A162" s="109"/>
      <c r="B162" s="109"/>
      <c r="C162" s="109"/>
      <c r="D162" s="109"/>
      <c r="E162" s="109"/>
      <c r="F162" s="109"/>
      <c r="G162" s="109"/>
      <c r="H162" s="109"/>
      <c r="I162" s="109"/>
    </row>
    <row r="163" spans="1:9" x14ac:dyDescent="0.2">
      <c r="A163" s="109"/>
      <c r="B163" s="109"/>
      <c r="C163" s="109"/>
      <c r="D163" s="109"/>
      <c r="E163" s="109"/>
      <c r="F163" s="109"/>
      <c r="G163" s="109"/>
      <c r="H163" s="109"/>
      <c r="I163" s="109"/>
    </row>
    <row r="164" spans="1:9" x14ac:dyDescent="0.2">
      <c r="A164" s="109"/>
      <c r="B164" s="109"/>
      <c r="C164" s="109"/>
      <c r="D164" s="109"/>
      <c r="E164" s="109"/>
      <c r="F164" s="109"/>
      <c r="G164" s="109"/>
      <c r="H164" s="109"/>
      <c r="I164" s="109"/>
    </row>
    <row r="165" spans="1:9" x14ac:dyDescent="0.2">
      <c r="A165" s="109"/>
      <c r="B165" s="109"/>
      <c r="C165" s="109"/>
      <c r="D165" s="109"/>
      <c r="E165" s="109"/>
      <c r="F165" s="109"/>
      <c r="G165" s="109"/>
      <c r="H165" s="109"/>
      <c r="I165" s="109"/>
    </row>
    <row r="166" spans="1:9" x14ac:dyDescent="0.2">
      <c r="A166" s="109"/>
      <c r="B166" s="109"/>
      <c r="C166" s="109"/>
      <c r="D166" s="109"/>
      <c r="E166" s="109"/>
      <c r="F166" s="109"/>
      <c r="G166" s="109"/>
      <c r="H166" s="109"/>
      <c r="I166" s="109"/>
    </row>
    <row r="167" spans="1:9" x14ac:dyDescent="0.2">
      <c r="A167" s="109"/>
      <c r="B167" s="109"/>
      <c r="C167" s="109"/>
      <c r="D167" s="109"/>
      <c r="E167" s="109"/>
      <c r="F167" s="109"/>
      <c r="G167" s="109"/>
      <c r="H167" s="109"/>
      <c r="I167" s="109"/>
    </row>
    <row r="168" spans="1:9" x14ac:dyDescent="0.2">
      <c r="A168" s="109"/>
      <c r="B168" s="109"/>
      <c r="C168" s="109"/>
      <c r="D168" s="109"/>
      <c r="E168" s="109"/>
      <c r="F168" s="109"/>
      <c r="G168" s="109"/>
      <c r="H168" s="109"/>
      <c r="I168" s="109"/>
    </row>
    <row r="169" spans="1:9" x14ac:dyDescent="0.2">
      <c r="A169" s="109"/>
      <c r="B169" s="109"/>
      <c r="C169" s="109"/>
      <c r="D169" s="109"/>
      <c r="E169" s="109"/>
      <c r="F169" s="109"/>
      <c r="G169" s="109"/>
      <c r="H169" s="109"/>
      <c r="I169" s="109"/>
    </row>
    <row r="170" spans="1:9" x14ac:dyDescent="0.2">
      <c r="A170" s="109"/>
      <c r="B170" s="109"/>
      <c r="C170" s="109"/>
      <c r="D170" s="109"/>
      <c r="E170" s="109"/>
      <c r="F170" s="109"/>
      <c r="G170" s="109"/>
      <c r="H170" s="109"/>
      <c r="I170" s="109"/>
    </row>
    <row r="171" spans="1:9" x14ac:dyDescent="0.2">
      <c r="A171" s="109"/>
      <c r="B171" s="109"/>
      <c r="C171" s="109"/>
      <c r="D171" s="109"/>
      <c r="E171" s="109"/>
      <c r="F171" s="109"/>
      <c r="G171" s="109"/>
      <c r="H171" s="109"/>
      <c r="I171" s="109"/>
    </row>
    <row r="172" spans="1:9" x14ac:dyDescent="0.2">
      <c r="A172" s="109"/>
      <c r="B172" s="109"/>
      <c r="C172" s="109"/>
      <c r="D172" s="109"/>
      <c r="E172" s="109"/>
      <c r="F172" s="109"/>
      <c r="G172" s="109"/>
      <c r="H172" s="109"/>
      <c r="I172" s="109"/>
    </row>
    <row r="173" spans="1:9" x14ac:dyDescent="0.2">
      <c r="A173" s="109"/>
      <c r="B173" s="109"/>
      <c r="C173" s="109"/>
      <c r="D173" s="109"/>
      <c r="E173" s="109"/>
      <c r="F173" s="109"/>
      <c r="G173" s="109"/>
      <c r="H173" s="109"/>
      <c r="I173" s="109"/>
    </row>
    <row r="174" spans="1:9" x14ac:dyDescent="0.2">
      <c r="A174" s="109"/>
      <c r="B174" s="109"/>
      <c r="C174" s="109"/>
      <c r="D174" s="109"/>
      <c r="E174" s="109"/>
      <c r="F174" s="109"/>
      <c r="G174" s="109"/>
      <c r="H174" s="109"/>
      <c r="I174" s="109"/>
    </row>
    <row r="175" spans="1:9" x14ac:dyDescent="0.2">
      <c r="A175" s="109"/>
      <c r="B175" s="109"/>
      <c r="C175" s="109"/>
      <c r="D175" s="109"/>
      <c r="E175" s="109"/>
      <c r="F175" s="109"/>
      <c r="G175" s="109"/>
      <c r="H175" s="109"/>
      <c r="I175" s="109"/>
    </row>
    <row r="176" spans="1:9" x14ac:dyDescent="0.2">
      <c r="A176" s="109"/>
      <c r="B176" s="109"/>
      <c r="C176" s="109"/>
      <c r="D176" s="109"/>
      <c r="E176" s="109"/>
      <c r="F176" s="109"/>
      <c r="G176" s="109"/>
      <c r="H176" s="109"/>
      <c r="I176" s="109"/>
    </row>
    <row r="177" spans="1:9" x14ac:dyDescent="0.2">
      <c r="A177" s="109"/>
      <c r="B177" s="109"/>
      <c r="C177" s="109"/>
      <c r="D177" s="109"/>
      <c r="E177" s="109"/>
      <c r="F177" s="109"/>
      <c r="G177" s="109"/>
      <c r="H177" s="109"/>
      <c r="I177" s="109"/>
    </row>
    <row r="179" spans="1:9" x14ac:dyDescent="0.2">
      <c r="A179" s="109"/>
      <c r="B179" s="109"/>
      <c r="C179" s="109"/>
      <c r="D179" s="109"/>
      <c r="E179" s="109"/>
      <c r="F179" s="109"/>
      <c r="G179" s="109"/>
      <c r="H179" s="109"/>
      <c r="I179" s="109"/>
    </row>
    <row r="180" spans="1:9" x14ac:dyDescent="0.2">
      <c r="A180" s="109"/>
      <c r="B180" s="109"/>
      <c r="C180" s="109"/>
      <c r="D180" s="109"/>
      <c r="E180" s="109"/>
      <c r="F180" s="109"/>
      <c r="G180" s="109"/>
      <c r="H180" s="109"/>
      <c r="I180" s="109"/>
    </row>
    <row r="181" spans="1:9" x14ac:dyDescent="0.2">
      <c r="A181" s="109"/>
      <c r="B181" s="109"/>
      <c r="C181" s="109"/>
      <c r="D181" s="109"/>
      <c r="E181" s="109"/>
      <c r="F181" s="109"/>
      <c r="G181" s="109"/>
      <c r="H181" s="109"/>
      <c r="I181" s="109"/>
    </row>
    <row r="182" spans="1:9" x14ac:dyDescent="0.2">
      <c r="A182" s="109"/>
      <c r="B182" s="109"/>
      <c r="C182" s="109"/>
      <c r="D182" s="109"/>
      <c r="E182" s="109"/>
      <c r="F182" s="109"/>
      <c r="G182" s="109"/>
      <c r="H182" s="109"/>
      <c r="I182" s="109"/>
    </row>
    <row r="183" spans="1:9" x14ac:dyDescent="0.2">
      <c r="A183" s="109"/>
      <c r="B183" s="109"/>
      <c r="C183" s="109"/>
      <c r="D183" s="109"/>
      <c r="E183" s="109"/>
      <c r="F183" s="109"/>
      <c r="G183" s="109"/>
      <c r="H183" s="109"/>
      <c r="I183" s="109"/>
    </row>
    <row r="184" spans="1:9" x14ac:dyDescent="0.2">
      <c r="A184" s="109"/>
      <c r="B184" s="109"/>
      <c r="C184" s="109"/>
      <c r="D184" s="109"/>
      <c r="E184" s="109"/>
      <c r="F184" s="109"/>
      <c r="G184" s="109"/>
      <c r="H184" s="109"/>
      <c r="I184" s="109"/>
    </row>
    <row r="190" spans="1:9" x14ac:dyDescent="0.2">
      <c r="A190" s="109"/>
      <c r="B190" s="109"/>
      <c r="C190" s="109"/>
      <c r="D190" s="109"/>
      <c r="E190" s="109"/>
      <c r="F190" s="109"/>
      <c r="G190" s="109"/>
      <c r="H190" s="109"/>
      <c r="I190" s="109"/>
    </row>
    <row r="192" spans="1:9" x14ac:dyDescent="0.2">
      <c r="A192" s="109"/>
      <c r="B192" s="109"/>
      <c r="C192" s="109"/>
      <c r="D192" s="109"/>
      <c r="E192" s="109"/>
      <c r="F192" s="109"/>
      <c r="G192" s="109"/>
      <c r="H192" s="109"/>
      <c r="I192" s="109"/>
    </row>
    <row r="193" spans="1:9" x14ac:dyDescent="0.2">
      <c r="A193" s="109"/>
      <c r="B193" s="109"/>
      <c r="C193" s="109"/>
      <c r="D193" s="109"/>
      <c r="E193" s="109"/>
      <c r="F193" s="109"/>
      <c r="G193" s="109"/>
      <c r="H193" s="109"/>
      <c r="I193" s="109"/>
    </row>
    <row r="194" spans="1:9" x14ac:dyDescent="0.2">
      <c r="A194" s="109"/>
      <c r="B194" s="109"/>
      <c r="C194" s="109"/>
      <c r="D194" s="109"/>
      <c r="E194" s="109"/>
      <c r="F194" s="109"/>
      <c r="G194" s="109"/>
      <c r="H194" s="109"/>
      <c r="I194" s="109"/>
    </row>
    <row r="195" spans="1:9" x14ac:dyDescent="0.2">
      <c r="A195" s="109"/>
      <c r="B195" s="109"/>
      <c r="C195" s="109"/>
      <c r="D195" s="109"/>
      <c r="E195" s="109"/>
      <c r="F195" s="109"/>
      <c r="G195" s="109"/>
      <c r="H195" s="109"/>
      <c r="I195" s="109"/>
    </row>
    <row r="196" spans="1:9" x14ac:dyDescent="0.2">
      <c r="A196" s="109"/>
      <c r="B196" s="109"/>
      <c r="C196" s="109"/>
      <c r="D196" s="109"/>
      <c r="E196" s="109"/>
      <c r="F196" s="109"/>
      <c r="G196" s="109"/>
      <c r="H196" s="109"/>
      <c r="I196" s="109"/>
    </row>
    <row r="197" spans="1:9" x14ac:dyDescent="0.2">
      <c r="A197" s="109"/>
      <c r="B197" s="109"/>
      <c r="C197" s="109"/>
      <c r="D197" s="109"/>
      <c r="E197" s="109"/>
      <c r="F197" s="109"/>
      <c r="G197" s="109"/>
      <c r="H197" s="109"/>
      <c r="I197" s="109"/>
    </row>
    <row r="199" spans="1:9" x14ac:dyDescent="0.2">
      <c r="A199" s="109"/>
      <c r="B199" s="109"/>
      <c r="C199" s="109"/>
      <c r="D199" s="109"/>
      <c r="E199" s="109"/>
      <c r="F199" s="109"/>
      <c r="G199" s="109"/>
      <c r="H199" s="109"/>
      <c r="I199" s="109"/>
    </row>
    <row r="200" spans="1:9" x14ac:dyDescent="0.2">
      <c r="A200" s="109"/>
      <c r="B200" s="109"/>
      <c r="C200" s="109"/>
      <c r="D200" s="109"/>
      <c r="E200" s="109"/>
      <c r="F200" s="109"/>
      <c r="G200" s="109"/>
      <c r="H200" s="109"/>
      <c r="I200" s="109"/>
    </row>
    <row r="201" spans="1:9" x14ac:dyDescent="0.2">
      <c r="A201" s="109"/>
      <c r="B201" s="109"/>
      <c r="C201" s="109"/>
      <c r="D201" s="109"/>
      <c r="E201" s="109"/>
      <c r="F201" s="109"/>
      <c r="G201" s="109"/>
      <c r="H201" s="109"/>
      <c r="I201" s="109"/>
    </row>
    <row r="207" spans="1:9" x14ac:dyDescent="0.2">
      <c r="A207" s="109"/>
      <c r="B207" s="109"/>
      <c r="C207" s="109"/>
      <c r="D207" s="109"/>
      <c r="E207" s="109"/>
      <c r="F207" s="109"/>
      <c r="G207" s="109"/>
      <c r="H207" s="109"/>
      <c r="I207" s="109"/>
    </row>
    <row r="208" spans="1:9" x14ac:dyDescent="0.2">
      <c r="A208" s="109"/>
      <c r="B208" s="109"/>
      <c r="C208" s="109"/>
      <c r="D208" s="109"/>
      <c r="E208" s="109"/>
      <c r="F208" s="109"/>
      <c r="G208" s="109"/>
      <c r="H208" s="109"/>
      <c r="I208" s="109"/>
    </row>
    <row r="209" spans="1:9" x14ac:dyDescent="0.2">
      <c r="A209" s="109"/>
      <c r="B209" s="109"/>
      <c r="C209" s="109"/>
      <c r="D209" s="109"/>
      <c r="E209" s="109"/>
      <c r="F209" s="109"/>
      <c r="G209" s="109"/>
      <c r="H209" s="109"/>
      <c r="I209" s="109"/>
    </row>
    <row r="210" spans="1:9" x14ac:dyDescent="0.2">
      <c r="A210" s="109"/>
      <c r="B210" s="109"/>
      <c r="C210" s="109"/>
      <c r="D210" s="109"/>
      <c r="E210" s="109"/>
      <c r="F210" s="109"/>
      <c r="G210" s="109"/>
      <c r="H210" s="109"/>
      <c r="I210" s="109"/>
    </row>
    <row r="211" spans="1:9" x14ac:dyDescent="0.2">
      <c r="A211" s="109"/>
      <c r="B211" s="109"/>
      <c r="C211" s="109"/>
      <c r="D211" s="109"/>
      <c r="E211" s="109"/>
      <c r="F211" s="109"/>
      <c r="G211" s="109"/>
      <c r="H211" s="109"/>
      <c r="I211" s="109"/>
    </row>
    <row r="212" spans="1:9" x14ac:dyDescent="0.2">
      <c r="A212" s="109"/>
      <c r="B212" s="109"/>
      <c r="C212" s="109"/>
      <c r="D212" s="109"/>
      <c r="E212" s="109"/>
      <c r="F212" s="109"/>
      <c r="G212" s="109"/>
      <c r="H212" s="109"/>
      <c r="I212" s="109"/>
    </row>
    <row r="213" spans="1:9" x14ac:dyDescent="0.2">
      <c r="A213" s="109"/>
      <c r="B213" s="109"/>
      <c r="C213" s="109"/>
      <c r="D213" s="109"/>
      <c r="E213" s="109"/>
      <c r="F213" s="109"/>
      <c r="G213" s="109"/>
      <c r="H213" s="109"/>
      <c r="I213" s="109"/>
    </row>
    <row r="214" spans="1:9" x14ac:dyDescent="0.2">
      <c r="A214" s="109"/>
      <c r="B214" s="109"/>
      <c r="C214" s="109"/>
      <c r="D214" s="109"/>
      <c r="E214" s="109"/>
      <c r="F214" s="109"/>
      <c r="G214" s="109"/>
      <c r="H214" s="109"/>
      <c r="I214" s="109"/>
    </row>
    <row r="215" spans="1:9" x14ac:dyDescent="0.2">
      <c r="A215" s="109"/>
      <c r="B215" s="109"/>
      <c r="C215" s="109"/>
      <c r="D215" s="109"/>
      <c r="E215" s="109"/>
      <c r="F215" s="109"/>
      <c r="G215" s="109"/>
      <c r="H215" s="109"/>
      <c r="I215" s="109"/>
    </row>
    <row r="216" spans="1:9" x14ac:dyDescent="0.2">
      <c r="A216" s="109"/>
      <c r="B216" s="109"/>
      <c r="C216" s="109"/>
      <c r="D216" s="109"/>
      <c r="E216" s="109"/>
      <c r="F216" s="109"/>
      <c r="G216" s="109"/>
      <c r="H216" s="109"/>
      <c r="I216" s="109"/>
    </row>
    <row r="218" spans="1:9" x14ac:dyDescent="0.2">
      <c r="A218" s="109"/>
      <c r="B218" s="109"/>
      <c r="C218" s="109"/>
      <c r="D218" s="109"/>
      <c r="E218" s="109"/>
      <c r="F218" s="109"/>
      <c r="G218" s="109"/>
      <c r="H218" s="109"/>
      <c r="I218" s="109"/>
    </row>
    <row r="219" spans="1:9" x14ac:dyDescent="0.2">
      <c r="A219" s="109"/>
      <c r="B219" s="109"/>
      <c r="C219" s="109"/>
      <c r="D219" s="109"/>
      <c r="E219" s="109"/>
      <c r="F219" s="109"/>
      <c r="G219" s="109"/>
      <c r="H219" s="109"/>
      <c r="I219" s="109"/>
    </row>
    <row r="220" spans="1:9" x14ac:dyDescent="0.2">
      <c r="A220" s="109"/>
      <c r="B220" s="109"/>
      <c r="C220" s="109"/>
      <c r="D220" s="109"/>
      <c r="E220" s="109"/>
      <c r="F220" s="109"/>
      <c r="G220" s="109"/>
      <c r="H220" s="109"/>
      <c r="I220" s="109"/>
    </row>
    <row r="221" spans="1:9" x14ac:dyDescent="0.2">
      <c r="A221" s="109"/>
      <c r="B221" s="109"/>
      <c r="C221" s="109"/>
      <c r="D221" s="109"/>
      <c r="E221" s="109"/>
      <c r="F221" s="109"/>
      <c r="G221" s="109"/>
      <c r="H221" s="109"/>
      <c r="I221" s="109"/>
    </row>
    <row r="222" spans="1:9" x14ac:dyDescent="0.2">
      <c r="A222" s="109"/>
      <c r="B222" s="109"/>
      <c r="C222" s="109"/>
      <c r="D222" s="109"/>
      <c r="E222" s="109"/>
      <c r="F222" s="109"/>
      <c r="G222" s="109"/>
      <c r="H222" s="109"/>
      <c r="I222" s="109"/>
    </row>
    <row r="223" spans="1:9" x14ac:dyDescent="0.2">
      <c r="A223" s="109"/>
      <c r="B223" s="109"/>
      <c r="C223" s="109"/>
      <c r="D223" s="109"/>
      <c r="E223" s="109"/>
      <c r="F223" s="109"/>
      <c r="G223" s="109"/>
      <c r="H223" s="109"/>
      <c r="I223" s="109"/>
    </row>
    <row r="224" spans="1:9" x14ac:dyDescent="0.2">
      <c r="A224" s="109"/>
      <c r="B224" s="109"/>
      <c r="C224" s="109"/>
      <c r="D224" s="109"/>
      <c r="E224" s="109"/>
      <c r="F224" s="109"/>
      <c r="G224" s="109"/>
      <c r="H224" s="109"/>
      <c r="I224" s="109"/>
    </row>
    <row r="225" spans="1:9" x14ac:dyDescent="0.2">
      <c r="A225" s="109"/>
      <c r="B225" s="109"/>
      <c r="C225" s="109"/>
      <c r="D225" s="109"/>
      <c r="E225" s="109"/>
      <c r="F225" s="109"/>
      <c r="G225" s="109"/>
      <c r="H225" s="109"/>
      <c r="I225" s="109"/>
    </row>
    <row r="226" spans="1:9" x14ac:dyDescent="0.2">
      <c r="A226" s="109"/>
      <c r="B226" s="109"/>
      <c r="C226" s="109"/>
      <c r="D226" s="109"/>
      <c r="E226" s="109"/>
      <c r="F226" s="109"/>
      <c r="G226" s="109"/>
      <c r="H226" s="109"/>
      <c r="I226" s="109"/>
    </row>
    <row r="227" spans="1:9" x14ac:dyDescent="0.2">
      <c r="A227" s="109"/>
      <c r="B227" s="109"/>
      <c r="C227" s="109"/>
      <c r="D227" s="109"/>
      <c r="E227" s="109"/>
      <c r="F227" s="109"/>
      <c r="G227" s="109"/>
      <c r="H227" s="109"/>
      <c r="I227" s="109"/>
    </row>
    <row r="228" spans="1:9" x14ac:dyDescent="0.2">
      <c r="A228" s="109"/>
      <c r="B228" s="109"/>
      <c r="C228" s="109"/>
      <c r="D228" s="109"/>
      <c r="E228" s="109"/>
      <c r="F228" s="109"/>
      <c r="G228" s="109"/>
      <c r="H228" s="109"/>
      <c r="I228" s="109"/>
    </row>
    <row r="229" spans="1:9" x14ac:dyDescent="0.2">
      <c r="A229" s="109"/>
      <c r="B229" s="109"/>
      <c r="C229" s="109"/>
      <c r="D229" s="109"/>
      <c r="E229" s="109"/>
      <c r="F229" s="109"/>
      <c r="G229" s="109"/>
      <c r="H229" s="109"/>
      <c r="I229" s="109"/>
    </row>
    <row r="230" spans="1:9" x14ac:dyDescent="0.2">
      <c r="A230" s="109"/>
      <c r="B230" s="109"/>
      <c r="C230" s="109"/>
      <c r="D230" s="109"/>
      <c r="E230" s="109"/>
      <c r="F230" s="109"/>
      <c r="G230" s="109"/>
      <c r="H230" s="109"/>
      <c r="I230" s="109"/>
    </row>
    <row r="231" spans="1:9" x14ac:dyDescent="0.2">
      <c r="A231" s="109"/>
      <c r="B231" s="109"/>
      <c r="C231" s="109"/>
      <c r="D231" s="109"/>
      <c r="E231" s="109"/>
      <c r="F231" s="109"/>
      <c r="G231" s="109"/>
      <c r="H231" s="109"/>
      <c r="I231" s="109"/>
    </row>
    <row r="232" spans="1:9" x14ac:dyDescent="0.2">
      <c r="A232" s="109"/>
      <c r="B232" s="109"/>
      <c r="C232" s="109"/>
      <c r="D232" s="109"/>
      <c r="E232" s="109"/>
      <c r="F232" s="109"/>
      <c r="G232" s="109"/>
      <c r="H232" s="109"/>
      <c r="I232" s="109"/>
    </row>
    <row r="236" spans="1:9" x14ac:dyDescent="0.2">
      <c r="A236" s="109"/>
      <c r="B236" s="109"/>
      <c r="C236" s="109"/>
      <c r="D236" s="109"/>
      <c r="E236" s="109"/>
      <c r="F236" s="109"/>
      <c r="G236" s="109"/>
      <c r="H236" s="109"/>
      <c r="I236" s="109"/>
    </row>
    <row r="246" spans="1:9" x14ac:dyDescent="0.2">
      <c r="A246" s="109"/>
      <c r="B246" s="109"/>
      <c r="C246" s="109"/>
      <c r="D246" s="109"/>
      <c r="E246" s="109"/>
      <c r="F246" s="109"/>
      <c r="G246" s="109"/>
      <c r="H246" s="109"/>
      <c r="I246" s="109"/>
    </row>
  </sheetData>
  <sheetProtection selectLockedCells="1"/>
  <mergeCells count="24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G55:I55"/>
    <mergeCell ref="A43:I43"/>
    <mergeCell ref="E13:F13"/>
    <mergeCell ref="H13:I13"/>
    <mergeCell ref="B44:I44"/>
    <mergeCell ref="H45:I45"/>
    <mergeCell ref="F47:F48"/>
    <mergeCell ref="A34:I34"/>
    <mergeCell ref="E16:F16"/>
    <mergeCell ref="E18:F18"/>
    <mergeCell ref="C29:E29"/>
    <mergeCell ref="C32:F32"/>
    <mergeCell ref="B33:F33"/>
    <mergeCell ref="H33:I33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86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zoomScaleNormal="100" workbookViewId="0">
      <selection activeCell="M24" sqref="M24"/>
    </sheetView>
  </sheetViews>
  <sheetFormatPr defaultColWidth="9.140625" defaultRowHeight="12.75" x14ac:dyDescent="0.2"/>
  <cols>
    <col min="1" max="1" width="7.5703125" style="271" customWidth="1"/>
    <col min="2" max="2" width="2.5703125" style="271" customWidth="1"/>
    <col min="3" max="3" width="8.42578125" style="271" customWidth="1"/>
    <col min="4" max="4" width="8.28515625" style="271" customWidth="1"/>
    <col min="5" max="5" width="15.28515625" style="271" customWidth="1"/>
    <col min="6" max="6" width="15.5703125" style="271" customWidth="1"/>
    <col min="7" max="7" width="15" style="271" customWidth="1"/>
    <col min="8" max="8" width="15.28515625" style="271" customWidth="1"/>
    <col min="9" max="9" width="16.28515625" style="271" customWidth="1"/>
    <col min="10" max="16384" width="9.140625" style="109"/>
  </cols>
  <sheetData>
    <row r="1" spans="1:9" ht="19.5" x14ac:dyDescent="0.4">
      <c r="A1" s="294" t="s">
        <v>0</v>
      </c>
      <c r="B1" s="295"/>
      <c r="C1" s="295"/>
      <c r="D1" s="295"/>
      <c r="I1" s="259"/>
    </row>
    <row r="2" spans="1:9" ht="19.5" x14ac:dyDescent="0.4">
      <c r="A2" s="542" t="s">
        <v>1</v>
      </c>
      <c r="B2" s="542"/>
      <c r="C2" s="542"/>
      <c r="D2" s="542"/>
      <c r="E2" s="543" t="s">
        <v>287</v>
      </c>
      <c r="F2" s="543"/>
      <c r="G2" s="543"/>
      <c r="H2" s="543"/>
      <c r="I2" s="543"/>
    </row>
    <row r="3" spans="1:9" ht="9.75" customHeight="1" x14ac:dyDescent="0.4">
      <c r="A3" s="296"/>
      <c r="B3" s="296"/>
      <c r="C3" s="296"/>
      <c r="D3" s="296"/>
      <c r="E3" s="536" t="s">
        <v>23</v>
      </c>
      <c r="F3" s="536"/>
      <c r="G3" s="536"/>
      <c r="H3" s="536"/>
      <c r="I3" s="536"/>
    </row>
    <row r="4" spans="1:9" ht="15.75" x14ac:dyDescent="0.25">
      <c r="A4" s="297" t="s">
        <v>2</v>
      </c>
      <c r="E4" s="544" t="s">
        <v>161</v>
      </c>
      <c r="F4" s="544"/>
      <c r="G4" s="544"/>
      <c r="H4" s="544"/>
      <c r="I4" s="544"/>
    </row>
    <row r="5" spans="1:9" ht="7.5" customHeight="1" x14ac:dyDescent="0.3">
      <c r="A5" s="298"/>
      <c r="E5" s="536" t="s">
        <v>23</v>
      </c>
      <c r="F5" s="536"/>
      <c r="G5" s="536"/>
      <c r="H5" s="536"/>
      <c r="I5" s="536"/>
    </row>
    <row r="6" spans="1:9" ht="19.5" x14ac:dyDescent="0.4">
      <c r="A6" s="296" t="s">
        <v>34</v>
      </c>
      <c r="C6" s="299" t="s">
        <v>288</v>
      </c>
      <c r="D6" s="299"/>
      <c r="E6" s="552" t="s">
        <v>288</v>
      </c>
      <c r="F6" s="553"/>
      <c r="G6" s="300" t="s">
        <v>3</v>
      </c>
      <c r="H6" s="554">
        <v>1206</v>
      </c>
      <c r="I6" s="554"/>
    </row>
    <row r="7" spans="1:9" ht="8.25" customHeight="1" x14ac:dyDescent="0.4">
      <c r="A7" s="296"/>
      <c r="E7" s="536" t="s">
        <v>24</v>
      </c>
      <c r="F7" s="536"/>
      <c r="G7" s="536"/>
      <c r="H7" s="536"/>
      <c r="I7" s="536"/>
    </row>
    <row r="8" spans="1:9" ht="19.5" hidden="1" x14ac:dyDescent="0.4">
      <c r="A8" s="296"/>
      <c r="E8" s="301"/>
      <c r="F8" s="301"/>
      <c r="G8" s="301"/>
      <c r="H8" s="302"/>
      <c r="I8" s="301"/>
    </row>
    <row r="9" spans="1:9" ht="30.75" customHeight="1" x14ac:dyDescent="0.4">
      <c r="A9" s="296"/>
      <c r="E9" s="301"/>
      <c r="F9" s="301"/>
      <c r="G9" s="301"/>
      <c r="H9" s="302"/>
      <c r="I9" s="301"/>
    </row>
    <row r="11" spans="1:9" ht="15" customHeight="1" x14ac:dyDescent="0.4">
      <c r="A11" s="303"/>
      <c r="E11" s="537" t="s">
        <v>4</v>
      </c>
      <c r="F11" s="488"/>
      <c r="G11" s="304" t="s">
        <v>5</v>
      </c>
      <c r="H11" s="55" t="s">
        <v>6</v>
      </c>
      <c r="I11" s="55"/>
    </row>
    <row r="12" spans="1:9" ht="15" customHeight="1" x14ac:dyDescent="0.4">
      <c r="E12" s="537" t="s">
        <v>7</v>
      </c>
      <c r="F12" s="488"/>
      <c r="G12" s="304" t="s">
        <v>8</v>
      </c>
      <c r="H12" s="305" t="s">
        <v>9</v>
      </c>
      <c r="I12" s="306" t="s">
        <v>10</v>
      </c>
    </row>
    <row r="13" spans="1:9" ht="12.75" customHeight="1" x14ac:dyDescent="0.2">
      <c r="E13" s="537" t="s">
        <v>11</v>
      </c>
      <c r="F13" s="488"/>
      <c r="G13" s="307"/>
      <c r="H13" s="532" t="s">
        <v>36</v>
      </c>
      <c r="I13" s="532"/>
    </row>
    <row r="14" spans="1:9" ht="12.75" customHeight="1" x14ac:dyDescent="0.2">
      <c r="E14" s="308"/>
      <c r="F14" s="308"/>
      <c r="G14" s="307"/>
      <c r="H14" s="309"/>
      <c r="I14" s="309"/>
    </row>
    <row r="15" spans="1:9" ht="18.75" x14ac:dyDescent="0.4">
      <c r="A15" s="310" t="s">
        <v>37</v>
      </c>
      <c r="B15" s="310"/>
      <c r="C15" s="311"/>
      <c r="D15" s="310"/>
      <c r="E15" s="312"/>
      <c r="F15" s="312"/>
      <c r="G15" s="313"/>
    </row>
    <row r="16" spans="1:9" ht="19.5" x14ac:dyDescent="0.4">
      <c r="A16" s="314" t="s">
        <v>72</v>
      </c>
      <c r="B16" s="310"/>
      <c r="C16" s="311"/>
      <c r="D16" s="310"/>
      <c r="E16" s="538">
        <v>38369000</v>
      </c>
      <c r="F16" s="491"/>
      <c r="G16" s="315">
        <v>41284838.460000001</v>
      </c>
      <c r="H16" s="316">
        <v>40340606.619999997</v>
      </c>
      <c r="I16" s="316">
        <v>944231.84000000008</v>
      </c>
    </row>
    <row r="17" spans="1:9" ht="18" x14ac:dyDescent="0.35">
      <c r="A17" s="317" t="s">
        <v>6</v>
      </c>
      <c r="B17" s="318"/>
      <c r="C17" s="319" t="s">
        <v>26</v>
      </c>
      <c r="D17" s="318"/>
      <c r="E17" s="318"/>
      <c r="F17" s="318"/>
      <c r="G17" s="320">
        <v>0</v>
      </c>
      <c r="H17" s="320">
        <v>0</v>
      </c>
      <c r="I17" s="320">
        <v>0</v>
      </c>
    </row>
    <row r="18" spans="1:9" ht="19.5" x14ac:dyDescent="0.4">
      <c r="A18" s="314" t="s">
        <v>73</v>
      </c>
      <c r="B18" s="318"/>
      <c r="C18" s="318"/>
      <c r="D18" s="318"/>
      <c r="E18" s="538">
        <v>38369000</v>
      </c>
      <c r="F18" s="491"/>
      <c r="G18" s="315">
        <v>41414246.630000003</v>
      </c>
      <c r="H18" s="316">
        <v>40260570.090000004</v>
      </c>
      <c r="I18" s="316">
        <v>1153676.54</v>
      </c>
    </row>
    <row r="19" spans="1:9" ht="19.5" x14ac:dyDescent="0.4">
      <c r="A19" s="314"/>
      <c r="B19" s="318"/>
      <c r="C19" s="318"/>
      <c r="D19" s="318"/>
      <c r="E19" s="321"/>
      <c r="F19" s="289"/>
      <c r="G19" s="322"/>
      <c r="H19" s="316"/>
      <c r="I19" s="316"/>
    </row>
    <row r="20" spans="1:9" s="326" customFormat="1" ht="15" x14ac:dyDescent="0.3">
      <c r="A20" s="323" t="s">
        <v>74</v>
      </c>
      <c r="B20" s="323"/>
      <c r="C20" s="324"/>
      <c r="D20" s="323"/>
      <c r="E20" s="323"/>
      <c r="F20" s="323"/>
      <c r="G20" s="325">
        <f>G18-G16+G17</f>
        <v>129408.17000000179</v>
      </c>
      <c r="H20" s="325">
        <f>H18-H16+H17</f>
        <v>-80036.529999993742</v>
      </c>
      <c r="I20" s="325">
        <f>I18-I16+I17</f>
        <v>209444.69999999995</v>
      </c>
    </row>
    <row r="21" spans="1:9" s="326" customFormat="1" ht="15" x14ac:dyDescent="0.3">
      <c r="A21" s="323" t="s">
        <v>75</v>
      </c>
      <c r="B21" s="323"/>
      <c r="C21" s="324"/>
      <c r="D21" s="323"/>
      <c r="E21" s="323"/>
      <c r="F21" s="323"/>
      <c r="G21" s="325">
        <f>G20-G17</f>
        <v>129408.17000000179</v>
      </c>
      <c r="H21" s="325">
        <f>H20-H17</f>
        <v>-80036.529999993742</v>
      </c>
      <c r="I21" s="325">
        <f>I20-I17</f>
        <v>209444.69999999995</v>
      </c>
    </row>
    <row r="22" spans="1:9" ht="14.25" customHeight="1" x14ac:dyDescent="0.35">
      <c r="A22" s="312"/>
      <c r="B22" s="318"/>
      <c r="C22" s="318"/>
      <c r="D22" s="318"/>
      <c r="E22" s="318"/>
      <c r="F22" s="318"/>
      <c r="G22" s="318"/>
      <c r="H22" s="327"/>
      <c r="I22" s="327"/>
    </row>
    <row r="24" spans="1:9" ht="18.75" x14ac:dyDescent="0.4">
      <c r="A24" s="310" t="s">
        <v>76</v>
      </c>
      <c r="B24" s="329"/>
      <c r="C24" s="311"/>
      <c r="D24" s="329"/>
      <c r="E24" s="329"/>
    </row>
    <row r="25" spans="1:9" s="326" customFormat="1" ht="18.75" customHeight="1" x14ac:dyDescent="0.3">
      <c r="A25" s="330" t="s">
        <v>43</v>
      </c>
      <c r="B25" s="324"/>
      <c r="C25" s="324"/>
      <c r="D25" s="324"/>
      <c r="E25" s="324"/>
      <c r="F25" s="324"/>
      <c r="G25" s="325">
        <f>G21-G26</f>
        <v>129408.17000000179</v>
      </c>
      <c r="H25" s="331">
        <f>H21-H26</f>
        <v>-80036.529999993742</v>
      </c>
      <c r="I25" s="331">
        <f>I21-I26</f>
        <v>209444.69999999995</v>
      </c>
    </row>
    <row r="26" spans="1:9" s="326" customFormat="1" ht="15" x14ac:dyDescent="0.3">
      <c r="A26" s="330" t="s">
        <v>38</v>
      </c>
      <c r="B26" s="324"/>
      <c r="C26" s="324"/>
      <c r="D26" s="324"/>
      <c r="E26" s="324"/>
      <c r="F26" s="324"/>
      <c r="G26" s="325">
        <f>H26+I26</f>
        <v>0</v>
      </c>
      <c r="H26" s="331">
        <v>0</v>
      </c>
      <c r="I26" s="331">
        <v>0</v>
      </c>
    </row>
    <row r="27" spans="1:9" s="326" customFormat="1" x14ac:dyDescent="0.2">
      <c r="A27" s="332"/>
      <c r="B27" s="332"/>
      <c r="C27" s="332"/>
      <c r="D27" s="332"/>
      <c r="E27" s="332"/>
      <c r="F27" s="332"/>
      <c r="G27" s="332"/>
      <c r="H27" s="332"/>
      <c r="I27" s="332"/>
    </row>
    <row r="28" spans="1:9" s="326" customFormat="1" ht="16.5" x14ac:dyDescent="0.35">
      <c r="A28" s="323" t="s">
        <v>39</v>
      </c>
      <c r="B28" s="323" t="s">
        <v>40</v>
      </c>
      <c r="C28" s="323"/>
      <c r="D28" s="333"/>
      <c r="E28" s="333"/>
      <c r="F28" s="332"/>
      <c r="G28" s="325"/>
      <c r="H28" s="334"/>
      <c r="I28" s="332"/>
    </row>
    <row r="29" spans="1:9" s="326" customFormat="1" ht="16.5" customHeight="1" x14ac:dyDescent="0.3">
      <c r="A29" s="323"/>
      <c r="B29" s="323"/>
      <c r="C29" s="539" t="s">
        <v>14</v>
      </c>
      <c r="D29" s="539"/>
      <c r="E29" s="539"/>
      <c r="F29" s="332"/>
      <c r="G29" s="335">
        <f>G30+G31</f>
        <v>129408.17</v>
      </c>
      <c r="H29" s="334"/>
      <c r="I29" s="332"/>
    </row>
    <row r="30" spans="1:9" s="326" customFormat="1" ht="18.75" x14ac:dyDescent="0.4">
      <c r="A30" s="336"/>
      <c r="B30" s="336"/>
      <c r="C30" s="337"/>
      <c r="D30" s="338"/>
      <c r="E30" s="339" t="s">
        <v>44</v>
      </c>
      <c r="F30" s="340" t="s">
        <v>15</v>
      </c>
      <c r="G30" s="341">
        <v>0</v>
      </c>
      <c r="H30" s="334"/>
      <c r="I30" s="332"/>
    </row>
    <row r="31" spans="1:9" s="326" customFormat="1" ht="18.75" x14ac:dyDescent="0.4">
      <c r="A31" s="336"/>
      <c r="B31" s="336"/>
      <c r="C31" s="324"/>
      <c r="D31" s="338"/>
      <c r="E31" s="342"/>
      <c r="F31" s="340" t="s">
        <v>63</v>
      </c>
      <c r="G31" s="341">
        <v>129408.17</v>
      </c>
      <c r="H31" s="334"/>
      <c r="I31" s="332"/>
    </row>
    <row r="32" spans="1:9" s="326" customFormat="1" ht="18.75" x14ac:dyDescent="0.4">
      <c r="A32" s="336"/>
      <c r="B32" s="343"/>
      <c r="C32" s="539" t="s">
        <v>45</v>
      </c>
      <c r="D32" s="539"/>
      <c r="E32" s="539"/>
      <c r="F32" s="539"/>
      <c r="G32" s="335">
        <f>G26</f>
        <v>0</v>
      </c>
      <c r="H32" s="334"/>
      <c r="I32" s="33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</row>
    <row r="34" spans="1:9" ht="38.25" customHeight="1" x14ac:dyDescent="0.2">
      <c r="A34" s="495" t="s">
        <v>219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10" t="s">
        <v>41</v>
      </c>
      <c r="B35" s="310" t="s">
        <v>21</v>
      </c>
      <c r="C35" s="310"/>
      <c r="D35" s="329"/>
      <c r="E35" s="313"/>
      <c r="F35" s="318"/>
      <c r="G35" s="344"/>
    </row>
    <row r="36" spans="1:9" ht="18.75" x14ac:dyDescent="0.4">
      <c r="A36" s="310"/>
      <c r="B36" s="310"/>
      <c r="C36" s="310"/>
      <c r="D36" s="329"/>
      <c r="F36" s="328" t="s">
        <v>25</v>
      </c>
      <c r="G36" s="306" t="s">
        <v>5</v>
      </c>
      <c r="I36" s="345" t="s">
        <v>27</v>
      </c>
    </row>
    <row r="37" spans="1:9" ht="16.5" x14ac:dyDescent="0.35">
      <c r="A37" s="346" t="s">
        <v>22</v>
      </c>
      <c r="B37" s="347"/>
      <c r="C37" s="312"/>
      <c r="D37" s="347"/>
      <c r="E37" s="313"/>
      <c r="F37" s="348">
        <v>395000</v>
      </c>
      <c r="G37" s="348">
        <v>395000</v>
      </c>
      <c r="H37" s="55"/>
      <c r="I37" s="349">
        <f>IF(F37=0,"nerozp.",G37/F37)</f>
        <v>1</v>
      </c>
    </row>
    <row r="38" spans="1:9" ht="16.5" hidden="1" x14ac:dyDescent="0.35">
      <c r="A38" s="346" t="s">
        <v>70</v>
      </c>
      <c r="B38" s="347"/>
      <c r="C38" s="312"/>
      <c r="D38" s="350"/>
      <c r="E38" s="350"/>
      <c r="F38" s="348">
        <v>0</v>
      </c>
      <c r="G38" s="348">
        <v>0</v>
      </c>
      <c r="H38" s="55"/>
      <c r="I38" s="349" t="e">
        <f>G38/F38</f>
        <v>#DIV/0!</v>
      </c>
    </row>
    <row r="39" spans="1:9" ht="16.5" hidden="1" x14ac:dyDescent="0.35">
      <c r="A39" s="346" t="s">
        <v>71</v>
      </c>
      <c r="B39" s="347"/>
      <c r="C39" s="312"/>
      <c r="D39" s="350"/>
      <c r="E39" s="350"/>
      <c r="F39" s="348">
        <v>0</v>
      </c>
      <c r="G39" s="348">
        <v>0</v>
      </c>
      <c r="H39" s="55"/>
      <c r="I39" s="349" t="e">
        <f>G39/F39</f>
        <v>#DIV/0!</v>
      </c>
    </row>
    <row r="40" spans="1:9" ht="16.5" x14ac:dyDescent="0.35">
      <c r="A40" s="346" t="s">
        <v>62</v>
      </c>
      <c r="B40" s="347"/>
      <c r="C40" s="312"/>
      <c r="D40" s="350"/>
      <c r="E40" s="350"/>
      <c r="F40" s="348">
        <v>0</v>
      </c>
      <c r="G40" s="348">
        <v>0</v>
      </c>
      <c r="H40" s="55"/>
      <c r="I40" s="349" t="str">
        <f>IF(F40=0,"nerozp.",G40/F40)</f>
        <v>nerozp.</v>
      </c>
    </row>
    <row r="41" spans="1:9" ht="16.5" x14ac:dyDescent="0.35">
      <c r="A41" s="346" t="s">
        <v>59</v>
      </c>
      <c r="B41" s="347"/>
      <c r="C41" s="312"/>
      <c r="D41" s="313"/>
      <c r="E41" s="313"/>
      <c r="F41" s="348">
        <v>551468</v>
      </c>
      <c r="G41" s="348">
        <v>551468</v>
      </c>
      <c r="H41" s="55"/>
      <c r="I41" s="349">
        <f>IF(F41=0,"nerozp.",G41/F41)</f>
        <v>1</v>
      </c>
    </row>
    <row r="42" spans="1:9" ht="16.5" x14ac:dyDescent="0.35">
      <c r="A42" s="346" t="s">
        <v>60</v>
      </c>
      <c r="B42" s="312"/>
      <c r="C42" s="312"/>
      <c r="F42" s="348">
        <v>0</v>
      </c>
      <c r="G42" s="348">
        <v>0</v>
      </c>
      <c r="H42" s="55"/>
      <c r="I42" s="349" t="str">
        <f>IF(F42=0,"nerozp.",G42/F42)</f>
        <v>nerozp.</v>
      </c>
    </row>
    <row r="43" spans="1:9" hidden="1" x14ac:dyDescent="0.2">
      <c r="A43" s="534" t="s">
        <v>58</v>
      </c>
      <c r="B43" s="535"/>
      <c r="C43" s="535"/>
      <c r="D43" s="535"/>
      <c r="E43" s="535"/>
      <c r="F43" s="535"/>
      <c r="G43" s="535"/>
      <c r="H43" s="535"/>
      <c r="I43" s="535"/>
    </row>
    <row r="44" spans="1:9" ht="27" customHeight="1" x14ac:dyDescent="0.2">
      <c r="A44" s="351" t="s">
        <v>58</v>
      </c>
      <c r="B44" s="531"/>
      <c r="C44" s="531"/>
      <c r="D44" s="531"/>
      <c r="E44" s="531"/>
      <c r="F44" s="531"/>
      <c r="G44" s="531"/>
      <c r="H44" s="531"/>
      <c r="I44" s="531"/>
    </row>
    <row r="45" spans="1:9" ht="19.5" thickBot="1" x14ac:dyDescent="0.45">
      <c r="A45" s="310" t="s">
        <v>42</v>
      </c>
      <c r="B45" s="310" t="s">
        <v>16</v>
      </c>
      <c r="C45" s="310"/>
      <c r="D45" s="313"/>
      <c r="E45" s="313"/>
      <c r="G45" s="352"/>
      <c r="H45" s="532" t="s">
        <v>29</v>
      </c>
      <c r="I45" s="532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353"/>
      <c r="B50" s="354"/>
      <c r="C50" s="354" t="s">
        <v>15</v>
      </c>
      <c r="D50" s="354"/>
      <c r="E50" s="355">
        <v>152409.60000000001</v>
      </c>
      <c r="F50" s="356">
        <v>0</v>
      </c>
      <c r="G50" s="357">
        <v>5000</v>
      </c>
      <c r="H50" s="357">
        <f>E50+F50-G50</f>
        <v>147409.60000000001</v>
      </c>
      <c r="I50" s="358">
        <v>147409.60000000001</v>
      </c>
    </row>
    <row r="51" spans="1:9" x14ac:dyDescent="0.2">
      <c r="A51" s="359"/>
      <c r="B51" s="360"/>
      <c r="C51" s="360" t="s">
        <v>20</v>
      </c>
      <c r="D51" s="360"/>
      <c r="E51" s="361">
        <v>814490.22</v>
      </c>
      <c r="F51" s="362">
        <v>455869</v>
      </c>
      <c r="G51" s="363">
        <v>359379.93</v>
      </c>
      <c r="H51" s="363">
        <f>E51+F51-G51</f>
        <v>910979.29</v>
      </c>
      <c r="I51" s="364">
        <v>876595.02</v>
      </c>
    </row>
    <row r="52" spans="1:9" x14ac:dyDescent="0.2">
      <c r="A52" s="359"/>
      <c r="B52" s="360"/>
      <c r="C52" s="360" t="s">
        <v>63</v>
      </c>
      <c r="D52" s="360"/>
      <c r="E52" s="361">
        <v>278327.27</v>
      </c>
      <c r="F52" s="362">
        <v>0</v>
      </c>
      <c r="G52" s="363">
        <v>147748.53</v>
      </c>
      <c r="H52" s="363">
        <f>E52+F52-G52</f>
        <v>130578.74000000002</v>
      </c>
      <c r="I52" s="364">
        <v>130578.74</v>
      </c>
    </row>
    <row r="53" spans="1:9" x14ac:dyDescent="0.2">
      <c r="A53" s="359"/>
      <c r="B53" s="360"/>
      <c r="C53" s="360" t="s">
        <v>61</v>
      </c>
      <c r="D53" s="360"/>
      <c r="E53" s="361">
        <v>249703.07</v>
      </c>
      <c r="F53" s="362">
        <v>4263941</v>
      </c>
      <c r="G53" s="363">
        <v>4179517</v>
      </c>
      <c r="H53" s="363">
        <f>E53+F53-G53</f>
        <v>334127.0700000003</v>
      </c>
      <c r="I53" s="364">
        <v>334127.07</v>
      </c>
    </row>
    <row r="54" spans="1:9" ht="18.75" thickBot="1" x14ac:dyDescent="0.4">
      <c r="A54" s="365" t="s">
        <v>11</v>
      </c>
      <c r="B54" s="366"/>
      <c r="C54" s="366"/>
      <c r="D54" s="366"/>
      <c r="E54" s="367">
        <f>E50+E51+E52+E53</f>
        <v>1494930.16</v>
      </c>
      <c r="F54" s="368">
        <f>F50+F51+F52+F53</f>
        <v>4719810</v>
      </c>
      <c r="G54" s="369">
        <f>G50+G51+G52+G53</f>
        <v>4691645.46</v>
      </c>
      <c r="H54" s="369">
        <f>H50+H51+H52+H53</f>
        <v>1523094.7000000004</v>
      </c>
      <c r="I54" s="370">
        <f>SUM(I50:I53)</f>
        <v>1488710.4300000002</v>
      </c>
    </row>
    <row r="55" spans="1:9" ht="18.75" thickTop="1" x14ac:dyDescent="0.35">
      <c r="A55" s="371"/>
      <c r="B55" s="318"/>
      <c r="C55" s="318"/>
      <c r="D55" s="313"/>
      <c r="E55" s="313"/>
      <c r="G55" s="533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372"/>
      <c r="B56" s="372"/>
      <c r="C56" s="372"/>
      <c r="D56" s="372"/>
      <c r="E56" s="372"/>
      <c r="F56" s="372"/>
      <c r="G56" s="529" t="str">
        <f>IF(I52=H52,"","Zdůvodnit rozdíl mezi fin. krytím a stavem RF, popř. vyplnit tab. č. 2.4 a 2.5.Rezervní fond")</f>
        <v/>
      </c>
      <c r="H56" s="530"/>
      <c r="I56" s="530"/>
    </row>
    <row r="57" spans="1:9" x14ac:dyDescent="0.2">
      <c r="G57" s="529" t="str">
        <f>IF(I53=H53,"","Zdůvodnit rozdíl mezi fin. krytím a stavem fondu investic, popř. vyplnit tab. č. 2.1. Fond investic")</f>
        <v/>
      </c>
      <c r="H57" s="530"/>
      <c r="I57" s="530"/>
    </row>
    <row r="58" spans="1:9" x14ac:dyDescent="0.2">
      <c r="G58" s="109"/>
    </row>
    <row r="59" spans="1:9" x14ac:dyDescent="0.2">
      <c r="G59" s="109"/>
    </row>
    <row r="66" spans="1:9" x14ac:dyDescent="0.2">
      <c r="A66" s="109"/>
      <c r="B66" s="109"/>
      <c r="C66" s="109"/>
      <c r="D66" s="109"/>
      <c r="E66" s="109"/>
      <c r="F66" s="109"/>
      <c r="G66" s="109"/>
      <c r="H66" s="109"/>
      <c r="I66" s="109"/>
    </row>
    <row r="67" spans="1:9" x14ac:dyDescent="0.2">
      <c r="A67" s="109"/>
      <c r="B67" s="109"/>
      <c r="C67" s="109"/>
      <c r="D67" s="109"/>
      <c r="E67" s="109"/>
      <c r="F67" s="109"/>
      <c r="G67" s="109"/>
      <c r="H67" s="109"/>
      <c r="I67" s="109"/>
    </row>
    <row r="68" spans="1:9" x14ac:dyDescent="0.2">
      <c r="A68" s="109"/>
      <c r="B68" s="109"/>
      <c r="C68" s="109"/>
      <c r="D68" s="109"/>
      <c r="E68" s="109"/>
      <c r="F68" s="109"/>
      <c r="G68" s="109"/>
      <c r="H68" s="109"/>
      <c r="I68" s="109"/>
    </row>
    <row r="69" spans="1:9" x14ac:dyDescent="0.2">
      <c r="A69" s="109"/>
      <c r="B69" s="109"/>
      <c r="C69" s="109"/>
      <c r="D69" s="109"/>
      <c r="E69" s="109"/>
      <c r="F69" s="109"/>
      <c r="G69" s="109"/>
      <c r="H69" s="109"/>
      <c r="I69" s="109"/>
    </row>
    <row r="70" spans="1:9" x14ac:dyDescent="0.2">
      <c r="A70" s="109"/>
      <c r="B70" s="109"/>
      <c r="C70" s="109"/>
      <c r="D70" s="109"/>
      <c r="E70" s="109"/>
      <c r="F70" s="109"/>
      <c r="G70" s="109"/>
      <c r="H70" s="109"/>
      <c r="I70" s="109"/>
    </row>
    <row r="71" spans="1:9" x14ac:dyDescent="0.2">
      <c r="A71" s="109"/>
      <c r="B71" s="109"/>
      <c r="C71" s="109"/>
      <c r="D71" s="109"/>
      <c r="E71" s="109"/>
      <c r="F71" s="109"/>
      <c r="G71" s="109"/>
      <c r="H71" s="109"/>
      <c r="I71" s="109"/>
    </row>
    <row r="72" spans="1:9" x14ac:dyDescent="0.2">
      <c r="A72" s="109"/>
      <c r="B72" s="109"/>
      <c r="C72" s="109"/>
      <c r="D72" s="109"/>
      <c r="E72" s="109"/>
      <c r="F72" s="109"/>
      <c r="G72" s="109"/>
      <c r="H72" s="109"/>
      <c r="I72" s="109"/>
    </row>
    <row r="73" spans="1:9" x14ac:dyDescent="0.2">
      <c r="A73" s="109"/>
      <c r="B73" s="109"/>
      <c r="C73" s="109"/>
      <c r="D73" s="109"/>
      <c r="E73" s="109"/>
      <c r="F73" s="109"/>
      <c r="G73" s="109"/>
      <c r="H73" s="109"/>
      <c r="I73" s="109"/>
    </row>
    <row r="74" spans="1:9" x14ac:dyDescent="0.2">
      <c r="A74" s="109"/>
      <c r="B74" s="109"/>
      <c r="C74" s="109"/>
      <c r="D74" s="109"/>
      <c r="E74" s="109"/>
      <c r="F74" s="109"/>
      <c r="G74" s="109"/>
      <c r="H74" s="109"/>
      <c r="I74" s="109"/>
    </row>
    <row r="75" spans="1:9" x14ac:dyDescent="0.2">
      <c r="A75" s="109"/>
      <c r="B75" s="109"/>
      <c r="C75" s="109"/>
      <c r="D75" s="109"/>
      <c r="E75" s="109"/>
      <c r="F75" s="109"/>
      <c r="G75" s="109"/>
      <c r="H75" s="109"/>
      <c r="I75" s="109"/>
    </row>
    <row r="76" spans="1:9" x14ac:dyDescent="0.2">
      <c r="A76" s="109"/>
      <c r="B76" s="109"/>
      <c r="C76" s="109"/>
      <c r="D76" s="109"/>
      <c r="E76" s="109"/>
      <c r="F76" s="109"/>
      <c r="G76" s="109"/>
      <c r="H76" s="109"/>
      <c r="I76" s="109"/>
    </row>
    <row r="77" spans="1:9" x14ac:dyDescent="0.2">
      <c r="A77" s="109"/>
      <c r="B77" s="109"/>
      <c r="C77" s="109"/>
      <c r="D77" s="109"/>
      <c r="E77" s="109"/>
      <c r="F77" s="109"/>
      <c r="G77" s="109"/>
      <c r="H77" s="109"/>
      <c r="I77" s="109"/>
    </row>
    <row r="78" spans="1:9" x14ac:dyDescent="0.2">
      <c r="A78" s="109"/>
      <c r="B78" s="109"/>
      <c r="C78" s="109"/>
      <c r="D78" s="109"/>
      <c r="E78" s="109"/>
      <c r="F78" s="109"/>
      <c r="G78" s="109"/>
      <c r="H78" s="109"/>
      <c r="I78" s="109"/>
    </row>
    <row r="79" spans="1:9" x14ac:dyDescent="0.2">
      <c r="A79" s="109"/>
      <c r="B79" s="109"/>
      <c r="C79" s="109"/>
      <c r="D79" s="109"/>
      <c r="E79" s="109"/>
      <c r="F79" s="109"/>
      <c r="G79" s="109"/>
      <c r="H79" s="109"/>
      <c r="I79" s="109"/>
    </row>
    <row r="80" spans="1:9" x14ac:dyDescent="0.2">
      <c r="A80" s="109"/>
      <c r="B80" s="109"/>
      <c r="C80" s="109"/>
      <c r="D80" s="109"/>
      <c r="E80" s="109"/>
      <c r="F80" s="109"/>
      <c r="G80" s="109"/>
      <c r="H80" s="109"/>
      <c r="I80" s="109"/>
    </row>
    <row r="81" spans="1:9" x14ac:dyDescent="0.2">
      <c r="A81" s="109"/>
      <c r="B81" s="109"/>
      <c r="C81" s="109"/>
      <c r="D81" s="109"/>
      <c r="E81" s="109"/>
      <c r="F81" s="109"/>
      <c r="G81" s="109"/>
      <c r="H81" s="109"/>
      <c r="I81" s="109"/>
    </row>
    <row r="82" spans="1:9" x14ac:dyDescent="0.2">
      <c r="A82" s="109"/>
      <c r="B82" s="109"/>
      <c r="C82" s="109"/>
      <c r="D82" s="109"/>
      <c r="E82" s="109"/>
      <c r="F82" s="109"/>
      <c r="G82" s="109"/>
      <c r="H82" s="109"/>
      <c r="I82" s="109"/>
    </row>
    <row r="83" spans="1:9" x14ac:dyDescent="0.2">
      <c r="A83" s="109"/>
      <c r="B83" s="109"/>
      <c r="C83" s="109"/>
      <c r="D83" s="109"/>
      <c r="E83" s="109"/>
      <c r="F83" s="109"/>
      <c r="G83" s="109"/>
      <c r="H83" s="109"/>
      <c r="I83" s="109"/>
    </row>
    <row r="84" spans="1:9" x14ac:dyDescent="0.2">
      <c r="A84" s="109"/>
      <c r="B84" s="109"/>
      <c r="C84" s="109"/>
      <c r="D84" s="109"/>
      <c r="E84" s="109"/>
      <c r="F84" s="109"/>
      <c r="G84" s="109"/>
      <c r="H84" s="109"/>
      <c r="I84" s="109"/>
    </row>
    <row r="85" spans="1:9" x14ac:dyDescent="0.2">
      <c r="A85" s="109"/>
      <c r="B85" s="109"/>
      <c r="C85" s="109"/>
      <c r="D85" s="109"/>
      <c r="E85" s="109"/>
      <c r="F85" s="109"/>
      <c r="G85" s="109"/>
      <c r="H85" s="109"/>
      <c r="I85" s="109"/>
    </row>
    <row r="86" spans="1:9" x14ac:dyDescent="0.2">
      <c r="A86" s="109"/>
      <c r="B86" s="109"/>
      <c r="C86" s="109"/>
      <c r="D86" s="109"/>
      <c r="E86" s="109"/>
      <c r="F86" s="109"/>
      <c r="G86" s="109"/>
      <c r="H86" s="109"/>
      <c r="I86" s="109"/>
    </row>
    <row r="87" spans="1:9" x14ac:dyDescent="0.2">
      <c r="A87" s="109"/>
      <c r="B87" s="109"/>
      <c r="C87" s="109"/>
      <c r="D87" s="109"/>
      <c r="E87" s="109"/>
      <c r="F87" s="109"/>
      <c r="G87" s="109"/>
      <c r="H87" s="109"/>
      <c r="I87" s="109"/>
    </row>
    <row r="88" spans="1:9" x14ac:dyDescent="0.2">
      <c r="A88" s="109"/>
      <c r="B88" s="109"/>
      <c r="C88" s="109"/>
      <c r="D88" s="109"/>
      <c r="E88" s="109"/>
      <c r="F88" s="109"/>
      <c r="G88" s="109"/>
      <c r="H88" s="109"/>
      <c r="I88" s="109"/>
    </row>
    <row r="89" spans="1:9" x14ac:dyDescent="0.2">
      <c r="A89" s="109"/>
      <c r="B89" s="109"/>
      <c r="C89" s="109"/>
      <c r="D89" s="109"/>
      <c r="E89" s="109"/>
      <c r="F89" s="109"/>
      <c r="G89" s="109"/>
      <c r="H89" s="109"/>
      <c r="I89" s="109"/>
    </row>
    <row r="90" spans="1:9" x14ac:dyDescent="0.2">
      <c r="A90" s="109"/>
      <c r="B90" s="109"/>
      <c r="C90" s="109"/>
      <c r="D90" s="109"/>
      <c r="E90" s="109"/>
      <c r="F90" s="109"/>
      <c r="G90" s="109"/>
      <c r="H90" s="109"/>
      <c r="I90" s="109"/>
    </row>
    <row r="91" spans="1:9" x14ac:dyDescent="0.2">
      <c r="A91" s="109"/>
      <c r="B91" s="109"/>
      <c r="C91" s="109"/>
      <c r="D91" s="109"/>
      <c r="E91" s="109"/>
      <c r="F91" s="109"/>
      <c r="G91" s="109"/>
      <c r="H91" s="109"/>
      <c r="I91" s="109"/>
    </row>
    <row r="92" spans="1:9" x14ac:dyDescent="0.2">
      <c r="A92" s="109"/>
      <c r="B92" s="109"/>
      <c r="C92" s="109"/>
      <c r="D92" s="109"/>
      <c r="E92" s="109"/>
      <c r="F92" s="109"/>
      <c r="G92" s="109"/>
      <c r="H92" s="109"/>
      <c r="I92" s="109"/>
    </row>
    <row r="93" spans="1:9" x14ac:dyDescent="0.2">
      <c r="A93" s="109"/>
      <c r="B93" s="109"/>
      <c r="C93" s="109"/>
      <c r="D93" s="109"/>
      <c r="E93" s="109"/>
      <c r="F93" s="109"/>
      <c r="G93" s="109"/>
      <c r="H93" s="109"/>
      <c r="I93" s="109"/>
    </row>
    <row r="94" spans="1:9" x14ac:dyDescent="0.2">
      <c r="A94" s="109"/>
      <c r="B94" s="109"/>
      <c r="C94" s="109"/>
      <c r="D94" s="109"/>
      <c r="E94" s="109"/>
      <c r="F94" s="109"/>
      <c r="G94" s="109"/>
      <c r="H94" s="109"/>
      <c r="I94" s="109"/>
    </row>
    <row r="95" spans="1:9" x14ac:dyDescent="0.2">
      <c r="A95" s="109"/>
      <c r="B95" s="109"/>
      <c r="C95" s="109"/>
      <c r="D95" s="109"/>
      <c r="E95" s="109"/>
      <c r="F95" s="109"/>
      <c r="G95" s="109"/>
      <c r="H95" s="109"/>
      <c r="I95" s="109"/>
    </row>
    <row r="96" spans="1:9" x14ac:dyDescent="0.2">
      <c r="A96" s="109"/>
      <c r="B96" s="109"/>
      <c r="C96" s="109"/>
      <c r="D96" s="109"/>
      <c r="E96" s="109"/>
      <c r="F96" s="109"/>
      <c r="G96" s="109"/>
      <c r="H96" s="109"/>
      <c r="I96" s="109"/>
    </row>
    <row r="98" spans="1:9" x14ac:dyDescent="0.2">
      <c r="A98" s="109"/>
      <c r="B98" s="109"/>
      <c r="C98" s="109"/>
      <c r="D98" s="109"/>
      <c r="E98" s="109"/>
      <c r="F98" s="109"/>
      <c r="G98" s="109"/>
      <c r="H98" s="109"/>
      <c r="I98" s="109"/>
    </row>
    <row r="99" spans="1:9" x14ac:dyDescent="0.2">
      <c r="A99" s="109"/>
      <c r="B99" s="109"/>
      <c r="C99" s="109"/>
      <c r="D99" s="109"/>
      <c r="E99" s="109"/>
      <c r="F99" s="109"/>
      <c r="G99" s="109"/>
      <c r="H99" s="109"/>
      <c r="I99" s="109"/>
    </row>
    <row r="100" spans="1:9" x14ac:dyDescent="0.2">
      <c r="A100" s="109"/>
      <c r="B100" s="109"/>
      <c r="C100" s="109"/>
      <c r="D100" s="109"/>
      <c r="E100" s="109"/>
      <c r="F100" s="109"/>
      <c r="G100" s="109"/>
      <c r="H100" s="109"/>
      <c r="I100" s="109"/>
    </row>
    <row r="101" spans="1:9" x14ac:dyDescent="0.2">
      <c r="A101" s="109"/>
      <c r="B101" s="109"/>
      <c r="C101" s="109"/>
      <c r="D101" s="109"/>
      <c r="E101" s="109"/>
      <c r="F101" s="109"/>
      <c r="G101" s="109"/>
      <c r="H101" s="109"/>
      <c r="I101" s="109"/>
    </row>
    <row r="102" spans="1:9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</row>
    <row r="104" spans="1:9" x14ac:dyDescent="0.2">
      <c r="A104" s="109"/>
      <c r="B104" s="109"/>
      <c r="C104" s="109"/>
      <c r="D104" s="109"/>
      <c r="E104" s="109"/>
      <c r="F104" s="109"/>
      <c r="G104" s="109"/>
      <c r="H104" s="109"/>
      <c r="I104" s="109"/>
    </row>
    <row r="105" spans="1:9" x14ac:dyDescent="0.2">
      <c r="A105" s="109"/>
      <c r="B105" s="109"/>
      <c r="C105" s="109"/>
      <c r="D105" s="109"/>
      <c r="E105" s="109"/>
      <c r="F105" s="109"/>
      <c r="G105" s="109"/>
      <c r="H105" s="109"/>
      <c r="I105" s="109"/>
    </row>
    <row r="106" spans="1:9" x14ac:dyDescent="0.2">
      <c r="A106" s="109"/>
      <c r="B106" s="109"/>
      <c r="C106" s="109"/>
      <c r="D106" s="109"/>
      <c r="E106" s="109"/>
      <c r="F106" s="109"/>
      <c r="G106" s="109"/>
      <c r="H106" s="109"/>
      <c r="I106" s="109"/>
    </row>
    <row r="108" spans="1:9" x14ac:dyDescent="0.2">
      <c r="A108" s="109"/>
      <c r="B108" s="109"/>
      <c r="C108" s="109"/>
      <c r="D108" s="109"/>
      <c r="E108" s="109"/>
      <c r="F108" s="109"/>
      <c r="G108" s="109"/>
      <c r="H108" s="109"/>
      <c r="I108" s="109"/>
    </row>
    <row r="109" spans="1:9" x14ac:dyDescent="0.2">
      <c r="A109" s="109"/>
      <c r="B109" s="109"/>
      <c r="C109" s="109"/>
      <c r="D109" s="109"/>
      <c r="E109" s="109"/>
      <c r="F109" s="109"/>
      <c r="G109" s="109"/>
      <c r="H109" s="109"/>
      <c r="I109" s="109"/>
    </row>
    <row r="111" spans="1:9" x14ac:dyDescent="0.2">
      <c r="A111" s="109"/>
      <c r="B111" s="109"/>
      <c r="C111" s="109"/>
      <c r="D111" s="109"/>
      <c r="E111" s="109"/>
      <c r="F111" s="109"/>
      <c r="G111" s="109"/>
      <c r="H111" s="109"/>
      <c r="I111" s="109"/>
    </row>
    <row r="112" spans="1:9" x14ac:dyDescent="0.2">
      <c r="A112" s="109"/>
      <c r="B112" s="109"/>
      <c r="C112" s="109"/>
      <c r="D112" s="109"/>
      <c r="E112" s="109"/>
      <c r="F112" s="109"/>
      <c r="G112" s="109"/>
      <c r="H112" s="109"/>
      <c r="I112" s="109"/>
    </row>
    <row r="113" spans="1:9" x14ac:dyDescent="0.2">
      <c r="A113" s="109"/>
      <c r="B113" s="109"/>
      <c r="C113" s="109"/>
      <c r="D113" s="109"/>
      <c r="E113" s="109"/>
      <c r="F113" s="109"/>
      <c r="G113" s="109"/>
      <c r="H113" s="109"/>
      <c r="I113" s="109"/>
    </row>
    <row r="114" spans="1:9" x14ac:dyDescent="0.2">
      <c r="A114" s="109"/>
      <c r="B114" s="109"/>
      <c r="C114" s="109"/>
      <c r="D114" s="109"/>
      <c r="E114" s="109"/>
      <c r="F114" s="109"/>
      <c r="G114" s="109"/>
      <c r="H114" s="109"/>
      <c r="I114" s="109"/>
    </row>
    <row r="115" spans="1:9" x14ac:dyDescent="0.2">
      <c r="A115" s="109"/>
      <c r="B115" s="109"/>
      <c r="C115" s="109"/>
      <c r="D115" s="109"/>
      <c r="E115" s="109"/>
      <c r="F115" s="109"/>
      <c r="G115" s="109"/>
      <c r="H115" s="109"/>
      <c r="I115" s="109"/>
    </row>
    <row r="116" spans="1:9" x14ac:dyDescent="0.2">
      <c r="A116" s="109"/>
      <c r="B116" s="109"/>
      <c r="C116" s="109"/>
      <c r="D116" s="109"/>
      <c r="E116" s="109"/>
      <c r="F116" s="109"/>
      <c r="G116" s="109"/>
      <c r="H116" s="109"/>
      <c r="I116" s="109"/>
    </row>
    <row r="118" spans="1:9" x14ac:dyDescent="0.2">
      <c r="A118" s="109"/>
      <c r="B118" s="109"/>
      <c r="C118" s="109"/>
      <c r="D118" s="109"/>
      <c r="E118" s="109"/>
      <c r="F118" s="109"/>
      <c r="G118" s="109"/>
      <c r="H118" s="109"/>
      <c r="I118" s="109"/>
    </row>
    <row r="119" spans="1:9" x14ac:dyDescent="0.2">
      <c r="A119" s="109"/>
      <c r="B119" s="109"/>
      <c r="C119" s="109"/>
      <c r="D119" s="109"/>
      <c r="E119" s="109"/>
      <c r="F119" s="109"/>
      <c r="G119" s="109"/>
      <c r="H119" s="109"/>
      <c r="I119" s="109"/>
    </row>
    <row r="122" spans="1:9" x14ac:dyDescent="0.2">
      <c r="A122" s="109"/>
      <c r="B122" s="109"/>
      <c r="C122" s="109"/>
      <c r="D122" s="109"/>
      <c r="E122" s="109"/>
      <c r="F122" s="109"/>
      <c r="G122" s="109"/>
      <c r="H122" s="109"/>
      <c r="I122" s="109"/>
    </row>
    <row r="123" spans="1:9" x14ac:dyDescent="0.2">
      <c r="A123" s="109"/>
      <c r="B123" s="109"/>
      <c r="C123" s="109"/>
      <c r="D123" s="109"/>
      <c r="E123" s="109"/>
      <c r="F123" s="109"/>
      <c r="G123" s="109"/>
      <c r="H123" s="109"/>
      <c r="I123" s="109"/>
    </row>
    <row r="124" spans="1:9" x14ac:dyDescent="0.2">
      <c r="A124" s="109"/>
      <c r="B124" s="109"/>
      <c r="C124" s="109"/>
      <c r="D124" s="109"/>
      <c r="E124" s="109"/>
      <c r="F124" s="109"/>
      <c r="G124" s="109"/>
      <c r="H124" s="109"/>
      <c r="I124" s="109"/>
    </row>
    <row r="125" spans="1:9" x14ac:dyDescent="0.2">
      <c r="A125" s="109"/>
      <c r="B125" s="109"/>
      <c r="C125" s="109"/>
      <c r="D125" s="109"/>
      <c r="E125" s="109"/>
      <c r="F125" s="109"/>
      <c r="G125" s="109"/>
      <c r="H125" s="109"/>
      <c r="I125" s="109"/>
    </row>
    <row r="126" spans="1:9" x14ac:dyDescent="0.2">
      <c r="A126" s="109"/>
      <c r="B126" s="109"/>
      <c r="C126" s="109"/>
      <c r="D126" s="109"/>
      <c r="E126" s="109"/>
      <c r="F126" s="109"/>
      <c r="G126" s="109"/>
      <c r="H126" s="109"/>
      <c r="I126" s="109"/>
    </row>
    <row r="129" spans="1:9" x14ac:dyDescent="0.2">
      <c r="A129" s="109"/>
      <c r="B129" s="109"/>
      <c r="C129" s="109"/>
      <c r="D129" s="109"/>
      <c r="E129" s="109"/>
      <c r="F129" s="109"/>
      <c r="G129" s="109"/>
      <c r="H129" s="109"/>
      <c r="I129" s="109"/>
    </row>
    <row r="130" spans="1:9" x14ac:dyDescent="0.2">
      <c r="A130" s="109"/>
      <c r="B130" s="109"/>
      <c r="C130" s="109"/>
      <c r="D130" s="109"/>
      <c r="E130" s="109"/>
      <c r="F130" s="109"/>
      <c r="G130" s="109"/>
      <c r="H130" s="109"/>
      <c r="I130" s="109"/>
    </row>
    <row r="132" spans="1:9" x14ac:dyDescent="0.2">
      <c r="A132" s="109"/>
      <c r="B132" s="109"/>
      <c r="C132" s="109"/>
      <c r="D132" s="109"/>
      <c r="E132" s="109"/>
      <c r="F132" s="109"/>
      <c r="G132" s="109"/>
      <c r="H132" s="109"/>
      <c r="I132" s="109"/>
    </row>
    <row r="133" spans="1:9" x14ac:dyDescent="0.2">
      <c r="A133" s="109"/>
      <c r="B133" s="109"/>
      <c r="C133" s="109"/>
      <c r="D133" s="109"/>
      <c r="E133" s="109"/>
      <c r="F133" s="109"/>
      <c r="G133" s="109"/>
      <c r="H133" s="109"/>
      <c r="I133" s="109"/>
    </row>
    <row r="134" spans="1:9" x14ac:dyDescent="0.2">
      <c r="A134" s="109"/>
      <c r="B134" s="109"/>
      <c r="C134" s="109"/>
      <c r="D134" s="109"/>
      <c r="E134" s="109"/>
      <c r="F134" s="109"/>
      <c r="G134" s="109"/>
      <c r="H134" s="109"/>
      <c r="I134" s="109"/>
    </row>
    <row r="135" spans="1:9" x14ac:dyDescent="0.2">
      <c r="A135" s="109"/>
      <c r="B135" s="109"/>
      <c r="C135" s="109"/>
      <c r="D135" s="109"/>
      <c r="E135" s="109"/>
      <c r="F135" s="109"/>
      <c r="G135" s="109"/>
      <c r="H135" s="109"/>
      <c r="I135" s="109"/>
    </row>
    <row r="137" spans="1:9" x14ac:dyDescent="0.2">
      <c r="A137" s="109"/>
      <c r="B137" s="109"/>
      <c r="C137" s="109"/>
      <c r="D137" s="109"/>
      <c r="E137" s="109"/>
      <c r="F137" s="109"/>
      <c r="G137" s="109"/>
      <c r="H137" s="109"/>
      <c r="I137" s="109"/>
    </row>
    <row r="140" spans="1:9" x14ac:dyDescent="0.2">
      <c r="A140" s="109"/>
      <c r="B140" s="109"/>
      <c r="C140" s="109"/>
      <c r="D140" s="109"/>
      <c r="E140" s="109"/>
      <c r="F140" s="109"/>
      <c r="G140" s="109"/>
      <c r="H140" s="109"/>
      <c r="I140" s="109"/>
    </row>
    <row r="141" spans="1:9" x14ac:dyDescent="0.2">
      <c r="A141" s="109"/>
      <c r="B141" s="109"/>
      <c r="C141" s="109"/>
      <c r="D141" s="109"/>
      <c r="E141" s="109"/>
      <c r="F141" s="109"/>
      <c r="G141" s="109"/>
      <c r="H141" s="109"/>
      <c r="I141" s="109"/>
    </row>
    <row r="142" spans="1:9" x14ac:dyDescent="0.2">
      <c r="A142" s="109"/>
      <c r="B142" s="109"/>
      <c r="C142" s="109"/>
      <c r="D142" s="109"/>
      <c r="E142" s="109"/>
      <c r="F142" s="109"/>
      <c r="G142" s="109"/>
      <c r="H142" s="109"/>
      <c r="I142" s="109"/>
    </row>
    <row r="143" spans="1:9" x14ac:dyDescent="0.2">
      <c r="A143" s="109"/>
      <c r="B143" s="109"/>
      <c r="C143" s="109"/>
      <c r="D143" s="109"/>
      <c r="E143" s="109"/>
      <c r="F143" s="109"/>
      <c r="G143" s="109"/>
      <c r="H143" s="109"/>
      <c r="I143" s="109"/>
    </row>
    <row r="144" spans="1:9" x14ac:dyDescent="0.2">
      <c r="A144" s="109"/>
      <c r="B144" s="109"/>
      <c r="C144" s="109"/>
      <c r="D144" s="109"/>
      <c r="E144" s="109"/>
      <c r="F144" s="109"/>
      <c r="G144" s="109"/>
      <c r="H144" s="109"/>
      <c r="I144" s="109"/>
    </row>
    <row r="148" spans="1:9" x14ac:dyDescent="0.2">
      <c r="A148" s="109"/>
      <c r="B148" s="109"/>
      <c r="C148" s="109"/>
      <c r="D148" s="109"/>
      <c r="E148" s="109"/>
      <c r="F148" s="109"/>
      <c r="G148" s="109"/>
      <c r="H148" s="109"/>
      <c r="I148" s="109"/>
    </row>
    <row r="154" spans="1:9" x14ac:dyDescent="0.2">
      <c r="A154" s="109"/>
      <c r="B154" s="109"/>
      <c r="C154" s="109"/>
      <c r="D154" s="109"/>
      <c r="E154" s="109"/>
      <c r="F154" s="109"/>
      <c r="G154" s="109"/>
      <c r="H154" s="109"/>
      <c r="I154" s="109"/>
    </row>
    <row r="159" spans="1:9" x14ac:dyDescent="0.2">
      <c r="A159" s="109"/>
      <c r="B159" s="109"/>
      <c r="C159" s="109"/>
      <c r="D159" s="109"/>
      <c r="E159" s="109"/>
      <c r="F159" s="109"/>
      <c r="G159" s="109"/>
      <c r="H159" s="109"/>
      <c r="I159" s="109"/>
    </row>
    <row r="160" spans="1:9" x14ac:dyDescent="0.2">
      <c r="A160" s="109"/>
      <c r="B160" s="109"/>
      <c r="C160" s="109"/>
      <c r="D160" s="109"/>
      <c r="E160" s="109"/>
      <c r="F160" s="109"/>
      <c r="G160" s="109"/>
      <c r="H160" s="109"/>
      <c r="I160" s="109"/>
    </row>
    <row r="161" spans="1:9" x14ac:dyDescent="0.2">
      <c r="A161" s="109"/>
      <c r="B161" s="109"/>
      <c r="C161" s="109"/>
      <c r="D161" s="109"/>
      <c r="E161" s="109"/>
      <c r="F161" s="109"/>
      <c r="G161" s="109"/>
      <c r="H161" s="109"/>
      <c r="I161" s="109"/>
    </row>
    <row r="162" spans="1:9" x14ac:dyDescent="0.2">
      <c r="A162" s="109"/>
      <c r="B162" s="109"/>
      <c r="C162" s="109"/>
      <c r="D162" s="109"/>
      <c r="E162" s="109"/>
      <c r="F162" s="109"/>
      <c r="G162" s="109"/>
      <c r="H162" s="109"/>
      <c r="I162" s="109"/>
    </row>
    <row r="163" spans="1:9" x14ac:dyDescent="0.2">
      <c r="A163" s="109"/>
      <c r="B163" s="109"/>
      <c r="C163" s="109"/>
      <c r="D163" s="109"/>
      <c r="E163" s="109"/>
      <c r="F163" s="109"/>
      <c r="G163" s="109"/>
      <c r="H163" s="109"/>
      <c r="I163" s="109"/>
    </row>
    <row r="164" spans="1:9" x14ac:dyDescent="0.2">
      <c r="A164" s="109"/>
      <c r="B164" s="109"/>
      <c r="C164" s="109"/>
      <c r="D164" s="109"/>
      <c r="E164" s="109"/>
      <c r="F164" s="109"/>
      <c r="G164" s="109"/>
      <c r="H164" s="109"/>
      <c r="I164" s="109"/>
    </row>
    <row r="165" spans="1:9" x14ac:dyDescent="0.2">
      <c r="A165" s="109"/>
      <c r="B165" s="109"/>
      <c r="C165" s="109"/>
      <c r="D165" s="109"/>
      <c r="E165" s="109"/>
      <c r="F165" s="109"/>
      <c r="G165" s="109"/>
      <c r="H165" s="109"/>
      <c r="I165" s="109"/>
    </row>
    <row r="166" spans="1:9" x14ac:dyDescent="0.2">
      <c r="A166" s="109"/>
      <c r="B166" s="109"/>
      <c r="C166" s="109"/>
      <c r="D166" s="109"/>
      <c r="E166" s="109"/>
      <c r="F166" s="109"/>
      <c r="G166" s="109"/>
      <c r="H166" s="109"/>
      <c r="I166" s="109"/>
    </row>
    <row r="167" spans="1:9" x14ac:dyDescent="0.2">
      <c r="A167" s="109"/>
      <c r="B167" s="109"/>
      <c r="C167" s="109"/>
      <c r="D167" s="109"/>
      <c r="E167" s="109"/>
      <c r="F167" s="109"/>
      <c r="G167" s="109"/>
      <c r="H167" s="109"/>
      <c r="I167" s="109"/>
    </row>
    <row r="168" spans="1:9" x14ac:dyDescent="0.2">
      <c r="A168" s="109"/>
      <c r="B168" s="109"/>
      <c r="C168" s="109"/>
      <c r="D168" s="109"/>
      <c r="E168" s="109"/>
      <c r="F168" s="109"/>
      <c r="G168" s="109"/>
      <c r="H168" s="109"/>
      <c r="I168" s="109"/>
    </row>
    <row r="169" spans="1:9" x14ac:dyDescent="0.2">
      <c r="A169" s="109"/>
      <c r="B169" s="109"/>
      <c r="C169" s="109"/>
      <c r="D169" s="109"/>
      <c r="E169" s="109"/>
      <c r="F169" s="109"/>
      <c r="G169" s="109"/>
      <c r="H169" s="109"/>
      <c r="I169" s="109"/>
    </row>
    <row r="170" spans="1:9" x14ac:dyDescent="0.2">
      <c r="A170" s="109"/>
      <c r="B170" s="109"/>
      <c r="C170" s="109"/>
      <c r="D170" s="109"/>
      <c r="E170" s="109"/>
      <c r="F170" s="109"/>
      <c r="G170" s="109"/>
      <c r="H170" s="109"/>
      <c r="I170" s="109"/>
    </row>
    <row r="171" spans="1:9" x14ac:dyDescent="0.2">
      <c r="A171" s="109"/>
      <c r="B171" s="109"/>
      <c r="C171" s="109"/>
      <c r="D171" s="109"/>
      <c r="E171" s="109"/>
      <c r="F171" s="109"/>
      <c r="G171" s="109"/>
      <c r="H171" s="109"/>
      <c r="I171" s="109"/>
    </row>
    <row r="172" spans="1:9" x14ac:dyDescent="0.2">
      <c r="A172" s="109"/>
      <c r="B172" s="109"/>
      <c r="C172" s="109"/>
      <c r="D172" s="109"/>
      <c r="E172" s="109"/>
      <c r="F172" s="109"/>
      <c r="G172" s="109"/>
      <c r="H172" s="109"/>
      <c r="I172" s="109"/>
    </row>
    <row r="173" spans="1:9" x14ac:dyDescent="0.2">
      <c r="A173" s="109"/>
      <c r="B173" s="109"/>
      <c r="C173" s="109"/>
      <c r="D173" s="109"/>
      <c r="E173" s="109"/>
      <c r="F173" s="109"/>
      <c r="G173" s="109"/>
      <c r="H173" s="109"/>
      <c r="I173" s="109"/>
    </row>
    <row r="174" spans="1:9" x14ac:dyDescent="0.2">
      <c r="A174" s="109"/>
      <c r="B174" s="109"/>
      <c r="C174" s="109"/>
      <c r="D174" s="109"/>
      <c r="E174" s="109"/>
      <c r="F174" s="109"/>
      <c r="G174" s="109"/>
      <c r="H174" s="109"/>
      <c r="I174" s="109"/>
    </row>
    <row r="175" spans="1:9" x14ac:dyDescent="0.2">
      <c r="A175" s="109"/>
      <c r="B175" s="109"/>
      <c r="C175" s="109"/>
      <c r="D175" s="109"/>
      <c r="E175" s="109"/>
      <c r="F175" s="109"/>
      <c r="G175" s="109"/>
      <c r="H175" s="109"/>
      <c r="I175" s="109"/>
    </row>
    <row r="176" spans="1:9" x14ac:dyDescent="0.2">
      <c r="A176" s="109"/>
      <c r="B176" s="109"/>
      <c r="C176" s="109"/>
      <c r="D176" s="109"/>
      <c r="E176" s="109"/>
      <c r="F176" s="109"/>
      <c r="G176" s="109"/>
      <c r="H176" s="109"/>
      <c r="I176" s="109"/>
    </row>
    <row r="177" spans="1:9" x14ac:dyDescent="0.2">
      <c r="A177" s="109"/>
      <c r="B177" s="109"/>
      <c r="C177" s="109"/>
      <c r="D177" s="109"/>
      <c r="E177" s="109"/>
      <c r="F177" s="109"/>
      <c r="G177" s="109"/>
      <c r="H177" s="109"/>
      <c r="I177" s="109"/>
    </row>
    <row r="178" spans="1:9" x14ac:dyDescent="0.2">
      <c r="A178" s="109"/>
      <c r="B178" s="109"/>
      <c r="C178" s="109"/>
      <c r="D178" s="109"/>
      <c r="E178" s="109"/>
      <c r="F178" s="109"/>
      <c r="G178" s="109"/>
      <c r="H178" s="109"/>
      <c r="I178" s="109"/>
    </row>
    <row r="179" spans="1:9" x14ac:dyDescent="0.2">
      <c r="A179" s="109"/>
      <c r="B179" s="109"/>
      <c r="C179" s="109"/>
      <c r="D179" s="109"/>
      <c r="E179" s="109"/>
      <c r="F179" s="109"/>
      <c r="G179" s="109"/>
      <c r="H179" s="109"/>
      <c r="I179" s="109"/>
    </row>
    <row r="181" spans="1:9" x14ac:dyDescent="0.2">
      <c r="A181" s="109"/>
      <c r="B181" s="109"/>
      <c r="C181" s="109"/>
      <c r="D181" s="109"/>
      <c r="E181" s="109"/>
      <c r="F181" s="109"/>
      <c r="G181" s="109"/>
      <c r="H181" s="109"/>
      <c r="I181" s="109"/>
    </row>
    <row r="182" spans="1:9" x14ac:dyDescent="0.2">
      <c r="A182" s="109"/>
      <c r="B182" s="109"/>
      <c r="C182" s="109"/>
      <c r="D182" s="109"/>
      <c r="E182" s="109"/>
      <c r="F182" s="109"/>
      <c r="G182" s="109"/>
      <c r="H182" s="109"/>
      <c r="I182" s="109"/>
    </row>
    <row r="183" spans="1:9" x14ac:dyDescent="0.2">
      <c r="A183" s="109"/>
      <c r="B183" s="109"/>
      <c r="C183" s="109"/>
      <c r="D183" s="109"/>
      <c r="E183" s="109"/>
      <c r="F183" s="109"/>
      <c r="G183" s="109"/>
      <c r="H183" s="109"/>
      <c r="I183" s="109"/>
    </row>
    <row r="184" spans="1:9" x14ac:dyDescent="0.2">
      <c r="A184" s="109"/>
      <c r="B184" s="109"/>
      <c r="C184" s="109"/>
      <c r="D184" s="109"/>
      <c r="E184" s="109"/>
      <c r="F184" s="109"/>
      <c r="G184" s="109"/>
      <c r="H184" s="109"/>
      <c r="I184" s="109"/>
    </row>
    <row r="185" spans="1:9" x14ac:dyDescent="0.2">
      <c r="A185" s="109"/>
      <c r="B185" s="109"/>
      <c r="C185" s="109"/>
      <c r="D185" s="109"/>
      <c r="E185" s="109"/>
      <c r="F185" s="109"/>
      <c r="G185" s="109"/>
      <c r="H185" s="109"/>
      <c r="I185" s="109"/>
    </row>
    <row r="186" spans="1:9" x14ac:dyDescent="0.2">
      <c r="A186" s="109"/>
      <c r="B186" s="109"/>
      <c r="C186" s="109"/>
      <c r="D186" s="109"/>
      <c r="E186" s="109"/>
      <c r="F186" s="109"/>
      <c r="G186" s="109"/>
      <c r="H186" s="109"/>
      <c r="I186" s="109"/>
    </row>
    <row r="192" spans="1:9" x14ac:dyDescent="0.2">
      <c r="A192" s="109"/>
      <c r="B192" s="109"/>
      <c r="C192" s="109"/>
      <c r="D192" s="109"/>
      <c r="E192" s="109"/>
      <c r="F192" s="109"/>
      <c r="G192" s="109"/>
      <c r="H192" s="109"/>
      <c r="I192" s="109"/>
    </row>
    <row r="194" spans="1:9" x14ac:dyDescent="0.2">
      <c r="A194" s="109"/>
      <c r="B194" s="109"/>
      <c r="C194" s="109"/>
      <c r="D194" s="109"/>
      <c r="E194" s="109"/>
      <c r="F194" s="109"/>
      <c r="G194" s="109"/>
      <c r="H194" s="109"/>
      <c r="I194" s="109"/>
    </row>
    <row r="195" spans="1:9" x14ac:dyDescent="0.2">
      <c r="A195" s="109"/>
      <c r="B195" s="109"/>
      <c r="C195" s="109"/>
      <c r="D195" s="109"/>
      <c r="E195" s="109"/>
      <c r="F195" s="109"/>
      <c r="G195" s="109"/>
      <c r="H195" s="109"/>
      <c r="I195" s="109"/>
    </row>
    <row r="196" spans="1:9" x14ac:dyDescent="0.2">
      <c r="A196" s="109"/>
      <c r="B196" s="109"/>
      <c r="C196" s="109"/>
      <c r="D196" s="109"/>
      <c r="E196" s="109"/>
      <c r="F196" s="109"/>
      <c r="G196" s="109"/>
      <c r="H196" s="109"/>
      <c r="I196" s="109"/>
    </row>
    <row r="197" spans="1:9" x14ac:dyDescent="0.2">
      <c r="A197" s="109"/>
      <c r="B197" s="109"/>
      <c r="C197" s="109"/>
      <c r="D197" s="109"/>
      <c r="E197" s="109"/>
      <c r="F197" s="109"/>
      <c r="G197" s="109"/>
      <c r="H197" s="109"/>
      <c r="I197" s="109"/>
    </row>
    <row r="198" spans="1:9" x14ac:dyDescent="0.2">
      <c r="A198" s="109"/>
      <c r="B198" s="109"/>
      <c r="C198" s="109"/>
      <c r="D198" s="109"/>
      <c r="E198" s="109"/>
      <c r="F198" s="109"/>
      <c r="G198" s="109"/>
      <c r="H198" s="109"/>
      <c r="I198" s="109"/>
    </row>
    <row r="199" spans="1:9" x14ac:dyDescent="0.2">
      <c r="A199" s="109"/>
      <c r="B199" s="109"/>
      <c r="C199" s="109"/>
      <c r="D199" s="109"/>
      <c r="E199" s="109"/>
      <c r="F199" s="109"/>
      <c r="G199" s="109"/>
      <c r="H199" s="109"/>
      <c r="I199" s="109"/>
    </row>
    <row r="201" spans="1:9" x14ac:dyDescent="0.2">
      <c r="A201" s="109"/>
      <c r="B201" s="109"/>
      <c r="C201" s="109"/>
      <c r="D201" s="109"/>
      <c r="E201" s="109"/>
      <c r="F201" s="109"/>
      <c r="G201" s="109"/>
      <c r="H201" s="109"/>
      <c r="I201" s="109"/>
    </row>
    <row r="202" spans="1:9" x14ac:dyDescent="0.2">
      <c r="A202" s="109"/>
      <c r="B202" s="109"/>
      <c r="C202" s="109"/>
      <c r="D202" s="109"/>
      <c r="E202" s="109"/>
      <c r="F202" s="109"/>
      <c r="G202" s="109"/>
      <c r="H202" s="109"/>
      <c r="I202" s="109"/>
    </row>
    <row r="203" spans="1:9" x14ac:dyDescent="0.2">
      <c r="A203" s="109"/>
      <c r="B203" s="109"/>
      <c r="C203" s="109"/>
      <c r="D203" s="109"/>
      <c r="E203" s="109"/>
      <c r="F203" s="109"/>
      <c r="G203" s="109"/>
      <c r="H203" s="109"/>
      <c r="I203" s="109"/>
    </row>
    <row r="209" spans="1:9" x14ac:dyDescent="0.2">
      <c r="A209" s="109"/>
      <c r="B209" s="109"/>
      <c r="C209" s="109"/>
      <c r="D209" s="109"/>
      <c r="E209" s="109"/>
      <c r="F209" s="109"/>
      <c r="G209" s="109"/>
      <c r="H209" s="109"/>
      <c r="I209" s="109"/>
    </row>
    <row r="210" spans="1:9" x14ac:dyDescent="0.2">
      <c r="A210" s="109"/>
      <c r="B210" s="109"/>
      <c r="C210" s="109"/>
      <c r="D210" s="109"/>
      <c r="E210" s="109"/>
      <c r="F210" s="109"/>
      <c r="G210" s="109"/>
      <c r="H210" s="109"/>
      <c r="I210" s="109"/>
    </row>
    <row r="211" spans="1:9" x14ac:dyDescent="0.2">
      <c r="A211" s="109"/>
      <c r="B211" s="109"/>
      <c r="C211" s="109"/>
      <c r="D211" s="109"/>
      <c r="E211" s="109"/>
      <c r="F211" s="109"/>
      <c r="G211" s="109"/>
      <c r="H211" s="109"/>
      <c r="I211" s="109"/>
    </row>
    <row r="212" spans="1:9" x14ac:dyDescent="0.2">
      <c r="A212" s="109"/>
      <c r="B212" s="109"/>
      <c r="C212" s="109"/>
      <c r="D212" s="109"/>
      <c r="E212" s="109"/>
      <c r="F212" s="109"/>
      <c r="G212" s="109"/>
      <c r="H212" s="109"/>
      <c r="I212" s="109"/>
    </row>
    <row r="213" spans="1:9" x14ac:dyDescent="0.2">
      <c r="A213" s="109"/>
      <c r="B213" s="109"/>
      <c r="C213" s="109"/>
      <c r="D213" s="109"/>
      <c r="E213" s="109"/>
      <c r="F213" s="109"/>
      <c r="G213" s="109"/>
      <c r="H213" s="109"/>
      <c r="I213" s="109"/>
    </row>
    <row r="214" spans="1:9" x14ac:dyDescent="0.2">
      <c r="A214" s="109"/>
      <c r="B214" s="109"/>
      <c r="C214" s="109"/>
      <c r="D214" s="109"/>
      <c r="E214" s="109"/>
      <c r="F214" s="109"/>
      <c r="G214" s="109"/>
      <c r="H214" s="109"/>
      <c r="I214" s="109"/>
    </row>
    <row r="215" spans="1:9" x14ac:dyDescent="0.2">
      <c r="A215" s="109"/>
      <c r="B215" s="109"/>
      <c r="C215" s="109"/>
      <c r="D215" s="109"/>
      <c r="E215" s="109"/>
      <c r="F215" s="109"/>
      <c r="G215" s="109"/>
      <c r="H215" s="109"/>
      <c r="I215" s="109"/>
    </row>
    <row r="216" spans="1:9" x14ac:dyDescent="0.2">
      <c r="A216" s="109"/>
      <c r="B216" s="109"/>
      <c r="C216" s="109"/>
      <c r="D216" s="109"/>
      <c r="E216" s="109"/>
      <c r="F216" s="109"/>
      <c r="G216" s="109"/>
      <c r="H216" s="109"/>
      <c r="I216" s="109"/>
    </row>
    <row r="217" spans="1:9" x14ac:dyDescent="0.2">
      <c r="A217" s="109"/>
      <c r="B217" s="109"/>
      <c r="C217" s="109"/>
      <c r="D217" s="109"/>
      <c r="E217" s="109"/>
      <c r="F217" s="109"/>
      <c r="G217" s="109"/>
      <c r="H217" s="109"/>
      <c r="I217" s="109"/>
    </row>
    <row r="218" spans="1:9" x14ac:dyDescent="0.2">
      <c r="A218" s="109"/>
      <c r="B218" s="109"/>
      <c r="C218" s="109"/>
      <c r="D218" s="109"/>
      <c r="E218" s="109"/>
      <c r="F218" s="109"/>
      <c r="G218" s="109"/>
      <c r="H218" s="109"/>
      <c r="I218" s="109"/>
    </row>
    <row r="220" spans="1:9" x14ac:dyDescent="0.2">
      <c r="A220" s="109"/>
      <c r="B220" s="109"/>
      <c r="C220" s="109"/>
      <c r="D220" s="109"/>
      <c r="E220" s="109"/>
      <c r="F220" s="109"/>
      <c r="G220" s="109"/>
      <c r="H220" s="109"/>
      <c r="I220" s="109"/>
    </row>
    <row r="221" spans="1:9" x14ac:dyDescent="0.2">
      <c r="A221" s="109"/>
      <c r="B221" s="109"/>
      <c r="C221" s="109"/>
      <c r="D221" s="109"/>
      <c r="E221" s="109"/>
      <c r="F221" s="109"/>
      <c r="G221" s="109"/>
      <c r="H221" s="109"/>
      <c r="I221" s="109"/>
    </row>
    <row r="222" spans="1:9" x14ac:dyDescent="0.2">
      <c r="A222" s="109"/>
      <c r="B222" s="109"/>
      <c r="C222" s="109"/>
      <c r="D222" s="109"/>
      <c r="E222" s="109"/>
      <c r="F222" s="109"/>
      <c r="G222" s="109"/>
      <c r="H222" s="109"/>
      <c r="I222" s="109"/>
    </row>
    <row r="223" spans="1:9" x14ac:dyDescent="0.2">
      <c r="A223" s="109"/>
      <c r="B223" s="109"/>
      <c r="C223" s="109"/>
      <c r="D223" s="109"/>
      <c r="E223" s="109"/>
      <c r="F223" s="109"/>
      <c r="G223" s="109"/>
      <c r="H223" s="109"/>
      <c r="I223" s="109"/>
    </row>
    <row r="224" spans="1:9" x14ac:dyDescent="0.2">
      <c r="A224" s="109"/>
      <c r="B224" s="109"/>
      <c r="C224" s="109"/>
      <c r="D224" s="109"/>
      <c r="E224" s="109"/>
      <c r="F224" s="109"/>
      <c r="G224" s="109"/>
      <c r="H224" s="109"/>
      <c r="I224" s="109"/>
    </row>
    <row r="225" spans="1:9" x14ac:dyDescent="0.2">
      <c r="A225" s="109"/>
      <c r="B225" s="109"/>
      <c r="C225" s="109"/>
      <c r="D225" s="109"/>
      <c r="E225" s="109"/>
      <c r="F225" s="109"/>
      <c r="G225" s="109"/>
      <c r="H225" s="109"/>
      <c r="I225" s="109"/>
    </row>
    <row r="226" spans="1:9" x14ac:dyDescent="0.2">
      <c r="A226" s="109"/>
      <c r="B226" s="109"/>
      <c r="C226" s="109"/>
      <c r="D226" s="109"/>
      <c r="E226" s="109"/>
      <c r="F226" s="109"/>
      <c r="G226" s="109"/>
      <c r="H226" s="109"/>
      <c r="I226" s="109"/>
    </row>
    <row r="227" spans="1:9" x14ac:dyDescent="0.2">
      <c r="A227" s="109"/>
      <c r="B227" s="109"/>
      <c r="C227" s="109"/>
      <c r="D227" s="109"/>
      <c r="E227" s="109"/>
      <c r="F227" s="109"/>
      <c r="G227" s="109"/>
      <c r="H227" s="109"/>
      <c r="I227" s="109"/>
    </row>
    <row r="228" spans="1:9" x14ac:dyDescent="0.2">
      <c r="A228" s="109"/>
      <c r="B228" s="109"/>
      <c r="C228" s="109"/>
      <c r="D228" s="109"/>
      <c r="E228" s="109"/>
      <c r="F228" s="109"/>
      <c r="G228" s="109"/>
      <c r="H228" s="109"/>
      <c r="I228" s="109"/>
    </row>
    <row r="229" spans="1:9" x14ac:dyDescent="0.2">
      <c r="A229" s="109"/>
      <c r="B229" s="109"/>
      <c r="C229" s="109"/>
      <c r="D229" s="109"/>
      <c r="E229" s="109"/>
      <c r="F229" s="109"/>
      <c r="G229" s="109"/>
      <c r="H229" s="109"/>
      <c r="I229" s="109"/>
    </row>
    <row r="230" spans="1:9" x14ac:dyDescent="0.2">
      <c r="A230" s="109"/>
      <c r="B230" s="109"/>
      <c r="C230" s="109"/>
      <c r="D230" s="109"/>
      <c r="E230" s="109"/>
      <c r="F230" s="109"/>
      <c r="G230" s="109"/>
      <c r="H230" s="109"/>
      <c r="I230" s="109"/>
    </row>
    <row r="231" spans="1:9" x14ac:dyDescent="0.2">
      <c r="A231" s="109"/>
      <c r="B231" s="109"/>
      <c r="C231" s="109"/>
      <c r="D231" s="109"/>
      <c r="E231" s="109"/>
      <c r="F231" s="109"/>
      <c r="G231" s="109"/>
      <c r="H231" s="109"/>
      <c r="I231" s="109"/>
    </row>
    <row r="232" spans="1:9" x14ac:dyDescent="0.2">
      <c r="A232" s="109"/>
      <c r="B232" s="109"/>
      <c r="C232" s="109"/>
      <c r="D232" s="109"/>
      <c r="E232" s="109"/>
      <c r="F232" s="109"/>
      <c r="G232" s="109"/>
      <c r="H232" s="109"/>
      <c r="I232" s="109"/>
    </row>
    <row r="233" spans="1:9" x14ac:dyDescent="0.2">
      <c r="A233" s="109"/>
      <c r="B233" s="109"/>
      <c r="C233" s="109"/>
      <c r="D233" s="109"/>
      <c r="E233" s="109"/>
      <c r="F233" s="109"/>
      <c r="G233" s="109"/>
      <c r="H233" s="109"/>
      <c r="I233" s="109"/>
    </row>
    <row r="234" spans="1:9" x14ac:dyDescent="0.2">
      <c r="A234" s="109"/>
      <c r="B234" s="109"/>
      <c r="C234" s="109"/>
      <c r="D234" s="109"/>
      <c r="E234" s="109"/>
      <c r="F234" s="109"/>
      <c r="G234" s="109"/>
      <c r="H234" s="109"/>
      <c r="I234" s="109"/>
    </row>
    <row r="238" spans="1:9" x14ac:dyDescent="0.2">
      <c r="A238" s="109"/>
      <c r="B238" s="109"/>
      <c r="C238" s="109"/>
      <c r="D238" s="109"/>
      <c r="E238" s="109"/>
      <c r="F238" s="109"/>
      <c r="G238" s="109"/>
      <c r="H238" s="109"/>
      <c r="I238" s="109"/>
    </row>
    <row r="248" spans="1:9" x14ac:dyDescent="0.2">
      <c r="A248" s="109"/>
      <c r="B248" s="109"/>
      <c r="C248" s="109"/>
      <c r="D248" s="109"/>
      <c r="E248" s="109"/>
      <c r="F248" s="109"/>
      <c r="G248" s="109"/>
      <c r="H248" s="109"/>
      <c r="I248" s="109"/>
    </row>
  </sheetData>
  <sheetProtection selectLockedCells="1"/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87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289</v>
      </c>
      <c r="F2" s="482"/>
      <c r="G2" s="482"/>
      <c r="H2" s="482"/>
      <c r="I2" s="482"/>
    </row>
    <row r="3" spans="1:9" ht="9.75" customHeight="1" x14ac:dyDescent="0.4">
      <c r="A3" s="397"/>
      <c r="B3" s="397"/>
      <c r="C3" s="397"/>
      <c r="D3" s="39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290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291</v>
      </c>
      <c r="D6" s="260"/>
      <c r="E6" s="478" t="s">
        <v>291</v>
      </c>
      <c r="F6" s="479"/>
      <c r="G6" s="261" t="s">
        <v>3</v>
      </c>
      <c r="H6" s="480">
        <v>1207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94"/>
      <c r="I14" s="39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39045000</v>
      </c>
      <c r="F16" s="491"/>
      <c r="G16" s="6">
        <v>41670294.359999999</v>
      </c>
      <c r="H16" s="43">
        <v>40960404.700000003</v>
      </c>
      <c r="I16" s="43">
        <v>709889.66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93860</v>
      </c>
      <c r="H17" s="135">
        <v>0</v>
      </c>
      <c r="I17" s="135">
        <v>93860</v>
      </c>
    </row>
    <row r="18" spans="1:9" ht="19.5" x14ac:dyDescent="0.4">
      <c r="A18" s="32" t="s">
        <v>73</v>
      </c>
      <c r="B18" s="3"/>
      <c r="C18" s="3"/>
      <c r="D18" s="3"/>
      <c r="E18" s="490">
        <v>39419000</v>
      </c>
      <c r="F18" s="491"/>
      <c r="G18" s="6">
        <v>42061812.829999998</v>
      </c>
      <c r="H18" s="43">
        <v>40702517.530000001</v>
      </c>
      <c r="I18" s="43">
        <v>1359295.3</v>
      </c>
    </row>
    <row r="19" spans="1:9" ht="19.5" x14ac:dyDescent="0.4">
      <c r="A19" s="32"/>
      <c r="B19" s="3"/>
      <c r="C19" s="3"/>
      <c r="D19" s="3"/>
      <c r="E19" s="395"/>
      <c r="F19" s="39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485378.46999999881</v>
      </c>
      <c r="H20" s="183">
        <f>H18-H16+H17</f>
        <v>-257887.17000000179</v>
      </c>
      <c r="I20" s="183">
        <f>I18-I16+I17</f>
        <v>743265.64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391518.46999999881</v>
      </c>
      <c r="H21" s="183">
        <f>H20-H17</f>
        <v>-257887.17000000179</v>
      </c>
      <c r="I21" s="183">
        <f>I20-I17</f>
        <v>649405.64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250614.46999999881</v>
      </c>
      <c r="H25" s="189">
        <f>H21-H26</f>
        <v>-398791.17000000179</v>
      </c>
      <c r="I25" s="189">
        <f>I21-I26</f>
        <v>649405.64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140904</v>
      </c>
      <c r="H26" s="189">
        <v>140904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250614.47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40000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10000+200614.47</f>
        <v>210614.47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140904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409126</v>
      </c>
      <c r="H33" s="263"/>
      <c r="I33" s="263"/>
    </row>
    <row r="34" spans="1:9" ht="38.25" customHeight="1" x14ac:dyDescent="0.2">
      <c r="A34" s="494" t="s">
        <v>220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300000</v>
      </c>
      <c r="G37" s="54">
        <v>300000</v>
      </c>
      <c r="H37" s="55"/>
      <c r="I37" s="266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751546</v>
      </c>
      <c r="G41" s="54">
        <v>751546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0</v>
      </c>
      <c r="F50" s="279">
        <v>40000</v>
      </c>
      <c r="G50" s="280">
        <v>38100</v>
      </c>
      <c r="H50" s="280">
        <f>E50+F50-G50</f>
        <v>1900</v>
      </c>
      <c r="I50" s="281">
        <v>1900</v>
      </c>
    </row>
    <row r="51" spans="1:9" x14ac:dyDescent="0.2">
      <c r="A51" s="282"/>
      <c r="B51" s="112"/>
      <c r="C51" s="112" t="s">
        <v>20</v>
      </c>
      <c r="D51" s="112"/>
      <c r="E51" s="283">
        <v>251813.18</v>
      </c>
      <c r="F51" s="284">
        <v>501887</v>
      </c>
      <c r="G51" s="136">
        <v>386317</v>
      </c>
      <c r="H51" s="136">
        <f>E51+F51-G51</f>
        <v>367383.17999999993</v>
      </c>
      <c r="I51" s="285">
        <v>334974.18</v>
      </c>
    </row>
    <row r="52" spans="1:9" x14ac:dyDescent="0.2">
      <c r="A52" s="282"/>
      <c r="B52" s="112"/>
      <c r="C52" s="112" t="s">
        <v>63</v>
      </c>
      <c r="D52" s="112"/>
      <c r="E52" s="283">
        <v>717974.32</v>
      </c>
      <c r="F52" s="284">
        <v>730856.7</v>
      </c>
      <c r="G52" s="136">
        <v>541683.98</v>
      </c>
      <c r="H52" s="136">
        <f>E52+F52-G52</f>
        <v>907147.04</v>
      </c>
      <c r="I52" s="285">
        <v>907147.04</v>
      </c>
    </row>
    <row r="53" spans="1:9" x14ac:dyDescent="0.2">
      <c r="A53" s="282"/>
      <c r="B53" s="112"/>
      <c r="C53" s="112" t="s">
        <v>61</v>
      </c>
      <c r="D53" s="112"/>
      <c r="E53" s="283">
        <v>208107.04</v>
      </c>
      <c r="F53" s="284">
        <v>833033</v>
      </c>
      <c r="G53" s="136">
        <v>1007116.1699999999</v>
      </c>
      <c r="H53" s="136">
        <f>E53+F53-G53</f>
        <v>34023.870000000112</v>
      </c>
      <c r="I53" s="285">
        <v>34023.870000000003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1177894.54</v>
      </c>
      <c r="F54" s="68">
        <f>F50+F51+F52+F53</f>
        <v>2105776.7000000002</v>
      </c>
      <c r="G54" s="67">
        <f>G50+G51+G52+G53</f>
        <v>1973217.15</v>
      </c>
      <c r="H54" s="67">
        <f>H50+H51+H52+H53</f>
        <v>1310454.0900000001</v>
      </c>
      <c r="I54" s="286">
        <f>SUM(I50:I53)</f>
        <v>1278045.0900000001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ht="18" x14ac:dyDescent="0.35">
      <c r="A56" s="40"/>
      <c r="B56" s="3"/>
      <c r="C56" s="3"/>
      <c r="D56" s="52"/>
      <c r="E56" s="52"/>
      <c r="F56" s="29"/>
      <c r="G56" s="496"/>
      <c r="H56" s="497"/>
      <c r="I56" s="497"/>
    </row>
    <row r="57" spans="1:9" x14ac:dyDescent="0.2">
      <c r="A57" s="287"/>
      <c r="B57" s="287"/>
      <c r="C57" s="287"/>
      <c r="D57" s="287"/>
      <c r="E57" s="287"/>
      <c r="F57" s="287"/>
      <c r="G57" s="496"/>
      <c r="H57" s="497"/>
      <c r="I57" s="497"/>
    </row>
    <row r="58" spans="1:9" x14ac:dyDescent="0.2">
      <c r="G58" s="496"/>
      <c r="H58" s="497"/>
      <c r="I58" s="497"/>
    </row>
    <row r="59" spans="1:9" x14ac:dyDescent="0.2">
      <c r="G59" s="288"/>
    </row>
    <row r="60" spans="1:9" x14ac:dyDescent="0.2">
      <c r="G60" s="288"/>
    </row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5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9" s="4" customFormat="1" x14ac:dyDescent="0.2"/>
    <row r="120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30" s="4" customFormat="1" x14ac:dyDescent="0.2"/>
    <row r="131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8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9" s="4" customFormat="1" x14ac:dyDescent="0.2"/>
    <row r="155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93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2" s="4" customFormat="1" x14ac:dyDescent="0.2"/>
    <row r="203" s="4" customFormat="1" x14ac:dyDescent="0.2"/>
    <row r="204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9" s="4" customFormat="1" x14ac:dyDescent="0.2"/>
    <row r="249" s="4" customFormat="1" x14ac:dyDescent="0.2"/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88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166</v>
      </c>
      <c r="F2" s="482"/>
      <c r="G2" s="482"/>
      <c r="H2" s="482"/>
      <c r="I2" s="482"/>
    </row>
    <row r="3" spans="1:9" ht="9.75" customHeight="1" x14ac:dyDescent="0.4">
      <c r="A3" s="397"/>
      <c r="B3" s="397"/>
      <c r="C3" s="397"/>
      <c r="D3" s="39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292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293</v>
      </c>
      <c r="D6" s="260"/>
      <c r="E6" s="478" t="s">
        <v>293</v>
      </c>
      <c r="F6" s="479"/>
      <c r="G6" s="261" t="s">
        <v>3</v>
      </c>
      <c r="H6" s="480">
        <v>1208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94"/>
      <c r="I14" s="39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35302000</v>
      </c>
      <c r="F16" s="491"/>
      <c r="G16" s="6">
        <v>38387247.379999995</v>
      </c>
      <c r="H16" s="43">
        <v>35983587.439999998</v>
      </c>
      <c r="I16" s="43">
        <v>2403659.9399999995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111196</v>
      </c>
      <c r="H17" s="135">
        <v>87040</v>
      </c>
      <c r="I17" s="135">
        <v>24156</v>
      </c>
    </row>
    <row r="18" spans="1:9" ht="19.5" x14ac:dyDescent="0.4">
      <c r="A18" s="32" t="s">
        <v>73</v>
      </c>
      <c r="B18" s="3"/>
      <c r="C18" s="3"/>
      <c r="D18" s="3"/>
      <c r="E18" s="490">
        <v>36300000</v>
      </c>
      <c r="F18" s="491"/>
      <c r="G18" s="6">
        <v>38274719.649999999</v>
      </c>
      <c r="H18" s="43">
        <v>34923258.030000001</v>
      </c>
      <c r="I18" s="43">
        <v>3351461.6199999996</v>
      </c>
    </row>
    <row r="19" spans="1:9" ht="19.5" x14ac:dyDescent="0.4">
      <c r="A19" s="32"/>
      <c r="B19" s="3"/>
      <c r="C19" s="3"/>
      <c r="D19" s="3"/>
      <c r="E19" s="395"/>
      <c r="F19" s="39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-1331.7299999967217</v>
      </c>
      <c r="H20" s="183">
        <f>H18-H16+H17</f>
        <v>-973289.40999999642</v>
      </c>
      <c r="I20" s="183">
        <f>I18-I16+I17</f>
        <v>971957.68000000017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-112527.72999999672</v>
      </c>
      <c r="H21" s="183">
        <f>H20-H17</f>
        <v>-1060329.4099999964</v>
      </c>
      <c r="I21" s="183">
        <f>I20-I17</f>
        <v>947801.68000000017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-423381.05999999674</v>
      </c>
      <c r="H25" s="189">
        <f>H21-H26</f>
        <v>-1371182.7399999965</v>
      </c>
      <c r="I25" s="189">
        <f>I21-I26</f>
        <v>947801.68000000017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310853.33</v>
      </c>
      <c r="H26" s="189">
        <v>310853.33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0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0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310853.33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336075</v>
      </c>
      <c r="H33" s="263"/>
      <c r="I33" s="263"/>
    </row>
    <row r="34" spans="1:9" ht="56.25" customHeight="1" x14ac:dyDescent="0.2">
      <c r="A34" s="494" t="s">
        <v>231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327500</v>
      </c>
      <c r="G37" s="54">
        <v>225058</v>
      </c>
      <c r="H37" s="55"/>
      <c r="I37" s="266">
        <f>IF(F37=0,"nerozp.",G37/F37)</f>
        <v>0.68720000000000003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1393931</v>
      </c>
      <c r="G41" s="54">
        <v>1393931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0</v>
      </c>
      <c r="F50" s="279">
        <v>0</v>
      </c>
      <c r="G50" s="280">
        <v>0</v>
      </c>
      <c r="H50" s="280">
        <f>E50+F50-G50</f>
        <v>0</v>
      </c>
      <c r="I50" s="281">
        <v>0</v>
      </c>
    </row>
    <row r="51" spans="1:9" x14ac:dyDescent="0.2">
      <c r="A51" s="282"/>
      <c r="B51" s="112"/>
      <c r="C51" s="112" t="s">
        <v>20</v>
      </c>
      <c r="D51" s="112"/>
      <c r="E51" s="283">
        <v>233195.51999999999</v>
      </c>
      <c r="F51" s="284">
        <v>336213</v>
      </c>
      <c r="G51" s="136">
        <v>303934.21999999997</v>
      </c>
      <c r="H51" s="136">
        <f>E51+F51-G51</f>
        <v>265474.30000000005</v>
      </c>
      <c r="I51" s="285">
        <v>278520.92</v>
      </c>
    </row>
    <row r="52" spans="1:9" x14ac:dyDescent="0.2">
      <c r="A52" s="282"/>
      <c r="B52" s="112"/>
      <c r="C52" s="112" t="s">
        <v>63</v>
      </c>
      <c r="D52" s="112"/>
      <c r="E52" s="283">
        <v>206971.27000000002</v>
      </c>
      <c r="F52" s="284">
        <v>0</v>
      </c>
      <c r="G52" s="136">
        <v>148096.51</v>
      </c>
      <c r="H52" s="136">
        <f>E52+F52-G52</f>
        <v>58874.760000000009</v>
      </c>
      <c r="I52" s="285">
        <v>58874.759999999995</v>
      </c>
    </row>
    <row r="53" spans="1:9" x14ac:dyDescent="0.2">
      <c r="A53" s="282"/>
      <c r="B53" s="112"/>
      <c r="C53" s="112" t="s">
        <v>61</v>
      </c>
      <c r="D53" s="112"/>
      <c r="E53" s="283">
        <v>126574.13</v>
      </c>
      <c r="F53" s="284">
        <v>4392797.09</v>
      </c>
      <c r="G53" s="136">
        <v>4310236.0999999996</v>
      </c>
      <c r="H53" s="136">
        <f>E53+F53-G53</f>
        <v>209135.12000000011</v>
      </c>
      <c r="I53" s="285">
        <v>209135.12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566740.92000000004</v>
      </c>
      <c r="F54" s="68">
        <f>F50+F51+F52+F53</f>
        <v>4729010.09</v>
      </c>
      <c r="G54" s="67">
        <f>G50+G51+G52+G53</f>
        <v>4762266.83</v>
      </c>
      <c r="H54" s="67">
        <f>H50+H51+H52+H53</f>
        <v>533484.18000000017</v>
      </c>
      <c r="I54" s="286">
        <f>SUM(I50:I53)</f>
        <v>546530.80000000005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/>
      </c>
      <c r="H56" s="497"/>
      <c r="I56" s="497"/>
    </row>
    <row r="57" spans="1:9" x14ac:dyDescent="0.2">
      <c r="G57" s="496" t="str">
        <f>IF(I53=H53,"","Zdůvodnit rozdíl mezi fin. krytím a stavem fondu investic, popř. vyplnit tab. č. 2.1. Fond investic")</f>
        <v/>
      </c>
      <c r="H57" s="497"/>
      <c r="I57" s="497"/>
    </row>
    <row r="58" spans="1:9" x14ac:dyDescent="0.2">
      <c r="G58" s="288"/>
    </row>
    <row r="59" spans="1:9" x14ac:dyDescent="0.2">
      <c r="G59" s="288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</sheetData>
  <sheetProtection selectLockedCells="1"/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89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5"/>
  <sheetViews>
    <sheetView showGridLines="0" zoomScaleNormal="100" workbookViewId="0">
      <selection activeCell="M24" sqref="M24"/>
    </sheetView>
  </sheetViews>
  <sheetFormatPr defaultColWidth="9.140625" defaultRowHeight="12.75" x14ac:dyDescent="0.2"/>
  <cols>
    <col min="1" max="1" width="7.5703125" style="73" customWidth="1"/>
    <col min="2" max="2" width="2.5703125" style="73" customWidth="1"/>
    <col min="3" max="3" width="8.42578125" style="73" customWidth="1"/>
    <col min="4" max="4" width="8.28515625" style="73" customWidth="1"/>
    <col min="5" max="5" width="15.28515625" style="73" customWidth="1"/>
    <col min="6" max="6" width="15.5703125" style="73" customWidth="1"/>
    <col min="7" max="7" width="15" style="73" customWidth="1"/>
    <col min="8" max="8" width="15.28515625" style="73" customWidth="1"/>
    <col min="9" max="9" width="16.28515625" style="73" customWidth="1"/>
    <col min="10" max="16384" width="9.140625" style="78"/>
  </cols>
  <sheetData>
    <row r="1" spans="1:9" ht="19.5" x14ac:dyDescent="0.4">
      <c r="A1" s="157" t="s">
        <v>0</v>
      </c>
      <c r="B1" s="158"/>
      <c r="C1" s="158"/>
      <c r="D1" s="158"/>
      <c r="I1" s="159"/>
    </row>
    <row r="2" spans="1:9" ht="19.5" x14ac:dyDescent="0.4">
      <c r="A2" s="526" t="s">
        <v>1</v>
      </c>
      <c r="B2" s="526"/>
      <c r="C2" s="526"/>
      <c r="D2" s="526"/>
      <c r="E2" s="527" t="s">
        <v>294</v>
      </c>
      <c r="F2" s="527"/>
      <c r="G2" s="527"/>
      <c r="H2" s="527"/>
      <c r="I2" s="527"/>
    </row>
    <row r="3" spans="1:9" ht="9.75" customHeight="1" x14ac:dyDescent="0.4">
      <c r="A3" s="386"/>
      <c r="B3" s="386"/>
      <c r="C3" s="386"/>
      <c r="D3" s="386"/>
      <c r="E3" s="513" t="s">
        <v>23</v>
      </c>
      <c r="F3" s="513"/>
      <c r="G3" s="513"/>
      <c r="H3" s="513"/>
      <c r="I3" s="513"/>
    </row>
    <row r="4" spans="1:9" ht="15.75" x14ac:dyDescent="0.25">
      <c r="A4" s="162" t="s">
        <v>2</v>
      </c>
      <c r="E4" s="528" t="s">
        <v>295</v>
      </c>
      <c r="F4" s="528"/>
      <c r="G4" s="528"/>
      <c r="H4" s="528"/>
      <c r="I4" s="528"/>
    </row>
    <row r="5" spans="1:9" ht="7.5" customHeight="1" x14ac:dyDescent="0.3">
      <c r="A5" s="163"/>
      <c r="E5" s="513" t="s">
        <v>23</v>
      </c>
      <c r="F5" s="513"/>
      <c r="G5" s="513"/>
      <c r="H5" s="513"/>
      <c r="I5" s="513"/>
    </row>
    <row r="6" spans="1:9" ht="19.5" x14ac:dyDescent="0.4">
      <c r="A6" s="160" t="s">
        <v>34</v>
      </c>
      <c r="C6" s="164" t="s">
        <v>296</v>
      </c>
      <c r="D6" s="164"/>
      <c r="E6" s="523">
        <v>47654236</v>
      </c>
      <c r="F6" s="524"/>
      <c r="G6" s="165" t="s">
        <v>3</v>
      </c>
      <c r="H6" s="550">
        <v>1300</v>
      </c>
      <c r="I6" s="550"/>
    </row>
    <row r="7" spans="1:9" ht="8.25" customHeight="1" x14ac:dyDescent="0.4">
      <c r="A7" s="160"/>
      <c r="E7" s="513" t="s">
        <v>24</v>
      </c>
      <c r="F7" s="513"/>
      <c r="G7" s="513"/>
      <c r="H7" s="513"/>
      <c r="I7" s="513"/>
    </row>
    <row r="8" spans="1:9" ht="19.5" hidden="1" x14ac:dyDescent="0.4">
      <c r="A8" s="160"/>
      <c r="E8" s="166"/>
      <c r="F8" s="166"/>
      <c r="G8" s="166"/>
      <c r="H8" s="167"/>
      <c r="I8" s="166"/>
    </row>
    <row r="9" spans="1:9" ht="30.75" customHeight="1" x14ac:dyDescent="0.4">
      <c r="A9" s="160"/>
      <c r="E9" s="166"/>
      <c r="F9" s="166"/>
      <c r="G9" s="166"/>
      <c r="H9" s="167"/>
      <c r="I9" s="166"/>
    </row>
    <row r="11" spans="1:9" ht="15" customHeight="1" x14ac:dyDescent="0.4">
      <c r="A11" s="168"/>
      <c r="E11" s="514" t="s">
        <v>4</v>
      </c>
      <c r="F11" s="515"/>
      <c r="G11" s="169" t="s">
        <v>5</v>
      </c>
      <c r="H11" s="76" t="s">
        <v>6</v>
      </c>
      <c r="I11" s="76"/>
    </row>
    <row r="12" spans="1:9" ht="15" customHeight="1" x14ac:dyDescent="0.4">
      <c r="A12" s="75"/>
      <c r="B12" s="75"/>
      <c r="C12" s="75"/>
      <c r="D12" s="75"/>
      <c r="E12" s="514" t="s">
        <v>7</v>
      </c>
      <c r="F12" s="515"/>
      <c r="G12" s="169" t="s">
        <v>8</v>
      </c>
      <c r="H12" s="170" t="s">
        <v>9</v>
      </c>
      <c r="I12" s="171" t="s">
        <v>10</v>
      </c>
    </row>
    <row r="13" spans="1:9" ht="12.75" customHeight="1" x14ac:dyDescent="0.2">
      <c r="A13" s="75"/>
      <c r="B13" s="75"/>
      <c r="C13" s="75"/>
      <c r="D13" s="75"/>
      <c r="E13" s="514" t="s">
        <v>11</v>
      </c>
      <c r="F13" s="515"/>
      <c r="G13" s="172"/>
      <c r="H13" s="507" t="s">
        <v>36</v>
      </c>
      <c r="I13" s="507"/>
    </row>
    <row r="14" spans="1:9" ht="12.75" customHeight="1" x14ac:dyDescent="0.2">
      <c r="A14" s="75"/>
      <c r="B14" s="75"/>
      <c r="C14" s="75"/>
      <c r="D14" s="75"/>
      <c r="E14" s="173"/>
      <c r="F14" s="173"/>
      <c r="G14" s="172"/>
      <c r="H14" s="387"/>
      <c r="I14" s="387"/>
    </row>
    <row r="15" spans="1:9" ht="18.75" x14ac:dyDescent="0.4">
      <c r="A15" s="148" t="s">
        <v>37</v>
      </c>
      <c r="B15" s="148"/>
      <c r="C15" s="72"/>
      <c r="D15" s="148"/>
      <c r="E15" s="74"/>
      <c r="F15" s="74"/>
      <c r="G15" s="149"/>
      <c r="H15" s="75"/>
      <c r="I15" s="75"/>
    </row>
    <row r="16" spans="1:9" ht="19.5" x14ac:dyDescent="0.4">
      <c r="A16" s="174" t="s">
        <v>72</v>
      </c>
      <c r="B16" s="148"/>
      <c r="C16" s="72"/>
      <c r="D16" s="148"/>
      <c r="E16" s="516">
        <v>21019000</v>
      </c>
      <c r="F16" s="517"/>
      <c r="G16" s="175">
        <v>21113408.739999998</v>
      </c>
      <c r="H16" s="127">
        <v>21097138.739999998</v>
      </c>
      <c r="I16" s="127">
        <v>16270</v>
      </c>
    </row>
    <row r="17" spans="1:9" ht="18" x14ac:dyDescent="0.35">
      <c r="A17" s="176" t="s">
        <v>6</v>
      </c>
      <c r="B17" s="150"/>
      <c r="C17" s="177" t="s">
        <v>26</v>
      </c>
      <c r="D17" s="150"/>
      <c r="E17" s="150"/>
      <c r="F17" s="150"/>
      <c r="G17" s="77">
        <v>0</v>
      </c>
      <c r="H17" s="77">
        <v>0</v>
      </c>
      <c r="I17" s="77">
        <v>0</v>
      </c>
    </row>
    <row r="18" spans="1:9" ht="19.5" x14ac:dyDescent="0.4">
      <c r="A18" s="174" t="s">
        <v>73</v>
      </c>
      <c r="B18" s="150"/>
      <c r="C18" s="150"/>
      <c r="D18" s="150"/>
      <c r="E18" s="516">
        <v>21019000</v>
      </c>
      <c r="F18" s="517"/>
      <c r="G18" s="175">
        <v>21385593.379999999</v>
      </c>
      <c r="H18" s="127">
        <v>21254235.379999999</v>
      </c>
      <c r="I18" s="127">
        <v>131358</v>
      </c>
    </row>
    <row r="19" spans="1:9" ht="19.5" x14ac:dyDescent="0.4">
      <c r="A19" s="174"/>
      <c r="B19" s="150"/>
      <c r="C19" s="150"/>
      <c r="D19" s="150"/>
      <c r="E19" s="388"/>
      <c r="F19" s="389"/>
      <c r="G19" s="180"/>
      <c r="H19" s="127"/>
      <c r="I19" s="127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272184.6400000006</v>
      </c>
      <c r="H20" s="183">
        <f>H18-H16+H17</f>
        <v>157096.6400000006</v>
      </c>
      <c r="I20" s="183">
        <f>I18-I16+I17</f>
        <v>115088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272184.6400000006</v>
      </c>
      <c r="H21" s="183">
        <f>H20-H17</f>
        <v>157096.6400000006</v>
      </c>
      <c r="I21" s="183">
        <f>I20-I17</f>
        <v>115088</v>
      </c>
    </row>
    <row r="22" spans="1:9" ht="14.25" customHeight="1" x14ac:dyDescent="0.35">
      <c r="A22" s="74"/>
      <c r="B22" s="150"/>
      <c r="C22" s="150"/>
      <c r="D22" s="150"/>
      <c r="E22" s="150"/>
      <c r="F22" s="150"/>
      <c r="G22" s="150"/>
      <c r="H22" s="185"/>
      <c r="I22" s="185"/>
    </row>
    <row r="24" spans="1:9" ht="18.75" x14ac:dyDescent="0.4">
      <c r="A24" s="148" t="s">
        <v>76</v>
      </c>
      <c r="B24" s="186"/>
      <c r="C24" s="72"/>
      <c r="D24" s="186"/>
      <c r="E24" s="186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272184.6400000006</v>
      </c>
      <c r="H25" s="189">
        <f>H21-H26</f>
        <v>157096.6400000006</v>
      </c>
      <c r="I25" s="189">
        <f>I21-I26</f>
        <v>115088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272184.64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272184.64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04"/>
      <c r="B33" s="518" t="s">
        <v>79</v>
      </c>
      <c r="C33" s="518"/>
      <c r="D33" s="518"/>
      <c r="E33" s="518"/>
      <c r="F33" s="518"/>
      <c r="G33" s="427">
        <v>384706.7</v>
      </c>
      <c r="H33" s="545" t="s">
        <v>322</v>
      </c>
      <c r="I33" s="545"/>
    </row>
    <row r="34" spans="1:9" ht="38.25" customHeight="1" x14ac:dyDescent="0.2">
      <c r="A34" s="519" t="s">
        <v>221</v>
      </c>
      <c r="B34" s="520"/>
      <c r="C34" s="520"/>
      <c r="D34" s="520"/>
      <c r="E34" s="520"/>
      <c r="F34" s="520"/>
      <c r="G34" s="520"/>
      <c r="H34" s="520"/>
      <c r="I34" s="520"/>
    </row>
    <row r="35" spans="1:9" ht="18.75" customHeight="1" x14ac:dyDescent="0.4">
      <c r="A35" s="148" t="s">
        <v>41</v>
      </c>
      <c r="B35" s="148" t="s">
        <v>21</v>
      </c>
      <c r="C35" s="148"/>
      <c r="D35" s="186"/>
      <c r="E35" s="149"/>
      <c r="F35" s="150"/>
      <c r="G35" s="206"/>
      <c r="H35" s="75"/>
      <c r="I35" s="75"/>
    </row>
    <row r="36" spans="1:9" ht="18.75" x14ac:dyDescent="0.4">
      <c r="A36" s="148"/>
      <c r="B36" s="148"/>
      <c r="C36" s="148"/>
      <c r="D36" s="186"/>
      <c r="F36" s="207" t="s">
        <v>25</v>
      </c>
      <c r="G36" s="171" t="s">
        <v>5</v>
      </c>
      <c r="H36" s="75"/>
      <c r="I36" s="208" t="s">
        <v>27</v>
      </c>
    </row>
    <row r="37" spans="1:9" ht="16.5" x14ac:dyDescent="0.35">
      <c r="A37" s="209" t="s">
        <v>22</v>
      </c>
      <c r="B37" s="151"/>
      <c r="C37" s="74"/>
      <c r="D37" s="151"/>
      <c r="E37" s="149"/>
      <c r="F37" s="210">
        <v>0</v>
      </c>
      <c r="G37" s="210">
        <v>0</v>
      </c>
      <c r="H37" s="211"/>
      <c r="I37" s="212" t="str">
        <f>IF(F37=0,"nerozp.",G37/F37)</f>
        <v>nerozp.</v>
      </c>
    </row>
    <row r="38" spans="1:9" ht="16.5" hidden="1" x14ac:dyDescent="0.35">
      <c r="A38" s="209" t="s">
        <v>70</v>
      </c>
      <c r="B38" s="151"/>
      <c r="C38" s="74"/>
      <c r="D38" s="213"/>
      <c r="E38" s="213"/>
      <c r="F38" s="210">
        <v>0</v>
      </c>
      <c r="G38" s="210">
        <v>0</v>
      </c>
      <c r="H38" s="211"/>
      <c r="I38" s="212" t="e">
        <f>G38/F38</f>
        <v>#DIV/0!</v>
      </c>
    </row>
    <row r="39" spans="1:9" ht="16.5" hidden="1" x14ac:dyDescent="0.35">
      <c r="A39" s="209" t="s">
        <v>71</v>
      </c>
      <c r="B39" s="151"/>
      <c r="C39" s="74"/>
      <c r="D39" s="213"/>
      <c r="E39" s="213"/>
      <c r="F39" s="210">
        <v>0</v>
      </c>
      <c r="G39" s="210">
        <v>0</v>
      </c>
      <c r="H39" s="211"/>
      <c r="I39" s="212" t="e">
        <f>G39/F39</f>
        <v>#DIV/0!</v>
      </c>
    </row>
    <row r="40" spans="1:9" ht="16.5" x14ac:dyDescent="0.35">
      <c r="A40" s="209" t="s">
        <v>62</v>
      </c>
      <c r="B40" s="151"/>
      <c r="C40" s="74"/>
      <c r="D40" s="213"/>
      <c r="E40" s="213"/>
      <c r="F40" s="210">
        <v>0</v>
      </c>
      <c r="G40" s="210">
        <v>0</v>
      </c>
      <c r="H40" s="211"/>
      <c r="I40" s="212" t="str">
        <f>IF(F40=0,"nerozp.",G40/F40)</f>
        <v>nerozp.</v>
      </c>
    </row>
    <row r="41" spans="1:9" ht="16.5" x14ac:dyDescent="0.35">
      <c r="A41" s="209" t="s">
        <v>59</v>
      </c>
      <c r="B41" s="151"/>
      <c r="C41" s="74"/>
      <c r="D41" s="149"/>
      <c r="E41" s="149"/>
      <c r="F41" s="210">
        <v>154083</v>
      </c>
      <c r="G41" s="210">
        <v>0</v>
      </c>
      <c r="H41" s="211"/>
      <c r="I41" s="212">
        <f>IF(F41=0,"nerozp.",G41/F41)</f>
        <v>0</v>
      </c>
    </row>
    <row r="42" spans="1:9" ht="16.5" x14ac:dyDescent="0.35">
      <c r="A42" s="209" t="s">
        <v>60</v>
      </c>
      <c r="B42" s="74"/>
      <c r="C42" s="74"/>
      <c r="D42" s="75"/>
      <c r="E42" s="75"/>
      <c r="F42" s="210">
        <v>0</v>
      </c>
      <c r="G42" s="210">
        <v>0</v>
      </c>
      <c r="H42" s="211"/>
      <c r="I42" s="212" t="str">
        <f>IF(F42=0,"nerozp.",G42/F42)</f>
        <v>nerozp.</v>
      </c>
    </row>
    <row r="43" spans="1:9" hidden="1" x14ac:dyDescent="0.2">
      <c r="A43" s="511" t="s">
        <v>58</v>
      </c>
      <c r="B43" s="512"/>
      <c r="C43" s="512"/>
      <c r="D43" s="512"/>
      <c r="E43" s="512"/>
      <c r="F43" s="512"/>
      <c r="G43" s="512"/>
      <c r="H43" s="512"/>
      <c r="I43" s="512"/>
    </row>
    <row r="44" spans="1:9" ht="27" customHeight="1" x14ac:dyDescent="0.2">
      <c r="A44" s="214" t="s">
        <v>58</v>
      </c>
      <c r="B44" s="506"/>
      <c r="C44" s="506"/>
      <c r="D44" s="506"/>
      <c r="E44" s="506"/>
      <c r="F44" s="506"/>
      <c r="G44" s="506"/>
      <c r="H44" s="506"/>
      <c r="I44" s="506"/>
    </row>
    <row r="45" spans="1:9" ht="19.5" thickBot="1" x14ac:dyDescent="0.45">
      <c r="A45" s="148" t="s">
        <v>42</v>
      </c>
      <c r="B45" s="148" t="s">
        <v>16</v>
      </c>
      <c r="C45" s="148"/>
      <c r="D45" s="149"/>
      <c r="E45" s="149"/>
      <c r="F45" s="75"/>
      <c r="G45" s="215"/>
      <c r="H45" s="507" t="s">
        <v>29</v>
      </c>
      <c r="I45" s="507"/>
    </row>
    <row r="46" spans="1:9" ht="18.75" thickTop="1" x14ac:dyDescent="0.35">
      <c r="A46" s="128"/>
      <c r="B46" s="129"/>
      <c r="C46" s="216"/>
      <c r="D46" s="129"/>
      <c r="E46" s="217" t="s">
        <v>80</v>
      </c>
      <c r="F46" s="218" t="s">
        <v>17</v>
      </c>
      <c r="G46" s="218" t="s">
        <v>18</v>
      </c>
      <c r="H46" s="219" t="s">
        <v>19</v>
      </c>
      <c r="I46" s="220" t="s">
        <v>28</v>
      </c>
    </row>
    <row r="47" spans="1:9" x14ac:dyDescent="0.2">
      <c r="A47" s="130"/>
      <c r="B47" s="126"/>
      <c r="C47" s="126"/>
      <c r="D47" s="126"/>
      <c r="E47" s="221"/>
      <c r="F47" s="508"/>
      <c r="G47" s="222"/>
      <c r="H47" s="223">
        <v>43465</v>
      </c>
      <c r="I47" s="224">
        <v>43465</v>
      </c>
    </row>
    <row r="48" spans="1:9" x14ac:dyDescent="0.2">
      <c r="A48" s="130"/>
      <c r="B48" s="126"/>
      <c r="C48" s="126"/>
      <c r="D48" s="126"/>
      <c r="E48" s="221"/>
      <c r="F48" s="508"/>
      <c r="G48" s="225"/>
      <c r="H48" s="225"/>
      <c r="I48" s="131"/>
    </row>
    <row r="49" spans="1:9" ht="13.5" thickBot="1" x14ac:dyDescent="0.25">
      <c r="A49" s="132"/>
      <c r="B49" s="133"/>
      <c r="C49" s="133"/>
      <c r="D49" s="133"/>
      <c r="E49" s="221"/>
      <c r="F49" s="226"/>
      <c r="G49" s="226"/>
      <c r="H49" s="226"/>
      <c r="I49" s="134"/>
    </row>
    <row r="50" spans="1:9" ht="13.5" thickTop="1" x14ac:dyDescent="0.2">
      <c r="A50" s="227"/>
      <c r="B50" s="228"/>
      <c r="C50" s="228" t="s">
        <v>15</v>
      </c>
      <c r="D50" s="228"/>
      <c r="E50" s="229">
        <v>53515</v>
      </c>
      <c r="F50" s="230">
        <v>0</v>
      </c>
      <c r="G50" s="231">
        <v>0</v>
      </c>
      <c r="H50" s="231">
        <f>E50+F50-G50</f>
        <v>53515</v>
      </c>
      <c r="I50" s="232">
        <v>53515</v>
      </c>
    </row>
    <row r="51" spans="1:9" x14ac:dyDescent="0.2">
      <c r="A51" s="233"/>
      <c r="B51" s="234"/>
      <c r="C51" s="234" t="s">
        <v>20</v>
      </c>
      <c r="D51" s="234"/>
      <c r="E51" s="235">
        <v>110888.11</v>
      </c>
      <c r="F51" s="236">
        <v>268645.68</v>
      </c>
      <c r="G51" s="237">
        <v>257690</v>
      </c>
      <c r="H51" s="237">
        <f>E51+F51-G51</f>
        <v>121843.78999999998</v>
      </c>
      <c r="I51" s="238">
        <v>104701.25</v>
      </c>
    </row>
    <row r="52" spans="1:9" x14ac:dyDescent="0.2">
      <c r="A52" s="233"/>
      <c r="B52" s="234"/>
      <c r="C52" s="234" t="s">
        <v>63</v>
      </c>
      <c r="D52" s="234"/>
      <c r="E52" s="235">
        <v>29740.37</v>
      </c>
      <c r="F52" s="236">
        <v>298005.7</v>
      </c>
      <c r="G52" s="237">
        <v>100000</v>
      </c>
      <c r="H52" s="237">
        <f>E52+F52-G52</f>
        <v>227746.07</v>
      </c>
      <c r="I52" s="238">
        <v>227746.07</v>
      </c>
    </row>
    <row r="53" spans="1:9" x14ac:dyDescent="0.2">
      <c r="A53" s="233"/>
      <c r="B53" s="234"/>
      <c r="C53" s="234" t="s">
        <v>61</v>
      </c>
      <c r="D53" s="234"/>
      <c r="E53" s="235">
        <v>37323.589999999997</v>
      </c>
      <c r="F53" s="236">
        <v>271083</v>
      </c>
      <c r="G53" s="237">
        <v>286153.8</v>
      </c>
      <c r="H53" s="237">
        <f>E53+F53-G53</f>
        <v>22252.789999999979</v>
      </c>
      <c r="I53" s="238">
        <v>22252.79</v>
      </c>
    </row>
    <row r="54" spans="1:9" ht="18.75" thickBot="1" x14ac:dyDescent="0.4">
      <c r="A54" s="239" t="s">
        <v>11</v>
      </c>
      <c r="B54" s="240"/>
      <c r="C54" s="240"/>
      <c r="D54" s="240"/>
      <c r="E54" s="241">
        <f>E50+E51+E52+E53</f>
        <v>231467.06999999998</v>
      </c>
      <c r="F54" s="242">
        <f>F50+F51+F52+F53</f>
        <v>837734.38</v>
      </c>
      <c r="G54" s="243">
        <f>G50+G51+G52+G53</f>
        <v>643843.80000000005</v>
      </c>
      <c r="H54" s="243">
        <f>H50+H51+H52+H53</f>
        <v>425357.64999999997</v>
      </c>
      <c r="I54" s="244">
        <f>SUM(I50:I53)</f>
        <v>408215.11</v>
      </c>
    </row>
    <row r="55" spans="1:9" ht="18.75" thickTop="1" x14ac:dyDescent="0.35">
      <c r="A55" s="245"/>
      <c r="B55" s="150"/>
      <c r="C55" s="150"/>
      <c r="D55" s="149"/>
      <c r="E55" s="149"/>
      <c r="F55" s="75"/>
      <c r="G55" s="509" t="str">
        <f>IF(I50=H50,"","Zdůvodnit rozdíl mezi fin. krytím a stavem fondu odměn, popř. vyplnit tab. č. 2.3.Fondu odměn")</f>
        <v/>
      </c>
      <c r="H55" s="510"/>
      <c r="I55" s="510"/>
    </row>
    <row r="56" spans="1:9" x14ac:dyDescent="0.2">
      <c r="G56" s="247"/>
    </row>
    <row r="63" spans="1:9" x14ac:dyDescent="0.2">
      <c r="A63" s="78"/>
      <c r="B63" s="78"/>
      <c r="C63" s="78"/>
      <c r="D63" s="78"/>
      <c r="E63" s="78"/>
      <c r="F63" s="78"/>
      <c r="G63" s="78"/>
      <c r="H63" s="78"/>
      <c r="I63" s="78"/>
    </row>
    <row r="64" spans="1:9" x14ac:dyDescent="0.2">
      <c r="A64" s="78"/>
      <c r="B64" s="78"/>
      <c r="C64" s="78"/>
      <c r="D64" s="78"/>
      <c r="E64" s="78"/>
      <c r="F64" s="78"/>
      <c r="G64" s="78"/>
      <c r="H64" s="78"/>
      <c r="I64" s="78"/>
    </row>
    <row r="65" spans="1:9" x14ac:dyDescent="0.2">
      <c r="A65" s="78"/>
      <c r="B65" s="78"/>
      <c r="C65" s="78"/>
      <c r="D65" s="78"/>
      <c r="E65" s="78"/>
      <c r="F65" s="78"/>
      <c r="G65" s="78"/>
      <c r="H65" s="78"/>
      <c r="I65" s="78"/>
    </row>
    <row r="66" spans="1:9" x14ac:dyDescent="0.2">
      <c r="A66" s="78"/>
      <c r="B66" s="78"/>
      <c r="C66" s="78"/>
      <c r="D66" s="78"/>
      <c r="E66" s="78"/>
      <c r="F66" s="78"/>
      <c r="G66" s="78"/>
      <c r="H66" s="78"/>
      <c r="I66" s="78"/>
    </row>
    <row r="67" spans="1:9" x14ac:dyDescent="0.2">
      <c r="A67" s="78"/>
      <c r="B67" s="78"/>
      <c r="C67" s="78"/>
      <c r="D67" s="78"/>
      <c r="E67" s="78"/>
      <c r="F67" s="78"/>
      <c r="G67" s="78"/>
      <c r="H67" s="78"/>
      <c r="I67" s="78"/>
    </row>
    <row r="68" spans="1:9" x14ac:dyDescent="0.2">
      <c r="A68" s="78"/>
      <c r="B68" s="78"/>
      <c r="C68" s="78"/>
      <c r="D68" s="78"/>
      <c r="E68" s="78"/>
      <c r="F68" s="78"/>
      <c r="G68" s="78"/>
      <c r="H68" s="78"/>
      <c r="I68" s="78"/>
    </row>
    <row r="69" spans="1:9" x14ac:dyDescent="0.2">
      <c r="A69" s="78"/>
      <c r="B69" s="78"/>
      <c r="C69" s="78"/>
      <c r="D69" s="78"/>
      <c r="E69" s="78"/>
      <c r="F69" s="78"/>
      <c r="G69" s="78"/>
      <c r="H69" s="78"/>
      <c r="I69" s="78"/>
    </row>
    <row r="70" spans="1:9" x14ac:dyDescent="0.2">
      <c r="A70" s="78"/>
      <c r="B70" s="78"/>
      <c r="C70" s="78"/>
      <c r="D70" s="78"/>
      <c r="E70" s="78"/>
      <c r="F70" s="78"/>
      <c r="G70" s="78"/>
      <c r="H70" s="78"/>
      <c r="I70" s="78"/>
    </row>
    <row r="71" spans="1:9" x14ac:dyDescent="0.2">
      <c r="A71" s="78"/>
      <c r="B71" s="78"/>
      <c r="C71" s="78"/>
      <c r="D71" s="78"/>
      <c r="E71" s="78"/>
      <c r="F71" s="78"/>
      <c r="G71" s="78"/>
      <c r="H71" s="78"/>
      <c r="I71" s="78"/>
    </row>
    <row r="72" spans="1:9" x14ac:dyDescent="0.2">
      <c r="A72" s="78"/>
      <c r="B72" s="78"/>
      <c r="C72" s="78"/>
      <c r="D72" s="78"/>
      <c r="E72" s="78"/>
      <c r="F72" s="78"/>
      <c r="G72" s="78"/>
      <c r="H72" s="78"/>
      <c r="I72" s="78"/>
    </row>
    <row r="73" spans="1:9" x14ac:dyDescent="0.2">
      <c r="A73" s="78"/>
      <c r="B73" s="78"/>
      <c r="C73" s="78"/>
      <c r="D73" s="78"/>
      <c r="E73" s="78"/>
      <c r="F73" s="78"/>
      <c r="G73" s="78"/>
      <c r="H73" s="78"/>
      <c r="I73" s="78"/>
    </row>
    <row r="74" spans="1:9" x14ac:dyDescent="0.2">
      <c r="A74" s="78"/>
      <c r="B74" s="78"/>
      <c r="C74" s="78"/>
      <c r="D74" s="78"/>
      <c r="E74" s="78"/>
      <c r="F74" s="78"/>
      <c r="G74" s="78"/>
      <c r="H74" s="78"/>
      <c r="I74" s="78"/>
    </row>
    <row r="75" spans="1:9" x14ac:dyDescent="0.2">
      <c r="A75" s="78"/>
      <c r="B75" s="78"/>
      <c r="C75" s="78"/>
      <c r="D75" s="78"/>
      <c r="E75" s="78"/>
      <c r="F75" s="78"/>
      <c r="G75" s="78"/>
      <c r="H75" s="78"/>
      <c r="I75" s="78"/>
    </row>
    <row r="76" spans="1:9" x14ac:dyDescent="0.2">
      <c r="A76" s="78"/>
      <c r="B76" s="78"/>
      <c r="C76" s="78"/>
      <c r="D76" s="78"/>
      <c r="E76" s="78"/>
      <c r="F76" s="78"/>
      <c r="G76" s="78"/>
      <c r="H76" s="78"/>
      <c r="I76" s="78"/>
    </row>
    <row r="77" spans="1:9" x14ac:dyDescent="0.2">
      <c r="A77" s="78"/>
      <c r="B77" s="78"/>
      <c r="C77" s="78"/>
      <c r="D77" s="78"/>
      <c r="E77" s="78"/>
      <c r="F77" s="78"/>
      <c r="G77" s="78"/>
      <c r="H77" s="78"/>
      <c r="I77" s="78"/>
    </row>
    <row r="78" spans="1:9" x14ac:dyDescent="0.2">
      <c r="A78" s="78"/>
      <c r="B78" s="78"/>
      <c r="C78" s="78"/>
      <c r="D78" s="78"/>
      <c r="E78" s="78"/>
      <c r="F78" s="78"/>
      <c r="G78" s="78"/>
      <c r="H78" s="78"/>
      <c r="I78" s="78"/>
    </row>
    <row r="79" spans="1:9" x14ac:dyDescent="0.2">
      <c r="A79" s="78"/>
      <c r="B79" s="78"/>
      <c r="C79" s="78"/>
      <c r="D79" s="78"/>
      <c r="E79" s="78"/>
      <c r="F79" s="78"/>
      <c r="G79" s="78"/>
      <c r="H79" s="78"/>
      <c r="I79" s="78"/>
    </row>
    <row r="80" spans="1:9" x14ac:dyDescent="0.2">
      <c r="A80" s="78"/>
      <c r="B80" s="78"/>
      <c r="C80" s="78"/>
      <c r="D80" s="78"/>
      <c r="E80" s="78"/>
      <c r="F80" s="78"/>
      <c r="G80" s="78"/>
      <c r="H80" s="78"/>
      <c r="I80" s="78"/>
    </row>
    <row r="81" spans="1:9" x14ac:dyDescent="0.2">
      <c r="A81" s="78"/>
      <c r="B81" s="78"/>
      <c r="C81" s="78"/>
      <c r="D81" s="78"/>
      <c r="E81" s="78"/>
      <c r="F81" s="78"/>
      <c r="G81" s="78"/>
      <c r="H81" s="78"/>
      <c r="I81" s="78"/>
    </row>
    <row r="82" spans="1:9" x14ac:dyDescent="0.2">
      <c r="A82" s="78"/>
      <c r="B82" s="78"/>
      <c r="C82" s="78"/>
      <c r="D82" s="78"/>
      <c r="E82" s="78"/>
      <c r="F82" s="78"/>
      <c r="G82" s="78"/>
      <c r="H82" s="78"/>
      <c r="I82" s="78"/>
    </row>
    <row r="83" spans="1:9" x14ac:dyDescent="0.2">
      <c r="A83" s="78"/>
      <c r="B83" s="78"/>
      <c r="C83" s="78"/>
      <c r="D83" s="78"/>
      <c r="E83" s="78"/>
      <c r="F83" s="78"/>
      <c r="G83" s="78"/>
      <c r="H83" s="78"/>
      <c r="I83" s="78"/>
    </row>
    <row r="84" spans="1:9" x14ac:dyDescent="0.2">
      <c r="A84" s="78"/>
      <c r="B84" s="78"/>
      <c r="C84" s="78"/>
      <c r="D84" s="78"/>
      <c r="E84" s="78"/>
      <c r="F84" s="78"/>
      <c r="G84" s="78"/>
      <c r="H84" s="78"/>
      <c r="I84" s="78"/>
    </row>
    <row r="85" spans="1:9" x14ac:dyDescent="0.2">
      <c r="A85" s="78"/>
      <c r="B85" s="78"/>
      <c r="C85" s="78"/>
      <c r="D85" s="78"/>
      <c r="E85" s="78"/>
      <c r="F85" s="78"/>
      <c r="G85" s="78"/>
      <c r="H85" s="78"/>
      <c r="I85" s="78"/>
    </row>
    <row r="86" spans="1:9" x14ac:dyDescent="0.2">
      <c r="A86" s="78"/>
      <c r="B86" s="78"/>
      <c r="C86" s="78"/>
      <c r="D86" s="78"/>
      <c r="E86" s="78"/>
      <c r="F86" s="78"/>
      <c r="G86" s="78"/>
      <c r="H86" s="78"/>
      <c r="I86" s="78"/>
    </row>
    <row r="87" spans="1:9" x14ac:dyDescent="0.2">
      <c r="A87" s="78"/>
      <c r="B87" s="78"/>
      <c r="C87" s="78"/>
      <c r="D87" s="78"/>
      <c r="E87" s="78"/>
      <c r="F87" s="78"/>
      <c r="G87" s="78"/>
      <c r="H87" s="78"/>
      <c r="I87" s="78"/>
    </row>
    <row r="88" spans="1:9" x14ac:dyDescent="0.2">
      <c r="A88" s="78"/>
      <c r="B88" s="78"/>
      <c r="C88" s="78"/>
      <c r="D88" s="78"/>
      <c r="E88" s="78"/>
      <c r="F88" s="78"/>
      <c r="G88" s="78"/>
      <c r="H88" s="78"/>
      <c r="I88" s="78"/>
    </row>
    <row r="89" spans="1:9" x14ac:dyDescent="0.2">
      <c r="A89" s="78"/>
      <c r="B89" s="78"/>
      <c r="C89" s="78"/>
      <c r="D89" s="78"/>
      <c r="E89" s="78"/>
      <c r="F89" s="78"/>
      <c r="G89" s="78"/>
      <c r="H89" s="78"/>
      <c r="I89" s="78"/>
    </row>
    <row r="90" spans="1:9" x14ac:dyDescent="0.2">
      <c r="A90" s="78"/>
      <c r="B90" s="78"/>
      <c r="C90" s="78"/>
      <c r="D90" s="78"/>
      <c r="E90" s="78"/>
      <c r="F90" s="78"/>
      <c r="G90" s="78"/>
      <c r="H90" s="78"/>
      <c r="I90" s="78"/>
    </row>
    <row r="91" spans="1:9" x14ac:dyDescent="0.2">
      <c r="A91" s="78"/>
      <c r="B91" s="78"/>
      <c r="C91" s="78"/>
      <c r="D91" s="78"/>
      <c r="E91" s="78"/>
      <c r="F91" s="78"/>
      <c r="G91" s="78"/>
      <c r="H91" s="78"/>
      <c r="I91" s="78"/>
    </row>
    <row r="92" spans="1:9" x14ac:dyDescent="0.2">
      <c r="A92" s="78"/>
      <c r="B92" s="78"/>
      <c r="C92" s="78"/>
      <c r="D92" s="78"/>
      <c r="E92" s="78"/>
      <c r="F92" s="78"/>
      <c r="G92" s="78"/>
      <c r="H92" s="78"/>
      <c r="I92" s="78"/>
    </row>
    <row r="93" spans="1:9" x14ac:dyDescent="0.2">
      <c r="A93" s="78"/>
      <c r="B93" s="78"/>
      <c r="C93" s="78"/>
      <c r="D93" s="78"/>
      <c r="E93" s="78"/>
      <c r="F93" s="78"/>
      <c r="G93" s="78"/>
      <c r="H93" s="78"/>
      <c r="I93" s="78"/>
    </row>
    <row r="95" spans="1:9" x14ac:dyDescent="0.2">
      <c r="A95" s="78"/>
      <c r="B95" s="78"/>
      <c r="C95" s="78"/>
      <c r="D95" s="78"/>
      <c r="E95" s="78"/>
      <c r="F95" s="78"/>
      <c r="G95" s="78"/>
      <c r="H95" s="78"/>
      <c r="I95" s="78"/>
    </row>
    <row r="96" spans="1:9" x14ac:dyDescent="0.2">
      <c r="A96" s="78"/>
      <c r="B96" s="78"/>
      <c r="C96" s="78"/>
      <c r="D96" s="78"/>
      <c r="E96" s="78"/>
      <c r="F96" s="78"/>
      <c r="G96" s="78"/>
      <c r="H96" s="78"/>
      <c r="I96" s="78"/>
    </row>
    <row r="97" spans="1:9" x14ac:dyDescent="0.2">
      <c r="A97" s="78"/>
      <c r="B97" s="78"/>
      <c r="C97" s="78"/>
      <c r="D97" s="78"/>
      <c r="E97" s="78"/>
      <c r="F97" s="78"/>
      <c r="G97" s="78"/>
      <c r="H97" s="78"/>
      <c r="I97" s="78"/>
    </row>
    <row r="98" spans="1:9" x14ac:dyDescent="0.2">
      <c r="A98" s="78"/>
      <c r="B98" s="78"/>
      <c r="C98" s="78"/>
      <c r="D98" s="78"/>
      <c r="E98" s="78"/>
      <c r="F98" s="78"/>
      <c r="G98" s="78"/>
      <c r="H98" s="78"/>
      <c r="I98" s="78"/>
    </row>
    <row r="99" spans="1:9" x14ac:dyDescent="0.2">
      <c r="A99" s="78"/>
      <c r="B99" s="78"/>
      <c r="C99" s="78"/>
      <c r="D99" s="78"/>
      <c r="E99" s="78"/>
      <c r="F99" s="78"/>
      <c r="G99" s="78"/>
      <c r="H99" s="78"/>
      <c r="I99" s="78"/>
    </row>
    <row r="101" spans="1:9" x14ac:dyDescent="0.2">
      <c r="A101" s="78"/>
      <c r="B101" s="78"/>
      <c r="C101" s="78"/>
      <c r="D101" s="78"/>
      <c r="E101" s="78"/>
      <c r="F101" s="78"/>
      <c r="G101" s="78"/>
      <c r="H101" s="78"/>
      <c r="I101" s="78"/>
    </row>
    <row r="102" spans="1:9" x14ac:dyDescent="0.2">
      <c r="A102" s="78"/>
      <c r="B102" s="78"/>
      <c r="C102" s="78"/>
      <c r="D102" s="78"/>
      <c r="E102" s="78"/>
      <c r="F102" s="78"/>
      <c r="G102" s="78"/>
      <c r="H102" s="78"/>
      <c r="I102" s="78"/>
    </row>
    <row r="103" spans="1:9" x14ac:dyDescent="0.2">
      <c r="A103" s="78"/>
      <c r="B103" s="78"/>
      <c r="C103" s="78"/>
      <c r="D103" s="78"/>
      <c r="E103" s="78"/>
      <c r="F103" s="78"/>
      <c r="G103" s="78"/>
      <c r="H103" s="78"/>
      <c r="I103" s="78"/>
    </row>
    <row r="105" spans="1:9" x14ac:dyDescent="0.2">
      <c r="A105" s="78"/>
      <c r="B105" s="78"/>
      <c r="C105" s="78"/>
      <c r="D105" s="78"/>
      <c r="E105" s="78"/>
      <c r="F105" s="78"/>
      <c r="G105" s="78"/>
      <c r="H105" s="78"/>
      <c r="I105" s="78"/>
    </row>
    <row r="106" spans="1:9" x14ac:dyDescent="0.2">
      <c r="A106" s="78"/>
      <c r="B106" s="78"/>
      <c r="C106" s="78"/>
      <c r="D106" s="78"/>
      <c r="E106" s="78"/>
      <c r="F106" s="78"/>
      <c r="G106" s="78"/>
      <c r="H106" s="78"/>
      <c r="I106" s="78"/>
    </row>
    <row r="108" spans="1:9" x14ac:dyDescent="0.2">
      <c r="A108" s="78"/>
      <c r="B108" s="78"/>
      <c r="C108" s="78"/>
      <c r="D108" s="78"/>
      <c r="E108" s="78"/>
      <c r="F108" s="78"/>
      <c r="G108" s="78"/>
      <c r="H108" s="78"/>
      <c r="I108" s="78"/>
    </row>
    <row r="109" spans="1:9" x14ac:dyDescent="0.2">
      <c r="A109" s="78"/>
      <c r="B109" s="78"/>
      <c r="C109" s="78"/>
      <c r="D109" s="78"/>
      <c r="E109" s="78"/>
      <c r="F109" s="78"/>
      <c r="G109" s="78"/>
      <c r="H109" s="78"/>
      <c r="I109" s="78"/>
    </row>
    <row r="110" spans="1:9" x14ac:dyDescent="0.2">
      <c r="A110" s="78"/>
      <c r="B110" s="78"/>
      <c r="C110" s="78"/>
      <c r="D110" s="78"/>
      <c r="E110" s="78"/>
      <c r="F110" s="78"/>
      <c r="G110" s="78"/>
      <c r="H110" s="78"/>
      <c r="I110" s="78"/>
    </row>
    <row r="111" spans="1:9" x14ac:dyDescent="0.2">
      <c r="A111" s="78"/>
      <c r="B111" s="78"/>
      <c r="C111" s="78"/>
      <c r="D111" s="78"/>
      <c r="E111" s="78"/>
      <c r="F111" s="78"/>
      <c r="G111" s="78"/>
      <c r="H111" s="78"/>
      <c r="I111" s="78"/>
    </row>
    <row r="112" spans="1:9" x14ac:dyDescent="0.2">
      <c r="A112" s="78"/>
      <c r="B112" s="78"/>
      <c r="C112" s="78"/>
      <c r="D112" s="78"/>
      <c r="E112" s="78"/>
      <c r="F112" s="78"/>
      <c r="G112" s="78"/>
      <c r="H112" s="78"/>
      <c r="I112" s="78"/>
    </row>
    <row r="113" spans="1:9" x14ac:dyDescent="0.2">
      <c r="A113" s="78"/>
      <c r="B113" s="78"/>
      <c r="C113" s="78"/>
      <c r="D113" s="78"/>
      <c r="E113" s="78"/>
      <c r="F113" s="78"/>
      <c r="G113" s="78"/>
      <c r="H113" s="78"/>
      <c r="I113" s="78"/>
    </row>
    <row r="115" spans="1:9" x14ac:dyDescent="0.2">
      <c r="A115" s="78"/>
      <c r="B115" s="78"/>
      <c r="C115" s="78"/>
      <c r="D115" s="78"/>
      <c r="E115" s="78"/>
      <c r="F115" s="78"/>
      <c r="G115" s="78"/>
      <c r="H115" s="78"/>
      <c r="I115" s="78"/>
    </row>
    <row r="116" spans="1:9" x14ac:dyDescent="0.2">
      <c r="A116" s="78"/>
      <c r="B116" s="78"/>
      <c r="C116" s="78"/>
      <c r="D116" s="78"/>
      <c r="E116" s="78"/>
      <c r="F116" s="78"/>
      <c r="G116" s="78"/>
      <c r="H116" s="78"/>
      <c r="I116" s="78"/>
    </row>
    <row r="119" spans="1:9" x14ac:dyDescent="0.2">
      <c r="A119" s="78"/>
      <c r="B119" s="78"/>
      <c r="C119" s="78"/>
      <c r="D119" s="78"/>
      <c r="E119" s="78"/>
      <c r="F119" s="78"/>
      <c r="G119" s="78"/>
      <c r="H119" s="78"/>
      <c r="I119" s="78"/>
    </row>
    <row r="120" spans="1:9" x14ac:dyDescent="0.2">
      <c r="A120" s="78"/>
      <c r="B120" s="78"/>
      <c r="C120" s="78"/>
      <c r="D120" s="78"/>
      <c r="E120" s="78"/>
      <c r="F120" s="78"/>
      <c r="G120" s="78"/>
      <c r="H120" s="78"/>
      <c r="I120" s="78"/>
    </row>
    <row r="121" spans="1:9" x14ac:dyDescent="0.2">
      <c r="A121" s="78"/>
      <c r="B121" s="78"/>
      <c r="C121" s="78"/>
      <c r="D121" s="78"/>
      <c r="E121" s="78"/>
      <c r="F121" s="78"/>
      <c r="G121" s="78"/>
      <c r="H121" s="78"/>
      <c r="I121" s="78"/>
    </row>
    <row r="122" spans="1:9" x14ac:dyDescent="0.2">
      <c r="A122" s="78"/>
      <c r="B122" s="78"/>
      <c r="C122" s="78"/>
      <c r="D122" s="78"/>
      <c r="E122" s="78"/>
      <c r="F122" s="78"/>
      <c r="G122" s="78"/>
      <c r="H122" s="78"/>
      <c r="I122" s="78"/>
    </row>
    <row r="123" spans="1:9" x14ac:dyDescent="0.2">
      <c r="A123" s="78"/>
      <c r="B123" s="78"/>
      <c r="C123" s="78"/>
      <c r="D123" s="78"/>
      <c r="E123" s="78"/>
      <c r="F123" s="78"/>
      <c r="G123" s="78"/>
      <c r="H123" s="78"/>
      <c r="I123" s="78"/>
    </row>
    <row r="126" spans="1:9" x14ac:dyDescent="0.2">
      <c r="A126" s="78"/>
      <c r="B126" s="78"/>
      <c r="C126" s="78"/>
      <c r="D126" s="78"/>
      <c r="E126" s="78"/>
      <c r="F126" s="78"/>
      <c r="G126" s="78"/>
      <c r="H126" s="78"/>
      <c r="I126" s="78"/>
    </row>
    <row r="127" spans="1:9" x14ac:dyDescent="0.2">
      <c r="A127" s="78"/>
      <c r="B127" s="78"/>
      <c r="C127" s="78"/>
      <c r="D127" s="78"/>
      <c r="E127" s="78"/>
      <c r="F127" s="78"/>
      <c r="G127" s="78"/>
      <c r="H127" s="78"/>
      <c r="I127" s="78"/>
    </row>
    <row r="129" spans="1:9" x14ac:dyDescent="0.2">
      <c r="A129" s="78"/>
      <c r="B129" s="78"/>
      <c r="C129" s="78"/>
      <c r="D129" s="78"/>
      <c r="E129" s="78"/>
      <c r="F129" s="78"/>
      <c r="G129" s="78"/>
      <c r="H129" s="78"/>
      <c r="I129" s="78"/>
    </row>
    <row r="130" spans="1:9" x14ac:dyDescent="0.2">
      <c r="A130" s="78"/>
      <c r="B130" s="78"/>
      <c r="C130" s="78"/>
      <c r="D130" s="78"/>
      <c r="E130" s="78"/>
      <c r="F130" s="78"/>
      <c r="G130" s="78"/>
      <c r="H130" s="78"/>
      <c r="I130" s="78"/>
    </row>
    <row r="131" spans="1:9" x14ac:dyDescent="0.2">
      <c r="A131" s="78"/>
      <c r="B131" s="78"/>
      <c r="C131" s="78"/>
      <c r="D131" s="78"/>
      <c r="E131" s="78"/>
      <c r="F131" s="78"/>
      <c r="G131" s="78"/>
      <c r="H131" s="78"/>
      <c r="I131" s="78"/>
    </row>
    <row r="132" spans="1:9" x14ac:dyDescent="0.2">
      <c r="A132" s="78"/>
      <c r="B132" s="78"/>
      <c r="C132" s="78"/>
      <c r="D132" s="78"/>
      <c r="E132" s="78"/>
      <c r="F132" s="78"/>
      <c r="G132" s="78"/>
      <c r="H132" s="78"/>
      <c r="I132" s="78"/>
    </row>
    <row r="134" spans="1:9" x14ac:dyDescent="0.2">
      <c r="A134" s="78"/>
      <c r="B134" s="78"/>
      <c r="C134" s="78"/>
      <c r="D134" s="78"/>
      <c r="E134" s="78"/>
      <c r="F134" s="78"/>
      <c r="G134" s="78"/>
      <c r="H134" s="78"/>
      <c r="I134" s="78"/>
    </row>
    <row r="137" spans="1:9" x14ac:dyDescent="0.2">
      <c r="A137" s="78"/>
      <c r="B137" s="78"/>
      <c r="C137" s="78"/>
      <c r="D137" s="78"/>
      <c r="E137" s="78"/>
      <c r="F137" s="78"/>
      <c r="G137" s="78"/>
      <c r="H137" s="78"/>
      <c r="I137" s="78"/>
    </row>
    <row r="138" spans="1:9" x14ac:dyDescent="0.2">
      <c r="A138" s="78"/>
      <c r="B138" s="78"/>
      <c r="C138" s="78"/>
      <c r="D138" s="78"/>
      <c r="E138" s="78"/>
      <c r="F138" s="78"/>
      <c r="G138" s="78"/>
      <c r="H138" s="78"/>
      <c r="I138" s="78"/>
    </row>
    <row r="139" spans="1:9" x14ac:dyDescent="0.2">
      <c r="A139" s="78"/>
      <c r="B139" s="78"/>
      <c r="C139" s="78"/>
      <c r="D139" s="78"/>
      <c r="E139" s="78"/>
      <c r="F139" s="78"/>
      <c r="G139" s="78"/>
      <c r="H139" s="78"/>
      <c r="I139" s="78"/>
    </row>
    <row r="140" spans="1:9" x14ac:dyDescent="0.2">
      <c r="A140" s="78"/>
      <c r="B140" s="78"/>
      <c r="C140" s="78"/>
      <c r="D140" s="78"/>
      <c r="E140" s="78"/>
      <c r="F140" s="78"/>
      <c r="G140" s="78"/>
      <c r="H140" s="78"/>
      <c r="I140" s="78"/>
    </row>
    <row r="141" spans="1:9" x14ac:dyDescent="0.2">
      <c r="A141" s="78"/>
      <c r="B141" s="78"/>
      <c r="C141" s="78"/>
      <c r="D141" s="78"/>
      <c r="E141" s="78"/>
      <c r="F141" s="78"/>
      <c r="G141" s="78"/>
      <c r="H141" s="78"/>
      <c r="I141" s="78"/>
    </row>
    <row r="145" spans="1:9" x14ac:dyDescent="0.2">
      <c r="A145" s="78"/>
      <c r="B145" s="78"/>
      <c r="C145" s="78"/>
      <c r="D145" s="78"/>
      <c r="E145" s="78"/>
      <c r="F145" s="78"/>
      <c r="G145" s="78"/>
      <c r="H145" s="78"/>
      <c r="I145" s="78"/>
    </row>
    <row r="151" spans="1:9" x14ac:dyDescent="0.2">
      <c r="A151" s="78"/>
      <c r="B151" s="78"/>
      <c r="C151" s="78"/>
      <c r="D151" s="78"/>
      <c r="E151" s="78"/>
      <c r="F151" s="78"/>
      <c r="G151" s="78"/>
      <c r="H151" s="78"/>
      <c r="I151" s="78"/>
    </row>
    <row r="156" spans="1:9" x14ac:dyDescent="0.2">
      <c r="A156" s="78"/>
      <c r="B156" s="78"/>
      <c r="C156" s="78"/>
      <c r="D156" s="78"/>
      <c r="E156" s="78"/>
      <c r="F156" s="78"/>
      <c r="G156" s="78"/>
      <c r="H156" s="78"/>
      <c r="I156" s="78"/>
    </row>
    <row r="157" spans="1:9" x14ac:dyDescent="0.2">
      <c r="A157" s="78"/>
      <c r="B157" s="78"/>
      <c r="C157" s="78"/>
      <c r="D157" s="78"/>
      <c r="E157" s="78"/>
      <c r="F157" s="78"/>
      <c r="G157" s="78"/>
      <c r="H157" s="78"/>
      <c r="I157" s="78"/>
    </row>
    <row r="158" spans="1:9" x14ac:dyDescent="0.2">
      <c r="A158" s="78"/>
      <c r="B158" s="78"/>
      <c r="C158" s="78"/>
      <c r="D158" s="78"/>
      <c r="E158" s="78"/>
      <c r="F158" s="78"/>
      <c r="G158" s="78"/>
      <c r="H158" s="78"/>
      <c r="I158" s="78"/>
    </row>
    <row r="159" spans="1:9" x14ac:dyDescent="0.2">
      <c r="A159" s="78"/>
      <c r="B159" s="78"/>
      <c r="C159" s="78"/>
      <c r="D159" s="78"/>
      <c r="E159" s="78"/>
      <c r="F159" s="78"/>
      <c r="G159" s="78"/>
      <c r="H159" s="78"/>
      <c r="I159" s="78"/>
    </row>
    <row r="160" spans="1:9" x14ac:dyDescent="0.2">
      <c r="A160" s="78"/>
      <c r="B160" s="78"/>
      <c r="C160" s="78"/>
      <c r="D160" s="78"/>
      <c r="E160" s="78"/>
      <c r="F160" s="78"/>
      <c r="G160" s="78"/>
      <c r="H160" s="78"/>
      <c r="I160" s="78"/>
    </row>
    <row r="161" spans="1:9" x14ac:dyDescent="0.2">
      <c r="A161" s="78"/>
      <c r="B161" s="78"/>
      <c r="C161" s="78"/>
      <c r="D161" s="78"/>
      <c r="E161" s="78"/>
      <c r="F161" s="78"/>
      <c r="G161" s="78"/>
      <c r="H161" s="78"/>
      <c r="I161" s="78"/>
    </row>
    <row r="162" spans="1:9" x14ac:dyDescent="0.2">
      <c r="A162" s="78"/>
      <c r="B162" s="78"/>
      <c r="C162" s="78"/>
      <c r="D162" s="78"/>
      <c r="E162" s="78"/>
      <c r="F162" s="78"/>
      <c r="G162" s="78"/>
      <c r="H162" s="78"/>
      <c r="I162" s="78"/>
    </row>
    <row r="163" spans="1:9" x14ac:dyDescent="0.2">
      <c r="A163" s="78"/>
      <c r="B163" s="78"/>
      <c r="C163" s="78"/>
      <c r="D163" s="78"/>
      <c r="E163" s="78"/>
      <c r="F163" s="78"/>
      <c r="G163" s="78"/>
      <c r="H163" s="78"/>
      <c r="I163" s="78"/>
    </row>
    <row r="164" spans="1:9" x14ac:dyDescent="0.2">
      <c r="A164" s="78"/>
      <c r="B164" s="78"/>
      <c r="C164" s="78"/>
      <c r="D164" s="78"/>
      <c r="E164" s="78"/>
      <c r="F164" s="78"/>
      <c r="G164" s="78"/>
      <c r="H164" s="78"/>
      <c r="I164" s="78"/>
    </row>
    <row r="165" spans="1:9" x14ac:dyDescent="0.2">
      <c r="A165" s="78"/>
      <c r="B165" s="78"/>
      <c r="C165" s="78"/>
      <c r="D165" s="78"/>
      <c r="E165" s="78"/>
      <c r="F165" s="78"/>
      <c r="G165" s="78"/>
      <c r="H165" s="78"/>
      <c r="I165" s="78"/>
    </row>
    <row r="166" spans="1:9" x14ac:dyDescent="0.2">
      <c r="A166" s="78"/>
      <c r="B166" s="78"/>
      <c r="C166" s="78"/>
      <c r="D166" s="78"/>
      <c r="E166" s="78"/>
      <c r="F166" s="78"/>
      <c r="G166" s="78"/>
      <c r="H166" s="78"/>
      <c r="I166" s="78"/>
    </row>
    <row r="167" spans="1:9" x14ac:dyDescent="0.2">
      <c r="A167" s="78"/>
      <c r="B167" s="78"/>
      <c r="C167" s="78"/>
      <c r="D167" s="78"/>
      <c r="E167" s="78"/>
      <c r="F167" s="78"/>
      <c r="G167" s="78"/>
      <c r="H167" s="78"/>
      <c r="I167" s="78"/>
    </row>
    <row r="168" spans="1:9" x14ac:dyDescent="0.2">
      <c r="A168" s="78"/>
      <c r="B168" s="78"/>
      <c r="C168" s="78"/>
      <c r="D168" s="78"/>
      <c r="E168" s="78"/>
      <c r="F168" s="78"/>
      <c r="G168" s="78"/>
      <c r="H168" s="78"/>
      <c r="I168" s="78"/>
    </row>
    <row r="169" spans="1:9" x14ac:dyDescent="0.2">
      <c r="A169" s="78"/>
      <c r="B169" s="78"/>
      <c r="C169" s="78"/>
      <c r="D169" s="78"/>
      <c r="E169" s="78"/>
      <c r="F169" s="78"/>
      <c r="G169" s="78"/>
      <c r="H169" s="78"/>
      <c r="I169" s="78"/>
    </row>
    <row r="170" spans="1:9" x14ac:dyDescent="0.2">
      <c r="A170" s="78"/>
      <c r="B170" s="78"/>
      <c r="C170" s="78"/>
      <c r="D170" s="78"/>
      <c r="E170" s="78"/>
      <c r="F170" s="78"/>
      <c r="G170" s="78"/>
      <c r="H170" s="78"/>
      <c r="I170" s="78"/>
    </row>
    <row r="171" spans="1:9" x14ac:dyDescent="0.2">
      <c r="A171" s="78"/>
      <c r="B171" s="78"/>
      <c r="C171" s="78"/>
      <c r="D171" s="78"/>
      <c r="E171" s="78"/>
      <c r="F171" s="78"/>
      <c r="G171" s="78"/>
      <c r="H171" s="78"/>
      <c r="I171" s="78"/>
    </row>
    <row r="172" spans="1:9" x14ac:dyDescent="0.2">
      <c r="A172" s="78"/>
      <c r="B172" s="78"/>
      <c r="C172" s="78"/>
      <c r="D172" s="78"/>
      <c r="E172" s="78"/>
      <c r="F172" s="78"/>
      <c r="G172" s="78"/>
      <c r="H172" s="78"/>
      <c r="I172" s="78"/>
    </row>
    <row r="173" spans="1:9" x14ac:dyDescent="0.2">
      <c r="A173" s="78"/>
      <c r="B173" s="78"/>
      <c r="C173" s="78"/>
      <c r="D173" s="78"/>
      <c r="E173" s="78"/>
      <c r="F173" s="78"/>
      <c r="G173" s="78"/>
      <c r="H173" s="78"/>
      <c r="I173" s="78"/>
    </row>
    <row r="174" spans="1:9" x14ac:dyDescent="0.2">
      <c r="A174" s="78"/>
      <c r="B174" s="78"/>
      <c r="C174" s="78"/>
      <c r="D174" s="78"/>
      <c r="E174" s="78"/>
      <c r="F174" s="78"/>
      <c r="G174" s="78"/>
      <c r="H174" s="78"/>
      <c r="I174" s="78"/>
    </row>
    <row r="175" spans="1:9" x14ac:dyDescent="0.2">
      <c r="A175" s="78"/>
      <c r="B175" s="78"/>
      <c r="C175" s="78"/>
      <c r="D175" s="78"/>
      <c r="E175" s="78"/>
      <c r="F175" s="78"/>
      <c r="G175" s="78"/>
      <c r="H175" s="78"/>
      <c r="I175" s="78"/>
    </row>
    <row r="176" spans="1:9" x14ac:dyDescent="0.2">
      <c r="A176" s="78"/>
      <c r="B176" s="78"/>
      <c r="C176" s="78"/>
      <c r="D176" s="78"/>
      <c r="E176" s="78"/>
      <c r="F176" s="78"/>
      <c r="G176" s="78"/>
      <c r="H176" s="78"/>
      <c r="I176" s="78"/>
    </row>
    <row r="178" spans="1:9" x14ac:dyDescent="0.2">
      <c r="A178" s="78"/>
      <c r="B178" s="78"/>
      <c r="C178" s="78"/>
      <c r="D178" s="78"/>
      <c r="E178" s="78"/>
      <c r="F178" s="78"/>
      <c r="G178" s="78"/>
      <c r="H178" s="78"/>
      <c r="I178" s="78"/>
    </row>
    <row r="179" spans="1:9" x14ac:dyDescent="0.2">
      <c r="A179" s="78"/>
      <c r="B179" s="78"/>
      <c r="C179" s="78"/>
      <c r="D179" s="78"/>
      <c r="E179" s="78"/>
      <c r="F179" s="78"/>
      <c r="G179" s="78"/>
      <c r="H179" s="78"/>
      <c r="I179" s="78"/>
    </row>
    <row r="180" spans="1:9" x14ac:dyDescent="0.2">
      <c r="A180" s="78"/>
      <c r="B180" s="78"/>
      <c r="C180" s="78"/>
      <c r="D180" s="78"/>
      <c r="E180" s="78"/>
      <c r="F180" s="78"/>
      <c r="G180" s="78"/>
      <c r="H180" s="78"/>
      <c r="I180" s="78"/>
    </row>
    <row r="181" spans="1:9" x14ac:dyDescent="0.2">
      <c r="A181" s="78"/>
      <c r="B181" s="78"/>
      <c r="C181" s="78"/>
      <c r="D181" s="78"/>
      <c r="E181" s="78"/>
      <c r="F181" s="78"/>
      <c r="G181" s="78"/>
      <c r="H181" s="78"/>
      <c r="I181" s="78"/>
    </row>
    <row r="182" spans="1:9" x14ac:dyDescent="0.2">
      <c r="A182" s="78"/>
      <c r="B182" s="78"/>
      <c r="C182" s="78"/>
      <c r="D182" s="78"/>
      <c r="E182" s="78"/>
      <c r="F182" s="78"/>
      <c r="G182" s="78"/>
      <c r="H182" s="78"/>
      <c r="I182" s="78"/>
    </row>
    <row r="183" spans="1:9" x14ac:dyDescent="0.2">
      <c r="A183" s="78"/>
      <c r="B183" s="78"/>
      <c r="C183" s="78"/>
      <c r="D183" s="78"/>
      <c r="E183" s="78"/>
      <c r="F183" s="78"/>
      <c r="G183" s="78"/>
      <c r="H183" s="78"/>
      <c r="I183" s="78"/>
    </row>
    <row r="189" spans="1:9" x14ac:dyDescent="0.2">
      <c r="A189" s="78"/>
      <c r="B189" s="78"/>
      <c r="C189" s="78"/>
      <c r="D189" s="78"/>
      <c r="E189" s="78"/>
      <c r="F189" s="78"/>
      <c r="G189" s="78"/>
      <c r="H189" s="78"/>
      <c r="I189" s="78"/>
    </row>
    <row r="191" spans="1:9" x14ac:dyDescent="0.2">
      <c r="A191" s="78"/>
      <c r="B191" s="78"/>
      <c r="C191" s="78"/>
      <c r="D191" s="78"/>
      <c r="E191" s="78"/>
      <c r="F191" s="78"/>
      <c r="G191" s="78"/>
      <c r="H191" s="78"/>
      <c r="I191" s="78"/>
    </row>
    <row r="192" spans="1:9" x14ac:dyDescent="0.2">
      <c r="A192" s="78"/>
      <c r="B192" s="78"/>
      <c r="C192" s="78"/>
      <c r="D192" s="78"/>
      <c r="E192" s="78"/>
      <c r="F192" s="78"/>
      <c r="G192" s="78"/>
      <c r="H192" s="78"/>
      <c r="I192" s="78"/>
    </row>
    <row r="193" spans="1:9" x14ac:dyDescent="0.2">
      <c r="A193" s="78"/>
      <c r="B193" s="78"/>
      <c r="C193" s="78"/>
      <c r="D193" s="78"/>
      <c r="E193" s="78"/>
      <c r="F193" s="78"/>
      <c r="G193" s="78"/>
      <c r="H193" s="78"/>
      <c r="I193" s="78"/>
    </row>
    <row r="194" spans="1:9" x14ac:dyDescent="0.2">
      <c r="A194" s="78"/>
      <c r="B194" s="78"/>
      <c r="C194" s="78"/>
      <c r="D194" s="78"/>
      <c r="E194" s="78"/>
      <c r="F194" s="78"/>
      <c r="G194" s="78"/>
      <c r="H194" s="78"/>
      <c r="I194" s="78"/>
    </row>
    <row r="195" spans="1:9" x14ac:dyDescent="0.2">
      <c r="A195" s="78"/>
      <c r="B195" s="78"/>
      <c r="C195" s="78"/>
      <c r="D195" s="78"/>
      <c r="E195" s="78"/>
      <c r="F195" s="78"/>
      <c r="G195" s="78"/>
      <c r="H195" s="78"/>
      <c r="I195" s="78"/>
    </row>
    <row r="196" spans="1:9" x14ac:dyDescent="0.2">
      <c r="A196" s="78"/>
      <c r="B196" s="78"/>
      <c r="C196" s="78"/>
      <c r="D196" s="78"/>
      <c r="E196" s="78"/>
      <c r="F196" s="78"/>
      <c r="G196" s="78"/>
      <c r="H196" s="78"/>
      <c r="I196" s="78"/>
    </row>
    <row r="198" spans="1:9" x14ac:dyDescent="0.2">
      <c r="A198" s="78"/>
      <c r="B198" s="78"/>
      <c r="C198" s="78"/>
      <c r="D198" s="78"/>
      <c r="E198" s="78"/>
      <c r="F198" s="78"/>
      <c r="G198" s="78"/>
      <c r="H198" s="78"/>
      <c r="I198" s="78"/>
    </row>
    <row r="199" spans="1:9" x14ac:dyDescent="0.2">
      <c r="A199" s="78"/>
      <c r="B199" s="78"/>
      <c r="C199" s="78"/>
      <c r="D199" s="78"/>
      <c r="E199" s="78"/>
      <c r="F199" s="78"/>
      <c r="G199" s="78"/>
      <c r="H199" s="78"/>
      <c r="I199" s="78"/>
    </row>
    <row r="200" spans="1:9" x14ac:dyDescent="0.2">
      <c r="A200" s="78"/>
      <c r="B200" s="78"/>
      <c r="C200" s="78"/>
      <c r="D200" s="78"/>
      <c r="E200" s="78"/>
      <c r="F200" s="78"/>
      <c r="G200" s="78"/>
      <c r="H200" s="78"/>
      <c r="I200" s="78"/>
    </row>
    <row r="206" spans="1:9" x14ac:dyDescent="0.2">
      <c r="A206" s="78"/>
      <c r="B206" s="78"/>
      <c r="C206" s="78"/>
      <c r="D206" s="78"/>
      <c r="E206" s="78"/>
      <c r="F206" s="78"/>
      <c r="G206" s="78"/>
      <c r="H206" s="78"/>
      <c r="I206" s="78"/>
    </row>
    <row r="207" spans="1:9" x14ac:dyDescent="0.2">
      <c r="A207" s="78"/>
      <c r="B207" s="78"/>
      <c r="C207" s="78"/>
      <c r="D207" s="78"/>
      <c r="E207" s="78"/>
      <c r="F207" s="78"/>
      <c r="G207" s="78"/>
      <c r="H207" s="78"/>
      <c r="I207" s="78"/>
    </row>
    <row r="208" spans="1:9" x14ac:dyDescent="0.2">
      <c r="A208" s="78"/>
      <c r="B208" s="78"/>
      <c r="C208" s="78"/>
      <c r="D208" s="78"/>
      <c r="E208" s="78"/>
      <c r="F208" s="78"/>
      <c r="G208" s="78"/>
      <c r="H208" s="78"/>
      <c r="I208" s="78"/>
    </row>
    <row r="209" spans="1:9" x14ac:dyDescent="0.2">
      <c r="A209" s="78"/>
      <c r="B209" s="78"/>
      <c r="C209" s="78"/>
      <c r="D209" s="78"/>
      <c r="E209" s="78"/>
      <c r="F209" s="78"/>
      <c r="G209" s="78"/>
      <c r="H209" s="78"/>
      <c r="I209" s="78"/>
    </row>
    <row r="210" spans="1:9" x14ac:dyDescent="0.2">
      <c r="A210" s="78"/>
      <c r="B210" s="78"/>
      <c r="C210" s="78"/>
      <c r="D210" s="78"/>
      <c r="E210" s="78"/>
      <c r="F210" s="78"/>
      <c r="G210" s="78"/>
      <c r="H210" s="78"/>
      <c r="I210" s="78"/>
    </row>
    <row r="211" spans="1:9" x14ac:dyDescent="0.2">
      <c r="A211" s="78"/>
      <c r="B211" s="78"/>
      <c r="C211" s="78"/>
      <c r="D211" s="78"/>
      <c r="E211" s="78"/>
      <c r="F211" s="78"/>
      <c r="G211" s="78"/>
      <c r="H211" s="78"/>
      <c r="I211" s="78"/>
    </row>
    <row r="212" spans="1:9" x14ac:dyDescent="0.2">
      <c r="A212" s="78"/>
      <c r="B212" s="78"/>
      <c r="C212" s="78"/>
      <c r="D212" s="78"/>
      <c r="E212" s="78"/>
      <c r="F212" s="78"/>
      <c r="G212" s="78"/>
      <c r="H212" s="78"/>
      <c r="I212" s="78"/>
    </row>
    <row r="213" spans="1:9" x14ac:dyDescent="0.2">
      <c r="A213" s="78"/>
      <c r="B213" s="78"/>
      <c r="C213" s="78"/>
      <c r="D213" s="78"/>
      <c r="E213" s="78"/>
      <c r="F213" s="78"/>
      <c r="G213" s="78"/>
      <c r="H213" s="78"/>
      <c r="I213" s="78"/>
    </row>
    <row r="214" spans="1:9" x14ac:dyDescent="0.2">
      <c r="A214" s="78"/>
      <c r="B214" s="78"/>
      <c r="C214" s="78"/>
      <c r="D214" s="78"/>
      <c r="E214" s="78"/>
      <c r="F214" s="78"/>
      <c r="G214" s="78"/>
      <c r="H214" s="78"/>
      <c r="I214" s="78"/>
    </row>
    <row r="215" spans="1:9" x14ac:dyDescent="0.2">
      <c r="A215" s="78"/>
      <c r="B215" s="78"/>
      <c r="C215" s="78"/>
      <c r="D215" s="78"/>
      <c r="E215" s="78"/>
      <c r="F215" s="78"/>
      <c r="G215" s="78"/>
      <c r="H215" s="78"/>
      <c r="I215" s="78"/>
    </row>
    <row r="217" spans="1:9" x14ac:dyDescent="0.2">
      <c r="A217" s="78"/>
      <c r="B217" s="78"/>
      <c r="C217" s="78"/>
      <c r="D217" s="78"/>
      <c r="E217" s="78"/>
      <c r="F217" s="78"/>
      <c r="G217" s="78"/>
      <c r="H217" s="78"/>
      <c r="I217" s="78"/>
    </row>
    <row r="218" spans="1:9" x14ac:dyDescent="0.2">
      <c r="A218" s="78"/>
      <c r="B218" s="78"/>
      <c r="C218" s="78"/>
      <c r="D218" s="78"/>
      <c r="E218" s="78"/>
      <c r="F218" s="78"/>
      <c r="G218" s="78"/>
      <c r="H218" s="78"/>
      <c r="I218" s="78"/>
    </row>
    <row r="219" spans="1:9" x14ac:dyDescent="0.2">
      <c r="A219" s="78"/>
      <c r="B219" s="78"/>
      <c r="C219" s="78"/>
      <c r="D219" s="78"/>
      <c r="E219" s="78"/>
      <c r="F219" s="78"/>
      <c r="G219" s="78"/>
      <c r="H219" s="78"/>
      <c r="I219" s="78"/>
    </row>
    <row r="220" spans="1:9" x14ac:dyDescent="0.2">
      <c r="A220" s="78"/>
      <c r="B220" s="78"/>
      <c r="C220" s="78"/>
      <c r="D220" s="78"/>
      <c r="E220" s="78"/>
      <c r="F220" s="78"/>
      <c r="G220" s="78"/>
      <c r="H220" s="78"/>
      <c r="I220" s="78"/>
    </row>
    <row r="221" spans="1:9" x14ac:dyDescent="0.2">
      <c r="A221" s="78"/>
      <c r="B221" s="78"/>
      <c r="C221" s="78"/>
      <c r="D221" s="78"/>
      <c r="E221" s="78"/>
      <c r="F221" s="78"/>
      <c r="G221" s="78"/>
      <c r="H221" s="78"/>
      <c r="I221" s="78"/>
    </row>
    <row r="222" spans="1:9" x14ac:dyDescent="0.2">
      <c r="A222" s="78"/>
      <c r="B222" s="78"/>
      <c r="C222" s="78"/>
      <c r="D222" s="78"/>
      <c r="E222" s="78"/>
      <c r="F222" s="78"/>
      <c r="G222" s="78"/>
      <c r="H222" s="78"/>
      <c r="I222" s="78"/>
    </row>
    <row r="223" spans="1:9" x14ac:dyDescent="0.2">
      <c r="A223" s="78"/>
      <c r="B223" s="78"/>
      <c r="C223" s="78"/>
      <c r="D223" s="78"/>
      <c r="E223" s="78"/>
      <c r="F223" s="78"/>
      <c r="G223" s="78"/>
      <c r="H223" s="78"/>
      <c r="I223" s="78"/>
    </row>
    <row r="224" spans="1:9" x14ac:dyDescent="0.2">
      <c r="A224" s="78"/>
      <c r="B224" s="78"/>
      <c r="C224" s="78"/>
      <c r="D224" s="78"/>
      <c r="E224" s="78"/>
      <c r="F224" s="78"/>
      <c r="G224" s="78"/>
      <c r="H224" s="78"/>
      <c r="I224" s="78"/>
    </row>
    <row r="225" spans="1:9" x14ac:dyDescent="0.2">
      <c r="A225" s="78"/>
      <c r="B225" s="78"/>
      <c r="C225" s="78"/>
      <c r="D225" s="78"/>
      <c r="E225" s="78"/>
      <c r="F225" s="78"/>
      <c r="G225" s="78"/>
      <c r="H225" s="78"/>
      <c r="I225" s="78"/>
    </row>
    <row r="226" spans="1:9" x14ac:dyDescent="0.2">
      <c r="A226" s="78"/>
      <c r="B226" s="78"/>
      <c r="C226" s="78"/>
      <c r="D226" s="78"/>
      <c r="E226" s="78"/>
      <c r="F226" s="78"/>
      <c r="G226" s="78"/>
      <c r="H226" s="78"/>
      <c r="I226" s="78"/>
    </row>
    <row r="227" spans="1:9" x14ac:dyDescent="0.2">
      <c r="A227" s="78"/>
      <c r="B227" s="78"/>
      <c r="C227" s="78"/>
      <c r="D227" s="78"/>
      <c r="E227" s="78"/>
      <c r="F227" s="78"/>
      <c r="G227" s="78"/>
      <c r="H227" s="78"/>
      <c r="I227" s="78"/>
    </row>
    <row r="228" spans="1:9" x14ac:dyDescent="0.2">
      <c r="A228" s="78"/>
      <c r="B228" s="78"/>
      <c r="C228" s="78"/>
      <c r="D228" s="78"/>
      <c r="E228" s="78"/>
      <c r="F228" s="78"/>
      <c r="G228" s="78"/>
      <c r="H228" s="78"/>
      <c r="I228" s="78"/>
    </row>
    <row r="229" spans="1:9" x14ac:dyDescent="0.2">
      <c r="A229" s="78"/>
      <c r="B229" s="78"/>
      <c r="C229" s="78"/>
      <c r="D229" s="78"/>
      <c r="E229" s="78"/>
      <c r="F229" s="78"/>
      <c r="G229" s="78"/>
      <c r="H229" s="78"/>
      <c r="I229" s="78"/>
    </row>
    <row r="230" spans="1:9" x14ac:dyDescent="0.2">
      <c r="A230" s="78"/>
      <c r="B230" s="78"/>
      <c r="C230" s="78"/>
      <c r="D230" s="78"/>
      <c r="E230" s="78"/>
      <c r="F230" s="78"/>
      <c r="G230" s="78"/>
      <c r="H230" s="78"/>
      <c r="I230" s="78"/>
    </row>
    <row r="231" spans="1:9" x14ac:dyDescent="0.2">
      <c r="A231" s="78"/>
      <c r="B231" s="78"/>
      <c r="C231" s="78"/>
      <c r="D231" s="78"/>
      <c r="E231" s="78"/>
      <c r="F231" s="78"/>
      <c r="G231" s="78"/>
      <c r="H231" s="78"/>
      <c r="I231" s="78"/>
    </row>
    <row r="235" spans="1:9" x14ac:dyDescent="0.2">
      <c r="A235" s="78"/>
      <c r="B235" s="78"/>
      <c r="C235" s="78"/>
      <c r="D235" s="78"/>
      <c r="E235" s="78"/>
      <c r="F235" s="78"/>
      <c r="G235" s="78"/>
      <c r="H235" s="78"/>
      <c r="I235" s="78"/>
    </row>
    <row r="245" spans="1:9" x14ac:dyDescent="0.2">
      <c r="A245" s="78"/>
      <c r="B245" s="78"/>
      <c r="C245" s="78"/>
      <c r="D245" s="78"/>
      <c r="E245" s="78"/>
      <c r="F245" s="78"/>
      <c r="G245" s="78"/>
      <c r="H245" s="78"/>
      <c r="I245" s="78"/>
    </row>
  </sheetData>
  <sheetProtection selectLockedCells="1"/>
  <mergeCells count="24">
    <mergeCell ref="G55:I55"/>
    <mergeCell ref="A43:I43"/>
    <mergeCell ref="E13:F13"/>
    <mergeCell ref="H13:I13"/>
    <mergeCell ref="B44:I44"/>
    <mergeCell ref="H45:I45"/>
    <mergeCell ref="F47:F48"/>
    <mergeCell ref="A34:I34"/>
    <mergeCell ref="E16:F16"/>
    <mergeCell ref="E18:F18"/>
    <mergeCell ref="C29:E29"/>
    <mergeCell ref="C32:F32"/>
    <mergeCell ref="B33:F33"/>
    <mergeCell ref="H33:I33"/>
    <mergeCell ref="A2:D2"/>
    <mergeCell ref="E2:I2"/>
    <mergeCell ref="E3:I3"/>
    <mergeCell ref="E4:I4"/>
    <mergeCell ref="E5:I5"/>
    <mergeCell ref="E7:I7"/>
    <mergeCell ref="E11:F11"/>
    <mergeCell ref="E12:F12"/>
    <mergeCell ref="E6:F6"/>
    <mergeCell ref="H6:I6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90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5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297</v>
      </c>
      <c r="F2" s="482"/>
      <c r="G2" s="482"/>
      <c r="H2" s="482"/>
      <c r="I2" s="482"/>
    </row>
    <row r="3" spans="1:9" ht="9.75" customHeight="1" x14ac:dyDescent="0.4">
      <c r="A3" s="290"/>
      <c r="B3" s="290"/>
      <c r="C3" s="290"/>
      <c r="D3" s="290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298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299</v>
      </c>
      <c r="D6" s="260"/>
      <c r="E6" s="478" t="s">
        <v>299</v>
      </c>
      <c r="F6" s="479"/>
      <c r="G6" s="261" t="s">
        <v>3</v>
      </c>
      <c r="H6" s="480">
        <v>1301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291"/>
      <c r="I14" s="29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40375000</v>
      </c>
      <c r="F16" s="491"/>
      <c r="G16" s="6">
        <v>41116018.159999996</v>
      </c>
      <c r="H16" s="43">
        <v>41093404.969999999</v>
      </c>
      <c r="I16" s="43">
        <v>22613.190000000002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40545000</v>
      </c>
      <c r="F18" s="491"/>
      <c r="G18" s="6">
        <v>41439986.370000005</v>
      </c>
      <c r="H18" s="43">
        <v>41240516.170000002</v>
      </c>
      <c r="I18" s="43">
        <v>199470.2</v>
      </c>
    </row>
    <row r="19" spans="1:9" ht="19.5" x14ac:dyDescent="0.4">
      <c r="A19" s="32"/>
      <c r="B19" s="3"/>
      <c r="C19" s="3"/>
      <c r="D19" s="3"/>
      <c r="E19" s="292"/>
      <c r="F19" s="293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323968.21000000834</v>
      </c>
      <c r="H20" s="183">
        <f>H18-H16+H17</f>
        <v>147111.20000000298</v>
      </c>
      <c r="I20" s="183">
        <f>I18-I16+I17</f>
        <v>176857.01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323968.21000000834</v>
      </c>
      <c r="H21" s="183">
        <f>H20-H17</f>
        <v>147111.20000000298</v>
      </c>
      <c r="I21" s="183">
        <f>I20-I17</f>
        <v>176857.01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323968.21000000834</v>
      </c>
      <c r="H25" s="189">
        <f>H21-H26</f>
        <v>147111.20000000298</v>
      </c>
      <c r="I25" s="189">
        <f>I21-I26</f>
        <v>176857.01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323968.21000000002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30000+293968.21</f>
        <v>323968.21000000002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</row>
    <row r="34" spans="1:9" ht="38.25" customHeight="1" x14ac:dyDescent="0.2">
      <c r="A34" s="494" t="s">
        <v>222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35000</v>
      </c>
      <c r="G37" s="54">
        <v>35000</v>
      </c>
      <c r="H37" s="55"/>
      <c r="I37" s="266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609716</v>
      </c>
      <c r="G41" s="54">
        <v>609716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12000</v>
      </c>
      <c r="F50" s="279">
        <v>0</v>
      </c>
      <c r="G50" s="280">
        <v>0</v>
      </c>
      <c r="H50" s="280">
        <f>E50+F50-G50</f>
        <v>12000</v>
      </c>
      <c r="I50" s="281">
        <v>12000</v>
      </c>
    </row>
    <row r="51" spans="1:9" x14ac:dyDescent="0.2">
      <c r="A51" s="282"/>
      <c r="B51" s="112"/>
      <c r="C51" s="112" t="s">
        <v>20</v>
      </c>
      <c r="D51" s="112"/>
      <c r="E51" s="283">
        <v>530612.88</v>
      </c>
      <c r="F51" s="284">
        <v>523779</v>
      </c>
      <c r="G51" s="136">
        <v>237224</v>
      </c>
      <c r="H51" s="136">
        <f>E51+F51-G51</f>
        <v>817167.87999999989</v>
      </c>
      <c r="I51" s="285">
        <v>697238.13</v>
      </c>
    </row>
    <row r="52" spans="1:9" x14ac:dyDescent="0.2">
      <c r="A52" s="282"/>
      <c r="B52" s="112"/>
      <c r="C52" s="112" t="s">
        <v>63</v>
      </c>
      <c r="D52" s="112"/>
      <c r="E52" s="283">
        <v>1415427.65</v>
      </c>
      <c r="F52" s="284">
        <v>197911.83</v>
      </c>
      <c r="G52" s="136">
        <v>638796</v>
      </c>
      <c r="H52" s="136">
        <f>E52+F52-G52</f>
        <v>974543.48</v>
      </c>
      <c r="I52" s="285">
        <v>974543.48</v>
      </c>
    </row>
    <row r="53" spans="1:9" x14ac:dyDescent="0.2">
      <c r="A53" s="282"/>
      <c r="B53" s="112"/>
      <c r="C53" s="112" t="s">
        <v>61</v>
      </c>
      <c r="D53" s="112"/>
      <c r="E53" s="283">
        <v>155978.57999999999</v>
      </c>
      <c r="F53" s="284">
        <v>1317012</v>
      </c>
      <c r="G53" s="136">
        <v>1381007</v>
      </c>
      <c r="H53" s="136">
        <f>E53+F53-G53</f>
        <v>91983.580000000075</v>
      </c>
      <c r="I53" s="285">
        <v>91983.58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2114019.11</v>
      </c>
      <c r="F54" s="68">
        <f>F50+F51+F52+F53</f>
        <v>2038702.83</v>
      </c>
      <c r="G54" s="67">
        <f>G50+G51+G52+G53</f>
        <v>2257027</v>
      </c>
      <c r="H54" s="67">
        <f>H50+H51+H52+H53</f>
        <v>1895694.94</v>
      </c>
      <c r="I54" s="286">
        <f>SUM(I50:I53)</f>
        <v>1775765.19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288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51" spans="1:9" x14ac:dyDescent="0.2">
      <c r="A151" s="4"/>
      <c r="B151" s="4"/>
      <c r="C151" s="4"/>
      <c r="D151" s="4"/>
      <c r="E151" s="4"/>
      <c r="F151" s="4"/>
      <c r="G151" s="4"/>
      <c r="H151" s="4"/>
      <c r="I151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9" spans="1:9" x14ac:dyDescent="0.2">
      <c r="A189" s="4"/>
      <c r="B189" s="4"/>
      <c r="C189" s="4"/>
      <c r="D189" s="4"/>
      <c r="E189" s="4"/>
      <c r="F189" s="4"/>
      <c r="G189" s="4"/>
      <c r="H189" s="4"/>
      <c r="I189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45" spans="1:9" x14ac:dyDescent="0.2">
      <c r="A245" s="4"/>
      <c r="B245" s="4"/>
      <c r="C245" s="4"/>
      <c r="D245" s="4"/>
      <c r="E245" s="4"/>
      <c r="F245" s="4"/>
      <c r="G245" s="4"/>
      <c r="H245" s="4"/>
      <c r="I245" s="4"/>
    </row>
  </sheetData>
  <sheetProtection selectLockedCells="1"/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G55:I55"/>
    <mergeCell ref="A43:I43"/>
    <mergeCell ref="E13:F13"/>
    <mergeCell ref="H13:I13"/>
    <mergeCell ref="B44:I44"/>
    <mergeCell ref="H45:I45"/>
    <mergeCell ref="F47:F48"/>
    <mergeCell ref="A34:I34"/>
    <mergeCell ref="E16:F16"/>
    <mergeCell ref="E18:F18"/>
    <mergeCell ref="C29:E29"/>
    <mergeCell ref="C32:F32"/>
    <mergeCell ref="B33:F33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91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85</v>
      </c>
      <c r="F2" s="482"/>
      <c r="G2" s="482"/>
      <c r="H2" s="482"/>
      <c r="I2" s="482"/>
    </row>
    <row r="3" spans="1:9" ht="9.75" customHeight="1" x14ac:dyDescent="0.4">
      <c r="A3" s="154"/>
      <c r="B3" s="154"/>
      <c r="C3" s="154"/>
      <c r="D3" s="154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235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236</v>
      </c>
      <c r="D6" s="260"/>
      <c r="E6" s="502">
        <v>601683</v>
      </c>
      <c r="F6" s="503"/>
      <c r="G6" s="261" t="s">
        <v>3</v>
      </c>
      <c r="H6" s="480">
        <v>1012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153"/>
      <c r="I14" s="153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63112000</v>
      </c>
      <c r="F16" s="491"/>
      <c r="G16" s="6">
        <v>67651792.349999994</v>
      </c>
      <c r="H16" s="43">
        <v>66837904.18</v>
      </c>
      <c r="I16" s="43">
        <v>813888.16999999993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63240000</v>
      </c>
      <c r="F18" s="491"/>
      <c r="G18" s="6">
        <v>67869157.019999996</v>
      </c>
      <c r="H18" s="43">
        <v>66900100.869999997</v>
      </c>
      <c r="I18" s="43">
        <v>969056.15</v>
      </c>
    </row>
    <row r="19" spans="1:9" ht="19.5" x14ac:dyDescent="0.4">
      <c r="A19" s="32"/>
      <c r="B19" s="3"/>
      <c r="C19" s="3"/>
      <c r="D19" s="3"/>
      <c r="E19" s="155"/>
      <c r="F19" s="15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217364.67000000179</v>
      </c>
      <c r="H20" s="183">
        <f>H18-H16+H17</f>
        <v>62196.689999997616</v>
      </c>
      <c r="I20" s="183">
        <f>I18-I16+I17</f>
        <v>155167.9800000001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217364.67000000179</v>
      </c>
      <c r="H21" s="183">
        <f>H20-H17</f>
        <v>62196.689999997616</v>
      </c>
      <c r="I21" s="183">
        <f>I20-I17</f>
        <v>155167.9800000001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142058.55000000179</v>
      </c>
      <c r="H25" s="189">
        <f>H21-H26</f>
        <v>-13109.430000002394</v>
      </c>
      <c r="I25" s="189">
        <f>I21-I26</f>
        <v>155167.9800000001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75306.12000000001</v>
      </c>
      <c r="H26" s="189">
        <v>75306.12000000001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142058.54999999999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2000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140058.54999999999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75306.12000000001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225817.56</v>
      </c>
      <c r="H33" s="263"/>
      <c r="I33" s="263"/>
    </row>
    <row r="34" spans="1:9" ht="38.25" customHeight="1" x14ac:dyDescent="0.2">
      <c r="A34" s="494" t="s">
        <v>203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817416</v>
      </c>
      <c r="G41" s="54">
        <v>817416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49900</v>
      </c>
      <c r="F50" s="279">
        <v>1000</v>
      </c>
      <c r="G50" s="280">
        <v>5000</v>
      </c>
      <c r="H50" s="280">
        <f>E50+F50-G50</f>
        <v>45900</v>
      </c>
      <c r="I50" s="281">
        <v>45900</v>
      </c>
    </row>
    <row r="51" spans="1:9" x14ac:dyDescent="0.2">
      <c r="A51" s="282"/>
      <c r="B51" s="112"/>
      <c r="C51" s="112" t="s">
        <v>20</v>
      </c>
      <c r="D51" s="112"/>
      <c r="E51" s="283">
        <v>331909.14</v>
      </c>
      <c r="F51" s="284">
        <v>856756</v>
      </c>
      <c r="G51" s="136">
        <v>803236</v>
      </c>
      <c r="H51" s="136">
        <f>E51+F51-G51</f>
        <v>385429.14000000013</v>
      </c>
      <c r="I51" s="285">
        <v>360141.14</v>
      </c>
    </row>
    <row r="52" spans="1:9" x14ac:dyDescent="0.2">
      <c r="A52" s="282"/>
      <c r="B52" s="112"/>
      <c r="C52" s="112" t="s">
        <v>63</v>
      </c>
      <c r="D52" s="112"/>
      <c r="E52" s="283">
        <v>714543.06</v>
      </c>
      <c r="F52" s="284">
        <v>516119.76999999996</v>
      </c>
      <c r="G52" s="136">
        <v>586610.47</v>
      </c>
      <c r="H52" s="136">
        <f>E52+F52-G52</f>
        <v>644052.3600000001</v>
      </c>
      <c r="I52" s="285">
        <v>644052.36</v>
      </c>
    </row>
    <row r="53" spans="1:9" x14ac:dyDescent="0.2">
      <c r="A53" s="282"/>
      <c r="B53" s="112"/>
      <c r="C53" s="112" t="s">
        <v>61</v>
      </c>
      <c r="D53" s="112"/>
      <c r="E53" s="283">
        <v>74364.06</v>
      </c>
      <c r="F53" s="284">
        <v>1040816</v>
      </c>
      <c r="G53" s="136">
        <v>1059206</v>
      </c>
      <c r="H53" s="136">
        <f>E53+F53-G53</f>
        <v>55974.060000000056</v>
      </c>
      <c r="I53" s="285">
        <v>55974.06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1170716.2600000002</v>
      </c>
      <c r="F54" s="68">
        <f>F50+F51+F52+F53</f>
        <v>2414691.77</v>
      </c>
      <c r="G54" s="67">
        <f>G50+G51+G52+G53</f>
        <v>2454052.4699999997</v>
      </c>
      <c r="H54" s="67">
        <f>H50+H51+H52+H53</f>
        <v>1131355.5600000003</v>
      </c>
      <c r="I54" s="286">
        <f>SUM(I50:I53)</f>
        <v>1106067.56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ht="18" x14ac:dyDescent="0.35">
      <c r="A56" s="40"/>
      <c r="B56" s="3"/>
      <c r="C56" s="3"/>
      <c r="D56" s="52"/>
      <c r="E56" s="52"/>
      <c r="F56" s="29"/>
      <c r="G56" s="496"/>
      <c r="H56" s="497"/>
      <c r="I56" s="497"/>
    </row>
    <row r="57" spans="1:9" x14ac:dyDescent="0.2">
      <c r="A57" s="287"/>
      <c r="B57" s="287"/>
      <c r="C57" s="287"/>
      <c r="D57" s="287"/>
      <c r="E57" s="287"/>
      <c r="F57" s="287"/>
      <c r="G57" s="496"/>
      <c r="H57" s="497"/>
      <c r="I57" s="497"/>
    </row>
    <row r="58" spans="1:9" x14ac:dyDescent="0.2">
      <c r="G58" s="496"/>
      <c r="H58" s="497"/>
      <c r="I58" s="497"/>
    </row>
    <row r="59" spans="1:9" x14ac:dyDescent="0.2">
      <c r="G59" s="288"/>
    </row>
    <row r="60" spans="1:9" x14ac:dyDescent="0.2">
      <c r="G60" s="28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65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300</v>
      </c>
      <c r="F2" s="482"/>
      <c r="G2" s="482"/>
      <c r="H2" s="482"/>
      <c r="I2" s="482"/>
    </row>
    <row r="3" spans="1:9" ht="9.75" customHeight="1" x14ac:dyDescent="0.4">
      <c r="A3" s="290"/>
      <c r="B3" s="290"/>
      <c r="C3" s="290"/>
      <c r="D3" s="290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301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302</v>
      </c>
      <c r="D6" s="260"/>
      <c r="E6" s="478" t="s">
        <v>302</v>
      </c>
      <c r="F6" s="479"/>
      <c r="G6" s="261" t="s">
        <v>3</v>
      </c>
      <c r="H6" s="480">
        <v>1302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291"/>
      <c r="I14" s="29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7107000</v>
      </c>
      <c r="F16" s="491"/>
      <c r="G16" s="6">
        <v>6950213.6499999994</v>
      </c>
      <c r="H16" s="43">
        <v>6824924.7399999993</v>
      </c>
      <c r="I16" s="43">
        <v>125288.91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7132000</v>
      </c>
      <c r="F18" s="491"/>
      <c r="G18" s="6">
        <v>6975400</v>
      </c>
      <c r="H18" s="43">
        <v>6846724</v>
      </c>
      <c r="I18" s="43">
        <v>128676</v>
      </c>
    </row>
    <row r="19" spans="1:9" ht="19.5" x14ac:dyDescent="0.4">
      <c r="A19" s="32"/>
      <c r="B19" s="3"/>
      <c r="C19" s="3"/>
      <c r="D19" s="3"/>
      <c r="E19" s="292"/>
      <c r="F19" s="293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25186.350000000559</v>
      </c>
      <c r="H20" s="183">
        <f>H18-H16+H17</f>
        <v>21799.260000000708</v>
      </c>
      <c r="I20" s="183">
        <f>I18-I16+I17</f>
        <v>3387.0899999999965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25186.350000000559</v>
      </c>
      <c r="H21" s="183">
        <f>H20-H17</f>
        <v>21799.260000000708</v>
      </c>
      <c r="I21" s="183">
        <f>I20-I17</f>
        <v>3387.0899999999965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25186.350000000559</v>
      </c>
      <c r="H25" s="189">
        <f>H21-H26</f>
        <v>21799.260000000708</v>
      </c>
      <c r="I25" s="189">
        <f>I21-I26</f>
        <v>3387.0899999999965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25186.350000000002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5037.27+20149.08</f>
        <v>25186.350000000002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</row>
    <row r="34" spans="1:9" ht="38.25" customHeight="1" x14ac:dyDescent="0.2">
      <c r="A34" s="494" t="s">
        <v>223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79000</v>
      </c>
      <c r="G41" s="54">
        <v>79000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48259</v>
      </c>
      <c r="F50" s="279">
        <v>5000</v>
      </c>
      <c r="G50" s="280">
        <v>40000</v>
      </c>
      <c r="H50" s="280">
        <f>E50+F50-G50</f>
        <v>13259</v>
      </c>
      <c r="I50" s="281">
        <v>13259</v>
      </c>
    </row>
    <row r="51" spans="1:9" x14ac:dyDescent="0.2">
      <c r="A51" s="282"/>
      <c r="B51" s="112"/>
      <c r="C51" s="112" t="s">
        <v>20</v>
      </c>
      <c r="D51" s="112"/>
      <c r="E51" s="283">
        <v>60048.3</v>
      </c>
      <c r="F51" s="284">
        <v>77444</v>
      </c>
      <c r="G51" s="136">
        <v>65341</v>
      </c>
      <c r="H51" s="136">
        <f>E51+F51-G51</f>
        <v>72151.299999999988</v>
      </c>
      <c r="I51" s="285">
        <v>70380.3</v>
      </c>
    </row>
    <row r="52" spans="1:9" x14ac:dyDescent="0.2">
      <c r="A52" s="282"/>
      <c r="B52" s="112"/>
      <c r="C52" s="112" t="s">
        <v>63</v>
      </c>
      <c r="D52" s="112"/>
      <c r="E52" s="283">
        <v>638002.63</v>
      </c>
      <c r="F52" s="284">
        <v>212611.85</v>
      </c>
      <c r="G52" s="136">
        <v>0</v>
      </c>
      <c r="H52" s="136">
        <f>E52+F52-G52</f>
        <v>850614.48</v>
      </c>
      <c r="I52" s="285">
        <v>850614.48</v>
      </c>
    </row>
    <row r="53" spans="1:9" x14ac:dyDescent="0.2">
      <c r="A53" s="282"/>
      <c r="B53" s="112"/>
      <c r="C53" s="112" t="s">
        <v>61</v>
      </c>
      <c r="D53" s="112"/>
      <c r="E53" s="283">
        <v>343314.45</v>
      </c>
      <c r="F53" s="284">
        <v>89280</v>
      </c>
      <c r="G53" s="136">
        <v>79000</v>
      </c>
      <c r="H53" s="136">
        <f>E53+F53-G53</f>
        <v>353594.45</v>
      </c>
      <c r="I53" s="285">
        <v>353594.45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1089624.3800000001</v>
      </c>
      <c r="F54" s="68">
        <f>F50+F51+F52+F53</f>
        <v>384335.85</v>
      </c>
      <c r="G54" s="67">
        <f>G50+G51+G52+G53</f>
        <v>184341</v>
      </c>
      <c r="H54" s="67">
        <f>H50+H51+H52+H53</f>
        <v>1289619.23</v>
      </c>
      <c r="I54" s="286">
        <f>SUM(I50:I53)</f>
        <v>1287848.23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/>
      </c>
      <c r="H56" s="497"/>
      <c r="I56" s="497"/>
    </row>
    <row r="57" spans="1:9" x14ac:dyDescent="0.2">
      <c r="G57" s="496" t="str">
        <f>IF(I53=H53,"","Zdůvodnit rozdíl mezi fin. krytím a stavem fondu investic, popř. vyplnit tab. č. 2.1. Fond investic")</f>
        <v/>
      </c>
      <c r="H57" s="497"/>
      <c r="I57" s="497"/>
    </row>
    <row r="58" spans="1:9" x14ac:dyDescent="0.2">
      <c r="G58" s="288"/>
    </row>
    <row r="59" spans="1:9" x14ac:dyDescent="0.2">
      <c r="G59" s="288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</sheetData>
  <sheetProtection selectLockedCells="1"/>
  <mergeCells count="25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B44:I44"/>
    <mergeCell ref="H45:I45"/>
    <mergeCell ref="F47:F48"/>
    <mergeCell ref="G55:I55"/>
    <mergeCell ref="G56:I56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92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303</v>
      </c>
      <c r="F2" s="482"/>
      <c r="G2" s="482"/>
      <c r="H2" s="482"/>
      <c r="I2" s="482"/>
    </row>
    <row r="3" spans="1:9" ht="9.75" customHeight="1" x14ac:dyDescent="0.4">
      <c r="A3" s="376"/>
      <c r="B3" s="376"/>
      <c r="C3" s="376"/>
      <c r="D3" s="376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304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305</v>
      </c>
      <c r="D6" s="260"/>
      <c r="E6" s="478" t="s">
        <v>305</v>
      </c>
      <c r="F6" s="479"/>
      <c r="G6" s="261" t="s">
        <v>3</v>
      </c>
      <c r="H6" s="480">
        <v>1303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73"/>
      <c r="I14" s="373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10717000</v>
      </c>
      <c r="F16" s="491"/>
      <c r="G16" s="6">
        <v>10722053.109999999</v>
      </c>
      <c r="H16" s="43">
        <v>10716413.109999999</v>
      </c>
      <c r="I16" s="43">
        <v>5640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10717000</v>
      </c>
      <c r="F18" s="491"/>
      <c r="G18" s="6">
        <v>10901998</v>
      </c>
      <c r="H18" s="43">
        <v>10881648</v>
      </c>
      <c r="I18" s="43">
        <v>20350</v>
      </c>
    </row>
    <row r="19" spans="1:9" ht="19.5" x14ac:dyDescent="0.4">
      <c r="A19" s="32"/>
      <c r="B19" s="3"/>
      <c r="C19" s="3"/>
      <c r="D19" s="3"/>
      <c r="E19" s="374"/>
      <c r="F19" s="375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179944.8900000006</v>
      </c>
      <c r="H20" s="183">
        <f>H18-H16+H17</f>
        <v>165234.8900000006</v>
      </c>
      <c r="I20" s="183">
        <f>I18-I16+I17</f>
        <v>14710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179944.8900000006</v>
      </c>
      <c r="H21" s="183">
        <f>H20-H17</f>
        <v>165234.8900000006</v>
      </c>
      <c r="I21" s="183">
        <f>I20-I17</f>
        <v>14710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179944.8900000006</v>
      </c>
      <c r="H25" s="189">
        <f>H21-H26</f>
        <v>165234.8900000006</v>
      </c>
      <c r="I25" s="189">
        <f>I21-I26</f>
        <v>14710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179944.89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35988.98+143955.91</f>
        <v>179944.89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</row>
    <row r="34" spans="1:9" ht="38.25" customHeight="1" x14ac:dyDescent="0.2">
      <c r="A34" s="494" t="s">
        <v>224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18.02</v>
      </c>
      <c r="G40" s="54">
        <v>0</v>
      </c>
      <c r="H40" s="55"/>
      <c r="I40" s="266">
        <f>IF(F40=0,"nerozp.",G40/F40)</f>
        <v>0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88000</v>
      </c>
      <c r="G41" s="54">
        <v>88000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47456</v>
      </c>
      <c r="F50" s="279">
        <v>0</v>
      </c>
      <c r="G50" s="280">
        <v>0</v>
      </c>
      <c r="H50" s="280">
        <f>E50+F50-G50</f>
        <v>47456</v>
      </c>
      <c r="I50" s="281">
        <v>47456</v>
      </c>
    </row>
    <row r="51" spans="1:9" x14ac:dyDescent="0.2">
      <c r="A51" s="282"/>
      <c r="B51" s="112"/>
      <c r="C51" s="112" t="s">
        <v>20</v>
      </c>
      <c r="D51" s="112"/>
      <c r="E51" s="283">
        <v>62752.65</v>
      </c>
      <c r="F51" s="284">
        <v>139912</v>
      </c>
      <c r="G51" s="136">
        <v>106267</v>
      </c>
      <c r="H51" s="136">
        <f>E51+F51-G51</f>
        <v>96397.65</v>
      </c>
      <c r="I51" s="285">
        <v>92555.65</v>
      </c>
    </row>
    <row r="52" spans="1:9" x14ac:dyDescent="0.2">
      <c r="A52" s="282"/>
      <c r="B52" s="112"/>
      <c r="C52" s="112" t="s">
        <v>63</v>
      </c>
      <c r="D52" s="112"/>
      <c r="E52" s="283">
        <v>185157.25</v>
      </c>
      <c r="F52" s="284">
        <v>51611.56</v>
      </c>
      <c r="G52" s="136">
        <v>0</v>
      </c>
      <c r="H52" s="136">
        <f>E52+F52-G52</f>
        <v>236768.81</v>
      </c>
      <c r="I52" s="285">
        <v>236768.81</v>
      </c>
    </row>
    <row r="53" spans="1:9" x14ac:dyDescent="0.2">
      <c r="A53" s="282"/>
      <c r="B53" s="112"/>
      <c r="C53" s="112" t="s">
        <v>61</v>
      </c>
      <c r="D53" s="112"/>
      <c r="E53" s="283">
        <v>106609.1</v>
      </c>
      <c r="F53" s="284">
        <v>97848</v>
      </c>
      <c r="G53" s="136">
        <v>88000</v>
      </c>
      <c r="H53" s="136">
        <f>E53+F53-G53</f>
        <v>116457.1</v>
      </c>
      <c r="I53" s="285">
        <v>116457.1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401975</v>
      </c>
      <c r="F54" s="68">
        <f>F50+F51+F52+F53</f>
        <v>289371.56</v>
      </c>
      <c r="G54" s="67">
        <f>G50+G51+G52+G53</f>
        <v>194267</v>
      </c>
      <c r="H54" s="67">
        <f>H50+H51+H52+H53</f>
        <v>497079.55999999994</v>
      </c>
      <c r="I54" s="286">
        <f>SUM(I50:I53)</f>
        <v>493237.55999999994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/>
      </c>
      <c r="H56" s="497"/>
      <c r="I56" s="497"/>
    </row>
    <row r="57" spans="1:9" x14ac:dyDescent="0.2">
      <c r="G57" s="496" t="str">
        <f>IF(I53=H53,"","Zdůvodnit rozdíl mezi fin. krytím a stavem fondu investic, popř. vyplnit tab. č. 2.1. Fond investic")</f>
        <v/>
      </c>
      <c r="H57" s="497"/>
      <c r="I57" s="497"/>
    </row>
    <row r="58" spans="1:9" x14ac:dyDescent="0.2">
      <c r="G58" s="288"/>
    </row>
    <row r="59" spans="1:9" x14ac:dyDescent="0.2">
      <c r="G59" s="288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</sheetData>
  <sheetProtection selectLockedCells="1"/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93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topLeftCell="A13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181</v>
      </c>
      <c r="F2" s="482"/>
      <c r="G2" s="482"/>
      <c r="H2" s="482"/>
      <c r="I2" s="482"/>
    </row>
    <row r="3" spans="1:9" ht="9.75" customHeight="1" x14ac:dyDescent="0.4">
      <c r="A3" s="290"/>
      <c r="B3" s="290"/>
      <c r="C3" s="290"/>
      <c r="D3" s="290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306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307</v>
      </c>
      <c r="D6" s="260"/>
      <c r="E6" s="478" t="s">
        <v>307</v>
      </c>
      <c r="F6" s="479"/>
      <c r="G6" s="261" t="s">
        <v>3</v>
      </c>
      <c r="H6" s="480">
        <v>1304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291"/>
      <c r="I14" s="29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16435000</v>
      </c>
      <c r="F16" s="491"/>
      <c r="G16" s="6">
        <v>16693454.939999999</v>
      </c>
      <c r="H16" s="43">
        <v>16693454.939999999</v>
      </c>
      <c r="I16" s="43">
        <v>0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16435000</v>
      </c>
      <c r="F18" s="491"/>
      <c r="G18" s="6">
        <v>16709791.640000001</v>
      </c>
      <c r="H18" s="43">
        <v>16709791.640000001</v>
      </c>
      <c r="I18" s="43">
        <v>0</v>
      </c>
    </row>
    <row r="19" spans="1:9" ht="19.5" x14ac:dyDescent="0.4">
      <c r="A19" s="32"/>
      <c r="B19" s="3"/>
      <c r="C19" s="3"/>
      <c r="D19" s="3"/>
      <c r="E19" s="292"/>
      <c r="F19" s="293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16336.700000001118</v>
      </c>
      <c r="H20" s="183">
        <f>H18-H16+H17</f>
        <v>16336.700000001118</v>
      </c>
      <c r="I20" s="183">
        <f>I18-I16+I17</f>
        <v>0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16336.700000001118</v>
      </c>
      <c r="H21" s="183">
        <f>H20-H17</f>
        <v>16336.700000001118</v>
      </c>
      <c r="I21" s="18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16336.700000001118</v>
      </c>
      <c r="H25" s="189">
        <f>H21-H26</f>
        <v>16336.700000001118</v>
      </c>
      <c r="I25" s="189">
        <f>I21-I26</f>
        <v>0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16336.7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16336.7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</row>
    <row r="34" spans="1:9" ht="38.25" customHeight="1" x14ac:dyDescent="0.2">
      <c r="A34" s="494" t="s">
        <v>225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5381</v>
      </c>
      <c r="G41" s="54">
        <v>5381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30630</v>
      </c>
      <c r="F50" s="279">
        <v>0</v>
      </c>
      <c r="G50" s="280">
        <v>0</v>
      </c>
      <c r="H50" s="280">
        <f>E50+F50-G50</f>
        <v>30630</v>
      </c>
      <c r="I50" s="281">
        <v>30630</v>
      </c>
    </row>
    <row r="51" spans="1:9" x14ac:dyDescent="0.2">
      <c r="A51" s="282"/>
      <c r="B51" s="112"/>
      <c r="C51" s="112" t="s">
        <v>20</v>
      </c>
      <c r="D51" s="112"/>
      <c r="E51" s="283">
        <v>99518.67</v>
      </c>
      <c r="F51" s="284">
        <v>210789</v>
      </c>
      <c r="G51" s="136">
        <v>143079</v>
      </c>
      <c r="H51" s="136">
        <f>E51+F51-G51</f>
        <v>167228.66999999998</v>
      </c>
      <c r="I51" s="285">
        <v>172082.67</v>
      </c>
    </row>
    <row r="52" spans="1:9" x14ac:dyDescent="0.2">
      <c r="A52" s="282"/>
      <c r="B52" s="112"/>
      <c r="C52" s="112" t="s">
        <v>63</v>
      </c>
      <c r="D52" s="112"/>
      <c r="E52" s="283">
        <v>238357.17</v>
      </c>
      <c r="F52" s="284">
        <v>49274.17</v>
      </c>
      <c r="G52" s="136">
        <v>0</v>
      </c>
      <c r="H52" s="136">
        <f>E52+F52-G52</f>
        <v>287631.34000000003</v>
      </c>
      <c r="I52" s="285">
        <v>287631.34000000003</v>
      </c>
    </row>
    <row r="53" spans="1:9" x14ac:dyDescent="0.2">
      <c r="A53" s="282"/>
      <c r="B53" s="112"/>
      <c r="C53" s="112" t="s">
        <v>61</v>
      </c>
      <c r="D53" s="112"/>
      <c r="E53" s="283">
        <v>122630.6</v>
      </c>
      <c r="F53" s="284">
        <v>6312</v>
      </c>
      <c r="G53" s="136">
        <v>5381</v>
      </c>
      <c r="H53" s="136">
        <f>E53+F53-G53</f>
        <v>123561.60000000001</v>
      </c>
      <c r="I53" s="285">
        <v>123561.60000000001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491136.44000000006</v>
      </c>
      <c r="F54" s="68">
        <f>F50+F51+F52+F53</f>
        <v>266375.17</v>
      </c>
      <c r="G54" s="67">
        <f>G50+G51+G52+G53</f>
        <v>148460</v>
      </c>
      <c r="H54" s="67">
        <f>H50+H51+H52+H53</f>
        <v>609051.61</v>
      </c>
      <c r="I54" s="286">
        <f>SUM(I50:I53)</f>
        <v>613905.61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/>
      </c>
      <c r="H56" s="497"/>
      <c r="I56" s="497"/>
    </row>
    <row r="57" spans="1:9" x14ac:dyDescent="0.2">
      <c r="G57" s="496" t="str">
        <f>IF(I53=H53,"","Zdůvodnit rozdíl mezi fin. krytím a stavem fondu investic, popř. vyplnit tab. č. 2.1. Fond investic")</f>
        <v/>
      </c>
      <c r="H57" s="497"/>
      <c r="I57" s="497"/>
    </row>
    <row r="58" spans="1:9" x14ac:dyDescent="0.2">
      <c r="G58" s="288"/>
    </row>
    <row r="59" spans="1:9" x14ac:dyDescent="0.2">
      <c r="G59" s="288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</sheetData>
  <sheetProtection selectLockedCells="1"/>
  <mergeCells count="25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B44:I44"/>
    <mergeCell ref="H45:I45"/>
    <mergeCell ref="F47:F48"/>
    <mergeCell ref="G55:I55"/>
    <mergeCell ref="G56:I56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94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6"/>
  <sheetViews>
    <sheetView showGridLines="0" zoomScale="98" zoomScaleNormal="98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248" width="9.140625" style="4"/>
    <col min="249" max="249" width="7.5703125" style="4" customWidth="1"/>
    <col min="250" max="250" width="2.5703125" style="4" customWidth="1"/>
    <col min="251" max="251" width="8.42578125" style="4" customWidth="1"/>
    <col min="252" max="252" width="8.28515625" style="4" customWidth="1"/>
    <col min="253" max="253" width="15.28515625" style="4" customWidth="1"/>
    <col min="254" max="254" width="15.5703125" style="4" customWidth="1"/>
    <col min="255" max="255" width="15" style="4" customWidth="1"/>
    <col min="256" max="256" width="15.28515625" style="4" customWidth="1"/>
    <col min="257" max="257" width="16.28515625" style="4" customWidth="1"/>
    <col min="258" max="258" width="33.5703125" style="4" customWidth="1"/>
    <col min="259" max="259" width="62.42578125" style="4" customWidth="1"/>
    <col min="260" max="504" width="9.140625" style="4"/>
    <col min="505" max="505" width="7.5703125" style="4" customWidth="1"/>
    <col min="506" max="506" width="2.5703125" style="4" customWidth="1"/>
    <col min="507" max="507" width="8.42578125" style="4" customWidth="1"/>
    <col min="508" max="508" width="8.28515625" style="4" customWidth="1"/>
    <col min="509" max="509" width="15.28515625" style="4" customWidth="1"/>
    <col min="510" max="510" width="15.5703125" style="4" customWidth="1"/>
    <col min="511" max="511" width="15" style="4" customWidth="1"/>
    <col min="512" max="512" width="15.28515625" style="4" customWidth="1"/>
    <col min="513" max="513" width="16.28515625" style="4" customWidth="1"/>
    <col min="514" max="514" width="33.5703125" style="4" customWidth="1"/>
    <col min="515" max="515" width="62.42578125" style="4" customWidth="1"/>
    <col min="516" max="760" width="9.140625" style="4"/>
    <col min="761" max="761" width="7.5703125" style="4" customWidth="1"/>
    <col min="762" max="762" width="2.5703125" style="4" customWidth="1"/>
    <col min="763" max="763" width="8.42578125" style="4" customWidth="1"/>
    <col min="764" max="764" width="8.28515625" style="4" customWidth="1"/>
    <col min="765" max="765" width="15.28515625" style="4" customWidth="1"/>
    <col min="766" max="766" width="15.5703125" style="4" customWidth="1"/>
    <col min="767" max="767" width="15" style="4" customWidth="1"/>
    <col min="768" max="768" width="15.28515625" style="4" customWidth="1"/>
    <col min="769" max="769" width="16.28515625" style="4" customWidth="1"/>
    <col min="770" max="770" width="33.5703125" style="4" customWidth="1"/>
    <col min="771" max="771" width="62.42578125" style="4" customWidth="1"/>
    <col min="772" max="1016" width="9.140625" style="4"/>
    <col min="1017" max="1017" width="7.5703125" style="4" customWidth="1"/>
    <col min="1018" max="1018" width="2.5703125" style="4" customWidth="1"/>
    <col min="1019" max="1019" width="8.42578125" style="4" customWidth="1"/>
    <col min="1020" max="1020" width="8.28515625" style="4" customWidth="1"/>
    <col min="1021" max="1021" width="15.28515625" style="4" customWidth="1"/>
    <col min="1022" max="1022" width="15.5703125" style="4" customWidth="1"/>
    <col min="1023" max="1023" width="15" style="4" customWidth="1"/>
    <col min="1024" max="1024" width="15.28515625" style="4" customWidth="1"/>
    <col min="1025" max="1025" width="16.28515625" style="4" customWidth="1"/>
    <col min="1026" max="1026" width="33.5703125" style="4" customWidth="1"/>
    <col min="1027" max="1027" width="62.42578125" style="4" customWidth="1"/>
    <col min="1028" max="1272" width="9.140625" style="4"/>
    <col min="1273" max="1273" width="7.5703125" style="4" customWidth="1"/>
    <col min="1274" max="1274" width="2.5703125" style="4" customWidth="1"/>
    <col min="1275" max="1275" width="8.42578125" style="4" customWidth="1"/>
    <col min="1276" max="1276" width="8.28515625" style="4" customWidth="1"/>
    <col min="1277" max="1277" width="15.28515625" style="4" customWidth="1"/>
    <col min="1278" max="1278" width="15.5703125" style="4" customWidth="1"/>
    <col min="1279" max="1279" width="15" style="4" customWidth="1"/>
    <col min="1280" max="1280" width="15.28515625" style="4" customWidth="1"/>
    <col min="1281" max="1281" width="16.28515625" style="4" customWidth="1"/>
    <col min="1282" max="1282" width="33.5703125" style="4" customWidth="1"/>
    <col min="1283" max="1283" width="62.42578125" style="4" customWidth="1"/>
    <col min="1284" max="1528" width="9.140625" style="4"/>
    <col min="1529" max="1529" width="7.5703125" style="4" customWidth="1"/>
    <col min="1530" max="1530" width="2.5703125" style="4" customWidth="1"/>
    <col min="1531" max="1531" width="8.42578125" style="4" customWidth="1"/>
    <col min="1532" max="1532" width="8.28515625" style="4" customWidth="1"/>
    <col min="1533" max="1533" width="15.28515625" style="4" customWidth="1"/>
    <col min="1534" max="1534" width="15.5703125" style="4" customWidth="1"/>
    <col min="1535" max="1535" width="15" style="4" customWidth="1"/>
    <col min="1536" max="1536" width="15.28515625" style="4" customWidth="1"/>
    <col min="1537" max="1537" width="16.28515625" style="4" customWidth="1"/>
    <col min="1538" max="1538" width="33.5703125" style="4" customWidth="1"/>
    <col min="1539" max="1539" width="62.42578125" style="4" customWidth="1"/>
    <col min="1540" max="1784" width="9.140625" style="4"/>
    <col min="1785" max="1785" width="7.5703125" style="4" customWidth="1"/>
    <col min="1786" max="1786" width="2.5703125" style="4" customWidth="1"/>
    <col min="1787" max="1787" width="8.42578125" style="4" customWidth="1"/>
    <col min="1788" max="1788" width="8.28515625" style="4" customWidth="1"/>
    <col min="1789" max="1789" width="15.28515625" style="4" customWidth="1"/>
    <col min="1790" max="1790" width="15.5703125" style="4" customWidth="1"/>
    <col min="1791" max="1791" width="15" style="4" customWidth="1"/>
    <col min="1792" max="1792" width="15.28515625" style="4" customWidth="1"/>
    <col min="1793" max="1793" width="16.28515625" style="4" customWidth="1"/>
    <col min="1794" max="1794" width="33.5703125" style="4" customWidth="1"/>
    <col min="1795" max="1795" width="62.42578125" style="4" customWidth="1"/>
    <col min="1796" max="2040" width="9.140625" style="4"/>
    <col min="2041" max="2041" width="7.5703125" style="4" customWidth="1"/>
    <col min="2042" max="2042" width="2.5703125" style="4" customWidth="1"/>
    <col min="2043" max="2043" width="8.42578125" style="4" customWidth="1"/>
    <col min="2044" max="2044" width="8.28515625" style="4" customWidth="1"/>
    <col min="2045" max="2045" width="15.28515625" style="4" customWidth="1"/>
    <col min="2046" max="2046" width="15.5703125" style="4" customWidth="1"/>
    <col min="2047" max="2047" width="15" style="4" customWidth="1"/>
    <col min="2048" max="2048" width="15.28515625" style="4" customWidth="1"/>
    <col min="2049" max="2049" width="16.28515625" style="4" customWidth="1"/>
    <col min="2050" max="2050" width="33.5703125" style="4" customWidth="1"/>
    <col min="2051" max="2051" width="62.42578125" style="4" customWidth="1"/>
    <col min="2052" max="2296" width="9.140625" style="4"/>
    <col min="2297" max="2297" width="7.5703125" style="4" customWidth="1"/>
    <col min="2298" max="2298" width="2.5703125" style="4" customWidth="1"/>
    <col min="2299" max="2299" width="8.42578125" style="4" customWidth="1"/>
    <col min="2300" max="2300" width="8.28515625" style="4" customWidth="1"/>
    <col min="2301" max="2301" width="15.28515625" style="4" customWidth="1"/>
    <col min="2302" max="2302" width="15.5703125" style="4" customWidth="1"/>
    <col min="2303" max="2303" width="15" style="4" customWidth="1"/>
    <col min="2304" max="2304" width="15.28515625" style="4" customWidth="1"/>
    <col min="2305" max="2305" width="16.28515625" style="4" customWidth="1"/>
    <col min="2306" max="2306" width="33.5703125" style="4" customWidth="1"/>
    <col min="2307" max="2307" width="62.42578125" style="4" customWidth="1"/>
    <col min="2308" max="2552" width="9.140625" style="4"/>
    <col min="2553" max="2553" width="7.5703125" style="4" customWidth="1"/>
    <col min="2554" max="2554" width="2.5703125" style="4" customWidth="1"/>
    <col min="2555" max="2555" width="8.42578125" style="4" customWidth="1"/>
    <col min="2556" max="2556" width="8.28515625" style="4" customWidth="1"/>
    <col min="2557" max="2557" width="15.28515625" style="4" customWidth="1"/>
    <col min="2558" max="2558" width="15.5703125" style="4" customWidth="1"/>
    <col min="2559" max="2559" width="15" style="4" customWidth="1"/>
    <col min="2560" max="2560" width="15.28515625" style="4" customWidth="1"/>
    <col min="2561" max="2561" width="16.28515625" style="4" customWidth="1"/>
    <col min="2562" max="2562" width="33.5703125" style="4" customWidth="1"/>
    <col min="2563" max="2563" width="62.42578125" style="4" customWidth="1"/>
    <col min="2564" max="2808" width="9.140625" style="4"/>
    <col min="2809" max="2809" width="7.5703125" style="4" customWidth="1"/>
    <col min="2810" max="2810" width="2.5703125" style="4" customWidth="1"/>
    <col min="2811" max="2811" width="8.42578125" style="4" customWidth="1"/>
    <col min="2812" max="2812" width="8.28515625" style="4" customWidth="1"/>
    <col min="2813" max="2813" width="15.28515625" style="4" customWidth="1"/>
    <col min="2814" max="2814" width="15.5703125" style="4" customWidth="1"/>
    <col min="2815" max="2815" width="15" style="4" customWidth="1"/>
    <col min="2816" max="2816" width="15.28515625" style="4" customWidth="1"/>
    <col min="2817" max="2817" width="16.28515625" style="4" customWidth="1"/>
    <col min="2818" max="2818" width="33.5703125" style="4" customWidth="1"/>
    <col min="2819" max="2819" width="62.42578125" style="4" customWidth="1"/>
    <col min="2820" max="3064" width="9.140625" style="4"/>
    <col min="3065" max="3065" width="7.5703125" style="4" customWidth="1"/>
    <col min="3066" max="3066" width="2.5703125" style="4" customWidth="1"/>
    <col min="3067" max="3067" width="8.42578125" style="4" customWidth="1"/>
    <col min="3068" max="3068" width="8.28515625" style="4" customWidth="1"/>
    <col min="3069" max="3069" width="15.28515625" style="4" customWidth="1"/>
    <col min="3070" max="3070" width="15.5703125" style="4" customWidth="1"/>
    <col min="3071" max="3071" width="15" style="4" customWidth="1"/>
    <col min="3072" max="3072" width="15.28515625" style="4" customWidth="1"/>
    <col min="3073" max="3073" width="16.28515625" style="4" customWidth="1"/>
    <col min="3074" max="3074" width="33.5703125" style="4" customWidth="1"/>
    <col min="3075" max="3075" width="62.42578125" style="4" customWidth="1"/>
    <col min="3076" max="3320" width="9.140625" style="4"/>
    <col min="3321" max="3321" width="7.5703125" style="4" customWidth="1"/>
    <col min="3322" max="3322" width="2.5703125" style="4" customWidth="1"/>
    <col min="3323" max="3323" width="8.42578125" style="4" customWidth="1"/>
    <col min="3324" max="3324" width="8.28515625" style="4" customWidth="1"/>
    <col min="3325" max="3325" width="15.28515625" style="4" customWidth="1"/>
    <col min="3326" max="3326" width="15.5703125" style="4" customWidth="1"/>
    <col min="3327" max="3327" width="15" style="4" customWidth="1"/>
    <col min="3328" max="3328" width="15.28515625" style="4" customWidth="1"/>
    <col min="3329" max="3329" width="16.28515625" style="4" customWidth="1"/>
    <col min="3330" max="3330" width="33.5703125" style="4" customWidth="1"/>
    <col min="3331" max="3331" width="62.42578125" style="4" customWidth="1"/>
    <col min="3332" max="3576" width="9.140625" style="4"/>
    <col min="3577" max="3577" width="7.5703125" style="4" customWidth="1"/>
    <col min="3578" max="3578" width="2.5703125" style="4" customWidth="1"/>
    <col min="3579" max="3579" width="8.42578125" style="4" customWidth="1"/>
    <col min="3580" max="3580" width="8.28515625" style="4" customWidth="1"/>
    <col min="3581" max="3581" width="15.28515625" style="4" customWidth="1"/>
    <col min="3582" max="3582" width="15.5703125" style="4" customWidth="1"/>
    <col min="3583" max="3583" width="15" style="4" customWidth="1"/>
    <col min="3584" max="3584" width="15.28515625" style="4" customWidth="1"/>
    <col min="3585" max="3585" width="16.28515625" style="4" customWidth="1"/>
    <col min="3586" max="3586" width="33.5703125" style="4" customWidth="1"/>
    <col min="3587" max="3587" width="62.42578125" style="4" customWidth="1"/>
    <col min="3588" max="3832" width="9.140625" style="4"/>
    <col min="3833" max="3833" width="7.5703125" style="4" customWidth="1"/>
    <col min="3834" max="3834" width="2.5703125" style="4" customWidth="1"/>
    <col min="3835" max="3835" width="8.42578125" style="4" customWidth="1"/>
    <col min="3836" max="3836" width="8.28515625" style="4" customWidth="1"/>
    <col min="3837" max="3837" width="15.28515625" style="4" customWidth="1"/>
    <col min="3838" max="3838" width="15.5703125" style="4" customWidth="1"/>
    <col min="3839" max="3839" width="15" style="4" customWidth="1"/>
    <col min="3840" max="3840" width="15.28515625" style="4" customWidth="1"/>
    <col min="3841" max="3841" width="16.28515625" style="4" customWidth="1"/>
    <col min="3842" max="3842" width="33.5703125" style="4" customWidth="1"/>
    <col min="3843" max="3843" width="62.42578125" style="4" customWidth="1"/>
    <col min="3844" max="4088" width="9.140625" style="4"/>
    <col min="4089" max="4089" width="7.5703125" style="4" customWidth="1"/>
    <col min="4090" max="4090" width="2.5703125" style="4" customWidth="1"/>
    <col min="4091" max="4091" width="8.42578125" style="4" customWidth="1"/>
    <col min="4092" max="4092" width="8.28515625" style="4" customWidth="1"/>
    <col min="4093" max="4093" width="15.28515625" style="4" customWidth="1"/>
    <col min="4094" max="4094" width="15.5703125" style="4" customWidth="1"/>
    <col min="4095" max="4095" width="15" style="4" customWidth="1"/>
    <col min="4096" max="4096" width="15.28515625" style="4" customWidth="1"/>
    <col min="4097" max="4097" width="16.28515625" style="4" customWidth="1"/>
    <col min="4098" max="4098" width="33.5703125" style="4" customWidth="1"/>
    <col min="4099" max="4099" width="62.42578125" style="4" customWidth="1"/>
    <col min="4100" max="4344" width="9.140625" style="4"/>
    <col min="4345" max="4345" width="7.5703125" style="4" customWidth="1"/>
    <col min="4346" max="4346" width="2.5703125" style="4" customWidth="1"/>
    <col min="4347" max="4347" width="8.42578125" style="4" customWidth="1"/>
    <col min="4348" max="4348" width="8.28515625" style="4" customWidth="1"/>
    <col min="4349" max="4349" width="15.28515625" style="4" customWidth="1"/>
    <col min="4350" max="4350" width="15.5703125" style="4" customWidth="1"/>
    <col min="4351" max="4351" width="15" style="4" customWidth="1"/>
    <col min="4352" max="4352" width="15.28515625" style="4" customWidth="1"/>
    <col min="4353" max="4353" width="16.28515625" style="4" customWidth="1"/>
    <col min="4354" max="4354" width="33.5703125" style="4" customWidth="1"/>
    <col min="4355" max="4355" width="62.42578125" style="4" customWidth="1"/>
    <col min="4356" max="4600" width="9.140625" style="4"/>
    <col min="4601" max="4601" width="7.5703125" style="4" customWidth="1"/>
    <col min="4602" max="4602" width="2.5703125" style="4" customWidth="1"/>
    <col min="4603" max="4603" width="8.42578125" style="4" customWidth="1"/>
    <col min="4604" max="4604" width="8.28515625" style="4" customWidth="1"/>
    <col min="4605" max="4605" width="15.28515625" style="4" customWidth="1"/>
    <col min="4606" max="4606" width="15.5703125" style="4" customWidth="1"/>
    <col min="4607" max="4607" width="15" style="4" customWidth="1"/>
    <col min="4608" max="4608" width="15.28515625" style="4" customWidth="1"/>
    <col min="4609" max="4609" width="16.28515625" style="4" customWidth="1"/>
    <col min="4610" max="4610" width="33.5703125" style="4" customWidth="1"/>
    <col min="4611" max="4611" width="62.42578125" style="4" customWidth="1"/>
    <col min="4612" max="4856" width="9.140625" style="4"/>
    <col min="4857" max="4857" width="7.5703125" style="4" customWidth="1"/>
    <col min="4858" max="4858" width="2.5703125" style="4" customWidth="1"/>
    <col min="4859" max="4859" width="8.42578125" style="4" customWidth="1"/>
    <col min="4860" max="4860" width="8.28515625" style="4" customWidth="1"/>
    <col min="4861" max="4861" width="15.28515625" style="4" customWidth="1"/>
    <col min="4862" max="4862" width="15.5703125" style="4" customWidth="1"/>
    <col min="4863" max="4863" width="15" style="4" customWidth="1"/>
    <col min="4864" max="4864" width="15.28515625" style="4" customWidth="1"/>
    <col min="4865" max="4865" width="16.28515625" style="4" customWidth="1"/>
    <col min="4866" max="4866" width="33.5703125" style="4" customWidth="1"/>
    <col min="4867" max="4867" width="62.42578125" style="4" customWidth="1"/>
    <col min="4868" max="5112" width="9.140625" style="4"/>
    <col min="5113" max="5113" width="7.5703125" style="4" customWidth="1"/>
    <col min="5114" max="5114" width="2.5703125" style="4" customWidth="1"/>
    <col min="5115" max="5115" width="8.42578125" style="4" customWidth="1"/>
    <col min="5116" max="5116" width="8.28515625" style="4" customWidth="1"/>
    <col min="5117" max="5117" width="15.28515625" style="4" customWidth="1"/>
    <col min="5118" max="5118" width="15.5703125" style="4" customWidth="1"/>
    <col min="5119" max="5119" width="15" style="4" customWidth="1"/>
    <col min="5120" max="5120" width="15.28515625" style="4" customWidth="1"/>
    <col min="5121" max="5121" width="16.28515625" style="4" customWidth="1"/>
    <col min="5122" max="5122" width="33.5703125" style="4" customWidth="1"/>
    <col min="5123" max="5123" width="62.42578125" style="4" customWidth="1"/>
    <col min="5124" max="5368" width="9.140625" style="4"/>
    <col min="5369" max="5369" width="7.5703125" style="4" customWidth="1"/>
    <col min="5370" max="5370" width="2.5703125" style="4" customWidth="1"/>
    <col min="5371" max="5371" width="8.42578125" style="4" customWidth="1"/>
    <col min="5372" max="5372" width="8.28515625" style="4" customWidth="1"/>
    <col min="5373" max="5373" width="15.28515625" style="4" customWidth="1"/>
    <col min="5374" max="5374" width="15.5703125" style="4" customWidth="1"/>
    <col min="5375" max="5375" width="15" style="4" customWidth="1"/>
    <col min="5376" max="5376" width="15.28515625" style="4" customWidth="1"/>
    <col min="5377" max="5377" width="16.28515625" style="4" customWidth="1"/>
    <col min="5378" max="5378" width="33.5703125" style="4" customWidth="1"/>
    <col min="5379" max="5379" width="62.42578125" style="4" customWidth="1"/>
    <col min="5380" max="5624" width="9.140625" style="4"/>
    <col min="5625" max="5625" width="7.5703125" style="4" customWidth="1"/>
    <col min="5626" max="5626" width="2.5703125" style="4" customWidth="1"/>
    <col min="5627" max="5627" width="8.42578125" style="4" customWidth="1"/>
    <col min="5628" max="5628" width="8.28515625" style="4" customWidth="1"/>
    <col min="5629" max="5629" width="15.28515625" style="4" customWidth="1"/>
    <col min="5630" max="5630" width="15.5703125" style="4" customWidth="1"/>
    <col min="5631" max="5631" width="15" style="4" customWidth="1"/>
    <col min="5632" max="5632" width="15.28515625" style="4" customWidth="1"/>
    <col min="5633" max="5633" width="16.28515625" style="4" customWidth="1"/>
    <col min="5634" max="5634" width="33.5703125" style="4" customWidth="1"/>
    <col min="5635" max="5635" width="62.42578125" style="4" customWidth="1"/>
    <col min="5636" max="5880" width="9.140625" style="4"/>
    <col min="5881" max="5881" width="7.5703125" style="4" customWidth="1"/>
    <col min="5882" max="5882" width="2.5703125" style="4" customWidth="1"/>
    <col min="5883" max="5883" width="8.42578125" style="4" customWidth="1"/>
    <col min="5884" max="5884" width="8.28515625" style="4" customWidth="1"/>
    <col min="5885" max="5885" width="15.28515625" style="4" customWidth="1"/>
    <col min="5886" max="5886" width="15.5703125" style="4" customWidth="1"/>
    <col min="5887" max="5887" width="15" style="4" customWidth="1"/>
    <col min="5888" max="5888" width="15.28515625" style="4" customWidth="1"/>
    <col min="5889" max="5889" width="16.28515625" style="4" customWidth="1"/>
    <col min="5890" max="5890" width="33.5703125" style="4" customWidth="1"/>
    <col min="5891" max="5891" width="62.42578125" style="4" customWidth="1"/>
    <col min="5892" max="6136" width="9.140625" style="4"/>
    <col min="6137" max="6137" width="7.5703125" style="4" customWidth="1"/>
    <col min="6138" max="6138" width="2.5703125" style="4" customWidth="1"/>
    <col min="6139" max="6139" width="8.42578125" style="4" customWidth="1"/>
    <col min="6140" max="6140" width="8.28515625" style="4" customWidth="1"/>
    <col min="6141" max="6141" width="15.28515625" style="4" customWidth="1"/>
    <col min="6142" max="6142" width="15.5703125" style="4" customWidth="1"/>
    <col min="6143" max="6143" width="15" style="4" customWidth="1"/>
    <col min="6144" max="6144" width="15.28515625" style="4" customWidth="1"/>
    <col min="6145" max="6145" width="16.28515625" style="4" customWidth="1"/>
    <col min="6146" max="6146" width="33.5703125" style="4" customWidth="1"/>
    <col min="6147" max="6147" width="62.42578125" style="4" customWidth="1"/>
    <col min="6148" max="6392" width="9.140625" style="4"/>
    <col min="6393" max="6393" width="7.5703125" style="4" customWidth="1"/>
    <col min="6394" max="6394" width="2.5703125" style="4" customWidth="1"/>
    <col min="6395" max="6395" width="8.42578125" style="4" customWidth="1"/>
    <col min="6396" max="6396" width="8.28515625" style="4" customWidth="1"/>
    <col min="6397" max="6397" width="15.28515625" style="4" customWidth="1"/>
    <col min="6398" max="6398" width="15.5703125" style="4" customWidth="1"/>
    <col min="6399" max="6399" width="15" style="4" customWidth="1"/>
    <col min="6400" max="6400" width="15.28515625" style="4" customWidth="1"/>
    <col min="6401" max="6401" width="16.28515625" style="4" customWidth="1"/>
    <col min="6402" max="6402" width="33.5703125" style="4" customWidth="1"/>
    <col min="6403" max="6403" width="62.42578125" style="4" customWidth="1"/>
    <col min="6404" max="6648" width="9.140625" style="4"/>
    <col min="6649" max="6649" width="7.5703125" style="4" customWidth="1"/>
    <col min="6650" max="6650" width="2.5703125" style="4" customWidth="1"/>
    <col min="6651" max="6651" width="8.42578125" style="4" customWidth="1"/>
    <col min="6652" max="6652" width="8.28515625" style="4" customWidth="1"/>
    <col min="6653" max="6653" width="15.28515625" style="4" customWidth="1"/>
    <col min="6654" max="6654" width="15.5703125" style="4" customWidth="1"/>
    <col min="6655" max="6655" width="15" style="4" customWidth="1"/>
    <col min="6656" max="6656" width="15.28515625" style="4" customWidth="1"/>
    <col min="6657" max="6657" width="16.28515625" style="4" customWidth="1"/>
    <col min="6658" max="6658" width="33.5703125" style="4" customWidth="1"/>
    <col min="6659" max="6659" width="62.42578125" style="4" customWidth="1"/>
    <col min="6660" max="6904" width="9.140625" style="4"/>
    <col min="6905" max="6905" width="7.5703125" style="4" customWidth="1"/>
    <col min="6906" max="6906" width="2.5703125" style="4" customWidth="1"/>
    <col min="6907" max="6907" width="8.42578125" style="4" customWidth="1"/>
    <col min="6908" max="6908" width="8.28515625" style="4" customWidth="1"/>
    <col min="6909" max="6909" width="15.28515625" style="4" customWidth="1"/>
    <col min="6910" max="6910" width="15.5703125" style="4" customWidth="1"/>
    <col min="6911" max="6911" width="15" style="4" customWidth="1"/>
    <col min="6912" max="6912" width="15.28515625" style="4" customWidth="1"/>
    <col min="6913" max="6913" width="16.28515625" style="4" customWidth="1"/>
    <col min="6914" max="6914" width="33.5703125" style="4" customWidth="1"/>
    <col min="6915" max="6915" width="62.42578125" style="4" customWidth="1"/>
    <col min="6916" max="7160" width="9.140625" style="4"/>
    <col min="7161" max="7161" width="7.5703125" style="4" customWidth="1"/>
    <col min="7162" max="7162" width="2.5703125" style="4" customWidth="1"/>
    <col min="7163" max="7163" width="8.42578125" style="4" customWidth="1"/>
    <col min="7164" max="7164" width="8.28515625" style="4" customWidth="1"/>
    <col min="7165" max="7165" width="15.28515625" style="4" customWidth="1"/>
    <col min="7166" max="7166" width="15.5703125" style="4" customWidth="1"/>
    <col min="7167" max="7167" width="15" style="4" customWidth="1"/>
    <col min="7168" max="7168" width="15.28515625" style="4" customWidth="1"/>
    <col min="7169" max="7169" width="16.28515625" style="4" customWidth="1"/>
    <col min="7170" max="7170" width="33.5703125" style="4" customWidth="1"/>
    <col min="7171" max="7171" width="62.42578125" style="4" customWidth="1"/>
    <col min="7172" max="7416" width="9.140625" style="4"/>
    <col min="7417" max="7417" width="7.5703125" style="4" customWidth="1"/>
    <col min="7418" max="7418" width="2.5703125" style="4" customWidth="1"/>
    <col min="7419" max="7419" width="8.42578125" style="4" customWidth="1"/>
    <col min="7420" max="7420" width="8.28515625" style="4" customWidth="1"/>
    <col min="7421" max="7421" width="15.28515625" style="4" customWidth="1"/>
    <col min="7422" max="7422" width="15.5703125" style="4" customWidth="1"/>
    <col min="7423" max="7423" width="15" style="4" customWidth="1"/>
    <col min="7424" max="7424" width="15.28515625" style="4" customWidth="1"/>
    <col min="7425" max="7425" width="16.28515625" style="4" customWidth="1"/>
    <col min="7426" max="7426" width="33.5703125" style="4" customWidth="1"/>
    <col min="7427" max="7427" width="62.42578125" style="4" customWidth="1"/>
    <col min="7428" max="7672" width="9.140625" style="4"/>
    <col min="7673" max="7673" width="7.5703125" style="4" customWidth="1"/>
    <col min="7674" max="7674" width="2.5703125" style="4" customWidth="1"/>
    <col min="7675" max="7675" width="8.42578125" style="4" customWidth="1"/>
    <col min="7676" max="7676" width="8.28515625" style="4" customWidth="1"/>
    <col min="7677" max="7677" width="15.28515625" style="4" customWidth="1"/>
    <col min="7678" max="7678" width="15.5703125" style="4" customWidth="1"/>
    <col min="7679" max="7679" width="15" style="4" customWidth="1"/>
    <col min="7680" max="7680" width="15.28515625" style="4" customWidth="1"/>
    <col min="7681" max="7681" width="16.28515625" style="4" customWidth="1"/>
    <col min="7682" max="7682" width="33.5703125" style="4" customWidth="1"/>
    <col min="7683" max="7683" width="62.42578125" style="4" customWidth="1"/>
    <col min="7684" max="7928" width="9.140625" style="4"/>
    <col min="7929" max="7929" width="7.5703125" style="4" customWidth="1"/>
    <col min="7930" max="7930" width="2.5703125" style="4" customWidth="1"/>
    <col min="7931" max="7931" width="8.42578125" style="4" customWidth="1"/>
    <col min="7932" max="7932" width="8.28515625" style="4" customWidth="1"/>
    <col min="7933" max="7933" width="15.28515625" style="4" customWidth="1"/>
    <col min="7934" max="7934" width="15.5703125" style="4" customWidth="1"/>
    <col min="7935" max="7935" width="15" style="4" customWidth="1"/>
    <col min="7936" max="7936" width="15.28515625" style="4" customWidth="1"/>
    <col min="7937" max="7937" width="16.28515625" style="4" customWidth="1"/>
    <col min="7938" max="7938" width="33.5703125" style="4" customWidth="1"/>
    <col min="7939" max="7939" width="62.42578125" style="4" customWidth="1"/>
    <col min="7940" max="8184" width="9.140625" style="4"/>
    <col min="8185" max="8185" width="7.5703125" style="4" customWidth="1"/>
    <col min="8186" max="8186" width="2.5703125" style="4" customWidth="1"/>
    <col min="8187" max="8187" width="8.42578125" style="4" customWidth="1"/>
    <col min="8188" max="8188" width="8.28515625" style="4" customWidth="1"/>
    <col min="8189" max="8189" width="15.28515625" style="4" customWidth="1"/>
    <col min="8190" max="8190" width="15.5703125" style="4" customWidth="1"/>
    <col min="8191" max="8191" width="15" style="4" customWidth="1"/>
    <col min="8192" max="8192" width="15.28515625" style="4" customWidth="1"/>
    <col min="8193" max="8193" width="16.28515625" style="4" customWidth="1"/>
    <col min="8194" max="8194" width="33.5703125" style="4" customWidth="1"/>
    <col min="8195" max="8195" width="62.42578125" style="4" customWidth="1"/>
    <col min="8196" max="8440" width="9.140625" style="4"/>
    <col min="8441" max="8441" width="7.5703125" style="4" customWidth="1"/>
    <col min="8442" max="8442" width="2.5703125" style="4" customWidth="1"/>
    <col min="8443" max="8443" width="8.42578125" style="4" customWidth="1"/>
    <col min="8444" max="8444" width="8.28515625" style="4" customWidth="1"/>
    <col min="8445" max="8445" width="15.28515625" style="4" customWidth="1"/>
    <col min="8446" max="8446" width="15.5703125" style="4" customWidth="1"/>
    <col min="8447" max="8447" width="15" style="4" customWidth="1"/>
    <col min="8448" max="8448" width="15.28515625" style="4" customWidth="1"/>
    <col min="8449" max="8449" width="16.28515625" style="4" customWidth="1"/>
    <col min="8450" max="8450" width="33.5703125" style="4" customWidth="1"/>
    <col min="8451" max="8451" width="62.42578125" style="4" customWidth="1"/>
    <col min="8452" max="8696" width="9.140625" style="4"/>
    <col min="8697" max="8697" width="7.5703125" style="4" customWidth="1"/>
    <col min="8698" max="8698" width="2.5703125" style="4" customWidth="1"/>
    <col min="8699" max="8699" width="8.42578125" style="4" customWidth="1"/>
    <col min="8700" max="8700" width="8.28515625" style="4" customWidth="1"/>
    <col min="8701" max="8701" width="15.28515625" style="4" customWidth="1"/>
    <col min="8702" max="8702" width="15.5703125" style="4" customWidth="1"/>
    <col min="8703" max="8703" width="15" style="4" customWidth="1"/>
    <col min="8704" max="8704" width="15.28515625" style="4" customWidth="1"/>
    <col min="8705" max="8705" width="16.28515625" style="4" customWidth="1"/>
    <col min="8706" max="8706" width="33.5703125" style="4" customWidth="1"/>
    <col min="8707" max="8707" width="62.42578125" style="4" customWidth="1"/>
    <col min="8708" max="8952" width="9.140625" style="4"/>
    <col min="8953" max="8953" width="7.5703125" style="4" customWidth="1"/>
    <col min="8954" max="8954" width="2.5703125" style="4" customWidth="1"/>
    <col min="8955" max="8955" width="8.42578125" style="4" customWidth="1"/>
    <col min="8956" max="8956" width="8.28515625" style="4" customWidth="1"/>
    <col min="8957" max="8957" width="15.28515625" style="4" customWidth="1"/>
    <col min="8958" max="8958" width="15.5703125" style="4" customWidth="1"/>
    <col min="8959" max="8959" width="15" style="4" customWidth="1"/>
    <col min="8960" max="8960" width="15.28515625" style="4" customWidth="1"/>
    <col min="8961" max="8961" width="16.28515625" style="4" customWidth="1"/>
    <col min="8962" max="8962" width="33.5703125" style="4" customWidth="1"/>
    <col min="8963" max="8963" width="62.42578125" style="4" customWidth="1"/>
    <col min="8964" max="9208" width="9.140625" style="4"/>
    <col min="9209" max="9209" width="7.5703125" style="4" customWidth="1"/>
    <col min="9210" max="9210" width="2.5703125" style="4" customWidth="1"/>
    <col min="9211" max="9211" width="8.42578125" style="4" customWidth="1"/>
    <col min="9212" max="9212" width="8.28515625" style="4" customWidth="1"/>
    <col min="9213" max="9213" width="15.28515625" style="4" customWidth="1"/>
    <col min="9214" max="9214" width="15.5703125" style="4" customWidth="1"/>
    <col min="9215" max="9215" width="15" style="4" customWidth="1"/>
    <col min="9216" max="9216" width="15.28515625" style="4" customWidth="1"/>
    <col min="9217" max="9217" width="16.28515625" style="4" customWidth="1"/>
    <col min="9218" max="9218" width="33.5703125" style="4" customWidth="1"/>
    <col min="9219" max="9219" width="62.42578125" style="4" customWidth="1"/>
    <col min="9220" max="9464" width="9.140625" style="4"/>
    <col min="9465" max="9465" width="7.5703125" style="4" customWidth="1"/>
    <col min="9466" max="9466" width="2.5703125" style="4" customWidth="1"/>
    <col min="9467" max="9467" width="8.42578125" style="4" customWidth="1"/>
    <col min="9468" max="9468" width="8.28515625" style="4" customWidth="1"/>
    <col min="9469" max="9469" width="15.28515625" style="4" customWidth="1"/>
    <col min="9470" max="9470" width="15.5703125" style="4" customWidth="1"/>
    <col min="9471" max="9471" width="15" style="4" customWidth="1"/>
    <col min="9472" max="9472" width="15.28515625" style="4" customWidth="1"/>
    <col min="9473" max="9473" width="16.28515625" style="4" customWidth="1"/>
    <col min="9474" max="9474" width="33.5703125" style="4" customWidth="1"/>
    <col min="9475" max="9475" width="62.42578125" style="4" customWidth="1"/>
    <col min="9476" max="9720" width="9.140625" style="4"/>
    <col min="9721" max="9721" width="7.5703125" style="4" customWidth="1"/>
    <col min="9722" max="9722" width="2.5703125" style="4" customWidth="1"/>
    <col min="9723" max="9723" width="8.42578125" style="4" customWidth="1"/>
    <col min="9724" max="9724" width="8.28515625" style="4" customWidth="1"/>
    <col min="9725" max="9725" width="15.28515625" style="4" customWidth="1"/>
    <col min="9726" max="9726" width="15.5703125" style="4" customWidth="1"/>
    <col min="9727" max="9727" width="15" style="4" customWidth="1"/>
    <col min="9728" max="9728" width="15.28515625" style="4" customWidth="1"/>
    <col min="9729" max="9729" width="16.28515625" style="4" customWidth="1"/>
    <col min="9730" max="9730" width="33.5703125" style="4" customWidth="1"/>
    <col min="9731" max="9731" width="62.42578125" style="4" customWidth="1"/>
    <col min="9732" max="9976" width="9.140625" style="4"/>
    <col min="9977" max="9977" width="7.5703125" style="4" customWidth="1"/>
    <col min="9978" max="9978" width="2.5703125" style="4" customWidth="1"/>
    <col min="9979" max="9979" width="8.42578125" style="4" customWidth="1"/>
    <col min="9980" max="9980" width="8.28515625" style="4" customWidth="1"/>
    <col min="9981" max="9981" width="15.28515625" style="4" customWidth="1"/>
    <col min="9982" max="9982" width="15.5703125" style="4" customWidth="1"/>
    <col min="9983" max="9983" width="15" style="4" customWidth="1"/>
    <col min="9984" max="9984" width="15.28515625" style="4" customWidth="1"/>
    <col min="9985" max="9985" width="16.28515625" style="4" customWidth="1"/>
    <col min="9986" max="9986" width="33.5703125" style="4" customWidth="1"/>
    <col min="9987" max="9987" width="62.42578125" style="4" customWidth="1"/>
    <col min="9988" max="10232" width="9.140625" style="4"/>
    <col min="10233" max="10233" width="7.5703125" style="4" customWidth="1"/>
    <col min="10234" max="10234" width="2.5703125" style="4" customWidth="1"/>
    <col min="10235" max="10235" width="8.42578125" style="4" customWidth="1"/>
    <col min="10236" max="10236" width="8.28515625" style="4" customWidth="1"/>
    <col min="10237" max="10237" width="15.28515625" style="4" customWidth="1"/>
    <col min="10238" max="10238" width="15.5703125" style="4" customWidth="1"/>
    <col min="10239" max="10239" width="15" style="4" customWidth="1"/>
    <col min="10240" max="10240" width="15.28515625" style="4" customWidth="1"/>
    <col min="10241" max="10241" width="16.28515625" style="4" customWidth="1"/>
    <col min="10242" max="10242" width="33.5703125" style="4" customWidth="1"/>
    <col min="10243" max="10243" width="62.42578125" style="4" customWidth="1"/>
    <col min="10244" max="10488" width="9.140625" style="4"/>
    <col min="10489" max="10489" width="7.5703125" style="4" customWidth="1"/>
    <col min="10490" max="10490" width="2.5703125" style="4" customWidth="1"/>
    <col min="10491" max="10491" width="8.42578125" style="4" customWidth="1"/>
    <col min="10492" max="10492" width="8.28515625" style="4" customWidth="1"/>
    <col min="10493" max="10493" width="15.28515625" style="4" customWidth="1"/>
    <col min="10494" max="10494" width="15.5703125" style="4" customWidth="1"/>
    <col min="10495" max="10495" width="15" style="4" customWidth="1"/>
    <col min="10496" max="10496" width="15.28515625" style="4" customWidth="1"/>
    <col min="10497" max="10497" width="16.28515625" style="4" customWidth="1"/>
    <col min="10498" max="10498" width="33.5703125" style="4" customWidth="1"/>
    <col min="10499" max="10499" width="62.42578125" style="4" customWidth="1"/>
    <col min="10500" max="10744" width="9.140625" style="4"/>
    <col min="10745" max="10745" width="7.5703125" style="4" customWidth="1"/>
    <col min="10746" max="10746" width="2.5703125" style="4" customWidth="1"/>
    <col min="10747" max="10747" width="8.42578125" style="4" customWidth="1"/>
    <col min="10748" max="10748" width="8.28515625" style="4" customWidth="1"/>
    <col min="10749" max="10749" width="15.28515625" style="4" customWidth="1"/>
    <col min="10750" max="10750" width="15.5703125" style="4" customWidth="1"/>
    <col min="10751" max="10751" width="15" style="4" customWidth="1"/>
    <col min="10752" max="10752" width="15.28515625" style="4" customWidth="1"/>
    <col min="10753" max="10753" width="16.28515625" style="4" customWidth="1"/>
    <col min="10754" max="10754" width="33.5703125" style="4" customWidth="1"/>
    <col min="10755" max="10755" width="62.42578125" style="4" customWidth="1"/>
    <col min="10756" max="11000" width="9.140625" style="4"/>
    <col min="11001" max="11001" width="7.5703125" style="4" customWidth="1"/>
    <col min="11002" max="11002" width="2.5703125" style="4" customWidth="1"/>
    <col min="11003" max="11003" width="8.42578125" style="4" customWidth="1"/>
    <col min="11004" max="11004" width="8.28515625" style="4" customWidth="1"/>
    <col min="11005" max="11005" width="15.28515625" style="4" customWidth="1"/>
    <col min="11006" max="11006" width="15.5703125" style="4" customWidth="1"/>
    <col min="11007" max="11007" width="15" style="4" customWidth="1"/>
    <col min="11008" max="11008" width="15.28515625" style="4" customWidth="1"/>
    <col min="11009" max="11009" width="16.28515625" style="4" customWidth="1"/>
    <col min="11010" max="11010" width="33.5703125" style="4" customWidth="1"/>
    <col min="11011" max="11011" width="62.42578125" style="4" customWidth="1"/>
    <col min="11012" max="11256" width="9.140625" style="4"/>
    <col min="11257" max="11257" width="7.5703125" style="4" customWidth="1"/>
    <col min="11258" max="11258" width="2.5703125" style="4" customWidth="1"/>
    <col min="11259" max="11259" width="8.42578125" style="4" customWidth="1"/>
    <col min="11260" max="11260" width="8.28515625" style="4" customWidth="1"/>
    <col min="11261" max="11261" width="15.28515625" style="4" customWidth="1"/>
    <col min="11262" max="11262" width="15.5703125" style="4" customWidth="1"/>
    <col min="11263" max="11263" width="15" style="4" customWidth="1"/>
    <col min="11264" max="11264" width="15.28515625" style="4" customWidth="1"/>
    <col min="11265" max="11265" width="16.28515625" style="4" customWidth="1"/>
    <col min="11266" max="11266" width="33.5703125" style="4" customWidth="1"/>
    <col min="11267" max="11267" width="62.42578125" style="4" customWidth="1"/>
    <col min="11268" max="11512" width="9.140625" style="4"/>
    <col min="11513" max="11513" width="7.5703125" style="4" customWidth="1"/>
    <col min="11514" max="11514" width="2.5703125" style="4" customWidth="1"/>
    <col min="11515" max="11515" width="8.42578125" style="4" customWidth="1"/>
    <col min="11516" max="11516" width="8.28515625" style="4" customWidth="1"/>
    <col min="11517" max="11517" width="15.28515625" style="4" customWidth="1"/>
    <col min="11518" max="11518" width="15.5703125" style="4" customWidth="1"/>
    <col min="11519" max="11519" width="15" style="4" customWidth="1"/>
    <col min="11520" max="11520" width="15.28515625" style="4" customWidth="1"/>
    <col min="11521" max="11521" width="16.28515625" style="4" customWidth="1"/>
    <col min="11522" max="11522" width="33.5703125" style="4" customWidth="1"/>
    <col min="11523" max="11523" width="62.42578125" style="4" customWidth="1"/>
    <col min="11524" max="11768" width="9.140625" style="4"/>
    <col min="11769" max="11769" width="7.5703125" style="4" customWidth="1"/>
    <col min="11770" max="11770" width="2.5703125" style="4" customWidth="1"/>
    <col min="11771" max="11771" width="8.42578125" style="4" customWidth="1"/>
    <col min="11772" max="11772" width="8.28515625" style="4" customWidth="1"/>
    <col min="11773" max="11773" width="15.28515625" style="4" customWidth="1"/>
    <col min="11774" max="11774" width="15.5703125" style="4" customWidth="1"/>
    <col min="11775" max="11775" width="15" style="4" customWidth="1"/>
    <col min="11776" max="11776" width="15.28515625" style="4" customWidth="1"/>
    <col min="11777" max="11777" width="16.28515625" style="4" customWidth="1"/>
    <col min="11778" max="11778" width="33.5703125" style="4" customWidth="1"/>
    <col min="11779" max="11779" width="62.42578125" style="4" customWidth="1"/>
    <col min="11780" max="12024" width="9.140625" style="4"/>
    <col min="12025" max="12025" width="7.5703125" style="4" customWidth="1"/>
    <col min="12026" max="12026" width="2.5703125" style="4" customWidth="1"/>
    <col min="12027" max="12027" width="8.42578125" style="4" customWidth="1"/>
    <col min="12028" max="12028" width="8.28515625" style="4" customWidth="1"/>
    <col min="12029" max="12029" width="15.28515625" style="4" customWidth="1"/>
    <col min="12030" max="12030" width="15.5703125" style="4" customWidth="1"/>
    <col min="12031" max="12031" width="15" style="4" customWidth="1"/>
    <col min="12032" max="12032" width="15.28515625" style="4" customWidth="1"/>
    <col min="12033" max="12033" width="16.28515625" style="4" customWidth="1"/>
    <col min="12034" max="12034" width="33.5703125" style="4" customWidth="1"/>
    <col min="12035" max="12035" width="62.42578125" style="4" customWidth="1"/>
    <col min="12036" max="12280" width="9.140625" style="4"/>
    <col min="12281" max="12281" width="7.5703125" style="4" customWidth="1"/>
    <col min="12282" max="12282" width="2.5703125" style="4" customWidth="1"/>
    <col min="12283" max="12283" width="8.42578125" style="4" customWidth="1"/>
    <col min="12284" max="12284" width="8.28515625" style="4" customWidth="1"/>
    <col min="12285" max="12285" width="15.28515625" style="4" customWidth="1"/>
    <col min="12286" max="12286" width="15.5703125" style="4" customWidth="1"/>
    <col min="12287" max="12287" width="15" style="4" customWidth="1"/>
    <col min="12288" max="12288" width="15.28515625" style="4" customWidth="1"/>
    <col min="12289" max="12289" width="16.28515625" style="4" customWidth="1"/>
    <col min="12290" max="12290" width="33.5703125" style="4" customWidth="1"/>
    <col min="12291" max="12291" width="62.42578125" style="4" customWidth="1"/>
    <col min="12292" max="12536" width="9.140625" style="4"/>
    <col min="12537" max="12537" width="7.5703125" style="4" customWidth="1"/>
    <col min="12538" max="12538" width="2.5703125" style="4" customWidth="1"/>
    <col min="12539" max="12539" width="8.42578125" style="4" customWidth="1"/>
    <col min="12540" max="12540" width="8.28515625" style="4" customWidth="1"/>
    <col min="12541" max="12541" width="15.28515625" style="4" customWidth="1"/>
    <col min="12542" max="12542" width="15.5703125" style="4" customWidth="1"/>
    <col min="12543" max="12543" width="15" style="4" customWidth="1"/>
    <col min="12544" max="12544" width="15.28515625" style="4" customWidth="1"/>
    <col min="12545" max="12545" width="16.28515625" style="4" customWidth="1"/>
    <col min="12546" max="12546" width="33.5703125" style="4" customWidth="1"/>
    <col min="12547" max="12547" width="62.42578125" style="4" customWidth="1"/>
    <col min="12548" max="12792" width="9.140625" style="4"/>
    <col min="12793" max="12793" width="7.5703125" style="4" customWidth="1"/>
    <col min="12794" max="12794" width="2.5703125" style="4" customWidth="1"/>
    <col min="12795" max="12795" width="8.42578125" style="4" customWidth="1"/>
    <col min="12796" max="12796" width="8.28515625" style="4" customWidth="1"/>
    <col min="12797" max="12797" width="15.28515625" style="4" customWidth="1"/>
    <col min="12798" max="12798" width="15.5703125" style="4" customWidth="1"/>
    <col min="12799" max="12799" width="15" style="4" customWidth="1"/>
    <col min="12800" max="12800" width="15.28515625" style="4" customWidth="1"/>
    <col min="12801" max="12801" width="16.28515625" style="4" customWidth="1"/>
    <col min="12802" max="12802" width="33.5703125" style="4" customWidth="1"/>
    <col min="12803" max="12803" width="62.42578125" style="4" customWidth="1"/>
    <col min="12804" max="13048" width="9.140625" style="4"/>
    <col min="13049" max="13049" width="7.5703125" style="4" customWidth="1"/>
    <col min="13050" max="13050" width="2.5703125" style="4" customWidth="1"/>
    <col min="13051" max="13051" width="8.42578125" style="4" customWidth="1"/>
    <col min="13052" max="13052" width="8.28515625" style="4" customWidth="1"/>
    <col min="13053" max="13053" width="15.28515625" style="4" customWidth="1"/>
    <col min="13054" max="13054" width="15.5703125" style="4" customWidth="1"/>
    <col min="13055" max="13055" width="15" style="4" customWidth="1"/>
    <col min="13056" max="13056" width="15.28515625" style="4" customWidth="1"/>
    <col min="13057" max="13057" width="16.28515625" style="4" customWidth="1"/>
    <col min="13058" max="13058" width="33.5703125" style="4" customWidth="1"/>
    <col min="13059" max="13059" width="62.42578125" style="4" customWidth="1"/>
    <col min="13060" max="13304" width="9.140625" style="4"/>
    <col min="13305" max="13305" width="7.5703125" style="4" customWidth="1"/>
    <col min="13306" max="13306" width="2.5703125" style="4" customWidth="1"/>
    <col min="13307" max="13307" width="8.42578125" style="4" customWidth="1"/>
    <col min="13308" max="13308" width="8.28515625" style="4" customWidth="1"/>
    <col min="13309" max="13309" width="15.28515625" style="4" customWidth="1"/>
    <col min="13310" max="13310" width="15.5703125" style="4" customWidth="1"/>
    <col min="13311" max="13311" width="15" style="4" customWidth="1"/>
    <col min="13312" max="13312" width="15.28515625" style="4" customWidth="1"/>
    <col min="13313" max="13313" width="16.28515625" style="4" customWidth="1"/>
    <col min="13314" max="13314" width="33.5703125" style="4" customWidth="1"/>
    <col min="13315" max="13315" width="62.42578125" style="4" customWidth="1"/>
    <col min="13316" max="13560" width="9.140625" style="4"/>
    <col min="13561" max="13561" width="7.5703125" style="4" customWidth="1"/>
    <col min="13562" max="13562" width="2.5703125" style="4" customWidth="1"/>
    <col min="13563" max="13563" width="8.42578125" style="4" customWidth="1"/>
    <col min="13564" max="13564" width="8.28515625" style="4" customWidth="1"/>
    <col min="13565" max="13565" width="15.28515625" style="4" customWidth="1"/>
    <col min="13566" max="13566" width="15.5703125" style="4" customWidth="1"/>
    <col min="13567" max="13567" width="15" style="4" customWidth="1"/>
    <col min="13568" max="13568" width="15.28515625" style="4" customWidth="1"/>
    <col min="13569" max="13569" width="16.28515625" style="4" customWidth="1"/>
    <col min="13570" max="13570" width="33.5703125" style="4" customWidth="1"/>
    <col min="13571" max="13571" width="62.42578125" style="4" customWidth="1"/>
    <col min="13572" max="13816" width="9.140625" style="4"/>
    <col min="13817" max="13817" width="7.5703125" style="4" customWidth="1"/>
    <col min="13818" max="13818" width="2.5703125" style="4" customWidth="1"/>
    <col min="13819" max="13819" width="8.42578125" style="4" customWidth="1"/>
    <col min="13820" max="13820" width="8.28515625" style="4" customWidth="1"/>
    <col min="13821" max="13821" width="15.28515625" style="4" customWidth="1"/>
    <col min="13822" max="13822" width="15.5703125" style="4" customWidth="1"/>
    <col min="13823" max="13823" width="15" style="4" customWidth="1"/>
    <col min="13824" max="13824" width="15.28515625" style="4" customWidth="1"/>
    <col min="13825" max="13825" width="16.28515625" style="4" customWidth="1"/>
    <col min="13826" max="13826" width="33.5703125" style="4" customWidth="1"/>
    <col min="13827" max="13827" width="62.42578125" style="4" customWidth="1"/>
    <col min="13828" max="14072" width="9.140625" style="4"/>
    <col min="14073" max="14073" width="7.5703125" style="4" customWidth="1"/>
    <col min="14074" max="14074" width="2.5703125" style="4" customWidth="1"/>
    <col min="14075" max="14075" width="8.42578125" style="4" customWidth="1"/>
    <col min="14076" max="14076" width="8.28515625" style="4" customWidth="1"/>
    <col min="14077" max="14077" width="15.28515625" style="4" customWidth="1"/>
    <col min="14078" max="14078" width="15.5703125" style="4" customWidth="1"/>
    <col min="14079" max="14079" width="15" style="4" customWidth="1"/>
    <col min="14080" max="14080" width="15.28515625" style="4" customWidth="1"/>
    <col min="14081" max="14081" width="16.28515625" style="4" customWidth="1"/>
    <col min="14082" max="14082" width="33.5703125" style="4" customWidth="1"/>
    <col min="14083" max="14083" width="62.42578125" style="4" customWidth="1"/>
    <col min="14084" max="14328" width="9.140625" style="4"/>
    <col min="14329" max="14329" width="7.5703125" style="4" customWidth="1"/>
    <col min="14330" max="14330" width="2.5703125" style="4" customWidth="1"/>
    <col min="14331" max="14331" width="8.42578125" style="4" customWidth="1"/>
    <col min="14332" max="14332" width="8.28515625" style="4" customWidth="1"/>
    <col min="14333" max="14333" width="15.28515625" style="4" customWidth="1"/>
    <col min="14334" max="14334" width="15.5703125" style="4" customWidth="1"/>
    <col min="14335" max="14335" width="15" style="4" customWidth="1"/>
    <col min="14336" max="14336" width="15.28515625" style="4" customWidth="1"/>
    <col min="14337" max="14337" width="16.28515625" style="4" customWidth="1"/>
    <col min="14338" max="14338" width="33.5703125" style="4" customWidth="1"/>
    <col min="14339" max="14339" width="62.42578125" style="4" customWidth="1"/>
    <col min="14340" max="14584" width="9.140625" style="4"/>
    <col min="14585" max="14585" width="7.5703125" style="4" customWidth="1"/>
    <col min="14586" max="14586" width="2.5703125" style="4" customWidth="1"/>
    <col min="14587" max="14587" width="8.42578125" style="4" customWidth="1"/>
    <col min="14588" max="14588" width="8.28515625" style="4" customWidth="1"/>
    <col min="14589" max="14589" width="15.28515625" style="4" customWidth="1"/>
    <col min="14590" max="14590" width="15.5703125" style="4" customWidth="1"/>
    <col min="14591" max="14591" width="15" style="4" customWidth="1"/>
    <col min="14592" max="14592" width="15.28515625" style="4" customWidth="1"/>
    <col min="14593" max="14593" width="16.28515625" style="4" customWidth="1"/>
    <col min="14594" max="14594" width="33.5703125" style="4" customWidth="1"/>
    <col min="14595" max="14595" width="62.42578125" style="4" customWidth="1"/>
    <col min="14596" max="14840" width="9.140625" style="4"/>
    <col min="14841" max="14841" width="7.5703125" style="4" customWidth="1"/>
    <col min="14842" max="14842" width="2.5703125" style="4" customWidth="1"/>
    <col min="14843" max="14843" width="8.42578125" style="4" customWidth="1"/>
    <col min="14844" max="14844" width="8.28515625" style="4" customWidth="1"/>
    <col min="14845" max="14845" width="15.28515625" style="4" customWidth="1"/>
    <col min="14846" max="14846" width="15.5703125" style="4" customWidth="1"/>
    <col min="14847" max="14847" width="15" style="4" customWidth="1"/>
    <col min="14848" max="14848" width="15.28515625" style="4" customWidth="1"/>
    <col min="14849" max="14849" width="16.28515625" style="4" customWidth="1"/>
    <col min="14850" max="14850" width="33.5703125" style="4" customWidth="1"/>
    <col min="14851" max="14851" width="62.42578125" style="4" customWidth="1"/>
    <col min="14852" max="15096" width="9.140625" style="4"/>
    <col min="15097" max="15097" width="7.5703125" style="4" customWidth="1"/>
    <col min="15098" max="15098" width="2.5703125" style="4" customWidth="1"/>
    <col min="15099" max="15099" width="8.42578125" style="4" customWidth="1"/>
    <col min="15100" max="15100" width="8.28515625" style="4" customWidth="1"/>
    <col min="15101" max="15101" width="15.28515625" style="4" customWidth="1"/>
    <col min="15102" max="15102" width="15.5703125" style="4" customWidth="1"/>
    <col min="15103" max="15103" width="15" style="4" customWidth="1"/>
    <col min="15104" max="15104" width="15.28515625" style="4" customWidth="1"/>
    <col min="15105" max="15105" width="16.28515625" style="4" customWidth="1"/>
    <col min="15106" max="15106" width="33.5703125" style="4" customWidth="1"/>
    <col min="15107" max="15107" width="62.42578125" style="4" customWidth="1"/>
    <col min="15108" max="15352" width="9.140625" style="4"/>
    <col min="15353" max="15353" width="7.5703125" style="4" customWidth="1"/>
    <col min="15354" max="15354" width="2.5703125" style="4" customWidth="1"/>
    <col min="15355" max="15355" width="8.42578125" style="4" customWidth="1"/>
    <col min="15356" max="15356" width="8.28515625" style="4" customWidth="1"/>
    <col min="15357" max="15357" width="15.28515625" style="4" customWidth="1"/>
    <col min="15358" max="15358" width="15.5703125" style="4" customWidth="1"/>
    <col min="15359" max="15359" width="15" style="4" customWidth="1"/>
    <col min="15360" max="15360" width="15.28515625" style="4" customWidth="1"/>
    <col min="15361" max="15361" width="16.28515625" style="4" customWidth="1"/>
    <col min="15362" max="15362" width="33.5703125" style="4" customWidth="1"/>
    <col min="15363" max="15363" width="62.42578125" style="4" customWidth="1"/>
    <col min="15364" max="15608" width="9.140625" style="4"/>
    <col min="15609" max="15609" width="7.5703125" style="4" customWidth="1"/>
    <col min="15610" max="15610" width="2.5703125" style="4" customWidth="1"/>
    <col min="15611" max="15611" width="8.42578125" style="4" customWidth="1"/>
    <col min="15612" max="15612" width="8.28515625" style="4" customWidth="1"/>
    <col min="15613" max="15613" width="15.28515625" style="4" customWidth="1"/>
    <col min="15614" max="15614" width="15.5703125" style="4" customWidth="1"/>
    <col min="15615" max="15615" width="15" style="4" customWidth="1"/>
    <col min="15616" max="15616" width="15.28515625" style="4" customWidth="1"/>
    <col min="15617" max="15617" width="16.28515625" style="4" customWidth="1"/>
    <col min="15618" max="15618" width="33.5703125" style="4" customWidth="1"/>
    <col min="15619" max="15619" width="62.42578125" style="4" customWidth="1"/>
    <col min="15620" max="15864" width="9.140625" style="4"/>
    <col min="15865" max="15865" width="7.5703125" style="4" customWidth="1"/>
    <col min="15866" max="15866" width="2.5703125" style="4" customWidth="1"/>
    <col min="15867" max="15867" width="8.42578125" style="4" customWidth="1"/>
    <col min="15868" max="15868" width="8.28515625" style="4" customWidth="1"/>
    <col min="15869" max="15869" width="15.28515625" style="4" customWidth="1"/>
    <col min="15870" max="15870" width="15.5703125" style="4" customWidth="1"/>
    <col min="15871" max="15871" width="15" style="4" customWidth="1"/>
    <col min="15872" max="15872" width="15.28515625" style="4" customWidth="1"/>
    <col min="15873" max="15873" width="16.28515625" style="4" customWidth="1"/>
    <col min="15874" max="15874" width="33.5703125" style="4" customWidth="1"/>
    <col min="15875" max="15875" width="62.42578125" style="4" customWidth="1"/>
    <col min="15876" max="16120" width="9.140625" style="4"/>
    <col min="16121" max="16121" width="7.5703125" style="4" customWidth="1"/>
    <col min="16122" max="16122" width="2.5703125" style="4" customWidth="1"/>
    <col min="16123" max="16123" width="8.42578125" style="4" customWidth="1"/>
    <col min="16124" max="16124" width="8.28515625" style="4" customWidth="1"/>
    <col min="16125" max="16125" width="15.28515625" style="4" customWidth="1"/>
    <col min="16126" max="16126" width="15.5703125" style="4" customWidth="1"/>
    <col min="16127" max="16127" width="15" style="4" customWidth="1"/>
    <col min="16128" max="16128" width="15.28515625" style="4" customWidth="1"/>
    <col min="16129" max="16129" width="16.28515625" style="4" customWidth="1"/>
    <col min="16130" max="16130" width="33.5703125" style="4" customWidth="1"/>
    <col min="16131" max="16131" width="62.42578125" style="4" customWidth="1"/>
    <col min="16132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184</v>
      </c>
      <c r="F2" s="482"/>
      <c r="G2" s="482"/>
      <c r="H2" s="482"/>
      <c r="I2" s="482"/>
    </row>
    <row r="3" spans="1:9" ht="9.75" customHeight="1" x14ac:dyDescent="0.4">
      <c r="A3" s="290"/>
      <c r="B3" s="290"/>
      <c r="C3" s="290"/>
      <c r="D3" s="290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308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309</v>
      </c>
      <c r="D6" s="260"/>
      <c r="E6" s="478" t="s">
        <v>309</v>
      </c>
      <c r="F6" s="479"/>
      <c r="G6" s="261" t="s">
        <v>3</v>
      </c>
      <c r="H6" s="480">
        <v>1350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291"/>
      <c r="I14" s="29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24268000</v>
      </c>
      <c r="F16" s="491"/>
      <c r="G16" s="6">
        <v>25569925.817999996</v>
      </c>
      <c r="H16" s="43">
        <v>25236960.419999998</v>
      </c>
      <c r="I16" s="43">
        <v>332965.39800000004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24268000</v>
      </c>
      <c r="F18" s="491"/>
      <c r="G18" s="6">
        <v>25750760.999999981</v>
      </c>
      <c r="H18" s="43">
        <v>25111549.999999981</v>
      </c>
      <c r="I18" s="43">
        <v>639211</v>
      </c>
    </row>
    <row r="19" spans="1:9" ht="19.5" x14ac:dyDescent="0.4">
      <c r="A19" s="32"/>
      <c r="B19" s="3"/>
      <c r="C19" s="3"/>
      <c r="D19" s="3"/>
      <c r="E19" s="292"/>
      <c r="F19" s="293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180835.18199998513</v>
      </c>
      <c r="H20" s="183">
        <f>H18-H16+H17</f>
        <v>-125410.42000001669</v>
      </c>
      <c r="I20" s="183">
        <f>I18-I16+I17</f>
        <v>306245.60199999996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180835.18199998513</v>
      </c>
      <c r="H21" s="183">
        <f>H20-H17</f>
        <v>-125410.42000001669</v>
      </c>
      <c r="I21" s="183">
        <f>I20-I17</f>
        <v>306245.60199999996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180835.18199998513</v>
      </c>
      <c r="H25" s="189">
        <f>H21-H26</f>
        <v>-125410.42000001669</v>
      </c>
      <c r="I25" s="189">
        <f>I21-I26</f>
        <v>306245.60199999996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180835.18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17000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6870+156965.18</f>
        <v>163835.18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377">
        <v>0</v>
      </c>
      <c r="H33" s="263"/>
      <c r="I33" s="263"/>
    </row>
    <row r="34" spans="1:9" ht="38.25" customHeight="1" x14ac:dyDescent="0.2">
      <c r="A34" s="494" t="s">
        <v>226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920000</v>
      </c>
      <c r="G37" s="54">
        <v>888805</v>
      </c>
      <c r="H37" s="55"/>
      <c r="I37" s="266">
        <f>IF(F37=0,"nerozp.",G37/F37)</f>
        <v>0.96609239130434788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345427</v>
      </c>
      <c r="G41" s="54">
        <v>345427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14930</v>
      </c>
      <c r="F50" s="279">
        <v>18000</v>
      </c>
      <c r="G50" s="280">
        <v>16800</v>
      </c>
      <c r="H50" s="280">
        <f>E50+F50-G50</f>
        <v>16130</v>
      </c>
      <c r="I50" s="281">
        <v>16130</v>
      </c>
    </row>
    <row r="51" spans="1:9" x14ac:dyDescent="0.2">
      <c r="A51" s="282"/>
      <c r="B51" s="112"/>
      <c r="C51" s="112" t="s">
        <v>20</v>
      </c>
      <c r="D51" s="112"/>
      <c r="E51" s="283">
        <v>168524</v>
      </c>
      <c r="F51" s="284">
        <v>214267</v>
      </c>
      <c r="G51" s="136">
        <v>146672</v>
      </c>
      <c r="H51" s="136">
        <f>E51+F51-G51</f>
        <v>236119</v>
      </c>
      <c r="I51" s="285">
        <v>215716</v>
      </c>
    </row>
    <row r="52" spans="1:9" x14ac:dyDescent="0.2">
      <c r="A52" s="282"/>
      <c r="B52" s="112"/>
      <c r="C52" s="112" t="s">
        <v>63</v>
      </c>
      <c r="D52" s="112"/>
      <c r="E52" s="283">
        <v>331594.06</v>
      </c>
      <c r="F52" s="284">
        <v>3398040.44</v>
      </c>
      <c r="G52" s="136">
        <v>299735</v>
      </c>
      <c r="H52" s="136">
        <f>E52+F52-G52</f>
        <v>3429899.5</v>
      </c>
      <c r="I52" s="285">
        <v>3427899.5</v>
      </c>
    </row>
    <row r="53" spans="1:9" x14ac:dyDescent="0.2">
      <c r="A53" s="282"/>
      <c r="B53" s="112"/>
      <c r="C53" s="112" t="s">
        <v>61</v>
      </c>
      <c r="D53" s="112"/>
      <c r="E53" s="283">
        <v>154940.32999999999</v>
      </c>
      <c r="F53" s="284">
        <v>693635</v>
      </c>
      <c r="G53" s="136">
        <v>751054</v>
      </c>
      <c r="H53" s="136">
        <f>E53+F53-G53</f>
        <v>97521.329999999958</v>
      </c>
      <c r="I53" s="285">
        <v>97521.33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669988.39</v>
      </c>
      <c r="F54" s="68">
        <f>F50+F51+F52+F53</f>
        <v>4323942.4399999995</v>
      </c>
      <c r="G54" s="67">
        <f>G50+G51+G52+G53</f>
        <v>1214261</v>
      </c>
      <c r="H54" s="67">
        <f>H50+H51+H52+H53</f>
        <v>3779669.83</v>
      </c>
      <c r="I54" s="286">
        <f>SUM(I50:I53)</f>
        <v>3757266.83</v>
      </c>
    </row>
    <row r="55" spans="1:9" ht="18.75" thickTop="1" x14ac:dyDescent="0.35">
      <c r="A55" s="40"/>
      <c r="B55" s="3"/>
      <c r="C55" s="3"/>
      <c r="D55" s="52"/>
      <c r="E55" s="52"/>
      <c r="F55" s="29"/>
      <c r="G55" s="555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288"/>
    </row>
    <row r="57" spans="1:9" x14ac:dyDescent="0.2">
      <c r="G57" s="288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2" spans="1:9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6" spans="1:9" x14ac:dyDescent="0.2">
      <c r="A246" s="4"/>
      <c r="B246" s="4"/>
      <c r="C246" s="4"/>
      <c r="D246" s="4"/>
      <c r="E246" s="4"/>
      <c r="F246" s="4"/>
      <c r="G246" s="4"/>
      <c r="H246" s="4"/>
      <c r="I246" s="4"/>
    </row>
  </sheetData>
  <sheetProtection selectLockedCells="1"/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G55:I55"/>
    <mergeCell ref="A43:I43"/>
    <mergeCell ref="E13:F13"/>
    <mergeCell ref="H13:I13"/>
    <mergeCell ref="B44:I44"/>
    <mergeCell ref="H45:I45"/>
    <mergeCell ref="F47:F48"/>
    <mergeCell ref="A34:I34"/>
    <mergeCell ref="E16:F16"/>
    <mergeCell ref="E18:F18"/>
    <mergeCell ref="C29:E29"/>
    <mergeCell ref="C32:F32"/>
    <mergeCell ref="B33:F33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95" fitToHeight="2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310</v>
      </c>
      <c r="F2" s="482"/>
      <c r="G2" s="482"/>
      <c r="H2" s="482"/>
      <c r="I2" s="482"/>
    </row>
    <row r="3" spans="1:9" ht="9.75" customHeight="1" x14ac:dyDescent="0.4">
      <c r="A3" s="257"/>
      <c r="B3" s="257"/>
      <c r="C3" s="257"/>
      <c r="D3" s="25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189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311</v>
      </c>
      <c r="D6" s="260"/>
      <c r="E6" s="478" t="s">
        <v>311</v>
      </c>
      <c r="F6" s="479"/>
      <c r="G6" s="261" t="s">
        <v>3</v>
      </c>
      <c r="H6" s="480">
        <v>1351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258"/>
      <c r="I14" s="25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7338000</v>
      </c>
      <c r="F16" s="491"/>
      <c r="G16" s="6">
        <v>7591441.6500000004</v>
      </c>
      <c r="H16" s="43">
        <v>7461210.9500000002</v>
      </c>
      <c r="I16" s="43">
        <v>130230.7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7387000</v>
      </c>
      <c r="F18" s="491"/>
      <c r="G18" s="6">
        <v>7862351</v>
      </c>
      <c r="H18" s="43">
        <v>7596955</v>
      </c>
      <c r="I18" s="43">
        <v>265396</v>
      </c>
    </row>
    <row r="19" spans="1:9" ht="19.5" x14ac:dyDescent="0.4">
      <c r="A19" s="32"/>
      <c r="B19" s="3"/>
      <c r="C19" s="3"/>
      <c r="D19" s="3"/>
      <c r="E19" s="255"/>
      <c r="F19" s="25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270909.34999999963</v>
      </c>
      <c r="H20" s="183">
        <f>H18-H16+H17</f>
        <v>135744.04999999981</v>
      </c>
      <c r="I20" s="183">
        <f>I18-I16+I17</f>
        <v>135165.29999999999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270909.34999999963</v>
      </c>
      <c r="H21" s="183">
        <f>H20-H17</f>
        <v>135744.04999999981</v>
      </c>
      <c r="I21" s="183">
        <f>I20-I17</f>
        <v>135165.29999999999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270909.34999999963</v>
      </c>
      <c r="H25" s="189">
        <f>H21-H26</f>
        <v>135744.04999999981</v>
      </c>
      <c r="I25" s="189">
        <f>I21-I26</f>
        <v>135165.29999999999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270909.34999999998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30000+240909.35</f>
        <v>270909.34999999998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</row>
    <row r="34" spans="1:9" ht="38.25" customHeight="1" x14ac:dyDescent="0.2">
      <c r="A34" s="494" t="s">
        <v>227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220000</v>
      </c>
      <c r="G37" s="54">
        <v>219618</v>
      </c>
      <c r="H37" s="55"/>
      <c r="I37" s="266">
        <f>IF(F37=0,"nerozp.",G37/F37)</f>
        <v>0.99826363636363635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31295</v>
      </c>
      <c r="G41" s="54">
        <v>31295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43753</v>
      </c>
      <c r="F50" s="279">
        <v>0</v>
      </c>
      <c r="G50" s="280">
        <v>8000</v>
      </c>
      <c r="H50" s="280">
        <f>E50+F50-G50</f>
        <v>35753</v>
      </c>
      <c r="I50" s="281">
        <v>35753</v>
      </c>
    </row>
    <row r="51" spans="1:9" x14ac:dyDescent="0.2">
      <c r="A51" s="282"/>
      <c r="B51" s="112"/>
      <c r="C51" s="112" t="s">
        <v>20</v>
      </c>
      <c r="D51" s="112"/>
      <c r="E51" s="283">
        <v>42077.04</v>
      </c>
      <c r="F51" s="284">
        <v>82708</v>
      </c>
      <c r="G51" s="136">
        <v>84746</v>
      </c>
      <c r="H51" s="136">
        <f>E51+F51-G51</f>
        <v>40039.040000000008</v>
      </c>
      <c r="I51" s="285">
        <v>31244.04</v>
      </c>
    </row>
    <row r="52" spans="1:9" x14ac:dyDescent="0.2">
      <c r="A52" s="282"/>
      <c r="B52" s="112"/>
      <c r="C52" s="112" t="s">
        <v>63</v>
      </c>
      <c r="D52" s="112"/>
      <c r="E52" s="283">
        <v>356510.55</v>
      </c>
      <c r="F52" s="284">
        <v>329168.53000000003</v>
      </c>
      <c r="G52" s="136">
        <v>53460</v>
      </c>
      <c r="H52" s="136">
        <f>E52+F52-G52</f>
        <v>632219.08000000007</v>
      </c>
      <c r="I52" s="285">
        <v>632219.07999999996</v>
      </c>
    </row>
    <row r="53" spans="1:9" x14ac:dyDescent="0.2">
      <c r="A53" s="282"/>
      <c r="B53" s="112"/>
      <c r="C53" s="112" t="s">
        <v>61</v>
      </c>
      <c r="D53" s="112"/>
      <c r="E53" s="283">
        <v>52960.29</v>
      </c>
      <c r="F53" s="284">
        <v>35217</v>
      </c>
      <c r="G53" s="136">
        <v>31295</v>
      </c>
      <c r="H53" s="136">
        <f>E53+F53-G53</f>
        <v>56882.290000000008</v>
      </c>
      <c r="I53" s="285">
        <v>56882.29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495300.87999999995</v>
      </c>
      <c r="F54" s="68">
        <f>F50+F51+F52+F53</f>
        <v>447093.53</v>
      </c>
      <c r="G54" s="67">
        <f>G50+G51+G52+G53</f>
        <v>177501</v>
      </c>
      <c r="H54" s="67">
        <f>H50+H51+H52+H53</f>
        <v>764893.41000000015</v>
      </c>
      <c r="I54" s="286">
        <f>SUM(I50:I53)</f>
        <v>756098.41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/>
      </c>
      <c r="H56" s="497"/>
      <c r="I56" s="497"/>
    </row>
    <row r="57" spans="1:9" x14ac:dyDescent="0.2">
      <c r="G57" s="496" t="str">
        <f>IF(I53=H53,"","Zdůvodnit rozdíl mezi fin. krytím a stavem fondu investic, popř. vyplnit tab. č. 2.1. Fond investic")</f>
        <v/>
      </c>
      <c r="H57" s="497"/>
      <c r="I57" s="497"/>
    </row>
    <row r="58" spans="1:9" x14ac:dyDescent="0.2">
      <c r="G58" s="288"/>
    </row>
    <row r="59" spans="1:9" x14ac:dyDescent="0.2">
      <c r="G59" s="288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</sheetData>
  <sheetProtection selectLockedCells="1"/>
  <mergeCells count="25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B44:I44"/>
    <mergeCell ref="H45:I45"/>
    <mergeCell ref="F47:F48"/>
    <mergeCell ref="G55:I55"/>
    <mergeCell ref="G56:I56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96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L248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12" width="16.28515625" style="27" customWidth="1"/>
    <col min="13" max="16384" width="9.140625" style="4"/>
  </cols>
  <sheetData>
    <row r="1" spans="1:12" ht="19.5" x14ac:dyDescent="0.4">
      <c r="A1" s="48" t="s">
        <v>0</v>
      </c>
      <c r="B1" s="21"/>
      <c r="C1" s="21"/>
      <c r="D1" s="21"/>
      <c r="I1" s="259"/>
      <c r="J1" s="259"/>
      <c r="K1" s="259"/>
      <c r="L1" s="259"/>
    </row>
    <row r="2" spans="1:12" ht="19.5" x14ac:dyDescent="0.4">
      <c r="A2" s="481" t="s">
        <v>1</v>
      </c>
      <c r="B2" s="481"/>
      <c r="C2" s="481"/>
      <c r="D2" s="481"/>
      <c r="E2" s="482" t="s">
        <v>191</v>
      </c>
      <c r="F2" s="482"/>
      <c r="G2" s="482"/>
      <c r="H2" s="482"/>
      <c r="I2" s="482"/>
      <c r="J2" s="429"/>
      <c r="K2" s="429"/>
      <c r="L2" s="429"/>
    </row>
    <row r="3" spans="1:12" ht="9.75" customHeight="1" x14ac:dyDescent="0.4">
      <c r="A3" s="385"/>
      <c r="B3" s="385"/>
      <c r="C3" s="385"/>
      <c r="D3" s="385"/>
      <c r="E3" s="483" t="s">
        <v>23</v>
      </c>
      <c r="F3" s="483"/>
      <c r="G3" s="483"/>
      <c r="H3" s="483"/>
      <c r="I3" s="483"/>
      <c r="J3" s="430"/>
      <c r="K3" s="430"/>
      <c r="L3" s="430"/>
    </row>
    <row r="4" spans="1:12" ht="15.75" x14ac:dyDescent="0.25">
      <c r="A4" s="23" t="s">
        <v>2</v>
      </c>
      <c r="E4" s="484" t="s">
        <v>312</v>
      </c>
      <c r="F4" s="484"/>
      <c r="G4" s="484"/>
      <c r="H4" s="484"/>
      <c r="I4" s="484"/>
      <c r="J4" s="431"/>
      <c r="K4" s="431"/>
      <c r="L4" s="431"/>
    </row>
    <row r="5" spans="1:12" ht="7.5" customHeight="1" x14ac:dyDescent="0.3">
      <c r="A5" s="24"/>
      <c r="E5" s="483" t="s">
        <v>23</v>
      </c>
      <c r="F5" s="483"/>
      <c r="G5" s="483"/>
      <c r="H5" s="483"/>
      <c r="I5" s="483"/>
      <c r="J5" s="430"/>
      <c r="K5" s="430"/>
      <c r="L5" s="430"/>
    </row>
    <row r="6" spans="1:12" ht="19.5" x14ac:dyDescent="0.4">
      <c r="A6" s="22" t="s">
        <v>34</v>
      </c>
      <c r="C6" s="260" t="s">
        <v>313</v>
      </c>
      <c r="D6" s="260"/>
      <c r="E6" s="478" t="s">
        <v>313</v>
      </c>
      <c r="F6" s="479"/>
      <c r="G6" s="261" t="s">
        <v>3</v>
      </c>
      <c r="H6" s="480">
        <v>1352</v>
      </c>
      <c r="I6" s="480"/>
      <c r="J6" s="428"/>
      <c r="K6" s="428"/>
      <c r="L6" s="428"/>
    </row>
    <row r="7" spans="1:12" ht="8.25" customHeight="1" x14ac:dyDescent="0.4">
      <c r="A7" s="22"/>
      <c r="E7" s="483" t="s">
        <v>24</v>
      </c>
      <c r="F7" s="483"/>
      <c r="G7" s="483"/>
      <c r="H7" s="483"/>
      <c r="I7" s="483"/>
      <c r="J7" s="430"/>
      <c r="K7" s="430"/>
      <c r="L7" s="430"/>
    </row>
    <row r="8" spans="1:12" ht="19.5" hidden="1" x14ac:dyDescent="0.4">
      <c r="A8" s="22"/>
      <c r="E8" s="262"/>
      <c r="F8" s="262"/>
      <c r="G8" s="262"/>
      <c r="H8" s="25"/>
      <c r="I8" s="262"/>
      <c r="J8" s="262"/>
      <c r="K8" s="262"/>
      <c r="L8" s="262"/>
    </row>
    <row r="9" spans="1:12" ht="30.75" customHeight="1" x14ac:dyDescent="0.4">
      <c r="A9" s="22"/>
      <c r="E9" s="262"/>
      <c r="F9" s="262"/>
      <c r="G9" s="262"/>
      <c r="H9" s="25"/>
      <c r="I9" s="262"/>
      <c r="J9" s="262"/>
      <c r="K9" s="262"/>
      <c r="L9" s="262"/>
    </row>
    <row r="11" spans="1:12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  <c r="J11" s="33"/>
      <c r="K11" s="33"/>
      <c r="L11" s="33"/>
    </row>
    <row r="12" spans="1:12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  <c r="J12" s="49"/>
      <c r="K12" s="49"/>
      <c r="L12" s="49"/>
    </row>
    <row r="13" spans="1:12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  <c r="J13" s="433"/>
      <c r="K13" s="433"/>
      <c r="L13" s="433"/>
    </row>
    <row r="14" spans="1:12" ht="12.75" customHeight="1" x14ac:dyDescent="0.2">
      <c r="A14" s="29"/>
      <c r="B14" s="29"/>
      <c r="C14" s="29"/>
      <c r="D14" s="29"/>
      <c r="E14" s="28"/>
      <c r="F14" s="28"/>
      <c r="G14" s="50"/>
      <c r="H14" s="382"/>
      <c r="I14" s="382"/>
      <c r="J14" s="433"/>
      <c r="K14" s="433"/>
      <c r="L14" s="433"/>
    </row>
    <row r="15" spans="1:12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9"/>
      <c r="K15" s="29"/>
      <c r="L15" s="29"/>
    </row>
    <row r="16" spans="1:12" ht="19.5" x14ac:dyDescent="0.4">
      <c r="A16" s="32" t="s">
        <v>72</v>
      </c>
      <c r="B16" s="30"/>
      <c r="C16" s="31"/>
      <c r="D16" s="30"/>
      <c r="E16" s="490">
        <v>6564000</v>
      </c>
      <c r="F16" s="491"/>
      <c r="G16" s="6">
        <v>6147440.4600000009</v>
      </c>
      <c r="H16" s="43">
        <v>6085741.4600000009</v>
      </c>
      <c r="I16" s="43">
        <v>61699</v>
      </c>
      <c r="J16" s="43"/>
      <c r="K16" s="43"/>
      <c r="L16" s="43"/>
    </row>
    <row r="17" spans="1:12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  <c r="J17" s="135"/>
      <c r="K17" s="135"/>
      <c r="L17" s="135"/>
    </row>
    <row r="18" spans="1:12" ht="19.5" x14ac:dyDescent="0.4">
      <c r="A18" s="32" t="s">
        <v>73</v>
      </c>
      <c r="B18" s="3"/>
      <c r="C18" s="3"/>
      <c r="D18" s="3"/>
      <c r="E18" s="490">
        <v>6564000</v>
      </c>
      <c r="F18" s="491"/>
      <c r="G18" s="6">
        <v>6167789.8100000005</v>
      </c>
      <c r="H18" s="43">
        <v>6072157.7000000002</v>
      </c>
      <c r="I18" s="43">
        <v>95632.11</v>
      </c>
      <c r="J18" s="43"/>
      <c r="K18" s="43"/>
      <c r="L18" s="43"/>
    </row>
    <row r="19" spans="1:12" ht="19.5" x14ac:dyDescent="0.4">
      <c r="A19" s="32"/>
      <c r="B19" s="3"/>
      <c r="C19" s="3"/>
      <c r="D19" s="3"/>
      <c r="E19" s="383"/>
      <c r="F19" s="384"/>
      <c r="G19" s="5"/>
      <c r="H19" s="43"/>
      <c r="I19" s="43"/>
      <c r="J19" s="43"/>
      <c r="K19" s="43"/>
      <c r="L19" s="43"/>
    </row>
    <row r="20" spans="1:12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20349.349999999627</v>
      </c>
      <c r="H20" s="183">
        <f>H18-H16+H17</f>
        <v>-13583.760000000708</v>
      </c>
      <c r="I20" s="183">
        <f>I18-I16+I17</f>
        <v>33933.11</v>
      </c>
      <c r="J20" s="183"/>
      <c r="K20" s="183"/>
      <c r="L20" s="183"/>
    </row>
    <row r="21" spans="1:12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20349.349999999627</v>
      </c>
      <c r="H21" s="183">
        <f>H20-H17</f>
        <v>-13583.760000000708</v>
      </c>
      <c r="I21" s="183">
        <f>I20-I17</f>
        <v>33933.11</v>
      </c>
      <c r="J21" s="183"/>
      <c r="K21" s="183"/>
      <c r="L21" s="183"/>
    </row>
    <row r="22" spans="1:12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"/>
      <c r="K22" s="1"/>
      <c r="L22" s="1"/>
    </row>
    <row r="24" spans="1:12" ht="18.75" x14ac:dyDescent="0.4">
      <c r="A24" s="30" t="s">
        <v>76</v>
      </c>
      <c r="B24" s="34"/>
      <c r="C24" s="31"/>
      <c r="D24" s="34"/>
      <c r="E24" s="34"/>
    </row>
    <row r="25" spans="1:12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20349.349999999627</v>
      </c>
      <c r="H25" s="189">
        <f>H21-H26</f>
        <v>-13583.760000000708</v>
      </c>
      <c r="I25" s="189">
        <f>I21-I26</f>
        <v>33933.11</v>
      </c>
      <c r="J25" s="189"/>
      <c r="K25" s="189"/>
      <c r="L25" s="189"/>
    </row>
    <row r="26" spans="1:12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  <c r="J26" s="189"/>
      <c r="K26" s="189"/>
      <c r="L26" s="189"/>
    </row>
    <row r="27" spans="1:12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</row>
    <row r="28" spans="1:12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  <c r="J28" s="192"/>
      <c r="K28" s="192"/>
      <c r="L28" s="192"/>
    </row>
    <row r="29" spans="1:12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20349.349999999999</v>
      </c>
      <c r="H29" s="193"/>
      <c r="I29" s="192"/>
      <c r="J29" s="192"/>
      <c r="K29" s="192"/>
      <c r="L29" s="192"/>
    </row>
    <row r="30" spans="1:12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  <c r="J30" s="192"/>
      <c r="K30" s="192"/>
      <c r="L30" s="192"/>
    </row>
    <row r="31" spans="1:12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20349.349999999999</v>
      </c>
      <c r="H31" s="193"/>
      <c r="I31" s="192"/>
      <c r="J31" s="192"/>
      <c r="K31" s="192"/>
      <c r="L31" s="192"/>
    </row>
    <row r="32" spans="1:12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  <c r="J32" s="192"/>
      <c r="K32" s="192"/>
      <c r="L32" s="192"/>
    </row>
    <row r="33" spans="1:12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  <c r="J33" s="263"/>
      <c r="K33" s="263"/>
      <c r="L33" s="263"/>
    </row>
    <row r="34" spans="1:12" ht="38.25" customHeight="1" x14ac:dyDescent="0.2">
      <c r="A34" s="494" t="s">
        <v>228</v>
      </c>
      <c r="B34" s="495"/>
      <c r="C34" s="495"/>
      <c r="D34" s="495"/>
      <c r="E34" s="495"/>
      <c r="F34" s="495"/>
      <c r="G34" s="495"/>
      <c r="H34" s="495"/>
      <c r="I34" s="495"/>
      <c r="J34" s="434"/>
      <c r="K34" s="434"/>
      <c r="L34" s="434"/>
    </row>
    <row r="35" spans="1:12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9"/>
      <c r="K35" s="29"/>
      <c r="L35" s="29"/>
    </row>
    <row r="36" spans="1:12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  <c r="J36" s="265"/>
      <c r="K36" s="265"/>
      <c r="L36" s="265"/>
    </row>
    <row r="37" spans="1:12" ht="16.5" x14ac:dyDescent="0.35">
      <c r="A37" s="53" t="s">
        <v>22</v>
      </c>
      <c r="B37" s="37"/>
      <c r="C37" s="2"/>
      <c r="D37" s="37"/>
      <c r="E37" s="52"/>
      <c r="F37" s="54">
        <v>200000</v>
      </c>
      <c r="G37" s="54">
        <v>137375</v>
      </c>
      <c r="H37" s="55"/>
      <c r="I37" s="266">
        <f>IF(F37=0,"nerozp.",G37/F37)</f>
        <v>0.68687500000000001</v>
      </c>
      <c r="J37" s="266"/>
      <c r="K37" s="266"/>
      <c r="L37" s="266"/>
    </row>
    <row r="38" spans="1:12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  <c r="J38" s="266"/>
      <c r="K38" s="266"/>
      <c r="L38" s="266"/>
    </row>
    <row r="39" spans="1:12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  <c r="J39" s="266"/>
      <c r="K39" s="266"/>
      <c r="L39" s="266"/>
    </row>
    <row r="40" spans="1:12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  <c r="J40" s="266"/>
      <c r="K40" s="266"/>
      <c r="L40" s="266"/>
    </row>
    <row r="41" spans="1:12" ht="16.5" x14ac:dyDescent="0.35">
      <c r="A41" s="53" t="s">
        <v>59</v>
      </c>
      <c r="B41" s="37"/>
      <c r="C41" s="2"/>
      <c r="D41" s="52"/>
      <c r="E41" s="52"/>
      <c r="F41" s="54">
        <v>58464</v>
      </c>
      <c r="G41" s="54">
        <v>58464</v>
      </c>
      <c r="H41" s="55"/>
      <c r="I41" s="266">
        <f>IF(F41=0,"nerozp.",G41/F41)</f>
        <v>1</v>
      </c>
      <c r="J41" s="266"/>
      <c r="K41" s="266"/>
      <c r="L41" s="266"/>
    </row>
    <row r="42" spans="1:12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  <c r="J42" s="266"/>
      <c r="K42" s="266"/>
      <c r="L42" s="266"/>
    </row>
    <row r="43" spans="1:12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  <c r="J43" s="432"/>
      <c r="K43" s="432"/>
      <c r="L43" s="432"/>
    </row>
    <row r="44" spans="1:12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  <c r="J44" s="436"/>
      <c r="K44" s="436"/>
      <c r="L44" s="436"/>
    </row>
    <row r="45" spans="1:12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  <c r="J45" s="433"/>
      <c r="K45" s="433"/>
      <c r="L45" s="433"/>
    </row>
    <row r="46" spans="1:12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  <c r="J46" s="440"/>
      <c r="K46" s="440"/>
      <c r="L46" s="440"/>
    </row>
    <row r="47" spans="1:12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  <c r="J47" s="441"/>
      <c r="K47" s="441"/>
      <c r="L47" s="441"/>
    </row>
    <row r="48" spans="1:12" x14ac:dyDescent="0.2">
      <c r="A48" s="270"/>
      <c r="B48" s="271"/>
      <c r="C48" s="271"/>
      <c r="D48" s="271"/>
      <c r="E48" s="70"/>
      <c r="F48" s="499"/>
      <c r="G48" s="64"/>
      <c r="H48" s="64"/>
      <c r="I48" s="65"/>
      <c r="J48" s="411"/>
      <c r="K48" s="411"/>
      <c r="L48" s="411"/>
    </row>
    <row r="49" spans="1:12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  <c r="J49" s="411"/>
      <c r="K49" s="411"/>
      <c r="L49" s="411"/>
    </row>
    <row r="50" spans="1:12" ht="13.5" thickTop="1" x14ac:dyDescent="0.2">
      <c r="A50" s="276"/>
      <c r="B50" s="277"/>
      <c r="C50" s="277" t="s">
        <v>15</v>
      </c>
      <c r="D50" s="277"/>
      <c r="E50" s="278">
        <v>34361</v>
      </c>
      <c r="F50" s="279">
        <v>0</v>
      </c>
      <c r="G50" s="280">
        <v>0</v>
      </c>
      <c r="H50" s="280">
        <f>E50+F50-G50</f>
        <v>34361</v>
      </c>
      <c r="I50" s="281">
        <v>34361</v>
      </c>
      <c r="J50" s="442"/>
      <c r="K50" s="442"/>
      <c r="L50" s="442"/>
    </row>
    <row r="51" spans="1:12" x14ac:dyDescent="0.2">
      <c r="A51" s="282"/>
      <c r="B51" s="112"/>
      <c r="C51" s="112" t="s">
        <v>20</v>
      </c>
      <c r="D51" s="112"/>
      <c r="E51" s="283">
        <v>6021.77</v>
      </c>
      <c r="F51" s="284">
        <v>56555</v>
      </c>
      <c r="G51" s="136">
        <v>48746</v>
      </c>
      <c r="H51" s="136">
        <f>E51+F51-G51</f>
        <v>13830.770000000004</v>
      </c>
      <c r="I51" s="285">
        <v>9420.77</v>
      </c>
      <c r="J51" s="442"/>
      <c r="K51" s="442"/>
      <c r="L51" s="442"/>
    </row>
    <row r="52" spans="1:12" x14ac:dyDescent="0.2">
      <c r="A52" s="282"/>
      <c r="B52" s="112"/>
      <c r="C52" s="112" t="s">
        <v>63</v>
      </c>
      <c r="D52" s="112"/>
      <c r="E52" s="283">
        <v>258622.41</v>
      </c>
      <c r="F52" s="284">
        <v>80919.7</v>
      </c>
      <c r="G52" s="136">
        <v>13000</v>
      </c>
      <c r="H52" s="136">
        <f>E52+F52-G52</f>
        <v>326542.11</v>
      </c>
      <c r="I52" s="285">
        <v>326542.11</v>
      </c>
      <c r="J52" s="442"/>
      <c r="K52" s="442"/>
      <c r="L52" s="442"/>
    </row>
    <row r="53" spans="1:12" x14ac:dyDescent="0.2">
      <c r="A53" s="282"/>
      <c r="B53" s="112"/>
      <c r="C53" s="112" t="s">
        <v>61</v>
      </c>
      <c r="D53" s="112"/>
      <c r="E53" s="283">
        <v>0</v>
      </c>
      <c r="F53" s="284">
        <v>64404</v>
      </c>
      <c r="G53" s="136">
        <v>58464</v>
      </c>
      <c r="H53" s="136">
        <f>E53+F53-G53</f>
        <v>5940</v>
      </c>
      <c r="I53" s="285">
        <v>5940</v>
      </c>
      <c r="J53" s="442"/>
      <c r="K53" s="442"/>
      <c r="L53" s="442"/>
    </row>
    <row r="54" spans="1:12" ht="18.75" thickBot="1" x14ac:dyDescent="0.4">
      <c r="A54" s="39" t="s">
        <v>11</v>
      </c>
      <c r="B54" s="66"/>
      <c r="C54" s="66"/>
      <c r="D54" s="66"/>
      <c r="E54" s="71">
        <f>E50+E51+E52+E53</f>
        <v>299005.18</v>
      </c>
      <c r="F54" s="68">
        <f>F50+F51+F52+F53</f>
        <v>201878.7</v>
      </c>
      <c r="G54" s="67">
        <f>G50+G51+G52+G53</f>
        <v>120210</v>
      </c>
      <c r="H54" s="67">
        <f>H50+H51+H52+H53</f>
        <v>380673.88</v>
      </c>
      <c r="I54" s="286">
        <f>SUM(I50:I53)</f>
        <v>376263.88</v>
      </c>
      <c r="J54" s="443"/>
      <c r="K54" s="443"/>
      <c r="L54" s="443"/>
    </row>
    <row r="55" spans="1:12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  <c r="J55" s="444"/>
      <c r="K55" s="444"/>
      <c r="L55" s="444"/>
    </row>
    <row r="56" spans="1:12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/>
      </c>
      <c r="H56" s="497"/>
      <c r="I56" s="497"/>
      <c r="J56" s="435"/>
      <c r="K56" s="435"/>
      <c r="L56" s="435"/>
    </row>
    <row r="57" spans="1:12" x14ac:dyDescent="0.2">
      <c r="G57" s="496" t="str">
        <f>IF(I53=H53,"","Zdůvodnit rozdíl mezi fin. krytím a stavem fondu investic, popř. vyplnit tab. č. 2.1. Fond investic")</f>
        <v/>
      </c>
      <c r="H57" s="497"/>
      <c r="I57" s="497"/>
      <c r="J57" s="435"/>
      <c r="K57" s="435"/>
      <c r="L57" s="435"/>
    </row>
    <row r="58" spans="1:12" x14ac:dyDescent="0.2">
      <c r="G58" s="288"/>
    </row>
    <row r="59" spans="1:12" x14ac:dyDescent="0.2">
      <c r="G59" s="288"/>
    </row>
    <row r="66" spans="1:12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8" spans="1:12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4" spans="1:12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8" spans="1:12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1" spans="1:12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8" spans="1:12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2" spans="1:12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9" spans="1:12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2" spans="1:12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7" spans="1:12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40" spans="1:12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8" spans="1:12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54" spans="1:12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9" spans="1:12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1" spans="1:12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92" spans="1:12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4" spans="1:12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1:12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1" spans="1:12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1:12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1:12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9" spans="1:12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1:12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1:12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1:12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1:12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1:12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1:12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1:12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1:12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1:12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20" spans="1:12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1:12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spans="1:12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spans="1:12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spans="1:12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1:12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spans="1:12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spans="1:12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spans="1:12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spans="1:12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spans="1:12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spans="1:12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spans="1:12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spans="1:12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spans="1:12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8" spans="1:12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48" spans="1:12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</sheetData>
  <sheetProtection selectLockedCells="1"/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97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6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194</v>
      </c>
      <c r="F2" s="482"/>
      <c r="G2" s="482"/>
      <c r="H2" s="482"/>
      <c r="I2" s="482"/>
    </row>
    <row r="3" spans="1:9" ht="9.75" customHeight="1" x14ac:dyDescent="0.4">
      <c r="A3" s="257"/>
      <c r="B3" s="257"/>
      <c r="C3" s="257"/>
      <c r="D3" s="25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314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315</v>
      </c>
      <c r="D6" s="260"/>
      <c r="E6" s="478" t="s">
        <v>315</v>
      </c>
      <c r="F6" s="479"/>
      <c r="G6" s="261" t="s">
        <v>3</v>
      </c>
      <c r="H6" s="480">
        <v>1400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258"/>
      <c r="I14" s="25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23518000</v>
      </c>
      <c r="F16" s="491"/>
      <c r="G16" s="6">
        <v>22934846.580000002</v>
      </c>
      <c r="H16" s="43">
        <v>22838444.580000002</v>
      </c>
      <c r="I16" s="43">
        <v>96402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23518000</v>
      </c>
      <c r="F18" s="491"/>
      <c r="G18" s="6">
        <v>22897865.129999999</v>
      </c>
      <c r="H18" s="43">
        <v>22747632.129999999</v>
      </c>
      <c r="I18" s="43">
        <v>150233</v>
      </c>
    </row>
    <row r="19" spans="1:9" ht="19.5" x14ac:dyDescent="0.4">
      <c r="A19" s="32"/>
      <c r="B19" s="3"/>
      <c r="C19" s="3"/>
      <c r="D19" s="3"/>
      <c r="E19" s="255"/>
      <c r="F19" s="25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-36981.45000000298</v>
      </c>
      <c r="H20" s="183">
        <f>H18-H16+H17</f>
        <v>-90812.45000000298</v>
      </c>
      <c r="I20" s="183">
        <f>I18-I16+I17</f>
        <v>53831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-36981.45000000298</v>
      </c>
      <c r="H21" s="183">
        <f>H20-H17</f>
        <v>-90812.45000000298</v>
      </c>
      <c r="I21" s="183">
        <f>I20-I17</f>
        <v>53831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-36981.45000000298</v>
      </c>
      <c r="H25" s="189">
        <f>H21-H26</f>
        <v>-90812.45000000298</v>
      </c>
      <c r="I25" s="189">
        <f>I21-I26</f>
        <v>53831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0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0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</row>
    <row r="34" spans="1:9" ht="20.25" customHeight="1" x14ac:dyDescent="0.2">
      <c r="A34" s="494" t="s">
        <v>229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429619</v>
      </c>
      <c r="G41" s="54">
        <v>429619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14300</v>
      </c>
      <c r="F50" s="279">
        <v>9000</v>
      </c>
      <c r="G50" s="280">
        <v>7700</v>
      </c>
      <c r="H50" s="280">
        <f>E50+F50-G50</f>
        <v>15600</v>
      </c>
      <c r="I50" s="281">
        <v>15600</v>
      </c>
    </row>
    <row r="51" spans="1:9" x14ac:dyDescent="0.2">
      <c r="A51" s="282"/>
      <c r="B51" s="112"/>
      <c r="C51" s="112" t="s">
        <v>20</v>
      </c>
      <c r="D51" s="112"/>
      <c r="E51" s="283">
        <v>1640.67</v>
      </c>
      <c r="F51" s="284">
        <v>272374</v>
      </c>
      <c r="G51" s="136">
        <v>224658</v>
      </c>
      <c r="H51" s="136">
        <f>E51+F51-G51</f>
        <v>49356.669999999984</v>
      </c>
      <c r="I51" s="285">
        <v>17941.580000000002</v>
      </c>
    </row>
    <row r="52" spans="1:9" x14ac:dyDescent="0.2">
      <c r="A52" s="282"/>
      <c r="B52" s="112"/>
      <c r="C52" s="112" t="s">
        <v>63</v>
      </c>
      <c r="D52" s="112"/>
      <c r="E52" s="283">
        <v>1282186.3899999999</v>
      </c>
      <c r="F52" s="284">
        <v>592574.23</v>
      </c>
      <c r="G52" s="136">
        <v>720548</v>
      </c>
      <c r="H52" s="136">
        <f>E52+F52-G52</f>
        <v>1154212.6199999999</v>
      </c>
      <c r="I52" s="285">
        <v>876987.62</v>
      </c>
    </row>
    <row r="53" spans="1:9" x14ac:dyDescent="0.2">
      <c r="A53" s="282"/>
      <c r="B53" s="112"/>
      <c r="C53" s="112" t="s">
        <v>61</v>
      </c>
      <c r="D53" s="112"/>
      <c r="E53" s="283">
        <v>96668.72</v>
      </c>
      <c r="F53" s="284">
        <v>478792</v>
      </c>
      <c r="G53" s="136">
        <v>496500</v>
      </c>
      <c r="H53" s="136">
        <f>E53+F53-G53</f>
        <v>78960.719999999972</v>
      </c>
      <c r="I53" s="285">
        <v>78960.72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1394795.7799999998</v>
      </c>
      <c r="F54" s="68">
        <f>F50+F51+F52+F53</f>
        <v>1352740.23</v>
      </c>
      <c r="G54" s="67">
        <f>G50+G51+G52+G53</f>
        <v>1449406</v>
      </c>
      <c r="H54" s="67">
        <f>H50+H51+H52+H53</f>
        <v>1298130.0099999998</v>
      </c>
      <c r="I54" s="286">
        <f>SUM(I50:I53)</f>
        <v>989489.91999999993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288"/>
    </row>
    <row r="57" spans="1:9" x14ac:dyDescent="0.2">
      <c r="G57" s="288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2" spans="1:9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6" spans="1:9" x14ac:dyDescent="0.2">
      <c r="A246" s="4"/>
      <c r="B246" s="4"/>
      <c r="C246" s="4"/>
      <c r="D246" s="4"/>
      <c r="E246" s="4"/>
      <c r="F246" s="4"/>
      <c r="G246" s="4"/>
      <c r="H246" s="4"/>
      <c r="I246" s="4"/>
    </row>
  </sheetData>
  <sheetProtection selectLockedCells="1"/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G55:I55"/>
    <mergeCell ref="A43:I43"/>
    <mergeCell ref="E13:F13"/>
    <mergeCell ref="H13:I13"/>
    <mergeCell ref="B44:I44"/>
    <mergeCell ref="H45:I45"/>
    <mergeCell ref="F47:F48"/>
    <mergeCell ref="A34:I34"/>
    <mergeCell ref="E16:F16"/>
    <mergeCell ref="E18:F18"/>
    <mergeCell ref="C29:E29"/>
    <mergeCell ref="C32:F32"/>
    <mergeCell ref="B33:F33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98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4"/>
  <sheetViews>
    <sheetView showGridLines="0" tabSelected="1" topLeftCell="A13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316</v>
      </c>
      <c r="F2" s="482"/>
      <c r="G2" s="482"/>
      <c r="H2" s="482"/>
      <c r="I2" s="482"/>
    </row>
    <row r="3" spans="1:9" ht="9.75" customHeight="1" x14ac:dyDescent="0.4">
      <c r="A3" s="385"/>
      <c r="B3" s="385"/>
      <c r="C3" s="385"/>
      <c r="D3" s="385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317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318</v>
      </c>
      <c r="D6" s="260"/>
      <c r="E6" s="478" t="s">
        <v>318</v>
      </c>
      <c r="F6" s="479"/>
      <c r="G6" s="261" t="s">
        <v>3</v>
      </c>
      <c r="H6" s="480">
        <v>1450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82"/>
      <c r="I14" s="38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52329000</v>
      </c>
      <c r="F16" s="491"/>
      <c r="G16" s="6">
        <v>56571004.170000002</v>
      </c>
      <c r="H16" s="43">
        <v>56555804.170000002</v>
      </c>
      <c r="I16" s="43">
        <v>15200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52329000</v>
      </c>
      <c r="F18" s="491"/>
      <c r="G18" s="6">
        <v>56604267.219999999</v>
      </c>
      <c r="H18" s="43">
        <v>56589067.219999999</v>
      </c>
      <c r="I18" s="43">
        <v>15200</v>
      </c>
    </row>
    <row r="19" spans="1:9" ht="19.5" x14ac:dyDescent="0.4">
      <c r="A19" s="32"/>
      <c r="B19" s="3"/>
      <c r="C19" s="3"/>
      <c r="D19" s="3"/>
      <c r="E19" s="383"/>
      <c r="F19" s="384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33263.04999999702</v>
      </c>
      <c r="H20" s="183">
        <f>H18-H16+H17</f>
        <v>33263.04999999702</v>
      </c>
      <c r="I20" s="183">
        <f>I18-I16+I17</f>
        <v>0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33263.04999999702</v>
      </c>
      <c r="H21" s="183">
        <f>H20-H17</f>
        <v>33263.04999999702</v>
      </c>
      <c r="I21" s="18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33263.04999999702</v>
      </c>
      <c r="H25" s="189">
        <f>H21-H26</f>
        <v>33263.04999999702</v>
      </c>
      <c r="I25" s="189">
        <f>I21-I26</f>
        <v>0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5314.92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f>300+5014.92</f>
        <v>5314.92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-27948.13</v>
      </c>
      <c r="H33" s="263"/>
      <c r="I33" s="263"/>
    </row>
    <row r="34" spans="1:9" ht="54" customHeight="1" x14ac:dyDescent="0.2">
      <c r="A34" s="494" t="s">
        <v>201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70000</v>
      </c>
      <c r="G37" s="54">
        <v>0</v>
      </c>
      <c r="H37" s="55"/>
      <c r="I37" s="266">
        <f>IF(F37=0,"nerozp.",G37/F37)</f>
        <v>0</v>
      </c>
    </row>
    <row r="38" spans="1:9" ht="16.5" hidden="1" customHeight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customHeight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90567</v>
      </c>
      <c r="G41" s="54">
        <v>90567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138825</v>
      </c>
      <c r="F50" s="279">
        <v>0</v>
      </c>
      <c r="G50" s="280">
        <v>2045</v>
      </c>
      <c r="H50" s="280">
        <f>E50+F50-G50</f>
        <v>136780</v>
      </c>
      <c r="I50" s="281">
        <v>64898</v>
      </c>
    </row>
    <row r="51" spans="1:9" x14ac:dyDescent="0.2">
      <c r="A51" s="282"/>
      <c r="B51" s="112"/>
      <c r="C51" s="112" t="s">
        <v>20</v>
      </c>
      <c r="D51" s="112"/>
      <c r="E51" s="283">
        <v>110406.36</v>
      </c>
      <c r="F51" s="284">
        <v>727095</v>
      </c>
      <c r="G51" s="136">
        <v>673275</v>
      </c>
      <c r="H51" s="136">
        <f>E51+F51-G51</f>
        <v>164226.35999999999</v>
      </c>
      <c r="I51" s="285">
        <v>135400.35999999999</v>
      </c>
    </row>
    <row r="52" spans="1:9" x14ac:dyDescent="0.2">
      <c r="A52" s="282"/>
      <c r="B52" s="112"/>
      <c r="C52" s="112" t="s">
        <v>63</v>
      </c>
      <c r="D52" s="112"/>
      <c r="E52" s="283">
        <v>38162.720000000001</v>
      </c>
      <c r="F52" s="284">
        <v>0</v>
      </c>
      <c r="G52" s="136">
        <v>0</v>
      </c>
      <c r="H52" s="136">
        <f>E52+F52-G52</f>
        <v>38162.720000000001</v>
      </c>
      <c r="I52" s="285">
        <v>6088.68</v>
      </c>
    </row>
    <row r="53" spans="1:9" x14ac:dyDescent="0.2">
      <c r="A53" s="282"/>
      <c r="B53" s="112"/>
      <c r="C53" s="112" t="s">
        <v>61</v>
      </c>
      <c r="D53" s="112"/>
      <c r="E53" s="283">
        <v>815509.32</v>
      </c>
      <c r="F53" s="284">
        <v>429006</v>
      </c>
      <c r="G53" s="136">
        <v>420290</v>
      </c>
      <c r="H53" s="136">
        <f>E53+F53-G53</f>
        <v>824225.31999999983</v>
      </c>
      <c r="I53" s="285">
        <v>180349.29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1102903.3999999999</v>
      </c>
      <c r="F54" s="68">
        <f>F50+F51+F52+F53</f>
        <v>1156101</v>
      </c>
      <c r="G54" s="67">
        <f>G50+G51+G52+G53</f>
        <v>1095610</v>
      </c>
      <c r="H54" s="67">
        <f>H50+H51+H52+H53</f>
        <v>1163394.3999999999</v>
      </c>
      <c r="I54" s="286">
        <f>SUM(I50:I53)</f>
        <v>386736.32999999996</v>
      </c>
    </row>
    <row r="55" spans="1:9" ht="13.5" thickTop="1" x14ac:dyDescent="0.2">
      <c r="G55" s="288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sheetProtection selectLockedCells="1"/>
  <mergeCells count="22">
    <mergeCell ref="B44:I44"/>
    <mergeCell ref="H45:I45"/>
    <mergeCell ref="F47:F48"/>
    <mergeCell ref="E18:F18"/>
    <mergeCell ref="C29:E29"/>
    <mergeCell ref="C32:F32"/>
    <mergeCell ref="B33:F33"/>
    <mergeCell ref="A34:I34"/>
    <mergeCell ref="A43:I43"/>
    <mergeCell ref="A2:D2"/>
    <mergeCell ref="E2:I2"/>
    <mergeCell ref="E3:I3"/>
    <mergeCell ref="E4:I4"/>
    <mergeCell ref="E5:I5"/>
    <mergeCell ref="E6:F6"/>
    <mergeCell ref="E16:F16"/>
    <mergeCell ref="H6:I6"/>
    <mergeCell ref="E7:I7"/>
    <mergeCell ref="E11:F11"/>
    <mergeCell ref="E12:F12"/>
    <mergeCell ref="E13:F13"/>
    <mergeCell ref="H13:I13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99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44" zoomScaleNormal="100" workbookViewId="0">
      <selection activeCell="M24" sqref="M24"/>
    </sheetView>
  </sheetViews>
  <sheetFormatPr defaultColWidth="9.140625" defaultRowHeight="12.75" x14ac:dyDescent="0.2"/>
  <cols>
    <col min="1" max="1" width="7.5703125" style="73" customWidth="1"/>
    <col min="2" max="2" width="2.5703125" style="73" customWidth="1"/>
    <col min="3" max="3" width="8.42578125" style="73" customWidth="1"/>
    <col min="4" max="4" width="8.28515625" style="73" customWidth="1"/>
    <col min="5" max="5" width="15.28515625" style="73" customWidth="1"/>
    <col min="6" max="6" width="15.5703125" style="73" customWidth="1"/>
    <col min="7" max="7" width="15" style="73" customWidth="1"/>
    <col min="8" max="8" width="15.28515625" style="73" customWidth="1"/>
    <col min="9" max="9" width="16.28515625" style="73" customWidth="1"/>
    <col min="10" max="16384" width="9.140625" style="78"/>
  </cols>
  <sheetData>
    <row r="1" spans="1:9" ht="19.5" x14ac:dyDescent="0.4">
      <c r="A1" s="157" t="s">
        <v>0</v>
      </c>
      <c r="B1" s="158"/>
      <c r="C1" s="158"/>
      <c r="D1" s="158"/>
      <c r="I1" s="159"/>
    </row>
    <row r="2" spans="1:9" ht="19.5" x14ac:dyDescent="0.4">
      <c r="A2" s="526" t="s">
        <v>1</v>
      </c>
      <c r="B2" s="526"/>
      <c r="C2" s="526"/>
      <c r="D2" s="526"/>
      <c r="E2" s="527" t="s">
        <v>89</v>
      </c>
      <c r="F2" s="527"/>
      <c r="G2" s="527"/>
      <c r="H2" s="527"/>
      <c r="I2" s="527"/>
    </row>
    <row r="3" spans="1:9" ht="9.75" customHeight="1" x14ac:dyDescent="0.4">
      <c r="A3" s="161"/>
      <c r="B3" s="161"/>
      <c r="C3" s="161"/>
      <c r="D3" s="161"/>
      <c r="E3" s="513" t="s">
        <v>23</v>
      </c>
      <c r="F3" s="513"/>
      <c r="G3" s="513"/>
      <c r="H3" s="513"/>
      <c r="I3" s="513"/>
    </row>
    <row r="4" spans="1:9" ht="15.75" x14ac:dyDescent="0.25">
      <c r="A4" s="162" t="s">
        <v>2</v>
      </c>
      <c r="E4" s="528" t="s">
        <v>237</v>
      </c>
      <c r="F4" s="528"/>
      <c r="G4" s="528"/>
      <c r="H4" s="528"/>
      <c r="I4" s="528"/>
    </row>
    <row r="5" spans="1:9" ht="7.5" customHeight="1" x14ac:dyDescent="0.3">
      <c r="A5" s="163"/>
      <c r="E5" s="513" t="s">
        <v>23</v>
      </c>
      <c r="F5" s="513"/>
      <c r="G5" s="513"/>
      <c r="H5" s="513"/>
      <c r="I5" s="513"/>
    </row>
    <row r="6" spans="1:9" ht="19.5" x14ac:dyDescent="0.4">
      <c r="A6" s="160" t="s">
        <v>34</v>
      </c>
      <c r="C6" s="164" t="s">
        <v>238</v>
      </c>
      <c r="D6" s="164"/>
      <c r="E6" s="523">
        <v>601691</v>
      </c>
      <c r="F6" s="524"/>
      <c r="G6" s="165" t="s">
        <v>3</v>
      </c>
      <c r="H6" s="525">
        <v>1015</v>
      </c>
      <c r="I6" s="525"/>
    </row>
    <row r="7" spans="1:9" ht="8.25" customHeight="1" x14ac:dyDescent="0.4">
      <c r="A7" s="160"/>
      <c r="E7" s="513" t="s">
        <v>24</v>
      </c>
      <c r="F7" s="513"/>
      <c r="G7" s="513"/>
      <c r="H7" s="513"/>
      <c r="I7" s="513"/>
    </row>
    <row r="8" spans="1:9" ht="19.5" hidden="1" x14ac:dyDescent="0.4">
      <c r="A8" s="160"/>
      <c r="E8" s="166"/>
      <c r="F8" s="166"/>
      <c r="G8" s="166"/>
      <c r="H8" s="167"/>
      <c r="I8" s="166"/>
    </row>
    <row r="9" spans="1:9" ht="30.75" customHeight="1" x14ac:dyDescent="0.4">
      <c r="A9" s="160"/>
      <c r="E9" s="166"/>
      <c r="F9" s="166"/>
      <c r="G9" s="166"/>
      <c r="H9" s="167"/>
      <c r="I9" s="166"/>
    </row>
    <row r="11" spans="1:9" ht="15" customHeight="1" x14ac:dyDescent="0.4">
      <c r="A11" s="168"/>
      <c r="E11" s="514" t="s">
        <v>4</v>
      </c>
      <c r="F11" s="515"/>
      <c r="G11" s="169" t="s">
        <v>5</v>
      </c>
      <c r="H11" s="76" t="s">
        <v>6</v>
      </c>
      <c r="I11" s="76"/>
    </row>
    <row r="12" spans="1:9" ht="15" customHeight="1" x14ac:dyDescent="0.4">
      <c r="A12" s="75"/>
      <c r="B12" s="75"/>
      <c r="C12" s="75"/>
      <c r="D12" s="75"/>
      <c r="E12" s="514" t="s">
        <v>7</v>
      </c>
      <c r="F12" s="515"/>
      <c r="G12" s="169" t="s">
        <v>8</v>
      </c>
      <c r="H12" s="170" t="s">
        <v>9</v>
      </c>
      <c r="I12" s="171" t="s">
        <v>10</v>
      </c>
    </row>
    <row r="13" spans="1:9" ht="12.75" customHeight="1" x14ac:dyDescent="0.2">
      <c r="A13" s="75"/>
      <c r="B13" s="75"/>
      <c r="C13" s="75"/>
      <c r="D13" s="75"/>
      <c r="E13" s="514" t="s">
        <v>11</v>
      </c>
      <c r="F13" s="515"/>
      <c r="G13" s="172"/>
      <c r="H13" s="507" t="s">
        <v>36</v>
      </c>
      <c r="I13" s="507"/>
    </row>
    <row r="14" spans="1:9" ht="12.75" customHeight="1" x14ac:dyDescent="0.2">
      <c r="A14" s="75"/>
      <c r="B14" s="75"/>
      <c r="C14" s="75"/>
      <c r="D14" s="75"/>
      <c r="E14" s="173"/>
      <c r="F14" s="173"/>
      <c r="G14" s="172"/>
      <c r="H14" s="152"/>
      <c r="I14" s="152"/>
    </row>
    <row r="15" spans="1:9" ht="18.75" x14ac:dyDescent="0.4">
      <c r="A15" s="148" t="s">
        <v>37</v>
      </c>
      <c r="B15" s="148"/>
      <c r="C15" s="72"/>
      <c r="D15" s="148"/>
      <c r="E15" s="74"/>
      <c r="F15" s="74"/>
      <c r="G15" s="149"/>
      <c r="H15" s="75"/>
      <c r="I15" s="75"/>
    </row>
    <row r="16" spans="1:9" ht="19.5" x14ac:dyDescent="0.4">
      <c r="A16" s="174" t="s">
        <v>72</v>
      </c>
      <c r="B16" s="148"/>
      <c r="C16" s="72"/>
      <c r="D16" s="148"/>
      <c r="E16" s="516">
        <v>52106000</v>
      </c>
      <c r="F16" s="517"/>
      <c r="G16" s="175">
        <v>67342647.120000005</v>
      </c>
      <c r="H16" s="127">
        <v>67064363.310000002</v>
      </c>
      <c r="I16" s="127">
        <v>278283.81</v>
      </c>
    </row>
    <row r="17" spans="1:9" ht="18" x14ac:dyDescent="0.35">
      <c r="A17" s="176" t="s">
        <v>6</v>
      </c>
      <c r="B17" s="150"/>
      <c r="C17" s="177" t="s">
        <v>26</v>
      </c>
      <c r="D17" s="150"/>
      <c r="E17" s="150"/>
      <c r="F17" s="150"/>
      <c r="G17" s="77">
        <v>0</v>
      </c>
      <c r="H17" s="77">
        <v>0</v>
      </c>
      <c r="I17" s="77">
        <v>0</v>
      </c>
    </row>
    <row r="18" spans="1:9" ht="19.5" x14ac:dyDescent="0.4">
      <c r="A18" s="174" t="s">
        <v>73</v>
      </c>
      <c r="B18" s="150"/>
      <c r="C18" s="150"/>
      <c r="D18" s="150"/>
      <c r="E18" s="516">
        <v>52110000</v>
      </c>
      <c r="F18" s="517"/>
      <c r="G18" s="175">
        <v>68545434.710000008</v>
      </c>
      <c r="H18" s="127">
        <v>68190215.710000008</v>
      </c>
      <c r="I18" s="127">
        <v>355218.99999999994</v>
      </c>
    </row>
    <row r="19" spans="1:9" ht="19.5" customHeight="1" x14ac:dyDescent="0.4">
      <c r="A19" s="174"/>
      <c r="B19" s="150"/>
      <c r="C19" s="150"/>
      <c r="D19" s="150"/>
      <c r="E19" s="178"/>
      <c r="F19" s="179"/>
      <c r="G19" s="180"/>
      <c r="H19" s="127"/>
      <c r="I19" s="127"/>
    </row>
    <row r="20" spans="1:9" s="184" customFormat="1" ht="15" customHeight="1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1202787.5900000036</v>
      </c>
      <c r="H20" s="183">
        <f>H18-H16+H17</f>
        <v>1125852.400000006</v>
      </c>
      <c r="I20" s="183">
        <f>I18-I16+I17</f>
        <v>76935.189999999944</v>
      </c>
    </row>
    <row r="21" spans="1:9" s="184" customFormat="1" ht="15" customHeight="1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1202787.5900000036</v>
      </c>
      <c r="H21" s="183">
        <f>H20-H17</f>
        <v>1125852.400000006</v>
      </c>
      <c r="I21" s="183">
        <f>I20-I17</f>
        <v>76935.189999999944</v>
      </c>
    </row>
    <row r="22" spans="1:9" ht="14.25" customHeight="1" x14ac:dyDescent="0.35">
      <c r="A22" s="74"/>
      <c r="B22" s="150"/>
      <c r="C22" s="150"/>
      <c r="D22" s="150"/>
      <c r="E22" s="150"/>
      <c r="F22" s="150"/>
      <c r="G22" s="150"/>
      <c r="H22" s="185"/>
      <c r="I22" s="185"/>
    </row>
    <row r="23" spans="1:9" ht="12.75" hidden="1" customHeight="1" x14ac:dyDescent="0.2"/>
    <row r="24" spans="1:9" ht="18.75" customHeight="1" x14ac:dyDescent="0.4">
      <c r="A24" s="148" t="s">
        <v>76</v>
      </c>
      <c r="B24" s="186"/>
      <c r="C24" s="72"/>
      <c r="D24" s="186"/>
      <c r="E24" s="186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1201779.5900000036</v>
      </c>
      <c r="H25" s="189">
        <f>H21-H26</f>
        <v>1124844.400000006</v>
      </c>
      <c r="I25" s="189">
        <f>I21-I26</f>
        <v>76935.189999999944</v>
      </c>
    </row>
    <row r="26" spans="1:9" s="184" customFormat="1" ht="15" customHeight="1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1008</v>
      </c>
      <c r="H26" s="189">
        <v>1008</v>
      </c>
      <c r="I26" s="189">
        <v>0</v>
      </c>
    </row>
    <row r="27" spans="1:9" s="184" customFormat="1" ht="12.75" customHeigh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customHeight="1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1201779.5900000001</v>
      </c>
      <c r="H29" s="193"/>
      <c r="I29" s="192"/>
    </row>
    <row r="30" spans="1:9" s="184" customFormat="1" ht="18.75" customHeight="1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customHeight="1" x14ac:dyDescent="0.4">
      <c r="A31" s="195"/>
      <c r="B31" s="195"/>
      <c r="C31" s="201"/>
      <c r="D31" s="197"/>
      <c r="E31" s="202"/>
      <c r="F31" s="199" t="s">
        <v>63</v>
      </c>
      <c r="G31" s="200">
        <v>1201779.5900000001</v>
      </c>
      <c r="H31" s="193"/>
      <c r="I31" s="192"/>
    </row>
    <row r="32" spans="1:9" s="184" customFormat="1" ht="18.75" customHeight="1" x14ac:dyDescent="0.4">
      <c r="A32" s="195"/>
      <c r="B32" s="203"/>
      <c r="C32" s="492" t="s">
        <v>45</v>
      </c>
      <c r="D32" s="492"/>
      <c r="E32" s="492"/>
      <c r="F32" s="492"/>
      <c r="G32" s="194">
        <f>G26</f>
        <v>1008</v>
      </c>
      <c r="H32" s="193"/>
      <c r="I32" s="192"/>
    </row>
    <row r="33" spans="1:9" ht="20.25" customHeight="1" x14ac:dyDescent="0.3">
      <c r="A33" s="204"/>
      <c r="B33" s="518" t="s">
        <v>79</v>
      </c>
      <c r="C33" s="518"/>
      <c r="D33" s="518"/>
      <c r="E33" s="518"/>
      <c r="F33" s="518"/>
      <c r="G33" s="205">
        <v>59400</v>
      </c>
      <c r="H33" s="204"/>
      <c r="I33" s="204"/>
    </row>
    <row r="34" spans="1:9" ht="43.5" customHeight="1" x14ac:dyDescent="0.2">
      <c r="A34" s="519" t="s">
        <v>204</v>
      </c>
      <c r="B34" s="520"/>
      <c r="C34" s="520"/>
      <c r="D34" s="520"/>
      <c r="E34" s="520"/>
      <c r="F34" s="520"/>
      <c r="G34" s="520"/>
      <c r="H34" s="520"/>
      <c r="I34" s="520"/>
    </row>
    <row r="35" spans="1:9" ht="81" customHeight="1" x14ac:dyDescent="0.2">
      <c r="A35" s="521" t="s">
        <v>329</v>
      </c>
      <c r="B35" s="522"/>
      <c r="C35" s="522"/>
      <c r="D35" s="522"/>
      <c r="E35" s="522"/>
      <c r="F35" s="522"/>
      <c r="G35" s="522"/>
      <c r="H35" s="522"/>
      <c r="I35" s="522"/>
    </row>
    <row r="36" spans="1:9" ht="18.75" x14ac:dyDescent="0.4">
      <c r="A36" s="148" t="s">
        <v>41</v>
      </c>
      <c r="B36" s="148" t="s">
        <v>21</v>
      </c>
      <c r="C36" s="148"/>
      <c r="D36" s="186"/>
      <c r="E36" s="149"/>
      <c r="F36" s="207" t="s">
        <v>25</v>
      </c>
      <c r="G36" s="171" t="s">
        <v>5</v>
      </c>
      <c r="H36" s="75"/>
      <c r="I36" s="208" t="s">
        <v>27</v>
      </c>
    </row>
    <row r="37" spans="1:9" ht="16.5" x14ac:dyDescent="0.35">
      <c r="A37" s="209" t="s">
        <v>22</v>
      </c>
      <c r="B37" s="151"/>
      <c r="C37" s="74"/>
      <c r="D37" s="151"/>
      <c r="E37" s="149"/>
      <c r="F37" s="210">
        <v>16742</v>
      </c>
      <c r="G37" s="210">
        <v>16632</v>
      </c>
      <c r="H37" s="211"/>
      <c r="I37" s="212">
        <f>IF(F37=0,"nerozp.",G37/F37)</f>
        <v>0.99342969776609724</v>
      </c>
    </row>
    <row r="38" spans="1:9" ht="16.5" hidden="1" x14ac:dyDescent="0.35">
      <c r="A38" s="209" t="s">
        <v>70</v>
      </c>
      <c r="B38" s="151"/>
      <c r="C38" s="74"/>
      <c r="D38" s="213"/>
      <c r="E38" s="213"/>
      <c r="F38" s="210">
        <v>0</v>
      </c>
      <c r="G38" s="210">
        <v>0</v>
      </c>
      <c r="H38" s="211"/>
      <c r="I38" s="212" t="e">
        <f>G38/F38</f>
        <v>#DIV/0!</v>
      </c>
    </row>
    <row r="39" spans="1:9" ht="16.5" hidden="1" x14ac:dyDescent="0.35">
      <c r="A39" s="209" t="s">
        <v>71</v>
      </c>
      <c r="B39" s="151"/>
      <c r="C39" s="74"/>
      <c r="D39" s="213"/>
      <c r="E39" s="213"/>
      <c r="F39" s="210">
        <v>0</v>
      </c>
      <c r="G39" s="210">
        <v>0</v>
      </c>
      <c r="H39" s="211"/>
      <c r="I39" s="212" t="e">
        <f>G39/F39</f>
        <v>#DIV/0!</v>
      </c>
    </row>
    <row r="40" spans="1:9" ht="16.5" x14ac:dyDescent="0.35">
      <c r="A40" s="209" t="s">
        <v>62</v>
      </c>
      <c r="B40" s="151"/>
      <c r="C40" s="74"/>
      <c r="D40" s="213"/>
      <c r="E40" s="213"/>
      <c r="F40" s="210">
        <v>0</v>
      </c>
      <c r="G40" s="210">
        <v>0</v>
      </c>
      <c r="H40" s="211"/>
      <c r="I40" s="212" t="str">
        <f>IF(F40=0,"nerozp.",G40/F40)</f>
        <v>nerozp.</v>
      </c>
    </row>
    <row r="41" spans="1:9" ht="16.5" x14ac:dyDescent="0.35">
      <c r="A41" s="209" t="s">
        <v>59</v>
      </c>
      <c r="B41" s="151"/>
      <c r="C41" s="74"/>
      <c r="D41" s="149"/>
      <c r="E41" s="149"/>
      <c r="F41" s="210">
        <v>3722777</v>
      </c>
      <c r="G41" s="210">
        <v>3722777</v>
      </c>
      <c r="H41" s="211"/>
      <c r="I41" s="212">
        <f>IF(F41=0,"nerozp.",G41/F41)</f>
        <v>1</v>
      </c>
    </row>
    <row r="42" spans="1:9" ht="16.5" x14ac:dyDescent="0.35">
      <c r="A42" s="209" t="s">
        <v>60</v>
      </c>
      <c r="B42" s="74"/>
      <c r="C42" s="74"/>
      <c r="D42" s="75"/>
      <c r="E42" s="75"/>
      <c r="F42" s="210">
        <v>0</v>
      </c>
      <c r="G42" s="210">
        <v>0</v>
      </c>
      <c r="H42" s="211"/>
      <c r="I42" s="212" t="str">
        <f>IF(F42=0,"nerozp.",G42/F42)</f>
        <v>nerozp.</v>
      </c>
    </row>
    <row r="43" spans="1:9" hidden="1" x14ac:dyDescent="0.2">
      <c r="A43" s="511" t="s">
        <v>58</v>
      </c>
      <c r="B43" s="512"/>
      <c r="C43" s="512"/>
      <c r="D43" s="512"/>
      <c r="E43" s="512"/>
      <c r="F43" s="512"/>
      <c r="G43" s="512"/>
      <c r="H43" s="512"/>
      <c r="I43" s="512"/>
    </row>
    <row r="44" spans="1:9" ht="27" customHeight="1" x14ac:dyDescent="0.2">
      <c r="A44" s="214" t="s">
        <v>58</v>
      </c>
      <c r="B44" s="506"/>
      <c r="C44" s="506"/>
      <c r="D44" s="506"/>
      <c r="E44" s="506"/>
      <c r="F44" s="506"/>
      <c r="G44" s="506"/>
      <c r="H44" s="506"/>
      <c r="I44" s="506"/>
    </row>
    <row r="45" spans="1:9" ht="19.5" thickBot="1" x14ac:dyDescent="0.45">
      <c r="A45" s="148" t="s">
        <v>42</v>
      </c>
      <c r="B45" s="148" t="s">
        <v>16</v>
      </c>
      <c r="C45" s="148"/>
      <c r="D45" s="149"/>
      <c r="E45" s="149"/>
      <c r="F45" s="75"/>
      <c r="G45" s="215"/>
      <c r="H45" s="507" t="s">
        <v>29</v>
      </c>
      <c r="I45" s="507"/>
    </row>
    <row r="46" spans="1:9" ht="18.75" thickTop="1" x14ac:dyDescent="0.35">
      <c r="A46" s="128"/>
      <c r="B46" s="129"/>
      <c r="C46" s="216"/>
      <c r="D46" s="129"/>
      <c r="E46" s="217" t="s">
        <v>80</v>
      </c>
      <c r="F46" s="218" t="s">
        <v>17</v>
      </c>
      <c r="G46" s="218" t="s">
        <v>18</v>
      </c>
      <c r="H46" s="219" t="s">
        <v>19</v>
      </c>
      <c r="I46" s="220" t="s">
        <v>28</v>
      </c>
    </row>
    <row r="47" spans="1:9" x14ac:dyDescent="0.2">
      <c r="A47" s="130"/>
      <c r="B47" s="126"/>
      <c r="C47" s="126"/>
      <c r="D47" s="126"/>
      <c r="E47" s="221"/>
      <c r="F47" s="508"/>
      <c r="G47" s="222"/>
      <c r="H47" s="223">
        <v>43465</v>
      </c>
      <c r="I47" s="224">
        <v>43465</v>
      </c>
    </row>
    <row r="48" spans="1:9" x14ac:dyDescent="0.2">
      <c r="A48" s="130"/>
      <c r="B48" s="126"/>
      <c r="C48" s="126"/>
      <c r="D48" s="126"/>
      <c r="E48" s="221"/>
      <c r="F48" s="508"/>
      <c r="G48" s="225"/>
      <c r="H48" s="225"/>
      <c r="I48" s="131"/>
    </row>
    <row r="49" spans="1:9" ht="13.5" thickBot="1" x14ac:dyDescent="0.25">
      <c r="A49" s="132"/>
      <c r="B49" s="133"/>
      <c r="C49" s="133"/>
      <c r="D49" s="133"/>
      <c r="E49" s="221"/>
      <c r="F49" s="226"/>
      <c r="G49" s="226"/>
      <c r="H49" s="226"/>
      <c r="I49" s="134"/>
    </row>
    <row r="50" spans="1:9" ht="13.5" thickTop="1" x14ac:dyDescent="0.2">
      <c r="A50" s="227"/>
      <c r="B50" s="228"/>
      <c r="C50" s="228" t="s">
        <v>15</v>
      </c>
      <c r="D50" s="228"/>
      <c r="E50" s="229">
        <v>54582</v>
      </c>
      <c r="F50" s="230">
        <v>103435</v>
      </c>
      <c r="G50" s="231">
        <v>2100</v>
      </c>
      <c r="H50" s="231">
        <f>E50+F50-G50</f>
        <v>155917</v>
      </c>
      <c r="I50" s="232">
        <v>155917</v>
      </c>
    </row>
    <row r="51" spans="1:9" x14ac:dyDescent="0.2">
      <c r="A51" s="233"/>
      <c r="B51" s="234"/>
      <c r="C51" s="234" t="s">
        <v>20</v>
      </c>
      <c r="D51" s="234"/>
      <c r="E51" s="235">
        <v>501243.92</v>
      </c>
      <c r="F51" s="236">
        <v>1021456.8</v>
      </c>
      <c r="G51" s="237">
        <v>561819.39</v>
      </c>
      <c r="H51" s="237">
        <f>E51+F51-G51</f>
        <v>960881.33</v>
      </c>
      <c r="I51" s="238">
        <v>887025.33</v>
      </c>
    </row>
    <row r="52" spans="1:9" x14ac:dyDescent="0.2">
      <c r="A52" s="233"/>
      <c r="B52" s="234"/>
      <c r="C52" s="234" t="s">
        <v>63</v>
      </c>
      <c r="D52" s="234"/>
      <c r="E52" s="235">
        <v>5436860.1899999995</v>
      </c>
      <c r="F52" s="236">
        <v>4416393.2300000004</v>
      </c>
      <c r="G52" s="237">
        <v>3543801</v>
      </c>
      <c r="H52" s="237">
        <f>E52+F52-G52</f>
        <v>6309452.4199999999</v>
      </c>
      <c r="I52" s="238">
        <v>6309452.4199999999</v>
      </c>
    </row>
    <row r="53" spans="1:9" x14ac:dyDescent="0.2">
      <c r="A53" s="233"/>
      <c r="B53" s="234"/>
      <c r="C53" s="234" t="s">
        <v>61</v>
      </c>
      <c r="D53" s="234"/>
      <c r="E53" s="235">
        <v>2241131.12</v>
      </c>
      <c r="F53" s="236">
        <v>4767583.43</v>
      </c>
      <c r="G53" s="237">
        <v>4921238</v>
      </c>
      <c r="H53" s="237">
        <f>E53+F53-G53</f>
        <v>2087476.5499999998</v>
      </c>
      <c r="I53" s="238">
        <v>2087476.55</v>
      </c>
    </row>
    <row r="54" spans="1:9" ht="18.75" thickBot="1" x14ac:dyDescent="0.4">
      <c r="A54" s="239" t="s">
        <v>11</v>
      </c>
      <c r="B54" s="240"/>
      <c r="C54" s="240"/>
      <c r="D54" s="240"/>
      <c r="E54" s="241">
        <f>E50+E51+E52+E53</f>
        <v>8233817.2299999995</v>
      </c>
      <c r="F54" s="242">
        <f>F50+F51+F52+F53</f>
        <v>10308868.460000001</v>
      </c>
      <c r="G54" s="243">
        <f>G50+G51+G52+G53</f>
        <v>9028958.3900000006</v>
      </c>
      <c r="H54" s="243">
        <f>H50+H51+H52+H53</f>
        <v>9513727.3000000007</v>
      </c>
      <c r="I54" s="244">
        <f>SUM(I50:I53)</f>
        <v>9439871.3000000007</v>
      </c>
    </row>
    <row r="55" spans="1:9" ht="18.75" thickTop="1" x14ac:dyDescent="0.35">
      <c r="A55" s="245"/>
      <c r="B55" s="150"/>
      <c r="C55" s="150"/>
      <c r="D55" s="149"/>
      <c r="E55" s="149"/>
      <c r="F55" s="75"/>
      <c r="G55" s="509" t="str">
        <f>IF(I50=H50,"","Zdůvodnit rozdíl mezi fin. krytím a stavem fondu odměn, popř. vyplnit tab. č. 2.3.Fondu odměn")</f>
        <v/>
      </c>
      <c r="H55" s="510"/>
      <c r="I55" s="510"/>
    </row>
    <row r="56" spans="1:9" ht="18" x14ac:dyDescent="0.35">
      <c r="A56" s="245"/>
      <c r="B56" s="150"/>
      <c r="C56" s="150"/>
      <c r="D56" s="149"/>
      <c r="E56" s="149"/>
      <c r="F56" s="75"/>
      <c r="G56" s="504"/>
      <c r="H56" s="505"/>
      <c r="I56" s="505"/>
    </row>
    <row r="57" spans="1:9" x14ac:dyDescent="0.2">
      <c r="A57" s="246"/>
      <c r="B57" s="246"/>
      <c r="C57" s="246"/>
      <c r="D57" s="246"/>
      <c r="E57" s="246"/>
      <c r="F57" s="246"/>
      <c r="G57" s="504" t="str">
        <f>IF(I52=H52,"","Zdůvodnit rozdíl mezi fin. krytím a stavem RF, popř. vyplnit tab. č. 2.4 a 2.5.Rezervní fond")</f>
        <v/>
      </c>
      <c r="H57" s="505"/>
      <c r="I57" s="505"/>
    </row>
    <row r="58" spans="1:9" x14ac:dyDescent="0.2">
      <c r="G58" s="504" t="str">
        <f>IF(I53=H53,"","Zdůvodnit rozdíl mezi fin. krytím a stavem fondu investic, popř. vyplnit tab. č. 2.1. Fond investic")</f>
        <v/>
      </c>
      <c r="H58" s="505"/>
      <c r="I58" s="505"/>
    </row>
    <row r="59" spans="1:9" x14ac:dyDescent="0.2">
      <c r="G59" s="247"/>
    </row>
    <row r="60" spans="1:9" x14ac:dyDescent="0.2">
      <c r="G60" s="247"/>
    </row>
    <row r="67" spans="1:9" x14ac:dyDescent="0.2">
      <c r="A67" s="78"/>
      <c r="B67" s="78"/>
      <c r="C67" s="78"/>
      <c r="D67" s="78"/>
      <c r="E67" s="78"/>
      <c r="F67" s="78"/>
      <c r="G67" s="78"/>
      <c r="H67" s="78"/>
      <c r="I67" s="78"/>
    </row>
    <row r="68" spans="1:9" x14ac:dyDescent="0.2">
      <c r="A68" s="78"/>
      <c r="B68" s="78"/>
      <c r="C68" s="78"/>
      <c r="D68" s="78"/>
      <c r="E68" s="78"/>
      <c r="F68" s="78"/>
      <c r="G68" s="78"/>
      <c r="H68" s="78"/>
      <c r="I68" s="78"/>
    </row>
    <row r="69" spans="1:9" x14ac:dyDescent="0.2">
      <c r="A69" s="78"/>
      <c r="B69" s="78"/>
      <c r="C69" s="78"/>
      <c r="D69" s="78"/>
      <c r="E69" s="78"/>
      <c r="F69" s="78"/>
      <c r="G69" s="78"/>
      <c r="H69" s="78"/>
      <c r="I69" s="78"/>
    </row>
    <row r="70" spans="1:9" x14ac:dyDescent="0.2">
      <c r="A70" s="78"/>
      <c r="B70" s="78"/>
      <c r="C70" s="78"/>
      <c r="D70" s="78"/>
      <c r="E70" s="78"/>
      <c r="F70" s="78"/>
      <c r="G70" s="78"/>
      <c r="H70" s="78"/>
      <c r="I70" s="78"/>
    </row>
    <row r="71" spans="1:9" x14ac:dyDescent="0.2">
      <c r="A71" s="78"/>
      <c r="B71" s="78"/>
      <c r="C71" s="78"/>
      <c r="D71" s="78"/>
      <c r="E71" s="78"/>
      <c r="F71" s="78"/>
      <c r="G71" s="78"/>
      <c r="H71" s="78"/>
      <c r="I71" s="78"/>
    </row>
    <row r="72" spans="1:9" x14ac:dyDescent="0.2">
      <c r="A72" s="78"/>
      <c r="B72" s="78"/>
      <c r="C72" s="78"/>
      <c r="D72" s="78"/>
      <c r="E72" s="78"/>
      <c r="F72" s="78"/>
      <c r="G72" s="78"/>
      <c r="H72" s="78"/>
      <c r="I72" s="78"/>
    </row>
    <row r="73" spans="1:9" x14ac:dyDescent="0.2">
      <c r="A73" s="78"/>
      <c r="B73" s="78"/>
      <c r="C73" s="78"/>
      <c r="D73" s="78"/>
      <c r="E73" s="78"/>
      <c r="F73" s="78"/>
      <c r="G73" s="78"/>
      <c r="H73" s="78"/>
      <c r="I73" s="78"/>
    </row>
    <row r="74" spans="1:9" x14ac:dyDescent="0.2">
      <c r="A74" s="78"/>
      <c r="B74" s="78"/>
      <c r="C74" s="78"/>
      <c r="D74" s="78"/>
      <c r="E74" s="78"/>
      <c r="F74" s="78"/>
      <c r="G74" s="78"/>
      <c r="H74" s="78"/>
      <c r="I74" s="78"/>
    </row>
    <row r="75" spans="1:9" x14ac:dyDescent="0.2">
      <c r="A75" s="78"/>
      <c r="B75" s="78"/>
      <c r="C75" s="78"/>
      <c r="D75" s="78"/>
      <c r="E75" s="78"/>
      <c r="F75" s="78"/>
      <c r="G75" s="78"/>
      <c r="H75" s="78"/>
      <c r="I75" s="78"/>
    </row>
    <row r="76" spans="1:9" x14ac:dyDescent="0.2">
      <c r="A76" s="78"/>
      <c r="B76" s="78"/>
      <c r="C76" s="78"/>
      <c r="D76" s="78"/>
      <c r="E76" s="78"/>
      <c r="F76" s="78"/>
      <c r="G76" s="78"/>
      <c r="H76" s="78"/>
      <c r="I76" s="78"/>
    </row>
    <row r="77" spans="1:9" x14ac:dyDescent="0.2">
      <c r="A77" s="78"/>
      <c r="B77" s="78"/>
      <c r="C77" s="78"/>
      <c r="D77" s="78"/>
      <c r="E77" s="78"/>
      <c r="F77" s="78"/>
      <c r="G77" s="78"/>
      <c r="H77" s="78"/>
      <c r="I77" s="78"/>
    </row>
    <row r="78" spans="1:9" x14ac:dyDescent="0.2">
      <c r="A78" s="78"/>
      <c r="B78" s="78"/>
      <c r="C78" s="78"/>
      <c r="D78" s="78"/>
      <c r="E78" s="78"/>
      <c r="F78" s="78"/>
      <c r="G78" s="78"/>
      <c r="H78" s="78"/>
      <c r="I78" s="78"/>
    </row>
    <row r="79" spans="1:9" x14ac:dyDescent="0.2">
      <c r="A79" s="78"/>
      <c r="B79" s="78"/>
      <c r="C79" s="78"/>
      <c r="D79" s="78"/>
      <c r="E79" s="78"/>
      <c r="F79" s="78"/>
      <c r="G79" s="78"/>
      <c r="H79" s="78"/>
      <c r="I79" s="78"/>
    </row>
    <row r="80" spans="1:9" x14ac:dyDescent="0.2">
      <c r="A80" s="78"/>
      <c r="B80" s="78"/>
      <c r="C80" s="78"/>
      <c r="D80" s="78"/>
      <c r="E80" s="78"/>
      <c r="F80" s="78"/>
      <c r="G80" s="78"/>
      <c r="H80" s="78"/>
      <c r="I80" s="78"/>
    </row>
    <row r="81" s="78" customFormat="1" x14ac:dyDescent="0.2"/>
    <row r="82" s="78" customFormat="1" x14ac:dyDescent="0.2"/>
    <row r="83" s="78" customFormat="1" x14ac:dyDescent="0.2"/>
    <row r="84" s="78" customFormat="1" x14ac:dyDescent="0.2"/>
    <row r="85" s="78" customFormat="1" x14ac:dyDescent="0.2"/>
    <row r="86" s="78" customFormat="1" x14ac:dyDescent="0.2"/>
    <row r="87" s="78" customFormat="1" x14ac:dyDescent="0.2"/>
    <row r="88" s="78" customFormat="1" x14ac:dyDescent="0.2"/>
    <row r="89" s="78" customFormat="1" x14ac:dyDescent="0.2"/>
    <row r="90" s="78" customFormat="1" x14ac:dyDescent="0.2"/>
    <row r="91" s="78" customFormat="1" x14ac:dyDescent="0.2"/>
    <row r="92" s="78" customFormat="1" x14ac:dyDescent="0.2"/>
    <row r="93" s="78" customFormat="1" x14ac:dyDescent="0.2"/>
    <row r="94" s="78" customFormat="1" x14ac:dyDescent="0.2"/>
    <row r="95" s="78" customFormat="1" x14ac:dyDescent="0.2"/>
    <row r="96" s="78" customFormat="1" x14ac:dyDescent="0.2"/>
    <row r="97" spans="1:9" x14ac:dyDescent="0.2">
      <c r="A97" s="78"/>
      <c r="B97" s="78"/>
      <c r="C97" s="78"/>
      <c r="D97" s="78"/>
      <c r="E97" s="78"/>
      <c r="F97" s="78"/>
      <c r="G97" s="78"/>
      <c r="H97" s="78"/>
      <c r="I97" s="78"/>
    </row>
    <row r="99" spans="1:9" x14ac:dyDescent="0.2">
      <c r="A99" s="78"/>
      <c r="B99" s="78"/>
      <c r="C99" s="78"/>
      <c r="D99" s="78"/>
      <c r="E99" s="78"/>
      <c r="F99" s="78"/>
      <c r="G99" s="78"/>
      <c r="H99" s="78"/>
      <c r="I99" s="78"/>
    </row>
    <row r="100" spans="1:9" x14ac:dyDescent="0.2">
      <c r="A100" s="78"/>
      <c r="B100" s="78"/>
      <c r="C100" s="78"/>
      <c r="D100" s="78"/>
      <c r="E100" s="78"/>
      <c r="F100" s="78"/>
      <c r="G100" s="78"/>
      <c r="H100" s="78"/>
      <c r="I100" s="78"/>
    </row>
    <row r="101" spans="1:9" x14ac:dyDescent="0.2">
      <c r="A101" s="78"/>
      <c r="B101" s="78"/>
      <c r="C101" s="78"/>
      <c r="D101" s="78"/>
      <c r="E101" s="78"/>
      <c r="F101" s="78"/>
      <c r="G101" s="78"/>
      <c r="H101" s="78"/>
      <c r="I101" s="78"/>
    </row>
    <row r="102" spans="1:9" x14ac:dyDescent="0.2">
      <c r="A102" s="78"/>
      <c r="B102" s="78"/>
      <c r="C102" s="78"/>
      <c r="D102" s="78"/>
      <c r="E102" s="78"/>
      <c r="F102" s="78"/>
      <c r="G102" s="78"/>
      <c r="H102" s="78"/>
      <c r="I102" s="78"/>
    </row>
    <row r="103" spans="1:9" x14ac:dyDescent="0.2">
      <c r="A103" s="78"/>
      <c r="B103" s="78"/>
      <c r="C103" s="78"/>
      <c r="D103" s="78"/>
      <c r="E103" s="78"/>
      <c r="F103" s="78"/>
      <c r="G103" s="78"/>
      <c r="H103" s="78"/>
      <c r="I103" s="78"/>
    </row>
    <row r="105" spans="1:9" x14ac:dyDescent="0.2">
      <c r="A105" s="78"/>
      <c r="B105" s="78"/>
      <c r="C105" s="78"/>
      <c r="D105" s="78"/>
      <c r="E105" s="78"/>
      <c r="F105" s="78"/>
      <c r="G105" s="78"/>
      <c r="H105" s="78"/>
      <c r="I105" s="78"/>
    </row>
    <row r="106" spans="1:9" x14ac:dyDescent="0.2">
      <c r="A106" s="78"/>
      <c r="B106" s="78"/>
      <c r="C106" s="78"/>
      <c r="D106" s="78"/>
      <c r="E106" s="78"/>
      <c r="F106" s="78"/>
      <c r="G106" s="78"/>
      <c r="H106" s="78"/>
      <c r="I106" s="78"/>
    </row>
    <row r="107" spans="1:9" x14ac:dyDescent="0.2">
      <c r="A107" s="78"/>
      <c r="B107" s="78"/>
      <c r="C107" s="78"/>
      <c r="D107" s="78"/>
      <c r="E107" s="78"/>
      <c r="F107" s="78"/>
      <c r="G107" s="78"/>
      <c r="H107" s="78"/>
      <c r="I107" s="78"/>
    </row>
    <row r="109" spans="1:9" x14ac:dyDescent="0.2">
      <c r="A109" s="78"/>
      <c r="B109" s="78"/>
      <c r="C109" s="78"/>
      <c r="D109" s="78"/>
      <c r="E109" s="78"/>
      <c r="F109" s="78"/>
      <c r="G109" s="78"/>
      <c r="H109" s="78"/>
      <c r="I109" s="78"/>
    </row>
    <row r="110" spans="1:9" x14ac:dyDescent="0.2">
      <c r="A110" s="78"/>
      <c r="B110" s="78"/>
      <c r="C110" s="78"/>
      <c r="D110" s="78"/>
      <c r="E110" s="78"/>
      <c r="F110" s="78"/>
      <c r="G110" s="78"/>
      <c r="H110" s="78"/>
      <c r="I110" s="78"/>
    </row>
    <row r="112" spans="1:9" x14ac:dyDescent="0.2">
      <c r="A112" s="78"/>
      <c r="B112" s="78"/>
      <c r="C112" s="78"/>
      <c r="D112" s="78"/>
      <c r="E112" s="78"/>
      <c r="F112" s="78"/>
      <c r="G112" s="78"/>
      <c r="H112" s="78"/>
      <c r="I112" s="78"/>
    </row>
    <row r="113" spans="1:9" x14ac:dyDescent="0.2">
      <c r="A113" s="78"/>
      <c r="B113" s="78"/>
      <c r="C113" s="78"/>
      <c r="D113" s="78"/>
      <c r="E113" s="78"/>
      <c r="F113" s="78"/>
      <c r="G113" s="78"/>
      <c r="H113" s="78"/>
      <c r="I113" s="78"/>
    </row>
    <row r="114" spans="1:9" x14ac:dyDescent="0.2">
      <c r="A114" s="78"/>
      <c r="B114" s="78"/>
      <c r="C114" s="78"/>
      <c r="D114" s="78"/>
      <c r="E114" s="78"/>
      <c r="F114" s="78"/>
      <c r="G114" s="78"/>
      <c r="H114" s="78"/>
      <c r="I114" s="78"/>
    </row>
    <row r="115" spans="1:9" x14ac:dyDescent="0.2">
      <c r="A115" s="78"/>
      <c r="B115" s="78"/>
      <c r="C115" s="78"/>
      <c r="D115" s="78"/>
      <c r="E115" s="78"/>
      <c r="F115" s="78"/>
      <c r="G115" s="78"/>
      <c r="H115" s="78"/>
      <c r="I115" s="78"/>
    </row>
    <row r="116" spans="1:9" x14ac:dyDescent="0.2">
      <c r="A116" s="78"/>
      <c r="B116" s="78"/>
      <c r="C116" s="78"/>
      <c r="D116" s="78"/>
      <c r="E116" s="78"/>
      <c r="F116" s="78"/>
      <c r="G116" s="78"/>
      <c r="H116" s="78"/>
      <c r="I116" s="78"/>
    </row>
    <row r="117" spans="1:9" x14ac:dyDescent="0.2">
      <c r="A117" s="78"/>
      <c r="B117" s="78"/>
      <c r="C117" s="78"/>
      <c r="D117" s="78"/>
      <c r="E117" s="78"/>
      <c r="F117" s="78"/>
      <c r="G117" s="78"/>
      <c r="H117" s="78"/>
      <c r="I117" s="78"/>
    </row>
    <row r="119" spans="1:9" x14ac:dyDescent="0.2">
      <c r="A119" s="78"/>
      <c r="B119" s="78"/>
      <c r="C119" s="78"/>
      <c r="D119" s="78"/>
      <c r="E119" s="78"/>
      <c r="F119" s="78"/>
      <c r="G119" s="78"/>
      <c r="H119" s="78"/>
      <c r="I119" s="78"/>
    </row>
    <row r="120" spans="1:9" x14ac:dyDescent="0.2">
      <c r="A120" s="78"/>
      <c r="B120" s="78"/>
      <c r="C120" s="78"/>
      <c r="D120" s="78"/>
      <c r="E120" s="78"/>
      <c r="F120" s="78"/>
      <c r="G120" s="78"/>
      <c r="H120" s="78"/>
      <c r="I120" s="78"/>
    </row>
    <row r="123" spans="1:9" x14ac:dyDescent="0.2">
      <c r="A123" s="78"/>
      <c r="B123" s="78"/>
      <c r="C123" s="78"/>
      <c r="D123" s="78"/>
      <c r="E123" s="78"/>
      <c r="F123" s="78"/>
      <c r="G123" s="78"/>
      <c r="H123" s="78"/>
      <c r="I123" s="78"/>
    </row>
    <row r="124" spans="1:9" x14ac:dyDescent="0.2">
      <c r="A124" s="78"/>
      <c r="B124" s="78"/>
      <c r="C124" s="78"/>
      <c r="D124" s="78"/>
      <c r="E124" s="78"/>
      <c r="F124" s="78"/>
      <c r="G124" s="78"/>
      <c r="H124" s="78"/>
      <c r="I124" s="78"/>
    </row>
    <row r="125" spans="1:9" x14ac:dyDescent="0.2">
      <c r="A125" s="78"/>
      <c r="B125" s="78"/>
      <c r="C125" s="78"/>
      <c r="D125" s="78"/>
      <c r="E125" s="78"/>
      <c r="F125" s="78"/>
      <c r="G125" s="78"/>
      <c r="H125" s="78"/>
      <c r="I125" s="78"/>
    </row>
    <row r="126" spans="1:9" x14ac:dyDescent="0.2">
      <c r="A126" s="78"/>
      <c r="B126" s="78"/>
      <c r="C126" s="78"/>
      <c r="D126" s="78"/>
      <c r="E126" s="78"/>
      <c r="F126" s="78"/>
      <c r="G126" s="78"/>
      <c r="H126" s="78"/>
      <c r="I126" s="78"/>
    </row>
    <row r="127" spans="1:9" x14ac:dyDescent="0.2">
      <c r="A127" s="78"/>
      <c r="B127" s="78"/>
      <c r="C127" s="78"/>
      <c r="D127" s="78"/>
      <c r="E127" s="78"/>
      <c r="F127" s="78"/>
      <c r="G127" s="78"/>
      <c r="H127" s="78"/>
      <c r="I127" s="78"/>
    </row>
    <row r="130" spans="1:9" x14ac:dyDescent="0.2">
      <c r="A130" s="78"/>
      <c r="B130" s="78"/>
      <c r="C130" s="78"/>
      <c r="D130" s="78"/>
      <c r="E130" s="78"/>
      <c r="F130" s="78"/>
      <c r="G130" s="78"/>
      <c r="H130" s="78"/>
      <c r="I130" s="78"/>
    </row>
    <row r="131" spans="1:9" x14ac:dyDescent="0.2">
      <c r="A131" s="78"/>
      <c r="B131" s="78"/>
      <c r="C131" s="78"/>
      <c r="D131" s="78"/>
      <c r="E131" s="78"/>
      <c r="F131" s="78"/>
      <c r="G131" s="78"/>
      <c r="H131" s="78"/>
      <c r="I131" s="78"/>
    </row>
    <row r="133" spans="1:9" x14ac:dyDescent="0.2">
      <c r="A133" s="78"/>
      <c r="B133" s="78"/>
      <c r="C133" s="78"/>
      <c r="D133" s="78"/>
      <c r="E133" s="78"/>
      <c r="F133" s="78"/>
      <c r="G133" s="78"/>
      <c r="H133" s="78"/>
      <c r="I133" s="78"/>
    </row>
    <row r="134" spans="1:9" x14ac:dyDescent="0.2">
      <c r="A134" s="78"/>
      <c r="B134" s="78"/>
      <c r="C134" s="78"/>
      <c r="D134" s="78"/>
      <c r="E134" s="78"/>
      <c r="F134" s="78"/>
      <c r="G134" s="78"/>
      <c r="H134" s="78"/>
      <c r="I134" s="78"/>
    </row>
    <row r="135" spans="1:9" x14ac:dyDescent="0.2">
      <c r="A135" s="78"/>
      <c r="B135" s="78"/>
      <c r="C135" s="78"/>
      <c r="D135" s="78"/>
      <c r="E135" s="78"/>
      <c r="F135" s="78"/>
      <c r="G135" s="78"/>
      <c r="H135" s="78"/>
      <c r="I135" s="78"/>
    </row>
    <row r="136" spans="1:9" x14ac:dyDescent="0.2">
      <c r="A136" s="78"/>
      <c r="B136" s="78"/>
      <c r="C136" s="78"/>
      <c r="D136" s="78"/>
      <c r="E136" s="78"/>
      <c r="F136" s="78"/>
      <c r="G136" s="78"/>
      <c r="H136" s="78"/>
      <c r="I136" s="78"/>
    </row>
    <row r="138" spans="1:9" x14ac:dyDescent="0.2">
      <c r="A138" s="78"/>
      <c r="B138" s="78"/>
      <c r="C138" s="78"/>
      <c r="D138" s="78"/>
      <c r="E138" s="78"/>
      <c r="F138" s="78"/>
      <c r="G138" s="78"/>
      <c r="H138" s="78"/>
      <c r="I138" s="78"/>
    </row>
    <row r="141" spans="1:9" x14ac:dyDescent="0.2">
      <c r="A141" s="78"/>
      <c r="B141" s="78"/>
      <c r="C141" s="78"/>
      <c r="D141" s="78"/>
      <c r="E141" s="78"/>
      <c r="F141" s="78"/>
      <c r="G141" s="78"/>
      <c r="H141" s="78"/>
      <c r="I141" s="78"/>
    </row>
    <row r="142" spans="1:9" x14ac:dyDescent="0.2">
      <c r="A142" s="78"/>
      <c r="B142" s="78"/>
      <c r="C142" s="78"/>
      <c r="D142" s="78"/>
      <c r="E142" s="78"/>
      <c r="F142" s="78"/>
      <c r="G142" s="78"/>
      <c r="H142" s="78"/>
      <c r="I142" s="78"/>
    </row>
    <row r="143" spans="1:9" x14ac:dyDescent="0.2">
      <c r="A143" s="78"/>
      <c r="B143" s="78"/>
      <c r="C143" s="78"/>
      <c r="D143" s="78"/>
      <c r="E143" s="78"/>
      <c r="F143" s="78"/>
      <c r="G143" s="78"/>
      <c r="H143" s="78"/>
      <c r="I143" s="78"/>
    </row>
    <row r="144" spans="1:9" x14ac:dyDescent="0.2">
      <c r="A144" s="78"/>
      <c r="B144" s="78"/>
      <c r="C144" s="78"/>
      <c r="D144" s="78"/>
      <c r="E144" s="78"/>
      <c r="F144" s="78"/>
      <c r="G144" s="78"/>
      <c r="H144" s="78"/>
      <c r="I144" s="78"/>
    </row>
    <row r="145" spans="1:9" x14ac:dyDescent="0.2">
      <c r="A145" s="78"/>
      <c r="B145" s="78"/>
      <c r="C145" s="78"/>
      <c r="D145" s="78"/>
      <c r="E145" s="78"/>
      <c r="F145" s="78"/>
      <c r="G145" s="78"/>
      <c r="H145" s="78"/>
      <c r="I145" s="78"/>
    </row>
    <row r="149" spans="1:9" x14ac:dyDescent="0.2">
      <c r="A149" s="78"/>
      <c r="B149" s="78"/>
      <c r="C149" s="78"/>
      <c r="D149" s="78"/>
      <c r="E149" s="78"/>
      <c r="F149" s="78"/>
      <c r="G149" s="78"/>
      <c r="H149" s="78"/>
      <c r="I149" s="78"/>
    </row>
    <row r="155" spans="1:9" x14ac:dyDescent="0.2">
      <c r="A155" s="78"/>
      <c r="B155" s="78"/>
      <c r="C155" s="78"/>
      <c r="D155" s="78"/>
      <c r="E155" s="78"/>
      <c r="F155" s="78"/>
      <c r="G155" s="78"/>
      <c r="H155" s="78"/>
      <c r="I155" s="78"/>
    </row>
    <row r="160" spans="1:9" x14ac:dyDescent="0.2">
      <c r="A160" s="78"/>
      <c r="B160" s="78"/>
      <c r="C160" s="78"/>
      <c r="D160" s="78"/>
      <c r="E160" s="78"/>
      <c r="F160" s="78"/>
      <c r="G160" s="78"/>
      <c r="H160" s="78"/>
      <c r="I160" s="78"/>
    </row>
    <row r="161" s="78" customFormat="1" x14ac:dyDescent="0.2"/>
    <row r="162" s="78" customFormat="1" x14ac:dyDescent="0.2"/>
    <row r="163" s="78" customFormat="1" x14ac:dyDescent="0.2"/>
    <row r="164" s="78" customFormat="1" x14ac:dyDescent="0.2"/>
    <row r="165" s="78" customFormat="1" x14ac:dyDescent="0.2"/>
    <row r="166" s="78" customFormat="1" x14ac:dyDescent="0.2"/>
    <row r="167" s="78" customFormat="1" x14ac:dyDescent="0.2"/>
    <row r="168" s="78" customFormat="1" x14ac:dyDescent="0.2"/>
    <row r="169" s="78" customFormat="1" x14ac:dyDescent="0.2"/>
    <row r="170" s="78" customFormat="1" x14ac:dyDescent="0.2"/>
    <row r="171" s="78" customFormat="1" x14ac:dyDescent="0.2"/>
    <row r="172" s="78" customFormat="1" x14ac:dyDescent="0.2"/>
    <row r="173" s="78" customFormat="1" x14ac:dyDescent="0.2"/>
    <row r="174" s="78" customFormat="1" x14ac:dyDescent="0.2"/>
    <row r="175" s="78" customFormat="1" x14ac:dyDescent="0.2"/>
    <row r="176" s="78" customFormat="1" x14ac:dyDescent="0.2"/>
    <row r="177" spans="1:9" x14ac:dyDescent="0.2">
      <c r="A177" s="78"/>
      <c r="B177" s="78"/>
      <c r="C177" s="78"/>
      <c r="D177" s="78"/>
      <c r="E177" s="78"/>
      <c r="F177" s="78"/>
      <c r="G177" s="78"/>
      <c r="H177" s="78"/>
      <c r="I177" s="78"/>
    </row>
    <row r="178" spans="1:9" x14ac:dyDescent="0.2">
      <c r="A178" s="78"/>
      <c r="B178" s="78"/>
      <c r="C178" s="78"/>
      <c r="D178" s="78"/>
      <c r="E178" s="78"/>
      <c r="F178" s="78"/>
      <c r="G178" s="78"/>
      <c r="H178" s="78"/>
      <c r="I178" s="78"/>
    </row>
    <row r="179" spans="1:9" x14ac:dyDescent="0.2">
      <c r="A179" s="78"/>
      <c r="B179" s="78"/>
      <c r="C179" s="78"/>
      <c r="D179" s="78"/>
      <c r="E179" s="78"/>
      <c r="F179" s="78"/>
      <c r="G179" s="78"/>
      <c r="H179" s="78"/>
      <c r="I179" s="78"/>
    </row>
    <row r="180" spans="1:9" x14ac:dyDescent="0.2">
      <c r="A180" s="78"/>
      <c r="B180" s="78"/>
      <c r="C180" s="78"/>
      <c r="D180" s="78"/>
      <c r="E180" s="78"/>
      <c r="F180" s="78"/>
      <c r="G180" s="78"/>
      <c r="H180" s="78"/>
      <c r="I180" s="78"/>
    </row>
    <row r="182" spans="1:9" x14ac:dyDescent="0.2">
      <c r="A182" s="78"/>
      <c r="B182" s="78"/>
      <c r="C182" s="78"/>
      <c r="D182" s="78"/>
      <c r="E182" s="78"/>
      <c r="F182" s="78"/>
      <c r="G182" s="78"/>
      <c r="H182" s="78"/>
      <c r="I182" s="78"/>
    </row>
    <row r="183" spans="1:9" x14ac:dyDescent="0.2">
      <c r="A183" s="78"/>
      <c r="B183" s="78"/>
      <c r="C183" s="78"/>
      <c r="D183" s="78"/>
      <c r="E183" s="78"/>
      <c r="F183" s="78"/>
      <c r="G183" s="78"/>
      <c r="H183" s="78"/>
      <c r="I183" s="78"/>
    </row>
    <row r="184" spans="1:9" x14ac:dyDescent="0.2">
      <c r="A184" s="78"/>
      <c r="B184" s="78"/>
      <c r="C184" s="78"/>
      <c r="D184" s="78"/>
      <c r="E184" s="78"/>
      <c r="F184" s="78"/>
      <c r="G184" s="78"/>
      <c r="H184" s="78"/>
      <c r="I184" s="78"/>
    </row>
    <row r="185" spans="1:9" x14ac:dyDescent="0.2">
      <c r="A185" s="78"/>
      <c r="B185" s="78"/>
      <c r="C185" s="78"/>
      <c r="D185" s="78"/>
      <c r="E185" s="78"/>
      <c r="F185" s="78"/>
      <c r="G185" s="78"/>
      <c r="H185" s="78"/>
      <c r="I185" s="78"/>
    </row>
    <row r="186" spans="1:9" x14ac:dyDescent="0.2">
      <c r="A186" s="78"/>
      <c r="B186" s="78"/>
      <c r="C186" s="78"/>
      <c r="D186" s="78"/>
      <c r="E186" s="78"/>
      <c r="F186" s="78"/>
      <c r="G186" s="78"/>
      <c r="H186" s="78"/>
      <c r="I186" s="78"/>
    </row>
    <row r="187" spans="1:9" x14ac:dyDescent="0.2">
      <c r="A187" s="78"/>
      <c r="B187" s="78"/>
      <c r="C187" s="78"/>
      <c r="D187" s="78"/>
      <c r="E187" s="78"/>
      <c r="F187" s="78"/>
      <c r="G187" s="78"/>
      <c r="H187" s="78"/>
      <c r="I187" s="78"/>
    </row>
    <row r="193" spans="1:9" x14ac:dyDescent="0.2">
      <c r="A193" s="78"/>
      <c r="B193" s="78"/>
      <c r="C193" s="78"/>
      <c r="D193" s="78"/>
      <c r="E193" s="78"/>
      <c r="F193" s="78"/>
      <c r="G193" s="78"/>
      <c r="H193" s="78"/>
      <c r="I193" s="78"/>
    </row>
    <row r="195" spans="1:9" x14ac:dyDescent="0.2">
      <c r="A195" s="78"/>
      <c r="B195" s="78"/>
      <c r="C195" s="78"/>
      <c r="D195" s="78"/>
      <c r="E195" s="78"/>
      <c r="F195" s="78"/>
      <c r="G195" s="78"/>
      <c r="H195" s="78"/>
      <c r="I195" s="78"/>
    </row>
    <row r="196" spans="1:9" x14ac:dyDescent="0.2">
      <c r="A196" s="78"/>
      <c r="B196" s="78"/>
      <c r="C196" s="78"/>
      <c r="D196" s="78"/>
      <c r="E196" s="78"/>
      <c r="F196" s="78"/>
      <c r="G196" s="78"/>
      <c r="H196" s="78"/>
      <c r="I196" s="78"/>
    </row>
    <row r="197" spans="1:9" x14ac:dyDescent="0.2">
      <c r="A197" s="78"/>
      <c r="B197" s="78"/>
      <c r="C197" s="78"/>
      <c r="D197" s="78"/>
      <c r="E197" s="78"/>
      <c r="F197" s="78"/>
      <c r="G197" s="78"/>
      <c r="H197" s="78"/>
      <c r="I197" s="78"/>
    </row>
    <row r="198" spans="1:9" x14ac:dyDescent="0.2">
      <c r="A198" s="78"/>
      <c r="B198" s="78"/>
      <c r="C198" s="78"/>
      <c r="D198" s="78"/>
      <c r="E198" s="78"/>
      <c r="F198" s="78"/>
      <c r="G198" s="78"/>
      <c r="H198" s="78"/>
      <c r="I198" s="78"/>
    </row>
    <row r="199" spans="1:9" x14ac:dyDescent="0.2">
      <c r="A199" s="78"/>
      <c r="B199" s="78"/>
      <c r="C199" s="78"/>
      <c r="D199" s="78"/>
      <c r="E199" s="78"/>
      <c r="F199" s="78"/>
      <c r="G199" s="78"/>
      <c r="H199" s="78"/>
      <c r="I199" s="78"/>
    </row>
    <row r="200" spans="1:9" x14ac:dyDescent="0.2">
      <c r="A200" s="78"/>
      <c r="B200" s="78"/>
      <c r="C200" s="78"/>
      <c r="D200" s="78"/>
      <c r="E200" s="78"/>
      <c r="F200" s="78"/>
      <c r="G200" s="78"/>
      <c r="H200" s="78"/>
      <c r="I200" s="78"/>
    </row>
    <row r="202" spans="1:9" x14ac:dyDescent="0.2">
      <c r="A202" s="78"/>
      <c r="B202" s="78"/>
      <c r="C202" s="78"/>
      <c r="D202" s="78"/>
      <c r="E202" s="78"/>
      <c r="F202" s="78"/>
      <c r="G202" s="78"/>
      <c r="H202" s="78"/>
      <c r="I202" s="78"/>
    </row>
    <row r="203" spans="1:9" x14ac:dyDescent="0.2">
      <c r="A203" s="78"/>
      <c r="B203" s="78"/>
      <c r="C203" s="78"/>
      <c r="D203" s="78"/>
      <c r="E203" s="78"/>
      <c r="F203" s="78"/>
      <c r="G203" s="78"/>
      <c r="H203" s="78"/>
      <c r="I203" s="78"/>
    </row>
    <row r="204" spans="1:9" x14ac:dyDescent="0.2">
      <c r="A204" s="78"/>
      <c r="B204" s="78"/>
      <c r="C204" s="78"/>
      <c r="D204" s="78"/>
      <c r="E204" s="78"/>
      <c r="F204" s="78"/>
      <c r="G204" s="78"/>
      <c r="H204" s="78"/>
      <c r="I204" s="78"/>
    </row>
    <row r="210" spans="1:9" x14ac:dyDescent="0.2">
      <c r="A210" s="78"/>
      <c r="B210" s="78"/>
      <c r="C210" s="78"/>
      <c r="D210" s="78"/>
      <c r="E210" s="78"/>
      <c r="F210" s="78"/>
      <c r="G210" s="78"/>
      <c r="H210" s="78"/>
      <c r="I210" s="78"/>
    </row>
    <row r="211" spans="1:9" x14ac:dyDescent="0.2">
      <c r="A211" s="78"/>
      <c r="B211" s="78"/>
      <c r="C211" s="78"/>
      <c r="D211" s="78"/>
      <c r="E211" s="78"/>
      <c r="F211" s="78"/>
      <c r="G211" s="78"/>
      <c r="H211" s="78"/>
      <c r="I211" s="78"/>
    </row>
    <row r="212" spans="1:9" x14ac:dyDescent="0.2">
      <c r="A212" s="78"/>
      <c r="B212" s="78"/>
      <c r="C212" s="78"/>
      <c r="D212" s="78"/>
      <c r="E212" s="78"/>
      <c r="F212" s="78"/>
      <c r="G212" s="78"/>
      <c r="H212" s="78"/>
      <c r="I212" s="78"/>
    </row>
    <row r="213" spans="1:9" x14ac:dyDescent="0.2">
      <c r="A213" s="78"/>
      <c r="B213" s="78"/>
      <c r="C213" s="78"/>
      <c r="D213" s="78"/>
      <c r="E213" s="78"/>
      <c r="F213" s="78"/>
      <c r="G213" s="78"/>
      <c r="H213" s="78"/>
      <c r="I213" s="78"/>
    </row>
    <row r="214" spans="1:9" x14ac:dyDescent="0.2">
      <c r="A214" s="78"/>
      <c r="B214" s="78"/>
      <c r="C214" s="78"/>
      <c r="D214" s="78"/>
      <c r="E214" s="78"/>
      <c r="F214" s="78"/>
      <c r="G214" s="78"/>
      <c r="H214" s="78"/>
      <c r="I214" s="78"/>
    </row>
    <row r="215" spans="1:9" x14ac:dyDescent="0.2">
      <c r="A215" s="78"/>
      <c r="B215" s="78"/>
      <c r="C215" s="78"/>
      <c r="D215" s="78"/>
      <c r="E215" s="78"/>
      <c r="F215" s="78"/>
      <c r="G215" s="78"/>
      <c r="H215" s="78"/>
      <c r="I215" s="78"/>
    </row>
    <row r="216" spans="1:9" x14ac:dyDescent="0.2">
      <c r="A216" s="78"/>
      <c r="B216" s="78"/>
      <c r="C216" s="78"/>
      <c r="D216" s="78"/>
      <c r="E216" s="78"/>
      <c r="F216" s="78"/>
      <c r="G216" s="78"/>
      <c r="H216" s="78"/>
      <c r="I216" s="78"/>
    </row>
    <row r="217" spans="1:9" x14ac:dyDescent="0.2">
      <c r="A217" s="78"/>
      <c r="B217" s="78"/>
      <c r="C217" s="78"/>
      <c r="D217" s="78"/>
      <c r="E217" s="78"/>
      <c r="F217" s="78"/>
      <c r="G217" s="78"/>
      <c r="H217" s="78"/>
      <c r="I217" s="78"/>
    </row>
    <row r="218" spans="1:9" x14ac:dyDescent="0.2">
      <c r="A218" s="78"/>
      <c r="B218" s="78"/>
      <c r="C218" s="78"/>
      <c r="D218" s="78"/>
      <c r="E218" s="78"/>
      <c r="F218" s="78"/>
      <c r="G218" s="78"/>
      <c r="H218" s="78"/>
      <c r="I218" s="78"/>
    </row>
    <row r="219" spans="1:9" x14ac:dyDescent="0.2">
      <c r="A219" s="78"/>
      <c r="B219" s="78"/>
      <c r="C219" s="78"/>
      <c r="D219" s="78"/>
      <c r="E219" s="78"/>
      <c r="F219" s="78"/>
      <c r="G219" s="78"/>
      <c r="H219" s="78"/>
      <c r="I219" s="78"/>
    </row>
    <row r="221" spans="1:9" x14ac:dyDescent="0.2">
      <c r="A221" s="78"/>
      <c r="B221" s="78"/>
      <c r="C221" s="78"/>
      <c r="D221" s="78"/>
      <c r="E221" s="78"/>
      <c r="F221" s="78"/>
      <c r="G221" s="78"/>
      <c r="H221" s="78"/>
      <c r="I221" s="78"/>
    </row>
    <row r="222" spans="1:9" x14ac:dyDescent="0.2">
      <c r="A222" s="78"/>
      <c r="B222" s="78"/>
      <c r="C222" s="78"/>
      <c r="D222" s="78"/>
      <c r="E222" s="78"/>
      <c r="F222" s="78"/>
      <c r="G222" s="78"/>
      <c r="H222" s="78"/>
      <c r="I222" s="78"/>
    </row>
    <row r="223" spans="1:9" x14ac:dyDescent="0.2">
      <c r="A223" s="78"/>
      <c r="B223" s="78"/>
      <c r="C223" s="78"/>
      <c r="D223" s="78"/>
      <c r="E223" s="78"/>
      <c r="F223" s="78"/>
      <c r="G223" s="78"/>
      <c r="H223" s="78"/>
      <c r="I223" s="78"/>
    </row>
    <row r="224" spans="1:9" x14ac:dyDescent="0.2">
      <c r="A224" s="78"/>
      <c r="B224" s="78"/>
      <c r="C224" s="78"/>
      <c r="D224" s="78"/>
      <c r="E224" s="78"/>
      <c r="F224" s="78"/>
      <c r="G224" s="78"/>
      <c r="H224" s="78"/>
      <c r="I224" s="78"/>
    </row>
    <row r="225" spans="1:9" x14ac:dyDescent="0.2">
      <c r="A225" s="78"/>
      <c r="B225" s="78"/>
      <c r="C225" s="78"/>
      <c r="D225" s="78"/>
      <c r="E225" s="78"/>
      <c r="F225" s="78"/>
      <c r="G225" s="78"/>
      <c r="H225" s="78"/>
      <c r="I225" s="78"/>
    </row>
    <row r="226" spans="1:9" x14ac:dyDescent="0.2">
      <c r="A226" s="78"/>
      <c r="B226" s="78"/>
      <c r="C226" s="78"/>
      <c r="D226" s="78"/>
      <c r="E226" s="78"/>
      <c r="F226" s="78"/>
      <c r="G226" s="78"/>
      <c r="H226" s="78"/>
      <c r="I226" s="78"/>
    </row>
    <row r="227" spans="1:9" x14ac:dyDescent="0.2">
      <c r="A227" s="78"/>
      <c r="B227" s="78"/>
      <c r="C227" s="78"/>
      <c r="D227" s="78"/>
      <c r="E227" s="78"/>
      <c r="F227" s="78"/>
      <c r="G227" s="78"/>
      <c r="H227" s="78"/>
      <c r="I227" s="78"/>
    </row>
    <row r="228" spans="1:9" x14ac:dyDescent="0.2">
      <c r="A228" s="78"/>
      <c r="B228" s="78"/>
      <c r="C228" s="78"/>
      <c r="D228" s="78"/>
      <c r="E228" s="78"/>
      <c r="F228" s="78"/>
      <c r="G228" s="78"/>
      <c r="H228" s="78"/>
      <c r="I228" s="78"/>
    </row>
    <row r="229" spans="1:9" x14ac:dyDescent="0.2">
      <c r="A229" s="78"/>
      <c r="B229" s="78"/>
      <c r="C229" s="78"/>
      <c r="D229" s="78"/>
      <c r="E229" s="78"/>
      <c r="F229" s="78"/>
      <c r="G229" s="78"/>
      <c r="H229" s="78"/>
      <c r="I229" s="78"/>
    </row>
    <row r="230" spans="1:9" x14ac:dyDescent="0.2">
      <c r="A230" s="78"/>
      <c r="B230" s="78"/>
      <c r="C230" s="78"/>
      <c r="D230" s="78"/>
      <c r="E230" s="78"/>
      <c r="F230" s="78"/>
      <c r="G230" s="78"/>
      <c r="H230" s="78"/>
      <c r="I230" s="78"/>
    </row>
    <row r="231" spans="1:9" x14ac:dyDescent="0.2">
      <c r="A231" s="78"/>
      <c r="B231" s="78"/>
      <c r="C231" s="78"/>
      <c r="D231" s="78"/>
      <c r="E231" s="78"/>
      <c r="F231" s="78"/>
      <c r="G231" s="78"/>
      <c r="H231" s="78"/>
      <c r="I231" s="78"/>
    </row>
    <row r="232" spans="1:9" x14ac:dyDescent="0.2">
      <c r="A232" s="78"/>
      <c r="B232" s="78"/>
      <c r="C232" s="78"/>
      <c r="D232" s="78"/>
      <c r="E232" s="78"/>
      <c r="F232" s="78"/>
      <c r="G232" s="78"/>
      <c r="H232" s="78"/>
      <c r="I232" s="78"/>
    </row>
    <row r="233" spans="1:9" x14ac:dyDescent="0.2">
      <c r="A233" s="78"/>
      <c r="B233" s="78"/>
      <c r="C233" s="78"/>
      <c r="D233" s="78"/>
      <c r="E233" s="78"/>
      <c r="F233" s="78"/>
      <c r="G233" s="78"/>
      <c r="H233" s="78"/>
      <c r="I233" s="78"/>
    </row>
    <row r="234" spans="1:9" x14ac:dyDescent="0.2">
      <c r="A234" s="78"/>
      <c r="B234" s="78"/>
      <c r="C234" s="78"/>
      <c r="D234" s="78"/>
      <c r="E234" s="78"/>
      <c r="F234" s="78"/>
      <c r="G234" s="78"/>
      <c r="H234" s="78"/>
      <c r="I234" s="78"/>
    </row>
    <row r="235" spans="1:9" x14ac:dyDescent="0.2">
      <c r="A235" s="78"/>
      <c r="B235" s="78"/>
      <c r="C235" s="78"/>
      <c r="D235" s="78"/>
      <c r="E235" s="78"/>
      <c r="F235" s="78"/>
      <c r="G235" s="78"/>
      <c r="H235" s="78"/>
      <c r="I235" s="78"/>
    </row>
    <row r="239" spans="1:9" x14ac:dyDescent="0.2">
      <c r="A239" s="78"/>
      <c r="B239" s="78"/>
      <c r="C239" s="78"/>
      <c r="D239" s="78"/>
      <c r="E239" s="78"/>
      <c r="F239" s="78"/>
      <c r="G239" s="78"/>
      <c r="H239" s="78"/>
      <c r="I239" s="78"/>
    </row>
    <row r="249" spans="1:9" x14ac:dyDescent="0.2">
      <c r="A249" s="78"/>
      <c r="B249" s="78"/>
      <c r="C249" s="78"/>
      <c r="D249" s="78"/>
      <c r="E249" s="78"/>
      <c r="F249" s="78"/>
      <c r="G249" s="78"/>
      <c r="H249" s="78"/>
      <c r="I249" s="78"/>
    </row>
  </sheetData>
  <sheetProtection selectLockedCells="1"/>
  <mergeCells count="27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35:I35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66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6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93</v>
      </c>
      <c r="F2" s="482"/>
      <c r="G2" s="482"/>
      <c r="H2" s="482"/>
      <c r="I2" s="482"/>
    </row>
    <row r="3" spans="1:9" ht="9.75" customHeight="1" x14ac:dyDescent="0.4">
      <c r="A3" s="378"/>
      <c r="B3" s="378"/>
      <c r="C3" s="378"/>
      <c r="D3" s="378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239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240</v>
      </c>
      <c r="D6" s="260"/>
      <c r="E6" s="478" t="s">
        <v>240</v>
      </c>
      <c r="F6" s="479"/>
      <c r="G6" s="261" t="s">
        <v>3</v>
      </c>
      <c r="H6" s="480">
        <v>1032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79"/>
      <c r="I14" s="379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12326000</v>
      </c>
      <c r="F16" s="491"/>
      <c r="G16" s="6">
        <v>11970525.15</v>
      </c>
      <c r="H16" s="43">
        <v>11963375.15</v>
      </c>
      <c r="I16" s="43">
        <v>7150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12367000</v>
      </c>
      <c r="F18" s="491"/>
      <c r="G18" s="6">
        <v>12027597.57</v>
      </c>
      <c r="H18" s="43">
        <v>11992569.57</v>
      </c>
      <c r="I18" s="43">
        <v>35028</v>
      </c>
    </row>
    <row r="19" spans="1:9" ht="19.5" x14ac:dyDescent="0.4">
      <c r="A19" s="32"/>
      <c r="B19" s="3"/>
      <c r="C19" s="3"/>
      <c r="D19" s="3"/>
      <c r="E19" s="380"/>
      <c r="F19" s="381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57072.419999999925</v>
      </c>
      <c r="H20" s="183">
        <f>H18-H16+H17</f>
        <v>29194.419999999925</v>
      </c>
      <c r="I20" s="183">
        <f>I18-I16+I17</f>
        <v>27878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57072.419999999925</v>
      </c>
      <c r="H21" s="183">
        <f>H20-H17</f>
        <v>29194.419999999925</v>
      </c>
      <c r="I21" s="183">
        <f>I20-I17</f>
        <v>27878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57072.419999999925</v>
      </c>
      <c r="H25" s="189">
        <f>H21-H26</f>
        <v>29194.419999999925</v>
      </c>
      <c r="I25" s="189">
        <f>I21-I26</f>
        <v>27878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57072.42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57072.42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</row>
    <row r="34" spans="1:9" ht="38.25" customHeight="1" x14ac:dyDescent="0.2">
      <c r="A34" s="494" t="s">
        <v>205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159592</v>
      </c>
      <c r="G41" s="54">
        <v>159592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5300</v>
      </c>
      <c r="F50" s="279">
        <v>0</v>
      </c>
      <c r="G50" s="280">
        <v>0</v>
      </c>
      <c r="H50" s="280">
        <f>E50+F50-G50</f>
        <v>5300</v>
      </c>
      <c r="I50" s="281">
        <v>5300</v>
      </c>
    </row>
    <row r="51" spans="1:9" x14ac:dyDescent="0.2">
      <c r="A51" s="282"/>
      <c r="B51" s="112"/>
      <c r="C51" s="112" t="s">
        <v>20</v>
      </c>
      <c r="D51" s="112"/>
      <c r="E51" s="283">
        <v>108536.07</v>
      </c>
      <c r="F51" s="284">
        <v>141586</v>
      </c>
      <c r="G51" s="136">
        <v>130310</v>
      </c>
      <c r="H51" s="136">
        <f>E51+F51-G51</f>
        <v>119812.07</v>
      </c>
      <c r="I51" s="285">
        <v>105937.07</v>
      </c>
    </row>
    <row r="52" spans="1:9" x14ac:dyDescent="0.2">
      <c r="A52" s="282"/>
      <c r="B52" s="112"/>
      <c r="C52" s="112" t="s">
        <v>63</v>
      </c>
      <c r="D52" s="112"/>
      <c r="E52" s="283">
        <v>250342.87</v>
      </c>
      <c r="F52" s="284">
        <v>134541.07</v>
      </c>
      <c r="G52" s="136">
        <v>158850</v>
      </c>
      <c r="H52" s="136">
        <f>E52+F52-G52</f>
        <v>226033.94</v>
      </c>
      <c r="I52" s="285">
        <v>226033.94</v>
      </c>
    </row>
    <row r="53" spans="1:9" x14ac:dyDescent="0.2">
      <c r="A53" s="282"/>
      <c r="B53" s="112"/>
      <c r="C53" s="112" t="s">
        <v>61</v>
      </c>
      <c r="D53" s="112"/>
      <c r="E53" s="283">
        <v>178806.42</v>
      </c>
      <c r="F53" s="284">
        <v>179916</v>
      </c>
      <c r="G53" s="136">
        <v>299384.07999999996</v>
      </c>
      <c r="H53" s="136">
        <f>E53+F53-G53</f>
        <v>59338.340000000084</v>
      </c>
      <c r="I53" s="285">
        <v>59338.34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542985.36</v>
      </c>
      <c r="F54" s="68">
        <f>F50+F51+F52+F53</f>
        <v>456043.07</v>
      </c>
      <c r="G54" s="67">
        <f>G50+G51+G52+G53</f>
        <v>588544.07999999996</v>
      </c>
      <c r="H54" s="67">
        <f>H50+H51+H52+H53</f>
        <v>410484.35000000009</v>
      </c>
      <c r="I54" s="286">
        <f>SUM(I50:I53)</f>
        <v>396609.35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288"/>
    </row>
    <row r="57" spans="1:9" x14ac:dyDescent="0.2">
      <c r="G57" s="288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6" spans="1:9" x14ac:dyDescent="0.2">
      <c r="A146" s="4"/>
      <c r="B146" s="4"/>
      <c r="C146" s="4"/>
      <c r="D146" s="4"/>
      <c r="E146" s="4"/>
      <c r="F146" s="4"/>
      <c r="G146" s="4"/>
      <c r="H146" s="4"/>
      <c r="I146" s="4"/>
    </row>
    <row r="152" spans="1:9" x14ac:dyDescent="0.2">
      <c r="A152" s="4"/>
      <c r="B152" s="4"/>
      <c r="C152" s="4"/>
      <c r="D152" s="4"/>
      <c r="E152" s="4"/>
      <c r="F152" s="4"/>
      <c r="G152" s="4"/>
      <c r="H152" s="4"/>
      <c r="I152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6" spans="1:9" x14ac:dyDescent="0.2">
      <c r="A236" s="4"/>
      <c r="B236" s="4"/>
      <c r="C236" s="4"/>
      <c r="D236" s="4"/>
      <c r="E236" s="4"/>
      <c r="F236" s="4"/>
      <c r="G236" s="4"/>
      <c r="H236" s="4"/>
      <c r="I236" s="4"/>
    </row>
    <row r="246" spans="1:9" x14ac:dyDescent="0.2">
      <c r="A246" s="4"/>
      <c r="B246" s="4"/>
      <c r="C246" s="4"/>
      <c r="D246" s="4"/>
      <c r="E246" s="4"/>
      <c r="F246" s="4"/>
      <c r="G246" s="4"/>
      <c r="H246" s="4"/>
      <c r="I246" s="4"/>
    </row>
  </sheetData>
  <sheetProtection selectLockedCells="1"/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G55:I55"/>
    <mergeCell ref="A43:I43"/>
    <mergeCell ref="E13:F13"/>
    <mergeCell ref="H13:I13"/>
    <mergeCell ref="B44:I44"/>
    <mergeCell ref="H45:I45"/>
    <mergeCell ref="F47:F48"/>
    <mergeCell ref="A34:I34"/>
    <mergeCell ref="E16:F16"/>
    <mergeCell ref="E18:F18"/>
    <mergeCell ref="C29:E29"/>
    <mergeCell ref="C32:F32"/>
    <mergeCell ref="B33:F33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67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1" customWidth="1"/>
    <col min="2" max="2" width="2.5703125" style="271" customWidth="1"/>
    <col min="3" max="3" width="8.42578125" style="271" customWidth="1"/>
    <col min="4" max="4" width="8.28515625" style="271" customWidth="1"/>
    <col min="5" max="5" width="15.28515625" style="271" customWidth="1"/>
    <col min="6" max="6" width="15.5703125" style="271" customWidth="1"/>
    <col min="7" max="7" width="15" style="271" customWidth="1"/>
    <col min="8" max="8" width="15.28515625" style="271" customWidth="1"/>
    <col min="9" max="9" width="16.28515625" style="271" customWidth="1"/>
    <col min="10" max="16384" width="9.140625" style="109"/>
  </cols>
  <sheetData>
    <row r="1" spans="1:9" ht="19.5" x14ac:dyDescent="0.4">
      <c r="A1" s="294" t="s">
        <v>0</v>
      </c>
      <c r="B1" s="295"/>
      <c r="C1" s="295"/>
      <c r="D1" s="295"/>
      <c r="I1" s="259"/>
    </row>
    <row r="2" spans="1:9" ht="19.5" x14ac:dyDescent="0.4">
      <c r="A2" s="542" t="s">
        <v>1</v>
      </c>
      <c r="B2" s="542"/>
      <c r="C2" s="542"/>
      <c r="D2" s="542"/>
      <c r="E2" s="543" t="s">
        <v>241</v>
      </c>
      <c r="F2" s="543"/>
      <c r="G2" s="543"/>
      <c r="H2" s="543"/>
      <c r="I2" s="543"/>
    </row>
    <row r="3" spans="1:9" ht="9.75" customHeight="1" x14ac:dyDescent="0.4">
      <c r="A3" s="296"/>
      <c r="B3" s="296"/>
      <c r="C3" s="296"/>
      <c r="D3" s="296"/>
      <c r="E3" s="536" t="s">
        <v>23</v>
      </c>
      <c r="F3" s="536"/>
      <c r="G3" s="536"/>
      <c r="H3" s="536"/>
      <c r="I3" s="536"/>
    </row>
    <row r="4" spans="1:9" ht="15.75" x14ac:dyDescent="0.25">
      <c r="A4" s="297" t="s">
        <v>2</v>
      </c>
      <c r="E4" s="544" t="s">
        <v>242</v>
      </c>
      <c r="F4" s="544"/>
      <c r="G4" s="544"/>
      <c r="H4" s="544"/>
      <c r="I4" s="544"/>
    </row>
    <row r="5" spans="1:9" ht="7.5" customHeight="1" x14ac:dyDescent="0.3">
      <c r="A5" s="298"/>
      <c r="E5" s="536" t="s">
        <v>23</v>
      </c>
      <c r="F5" s="536"/>
      <c r="G5" s="536"/>
      <c r="H5" s="536"/>
      <c r="I5" s="536"/>
    </row>
    <row r="6" spans="1:9" ht="19.5" x14ac:dyDescent="0.4">
      <c r="A6" s="296" t="s">
        <v>34</v>
      </c>
      <c r="C6" s="299" t="s">
        <v>243</v>
      </c>
      <c r="D6" s="299"/>
      <c r="E6" s="540" t="s">
        <v>243</v>
      </c>
      <c r="F6" s="479"/>
      <c r="G6" s="300" t="s">
        <v>3</v>
      </c>
      <c r="H6" s="541">
        <v>1033</v>
      </c>
      <c r="I6" s="541"/>
    </row>
    <row r="7" spans="1:9" ht="8.25" customHeight="1" x14ac:dyDescent="0.4">
      <c r="A7" s="296"/>
      <c r="E7" s="536" t="s">
        <v>24</v>
      </c>
      <c r="F7" s="536"/>
      <c r="G7" s="536"/>
      <c r="H7" s="536"/>
      <c r="I7" s="536"/>
    </row>
    <row r="8" spans="1:9" ht="19.5" hidden="1" x14ac:dyDescent="0.4">
      <c r="A8" s="296"/>
      <c r="E8" s="301"/>
      <c r="F8" s="301"/>
      <c r="G8" s="301"/>
      <c r="H8" s="302"/>
      <c r="I8" s="301"/>
    </row>
    <row r="9" spans="1:9" ht="30.75" customHeight="1" x14ac:dyDescent="0.4">
      <c r="A9" s="296"/>
      <c r="E9" s="301"/>
      <c r="F9" s="301"/>
      <c r="G9" s="301"/>
      <c r="H9" s="302"/>
      <c r="I9" s="301"/>
    </row>
    <row r="11" spans="1:9" ht="15" customHeight="1" x14ac:dyDescent="0.4">
      <c r="A11" s="303"/>
      <c r="E11" s="537" t="s">
        <v>4</v>
      </c>
      <c r="F11" s="488"/>
      <c r="G11" s="304" t="s">
        <v>5</v>
      </c>
      <c r="H11" s="55" t="s">
        <v>6</v>
      </c>
      <c r="I11" s="55"/>
    </row>
    <row r="12" spans="1:9" ht="15" customHeight="1" x14ac:dyDescent="0.4">
      <c r="E12" s="537" t="s">
        <v>7</v>
      </c>
      <c r="F12" s="488"/>
      <c r="G12" s="304" t="s">
        <v>8</v>
      </c>
      <c r="H12" s="305" t="s">
        <v>9</v>
      </c>
      <c r="I12" s="306" t="s">
        <v>10</v>
      </c>
    </row>
    <row r="13" spans="1:9" ht="12.75" customHeight="1" x14ac:dyDescent="0.2">
      <c r="E13" s="537" t="s">
        <v>11</v>
      </c>
      <c r="F13" s="488"/>
      <c r="G13" s="307"/>
      <c r="H13" s="532" t="s">
        <v>36</v>
      </c>
      <c r="I13" s="532"/>
    </row>
    <row r="14" spans="1:9" ht="12.75" customHeight="1" x14ac:dyDescent="0.2">
      <c r="E14" s="308"/>
      <c r="F14" s="308"/>
      <c r="G14" s="307"/>
      <c r="H14" s="309"/>
      <c r="I14" s="309"/>
    </row>
    <row r="15" spans="1:9" ht="18.75" x14ac:dyDescent="0.4">
      <c r="A15" s="310" t="s">
        <v>37</v>
      </c>
      <c r="B15" s="310"/>
      <c r="C15" s="311"/>
      <c r="D15" s="310"/>
      <c r="E15" s="312"/>
      <c r="F15" s="312"/>
      <c r="G15" s="313"/>
    </row>
    <row r="16" spans="1:9" ht="19.5" x14ac:dyDescent="0.4">
      <c r="A16" s="314" t="s">
        <v>72</v>
      </c>
      <c r="B16" s="310"/>
      <c r="C16" s="311"/>
      <c r="D16" s="310"/>
      <c r="E16" s="538">
        <v>7886000</v>
      </c>
      <c r="F16" s="491"/>
      <c r="G16" s="315">
        <v>9196730.8300000001</v>
      </c>
      <c r="H16" s="316">
        <v>9192137.8300000001</v>
      </c>
      <c r="I16" s="316">
        <v>4593</v>
      </c>
    </row>
    <row r="17" spans="1:9" ht="18" x14ac:dyDescent="0.35">
      <c r="A17" s="317" t="s">
        <v>6</v>
      </c>
      <c r="B17" s="318"/>
      <c r="C17" s="319" t="s">
        <v>26</v>
      </c>
      <c r="D17" s="318"/>
      <c r="E17" s="318"/>
      <c r="F17" s="318"/>
      <c r="G17" s="320">
        <v>0</v>
      </c>
      <c r="H17" s="320">
        <v>0</v>
      </c>
      <c r="I17" s="320">
        <v>0</v>
      </c>
    </row>
    <row r="18" spans="1:9" ht="19.5" x14ac:dyDescent="0.4">
      <c r="A18" s="314" t="s">
        <v>73</v>
      </c>
      <c r="B18" s="318"/>
      <c r="C18" s="318"/>
      <c r="D18" s="318"/>
      <c r="E18" s="538">
        <v>7906000</v>
      </c>
      <c r="F18" s="491"/>
      <c r="G18" s="315">
        <v>9223848</v>
      </c>
      <c r="H18" s="316">
        <v>9155198</v>
      </c>
      <c r="I18" s="316">
        <v>68650</v>
      </c>
    </row>
    <row r="19" spans="1:9" ht="19.5" x14ac:dyDescent="0.4">
      <c r="A19" s="314"/>
      <c r="B19" s="318"/>
      <c r="C19" s="318"/>
      <c r="D19" s="318"/>
      <c r="E19" s="321"/>
      <c r="F19" s="293"/>
      <c r="G19" s="322"/>
      <c r="H19" s="316"/>
      <c r="I19" s="316"/>
    </row>
    <row r="20" spans="1:9" s="326" customFormat="1" ht="15" x14ac:dyDescent="0.3">
      <c r="A20" s="323" t="s">
        <v>74</v>
      </c>
      <c r="B20" s="323"/>
      <c r="C20" s="324"/>
      <c r="D20" s="323"/>
      <c r="E20" s="323"/>
      <c r="F20" s="323"/>
      <c r="G20" s="325">
        <f>G18-G16+G17</f>
        <v>27117.169999999925</v>
      </c>
      <c r="H20" s="325">
        <f>H18-H16+H17</f>
        <v>-36939.830000000075</v>
      </c>
      <c r="I20" s="325">
        <f>I18-I16+I17</f>
        <v>64057</v>
      </c>
    </row>
    <row r="21" spans="1:9" s="326" customFormat="1" ht="15" x14ac:dyDescent="0.3">
      <c r="A21" s="323" t="s">
        <v>75</v>
      </c>
      <c r="B21" s="323"/>
      <c r="C21" s="324"/>
      <c r="D21" s="323"/>
      <c r="E21" s="323"/>
      <c r="F21" s="323"/>
      <c r="G21" s="325">
        <f>G20-G17</f>
        <v>27117.169999999925</v>
      </c>
      <c r="H21" s="325">
        <f>H20-H17</f>
        <v>-36939.830000000075</v>
      </c>
      <c r="I21" s="325">
        <f>I20-I17</f>
        <v>64057</v>
      </c>
    </row>
    <row r="22" spans="1:9" ht="14.25" customHeight="1" x14ac:dyDescent="0.35">
      <c r="A22" s="312"/>
      <c r="B22" s="318"/>
      <c r="C22" s="318"/>
      <c r="D22" s="318"/>
      <c r="E22" s="318"/>
      <c r="F22" s="318"/>
      <c r="G22" s="318"/>
      <c r="H22" s="327"/>
      <c r="I22" s="327"/>
    </row>
    <row r="24" spans="1:9" ht="18.75" x14ac:dyDescent="0.4">
      <c r="A24" s="310" t="s">
        <v>76</v>
      </c>
      <c r="B24" s="329"/>
      <c r="C24" s="311"/>
      <c r="D24" s="329"/>
      <c r="E24" s="329"/>
    </row>
    <row r="25" spans="1:9" s="326" customFormat="1" ht="18.75" customHeight="1" x14ac:dyDescent="0.3">
      <c r="A25" s="330" t="s">
        <v>43</v>
      </c>
      <c r="B25" s="324"/>
      <c r="C25" s="324"/>
      <c r="D25" s="324"/>
      <c r="E25" s="324"/>
      <c r="F25" s="324"/>
      <c r="G25" s="325">
        <f>G21-G26</f>
        <v>27117.169999999925</v>
      </c>
      <c r="H25" s="331">
        <f>H21-H26</f>
        <v>-36939.830000000075</v>
      </c>
      <c r="I25" s="331">
        <f>I21-I26</f>
        <v>64057</v>
      </c>
    </row>
    <row r="26" spans="1:9" s="326" customFormat="1" ht="15" x14ac:dyDescent="0.3">
      <c r="A26" s="330" t="s">
        <v>38</v>
      </c>
      <c r="B26" s="324"/>
      <c r="C26" s="324"/>
      <c r="D26" s="324"/>
      <c r="E26" s="324"/>
      <c r="F26" s="324"/>
      <c r="G26" s="325">
        <f>H26+I26</f>
        <v>0</v>
      </c>
      <c r="H26" s="331">
        <v>0</v>
      </c>
      <c r="I26" s="331">
        <v>0</v>
      </c>
    </row>
    <row r="27" spans="1:9" s="326" customFormat="1" x14ac:dyDescent="0.2">
      <c r="A27" s="332"/>
      <c r="B27" s="332"/>
      <c r="C27" s="332"/>
      <c r="D27" s="332"/>
      <c r="E27" s="332"/>
      <c r="F27" s="332"/>
      <c r="G27" s="332"/>
      <c r="H27" s="332"/>
      <c r="I27" s="332"/>
    </row>
    <row r="28" spans="1:9" s="326" customFormat="1" ht="16.5" x14ac:dyDescent="0.35">
      <c r="A28" s="323" t="s">
        <v>39</v>
      </c>
      <c r="B28" s="323" t="s">
        <v>40</v>
      </c>
      <c r="C28" s="323"/>
      <c r="D28" s="333"/>
      <c r="E28" s="333"/>
      <c r="F28" s="332"/>
      <c r="G28" s="325"/>
      <c r="H28" s="334"/>
      <c r="I28" s="332"/>
    </row>
    <row r="29" spans="1:9" s="326" customFormat="1" ht="16.5" customHeight="1" x14ac:dyDescent="0.3">
      <c r="A29" s="323"/>
      <c r="B29" s="323"/>
      <c r="C29" s="539" t="s">
        <v>14</v>
      </c>
      <c r="D29" s="539"/>
      <c r="E29" s="539"/>
      <c r="F29" s="332"/>
      <c r="G29" s="335">
        <f>G30+G31</f>
        <v>27117.17</v>
      </c>
      <c r="H29" s="334"/>
      <c r="I29" s="332"/>
    </row>
    <row r="30" spans="1:9" s="326" customFormat="1" ht="18.75" x14ac:dyDescent="0.4">
      <c r="A30" s="336"/>
      <c r="B30" s="336"/>
      <c r="C30" s="337"/>
      <c r="D30" s="338"/>
      <c r="E30" s="339" t="s">
        <v>44</v>
      </c>
      <c r="F30" s="340" t="s">
        <v>15</v>
      </c>
      <c r="G30" s="341">
        <v>0</v>
      </c>
      <c r="H30" s="334"/>
      <c r="I30" s="332"/>
    </row>
    <row r="31" spans="1:9" s="326" customFormat="1" ht="18.75" x14ac:dyDescent="0.4">
      <c r="A31" s="336"/>
      <c r="B31" s="336"/>
      <c r="C31" s="324"/>
      <c r="D31" s="338"/>
      <c r="E31" s="342"/>
      <c r="F31" s="340" t="s">
        <v>63</v>
      </c>
      <c r="G31" s="341">
        <f>5000+22117.17</f>
        <v>27117.17</v>
      </c>
      <c r="H31" s="334"/>
      <c r="I31" s="332"/>
    </row>
    <row r="32" spans="1:9" s="326" customFormat="1" ht="18.75" x14ac:dyDescent="0.4">
      <c r="A32" s="336"/>
      <c r="B32" s="343"/>
      <c r="C32" s="539" t="s">
        <v>45</v>
      </c>
      <c r="D32" s="539"/>
      <c r="E32" s="539"/>
      <c r="F32" s="539"/>
      <c r="G32" s="335">
        <f>G26</f>
        <v>0</v>
      </c>
      <c r="H32" s="334"/>
      <c r="I32" s="33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</row>
    <row r="34" spans="1:9" ht="38.25" customHeight="1" x14ac:dyDescent="0.2">
      <c r="A34" s="495" t="s">
        <v>206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10" t="s">
        <v>41</v>
      </c>
      <c r="B35" s="310" t="s">
        <v>21</v>
      </c>
      <c r="C35" s="310"/>
      <c r="D35" s="329"/>
      <c r="E35" s="313"/>
      <c r="F35" s="318"/>
      <c r="G35" s="344"/>
    </row>
    <row r="36" spans="1:9" ht="18.75" x14ac:dyDescent="0.4">
      <c r="A36" s="310"/>
      <c r="B36" s="310"/>
      <c r="C36" s="310"/>
      <c r="D36" s="329"/>
      <c r="F36" s="328" t="s">
        <v>25</v>
      </c>
      <c r="G36" s="306" t="s">
        <v>5</v>
      </c>
      <c r="I36" s="345" t="s">
        <v>27</v>
      </c>
    </row>
    <row r="37" spans="1:9" ht="16.5" x14ac:dyDescent="0.35">
      <c r="A37" s="346" t="s">
        <v>22</v>
      </c>
      <c r="B37" s="347"/>
      <c r="C37" s="312"/>
      <c r="D37" s="347"/>
      <c r="E37" s="313"/>
      <c r="F37" s="348">
        <v>0</v>
      </c>
      <c r="G37" s="348">
        <v>0</v>
      </c>
      <c r="H37" s="55"/>
      <c r="I37" s="349" t="str">
        <f>IF(F37=0,"nerozp.",G37/F37)</f>
        <v>nerozp.</v>
      </c>
    </row>
    <row r="38" spans="1:9" ht="16.5" hidden="1" x14ac:dyDescent="0.35">
      <c r="A38" s="346" t="s">
        <v>70</v>
      </c>
      <c r="B38" s="347"/>
      <c r="C38" s="312"/>
      <c r="D38" s="350"/>
      <c r="E38" s="350"/>
      <c r="F38" s="348">
        <v>0</v>
      </c>
      <c r="G38" s="348">
        <v>0</v>
      </c>
      <c r="H38" s="55"/>
      <c r="I38" s="349" t="e">
        <f>G38/F38</f>
        <v>#DIV/0!</v>
      </c>
    </row>
    <row r="39" spans="1:9" ht="16.5" hidden="1" x14ac:dyDescent="0.35">
      <c r="A39" s="346" t="s">
        <v>71</v>
      </c>
      <c r="B39" s="347"/>
      <c r="C39" s="312"/>
      <c r="D39" s="350"/>
      <c r="E39" s="350"/>
      <c r="F39" s="348">
        <v>0</v>
      </c>
      <c r="G39" s="348">
        <v>0</v>
      </c>
      <c r="H39" s="55"/>
      <c r="I39" s="349" t="e">
        <f>G39/F39</f>
        <v>#DIV/0!</v>
      </c>
    </row>
    <row r="40" spans="1:9" ht="16.5" x14ac:dyDescent="0.35">
      <c r="A40" s="346" t="s">
        <v>62</v>
      </c>
      <c r="B40" s="347"/>
      <c r="C40" s="312"/>
      <c r="D40" s="350"/>
      <c r="E40" s="350"/>
      <c r="F40" s="348">
        <v>0</v>
      </c>
      <c r="G40" s="348">
        <v>0</v>
      </c>
      <c r="H40" s="55"/>
      <c r="I40" s="349" t="str">
        <f>IF(F40=0,"nerozp.",G40/F40)</f>
        <v>nerozp.</v>
      </c>
    </row>
    <row r="41" spans="1:9" ht="16.5" x14ac:dyDescent="0.35">
      <c r="A41" s="346" t="s">
        <v>59</v>
      </c>
      <c r="B41" s="347"/>
      <c r="C41" s="312"/>
      <c r="D41" s="313"/>
      <c r="E41" s="313"/>
      <c r="F41" s="348">
        <v>111475</v>
      </c>
      <c r="G41" s="348">
        <v>111475</v>
      </c>
      <c r="H41" s="55"/>
      <c r="I41" s="349">
        <f>IF(F41=0,"nerozp.",G41/F41)</f>
        <v>1</v>
      </c>
    </row>
    <row r="42" spans="1:9" ht="16.5" x14ac:dyDescent="0.35">
      <c r="A42" s="346" t="s">
        <v>60</v>
      </c>
      <c r="B42" s="312"/>
      <c r="C42" s="312"/>
      <c r="F42" s="348">
        <v>0</v>
      </c>
      <c r="G42" s="348">
        <v>0</v>
      </c>
      <c r="H42" s="55"/>
      <c r="I42" s="349" t="str">
        <f>IF(F42=0,"nerozp.",G42/F42)</f>
        <v>nerozp.</v>
      </c>
    </row>
    <row r="43" spans="1:9" hidden="1" x14ac:dyDescent="0.2">
      <c r="A43" s="534" t="s">
        <v>58</v>
      </c>
      <c r="B43" s="535"/>
      <c r="C43" s="535"/>
      <c r="D43" s="535"/>
      <c r="E43" s="535"/>
      <c r="F43" s="535"/>
      <c r="G43" s="535"/>
      <c r="H43" s="535"/>
      <c r="I43" s="535"/>
    </row>
    <row r="44" spans="1:9" ht="27" customHeight="1" x14ac:dyDescent="0.2">
      <c r="A44" s="351" t="s">
        <v>58</v>
      </c>
      <c r="B44" s="531"/>
      <c r="C44" s="531"/>
      <c r="D44" s="531"/>
      <c r="E44" s="531"/>
      <c r="F44" s="531"/>
      <c r="G44" s="531"/>
      <c r="H44" s="531"/>
      <c r="I44" s="531"/>
    </row>
    <row r="45" spans="1:9" ht="19.5" thickBot="1" x14ac:dyDescent="0.45">
      <c r="A45" s="310" t="s">
        <v>42</v>
      </c>
      <c r="B45" s="310" t="s">
        <v>16</v>
      </c>
      <c r="C45" s="310"/>
      <c r="D45" s="313"/>
      <c r="E45" s="313"/>
      <c r="G45" s="352"/>
      <c r="H45" s="532" t="s">
        <v>29</v>
      </c>
      <c r="I45" s="532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353"/>
      <c r="B50" s="354"/>
      <c r="C50" s="354" t="s">
        <v>15</v>
      </c>
      <c r="D50" s="354"/>
      <c r="E50" s="355">
        <v>0</v>
      </c>
      <c r="F50" s="356">
        <v>0</v>
      </c>
      <c r="G50" s="357">
        <v>0</v>
      </c>
      <c r="H50" s="357">
        <f>E50+F50-G50</f>
        <v>0</v>
      </c>
      <c r="I50" s="358">
        <v>0</v>
      </c>
    </row>
    <row r="51" spans="1:9" x14ac:dyDescent="0.2">
      <c r="A51" s="359"/>
      <c r="B51" s="360"/>
      <c r="C51" s="360" t="s">
        <v>20</v>
      </c>
      <c r="D51" s="360"/>
      <c r="E51" s="361">
        <v>62318.19</v>
      </c>
      <c r="F51" s="362">
        <v>110023.26</v>
      </c>
      <c r="G51" s="363">
        <v>87936</v>
      </c>
      <c r="H51" s="363">
        <f>E51+F51-G51</f>
        <v>84405.450000000012</v>
      </c>
      <c r="I51" s="364">
        <v>82396.91</v>
      </c>
    </row>
    <row r="52" spans="1:9" x14ac:dyDescent="0.2">
      <c r="A52" s="359"/>
      <c r="B52" s="360"/>
      <c r="C52" s="360" t="s">
        <v>63</v>
      </c>
      <c r="D52" s="360"/>
      <c r="E52" s="361">
        <v>244239.99</v>
      </c>
      <c r="F52" s="362">
        <v>82531.05</v>
      </c>
      <c r="G52" s="363">
        <v>237765</v>
      </c>
      <c r="H52" s="363">
        <f>E52+F52-G52</f>
        <v>89006.039999999979</v>
      </c>
      <c r="I52" s="364">
        <v>89006.04</v>
      </c>
    </row>
    <row r="53" spans="1:9" x14ac:dyDescent="0.2">
      <c r="A53" s="359"/>
      <c r="B53" s="360"/>
      <c r="C53" s="360" t="s">
        <v>61</v>
      </c>
      <c r="D53" s="360"/>
      <c r="E53" s="361">
        <v>54913</v>
      </c>
      <c r="F53" s="362">
        <v>461368</v>
      </c>
      <c r="G53" s="363">
        <v>492941</v>
      </c>
      <c r="H53" s="363">
        <f>E53+F53-G53</f>
        <v>23340</v>
      </c>
      <c r="I53" s="364">
        <v>23340</v>
      </c>
    </row>
    <row r="54" spans="1:9" ht="18.75" thickBot="1" x14ac:dyDescent="0.4">
      <c r="A54" s="365" t="s">
        <v>11</v>
      </c>
      <c r="B54" s="366"/>
      <c r="C54" s="366"/>
      <c r="D54" s="366"/>
      <c r="E54" s="367">
        <f>E50+E51+E52+E53</f>
        <v>361471.18</v>
      </c>
      <c r="F54" s="368">
        <f>F50+F51+F52+F53</f>
        <v>653922.31000000006</v>
      </c>
      <c r="G54" s="369">
        <f>G50+G51+G52+G53</f>
        <v>818642</v>
      </c>
      <c r="H54" s="369">
        <f>H50+H51+H52+H53</f>
        <v>196751.49</v>
      </c>
      <c r="I54" s="370">
        <f>SUM(I50:I53)</f>
        <v>194742.95</v>
      </c>
    </row>
    <row r="55" spans="1:9" ht="18.75" thickTop="1" x14ac:dyDescent="0.35">
      <c r="A55" s="371"/>
      <c r="B55" s="318"/>
      <c r="C55" s="318"/>
      <c r="D55" s="313"/>
      <c r="E55" s="313"/>
      <c r="G55" s="533" t="str">
        <f>IF(I50=H50,"","Zdůvodnit rozdíl mezi fin. krytím a stavem fondu odměn, popř. vyplnit tab. č. 2.3.Fondu odměn")</f>
        <v/>
      </c>
      <c r="H55" s="501"/>
      <c r="I55" s="501"/>
    </row>
    <row r="56" spans="1:9" ht="18" x14ac:dyDescent="0.35">
      <c r="A56" s="371"/>
      <c r="B56" s="318"/>
      <c r="C56" s="318"/>
      <c r="D56" s="313"/>
      <c r="E56" s="313"/>
      <c r="G56" s="529"/>
      <c r="H56" s="530"/>
      <c r="I56" s="530"/>
    </row>
    <row r="57" spans="1:9" x14ac:dyDescent="0.2">
      <c r="A57" s="372"/>
      <c r="B57" s="372"/>
      <c r="C57" s="372"/>
      <c r="D57" s="372"/>
      <c r="E57" s="372"/>
      <c r="F57" s="372"/>
      <c r="G57" s="529" t="str">
        <f>IF(I52=H52,"","Zdůvodnit rozdíl mezi fin. krytím a stavem RF, popř. vyplnit tab. č. 2.4 a 2.5.Rezervní fond")</f>
        <v/>
      </c>
      <c r="H57" s="530"/>
      <c r="I57" s="530"/>
    </row>
    <row r="58" spans="1:9" x14ac:dyDescent="0.2">
      <c r="G58" s="529" t="str">
        <f>IF(I53=H53,"","Zdůvodnit rozdíl mezi fin. krytím a stavem fondu investic, popř. vyplnit tab. č. 2.1. Fond investic")</f>
        <v/>
      </c>
      <c r="H58" s="530"/>
      <c r="I58" s="530"/>
    </row>
    <row r="59" spans="1:9" x14ac:dyDescent="0.2">
      <c r="G59" s="109"/>
    </row>
    <row r="60" spans="1:9" x14ac:dyDescent="0.2">
      <c r="G60" s="109"/>
    </row>
    <row r="67" spans="1:9" x14ac:dyDescent="0.2">
      <c r="A67" s="109"/>
      <c r="B67" s="109"/>
      <c r="C67" s="109"/>
      <c r="D67" s="109"/>
      <c r="E67" s="109"/>
      <c r="F67" s="109"/>
      <c r="G67" s="109"/>
      <c r="H67" s="109"/>
      <c r="I67" s="109"/>
    </row>
    <row r="68" spans="1:9" x14ac:dyDescent="0.2">
      <c r="A68" s="109"/>
      <c r="B68" s="109"/>
      <c r="C68" s="109"/>
      <c r="D68" s="109"/>
      <c r="E68" s="109"/>
      <c r="F68" s="109"/>
      <c r="G68" s="109"/>
      <c r="H68" s="109"/>
      <c r="I68" s="109"/>
    </row>
    <row r="69" spans="1:9" x14ac:dyDescent="0.2">
      <c r="A69" s="109"/>
      <c r="B69" s="109"/>
      <c r="C69" s="109"/>
      <c r="D69" s="109"/>
      <c r="E69" s="109"/>
      <c r="F69" s="109"/>
      <c r="G69" s="109"/>
      <c r="H69" s="109"/>
      <c r="I69" s="109"/>
    </row>
    <row r="70" spans="1:9" x14ac:dyDescent="0.2">
      <c r="A70" s="109"/>
      <c r="B70" s="109"/>
      <c r="C70" s="109"/>
      <c r="D70" s="109"/>
      <c r="E70" s="109"/>
      <c r="F70" s="109"/>
      <c r="G70" s="109"/>
      <c r="H70" s="109"/>
      <c r="I70" s="109"/>
    </row>
    <row r="71" spans="1:9" x14ac:dyDescent="0.2">
      <c r="A71" s="109"/>
      <c r="B71" s="109"/>
      <c r="C71" s="109"/>
      <c r="D71" s="109"/>
      <c r="E71" s="109"/>
      <c r="F71" s="109"/>
      <c r="G71" s="109"/>
      <c r="H71" s="109"/>
      <c r="I71" s="109"/>
    </row>
    <row r="72" spans="1:9" x14ac:dyDescent="0.2">
      <c r="A72" s="109"/>
      <c r="B72" s="109"/>
      <c r="C72" s="109"/>
      <c r="D72" s="109"/>
      <c r="E72" s="109"/>
      <c r="F72" s="109"/>
      <c r="G72" s="109"/>
      <c r="H72" s="109"/>
      <c r="I72" s="109"/>
    </row>
    <row r="73" spans="1:9" x14ac:dyDescent="0.2">
      <c r="A73" s="109"/>
      <c r="B73" s="109"/>
      <c r="C73" s="109"/>
      <c r="D73" s="109"/>
      <c r="E73" s="109"/>
      <c r="F73" s="109"/>
      <c r="G73" s="109"/>
      <c r="H73" s="109"/>
      <c r="I73" s="109"/>
    </row>
    <row r="74" spans="1:9" x14ac:dyDescent="0.2">
      <c r="A74" s="109"/>
      <c r="B74" s="109"/>
      <c r="C74" s="109"/>
      <c r="D74" s="109"/>
      <c r="E74" s="109"/>
      <c r="F74" s="109"/>
      <c r="G74" s="109"/>
      <c r="H74" s="109"/>
      <c r="I74" s="109"/>
    </row>
    <row r="75" spans="1:9" x14ac:dyDescent="0.2">
      <c r="A75" s="109"/>
      <c r="B75" s="109"/>
      <c r="C75" s="109"/>
      <c r="D75" s="109"/>
      <c r="E75" s="109"/>
      <c r="F75" s="109"/>
      <c r="G75" s="109"/>
      <c r="H75" s="109"/>
      <c r="I75" s="109"/>
    </row>
    <row r="76" spans="1:9" x14ac:dyDescent="0.2">
      <c r="A76" s="109"/>
      <c r="B76" s="109"/>
      <c r="C76" s="109"/>
      <c r="D76" s="109"/>
      <c r="E76" s="109"/>
      <c r="F76" s="109"/>
      <c r="G76" s="109"/>
      <c r="H76" s="109"/>
      <c r="I76" s="109"/>
    </row>
    <row r="77" spans="1:9" x14ac:dyDescent="0.2">
      <c r="A77" s="109"/>
      <c r="B77" s="109"/>
      <c r="C77" s="109"/>
      <c r="D77" s="109"/>
      <c r="E77" s="109"/>
      <c r="F77" s="109"/>
      <c r="G77" s="109"/>
      <c r="H77" s="109"/>
      <c r="I77" s="109"/>
    </row>
    <row r="78" spans="1:9" x14ac:dyDescent="0.2">
      <c r="A78" s="109"/>
      <c r="B78" s="109"/>
      <c r="C78" s="109"/>
      <c r="D78" s="109"/>
      <c r="E78" s="109"/>
      <c r="F78" s="109"/>
      <c r="G78" s="109"/>
      <c r="H78" s="109"/>
      <c r="I78" s="109"/>
    </row>
    <row r="79" spans="1:9" x14ac:dyDescent="0.2">
      <c r="A79" s="109"/>
      <c r="B79" s="109"/>
      <c r="C79" s="109"/>
      <c r="D79" s="109"/>
      <c r="E79" s="109"/>
      <c r="F79" s="109"/>
      <c r="G79" s="109"/>
      <c r="H79" s="109"/>
      <c r="I79" s="109"/>
    </row>
    <row r="80" spans="1:9" x14ac:dyDescent="0.2">
      <c r="A80" s="109"/>
      <c r="B80" s="109"/>
      <c r="C80" s="109"/>
      <c r="D80" s="109"/>
      <c r="E80" s="109"/>
      <c r="F80" s="109"/>
      <c r="G80" s="109"/>
      <c r="H80" s="109"/>
      <c r="I80" s="109"/>
    </row>
    <row r="81" s="109" customFormat="1" x14ac:dyDescent="0.2"/>
    <row r="82" s="109" customFormat="1" x14ac:dyDescent="0.2"/>
    <row r="83" s="109" customFormat="1" x14ac:dyDescent="0.2"/>
    <row r="84" s="109" customFormat="1" x14ac:dyDescent="0.2"/>
    <row r="85" s="109" customFormat="1" x14ac:dyDescent="0.2"/>
    <row r="86" s="109" customFormat="1" x14ac:dyDescent="0.2"/>
    <row r="87" s="109" customFormat="1" x14ac:dyDescent="0.2"/>
    <row r="88" s="109" customFormat="1" x14ac:dyDescent="0.2"/>
    <row r="89" s="109" customFormat="1" x14ac:dyDescent="0.2"/>
    <row r="90" s="109" customFormat="1" x14ac:dyDescent="0.2"/>
    <row r="91" s="109" customFormat="1" x14ac:dyDescent="0.2"/>
    <row r="92" s="109" customFormat="1" x14ac:dyDescent="0.2"/>
    <row r="93" s="109" customFormat="1" x14ac:dyDescent="0.2"/>
    <row r="94" s="109" customFormat="1" x14ac:dyDescent="0.2"/>
    <row r="95" s="109" customFormat="1" x14ac:dyDescent="0.2"/>
    <row r="96" s="109" customFormat="1" x14ac:dyDescent="0.2"/>
    <row r="97" spans="1:9" x14ac:dyDescent="0.2">
      <c r="A97" s="109"/>
      <c r="B97" s="109"/>
      <c r="C97" s="109"/>
      <c r="D97" s="109"/>
      <c r="E97" s="109"/>
      <c r="F97" s="109"/>
      <c r="G97" s="109"/>
      <c r="H97" s="109"/>
      <c r="I97" s="109"/>
    </row>
    <row r="99" spans="1:9" x14ac:dyDescent="0.2">
      <c r="A99" s="109"/>
      <c r="B99" s="109"/>
      <c r="C99" s="109"/>
      <c r="D99" s="109"/>
      <c r="E99" s="109"/>
      <c r="F99" s="109"/>
      <c r="G99" s="109"/>
      <c r="H99" s="109"/>
      <c r="I99" s="109"/>
    </row>
    <row r="100" spans="1:9" x14ac:dyDescent="0.2">
      <c r="A100" s="109"/>
      <c r="B100" s="109"/>
      <c r="C100" s="109"/>
      <c r="D100" s="109"/>
      <c r="E100" s="109"/>
      <c r="F100" s="109"/>
      <c r="G100" s="109"/>
      <c r="H100" s="109"/>
      <c r="I100" s="109"/>
    </row>
    <row r="101" spans="1:9" x14ac:dyDescent="0.2">
      <c r="A101" s="109"/>
      <c r="B101" s="109"/>
      <c r="C101" s="109"/>
      <c r="D101" s="109"/>
      <c r="E101" s="109"/>
      <c r="F101" s="109"/>
      <c r="G101" s="109"/>
      <c r="H101" s="109"/>
      <c r="I101" s="109"/>
    </row>
    <row r="102" spans="1:9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</row>
    <row r="103" spans="1:9" x14ac:dyDescent="0.2">
      <c r="A103" s="109"/>
      <c r="B103" s="109"/>
      <c r="C103" s="109"/>
      <c r="D103" s="109"/>
      <c r="E103" s="109"/>
      <c r="F103" s="109"/>
      <c r="G103" s="109"/>
      <c r="H103" s="109"/>
      <c r="I103" s="109"/>
    </row>
    <row r="105" spans="1:9" x14ac:dyDescent="0.2">
      <c r="A105" s="109"/>
      <c r="B105" s="109"/>
      <c r="C105" s="109"/>
      <c r="D105" s="109"/>
      <c r="E105" s="109"/>
      <c r="F105" s="109"/>
      <c r="G105" s="109"/>
      <c r="H105" s="109"/>
      <c r="I105" s="109"/>
    </row>
    <row r="106" spans="1:9" x14ac:dyDescent="0.2">
      <c r="A106" s="109"/>
      <c r="B106" s="109"/>
      <c r="C106" s="109"/>
      <c r="D106" s="109"/>
      <c r="E106" s="109"/>
      <c r="F106" s="109"/>
      <c r="G106" s="109"/>
      <c r="H106" s="109"/>
      <c r="I106" s="109"/>
    </row>
    <row r="107" spans="1:9" x14ac:dyDescent="0.2">
      <c r="A107" s="109"/>
      <c r="B107" s="109"/>
      <c r="C107" s="109"/>
      <c r="D107" s="109"/>
      <c r="E107" s="109"/>
      <c r="F107" s="109"/>
      <c r="G107" s="109"/>
      <c r="H107" s="109"/>
      <c r="I107" s="109"/>
    </row>
    <row r="109" spans="1:9" x14ac:dyDescent="0.2">
      <c r="A109" s="109"/>
      <c r="B109" s="109"/>
      <c r="C109" s="109"/>
      <c r="D109" s="109"/>
      <c r="E109" s="109"/>
      <c r="F109" s="109"/>
      <c r="G109" s="109"/>
      <c r="H109" s="109"/>
      <c r="I109" s="109"/>
    </row>
    <row r="110" spans="1:9" x14ac:dyDescent="0.2">
      <c r="A110" s="109"/>
      <c r="B110" s="109"/>
      <c r="C110" s="109"/>
      <c r="D110" s="109"/>
      <c r="E110" s="109"/>
      <c r="F110" s="109"/>
      <c r="G110" s="109"/>
      <c r="H110" s="109"/>
      <c r="I110" s="109"/>
    </row>
    <row r="112" spans="1:9" x14ac:dyDescent="0.2">
      <c r="A112" s="109"/>
      <c r="B112" s="109"/>
      <c r="C112" s="109"/>
      <c r="D112" s="109"/>
      <c r="E112" s="109"/>
      <c r="F112" s="109"/>
      <c r="G112" s="109"/>
      <c r="H112" s="109"/>
      <c r="I112" s="109"/>
    </row>
    <row r="113" spans="1:9" x14ac:dyDescent="0.2">
      <c r="A113" s="109"/>
      <c r="B113" s="109"/>
      <c r="C113" s="109"/>
      <c r="D113" s="109"/>
      <c r="E113" s="109"/>
      <c r="F113" s="109"/>
      <c r="G113" s="109"/>
      <c r="H113" s="109"/>
      <c r="I113" s="109"/>
    </row>
    <row r="114" spans="1:9" x14ac:dyDescent="0.2">
      <c r="A114" s="109"/>
      <c r="B114" s="109"/>
      <c r="C114" s="109"/>
      <c r="D114" s="109"/>
      <c r="E114" s="109"/>
      <c r="F114" s="109"/>
      <c r="G114" s="109"/>
      <c r="H114" s="109"/>
      <c r="I114" s="109"/>
    </row>
    <row r="115" spans="1:9" x14ac:dyDescent="0.2">
      <c r="A115" s="109"/>
      <c r="B115" s="109"/>
      <c r="C115" s="109"/>
      <c r="D115" s="109"/>
      <c r="E115" s="109"/>
      <c r="F115" s="109"/>
      <c r="G115" s="109"/>
      <c r="H115" s="109"/>
      <c r="I115" s="109"/>
    </row>
    <row r="116" spans="1:9" x14ac:dyDescent="0.2">
      <c r="A116" s="109"/>
      <c r="B116" s="109"/>
      <c r="C116" s="109"/>
      <c r="D116" s="109"/>
      <c r="E116" s="109"/>
      <c r="F116" s="109"/>
      <c r="G116" s="109"/>
      <c r="H116" s="109"/>
      <c r="I116" s="109"/>
    </row>
    <row r="117" spans="1:9" x14ac:dyDescent="0.2">
      <c r="A117" s="109"/>
      <c r="B117" s="109"/>
      <c r="C117" s="109"/>
      <c r="D117" s="109"/>
      <c r="E117" s="109"/>
      <c r="F117" s="109"/>
      <c r="G117" s="109"/>
      <c r="H117" s="109"/>
      <c r="I117" s="109"/>
    </row>
    <row r="119" spans="1:9" x14ac:dyDescent="0.2">
      <c r="A119" s="109"/>
      <c r="B119" s="109"/>
      <c r="C119" s="109"/>
      <c r="D119" s="109"/>
      <c r="E119" s="109"/>
      <c r="F119" s="109"/>
      <c r="G119" s="109"/>
      <c r="H119" s="109"/>
      <c r="I119" s="109"/>
    </row>
    <row r="120" spans="1:9" x14ac:dyDescent="0.2">
      <c r="A120" s="109"/>
      <c r="B120" s="109"/>
      <c r="C120" s="109"/>
      <c r="D120" s="109"/>
      <c r="E120" s="109"/>
      <c r="F120" s="109"/>
      <c r="G120" s="109"/>
      <c r="H120" s="109"/>
      <c r="I120" s="109"/>
    </row>
    <row r="123" spans="1:9" x14ac:dyDescent="0.2">
      <c r="A123" s="109"/>
      <c r="B123" s="109"/>
      <c r="C123" s="109"/>
      <c r="D123" s="109"/>
      <c r="E123" s="109"/>
      <c r="F123" s="109"/>
      <c r="G123" s="109"/>
      <c r="H123" s="109"/>
      <c r="I123" s="109"/>
    </row>
    <row r="124" spans="1:9" x14ac:dyDescent="0.2">
      <c r="A124" s="109"/>
      <c r="B124" s="109"/>
      <c r="C124" s="109"/>
      <c r="D124" s="109"/>
      <c r="E124" s="109"/>
      <c r="F124" s="109"/>
      <c r="G124" s="109"/>
      <c r="H124" s="109"/>
      <c r="I124" s="109"/>
    </row>
    <row r="125" spans="1:9" x14ac:dyDescent="0.2">
      <c r="A125" s="109"/>
      <c r="B125" s="109"/>
      <c r="C125" s="109"/>
      <c r="D125" s="109"/>
      <c r="E125" s="109"/>
      <c r="F125" s="109"/>
      <c r="G125" s="109"/>
      <c r="H125" s="109"/>
      <c r="I125" s="109"/>
    </row>
    <row r="126" spans="1:9" x14ac:dyDescent="0.2">
      <c r="A126" s="109"/>
      <c r="B126" s="109"/>
      <c r="C126" s="109"/>
      <c r="D126" s="109"/>
      <c r="E126" s="109"/>
      <c r="F126" s="109"/>
      <c r="G126" s="109"/>
      <c r="H126" s="109"/>
      <c r="I126" s="109"/>
    </row>
    <row r="127" spans="1:9" x14ac:dyDescent="0.2">
      <c r="A127" s="109"/>
      <c r="B127" s="109"/>
      <c r="C127" s="109"/>
      <c r="D127" s="109"/>
      <c r="E127" s="109"/>
      <c r="F127" s="109"/>
      <c r="G127" s="109"/>
      <c r="H127" s="109"/>
      <c r="I127" s="109"/>
    </row>
    <row r="130" spans="1:9" x14ac:dyDescent="0.2">
      <c r="A130" s="109"/>
      <c r="B130" s="109"/>
      <c r="C130" s="109"/>
      <c r="D130" s="109"/>
      <c r="E130" s="109"/>
      <c r="F130" s="109"/>
      <c r="G130" s="109"/>
      <c r="H130" s="109"/>
      <c r="I130" s="109"/>
    </row>
    <row r="131" spans="1:9" x14ac:dyDescent="0.2">
      <c r="A131" s="109"/>
      <c r="B131" s="109"/>
      <c r="C131" s="109"/>
      <c r="D131" s="109"/>
      <c r="E131" s="109"/>
      <c r="F131" s="109"/>
      <c r="G131" s="109"/>
      <c r="H131" s="109"/>
      <c r="I131" s="109"/>
    </row>
    <row r="133" spans="1:9" x14ac:dyDescent="0.2">
      <c r="A133" s="109"/>
      <c r="B133" s="109"/>
      <c r="C133" s="109"/>
      <c r="D133" s="109"/>
      <c r="E133" s="109"/>
      <c r="F133" s="109"/>
      <c r="G133" s="109"/>
      <c r="H133" s="109"/>
      <c r="I133" s="109"/>
    </row>
    <row r="134" spans="1:9" x14ac:dyDescent="0.2">
      <c r="A134" s="109"/>
      <c r="B134" s="109"/>
      <c r="C134" s="109"/>
      <c r="D134" s="109"/>
      <c r="E134" s="109"/>
      <c r="F134" s="109"/>
      <c r="G134" s="109"/>
      <c r="H134" s="109"/>
      <c r="I134" s="109"/>
    </row>
    <row r="135" spans="1:9" x14ac:dyDescent="0.2">
      <c r="A135" s="109"/>
      <c r="B135" s="109"/>
      <c r="C135" s="109"/>
      <c r="D135" s="109"/>
      <c r="E135" s="109"/>
      <c r="F135" s="109"/>
      <c r="G135" s="109"/>
      <c r="H135" s="109"/>
      <c r="I135" s="109"/>
    </row>
    <row r="136" spans="1:9" x14ac:dyDescent="0.2">
      <c r="A136" s="109"/>
      <c r="B136" s="109"/>
      <c r="C136" s="109"/>
      <c r="D136" s="109"/>
      <c r="E136" s="109"/>
      <c r="F136" s="109"/>
      <c r="G136" s="109"/>
      <c r="H136" s="109"/>
      <c r="I136" s="109"/>
    </row>
    <row r="138" spans="1:9" x14ac:dyDescent="0.2">
      <c r="A138" s="109"/>
      <c r="B138" s="109"/>
      <c r="C138" s="109"/>
      <c r="D138" s="109"/>
      <c r="E138" s="109"/>
      <c r="F138" s="109"/>
      <c r="G138" s="109"/>
      <c r="H138" s="109"/>
      <c r="I138" s="109"/>
    </row>
    <row r="141" spans="1:9" x14ac:dyDescent="0.2">
      <c r="A141" s="109"/>
      <c r="B141" s="109"/>
      <c r="C141" s="109"/>
      <c r="D141" s="109"/>
      <c r="E141" s="109"/>
      <c r="F141" s="109"/>
      <c r="G141" s="109"/>
      <c r="H141" s="109"/>
      <c r="I141" s="109"/>
    </row>
    <row r="142" spans="1:9" x14ac:dyDescent="0.2">
      <c r="A142" s="109"/>
      <c r="B142" s="109"/>
      <c r="C142" s="109"/>
      <c r="D142" s="109"/>
      <c r="E142" s="109"/>
      <c r="F142" s="109"/>
      <c r="G142" s="109"/>
      <c r="H142" s="109"/>
      <c r="I142" s="109"/>
    </row>
    <row r="143" spans="1:9" x14ac:dyDescent="0.2">
      <c r="A143" s="109"/>
      <c r="B143" s="109"/>
      <c r="C143" s="109"/>
      <c r="D143" s="109"/>
      <c r="E143" s="109"/>
      <c r="F143" s="109"/>
      <c r="G143" s="109"/>
      <c r="H143" s="109"/>
      <c r="I143" s="109"/>
    </row>
    <row r="144" spans="1:9" x14ac:dyDescent="0.2">
      <c r="A144" s="109"/>
      <c r="B144" s="109"/>
      <c r="C144" s="109"/>
      <c r="D144" s="109"/>
      <c r="E144" s="109"/>
      <c r="F144" s="109"/>
      <c r="G144" s="109"/>
      <c r="H144" s="109"/>
      <c r="I144" s="109"/>
    </row>
    <row r="145" spans="1:9" x14ac:dyDescent="0.2">
      <c r="A145" s="109"/>
      <c r="B145" s="109"/>
      <c r="C145" s="109"/>
      <c r="D145" s="109"/>
      <c r="E145" s="109"/>
      <c r="F145" s="109"/>
      <c r="G145" s="109"/>
      <c r="H145" s="109"/>
      <c r="I145" s="109"/>
    </row>
    <row r="149" spans="1:9" x14ac:dyDescent="0.2">
      <c r="A149" s="109"/>
      <c r="B149" s="109"/>
      <c r="C149" s="109"/>
      <c r="D149" s="109"/>
      <c r="E149" s="109"/>
      <c r="F149" s="109"/>
      <c r="G149" s="109"/>
      <c r="H149" s="109"/>
      <c r="I149" s="109"/>
    </row>
    <row r="155" spans="1:9" x14ac:dyDescent="0.2">
      <c r="A155" s="109"/>
      <c r="B155" s="109"/>
      <c r="C155" s="109"/>
      <c r="D155" s="109"/>
      <c r="E155" s="109"/>
      <c r="F155" s="109"/>
      <c r="G155" s="109"/>
      <c r="H155" s="109"/>
      <c r="I155" s="109"/>
    </row>
    <row r="160" spans="1:9" x14ac:dyDescent="0.2">
      <c r="A160" s="109"/>
      <c r="B160" s="109"/>
      <c r="C160" s="109"/>
      <c r="D160" s="109"/>
      <c r="E160" s="109"/>
      <c r="F160" s="109"/>
      <c r="G160" s="109"/>
      <c r="H160" s="109"/>
      <c r="I160" s="109"/>
    </row>
    <row r="161" s="109" customFormat="1" x14ac:dyDescent="0.2"/>
    <row r="162" s="109" customFormat="1" x14ac:dyDescent="0.2"/>
    <row r="163" s="109" customFormat="1" x14ac:dyDescent="0.2"/>
    <row r="164" s="109" customFormat="1" x14ac:dyDescent="0.2"/>
    <row r="165" s="109" customFormat="1" x14ac:dyDescent="0.2"/>
    <row r="166" s="109" customFormat="1" x14ac:dyDescent="0.2"/>
    <row r="167" s="109" customFormat="1" x14ac:dyDescent="0.2"/>
    <row r="168" s="109" customFormat="1" x14ac:dyDescent="0.2"/>
    <row r="169" s="109" customFormat="1" x14ac:dyDescent="0.2"/>
    <row r="170" s="109" customFormat="1" x14ac:dyDescent="0.2"/>
    <row r="171" s="109" customFormat="1" x14ac:dyDescent="0.2"/>
    <row r="172" s="109" customFormat="1" x14ac:dyDescent="0.2"/>
    <row r="173" s="109" customFormat="1" x14ac:dyDescent="0.2"/>
    <row r="174" s="109" customFormat="1" x14ac:dyDescent="0.2"/>
    <row r="175" s="109" customFormat="1" x14ac:dyDescent="0.2"/>
    <row r="176" s="109" customFormat="1" x14ac:dyDescent="0.2"/>
    <row r="177" spans="1:9" x14ac:dyDescent="0.2">
      <c r="A177" s="109"/>
      <c r="B177" s="109"/>
      <c r="C177" s="109"/>
      <c r="D177" s="109"/>
      <c r="E177" s="109"/>
      <c r="F177" s="109"/>
      <c r="G177" s="109"/>
      <c r="H177" s="109"/>
      <c r="I177" s="109"/>
    </row>
    <row r="178" spans="1:9" x14ac:dyDescent="0.2">
      <c r="A178" s="109"/>
      <c r="B178" s="109"/>
      <c r="C178" s="109"/>
      <c r="D178" s="109"/>
      <c r="E178" s="109"/>
      <c r="F178" s="109"/>
      <c r="G178" s="109"/>
      <c r="H178" s="109"/>
      <c r="I178" s="109"/>
    </row>
    <row r="179" spans="1:9" x14ac:dyDescent="0.2">
      <c r="A179" s="109"/>
      <c r="B179" s="109"/>
      <c r="C179" s="109"/>
      <c r="D179" s="109"/>
      <c r="E179" s="109"/>
      <c r="F179" s="109"/>
      <c r="G179" s="109"/>
      <c r="H179" s="109"/>
      <c r="I179" s="109"/>
    </row>
    <row r="180" spans="1:9" x14ac:dyDescent="0.2">
      <c r="A180" s="109"/>
      <c r="B180" s="109"/>
      <c r="C180" s="109"/>
      <c r="D180" s="109"/>
      <c r="E180" s="109"/>
      <c r="F180" s="109"/>
      <c r="G180" s="109"/>
      <c r="H180" s="109"/>
      <c r="I180" s="109"/>
    </row>
    <row r="182" spans="1:9" x14ac:dyDescent="0.2">
      <c r="A182" s="109"/>
      <c r="B182" s="109"/>
      <c r="C182" s="109"/>
      <c r="D182" s="109"/>
      <c r="E182" s="109"/>
      <c r="F182" s="109"/>
      <c r="G182" s="109"/>
      <c r="H182" s="109"/>
      <c r="I182" s="109"/>
    </row>
    <row r="183" spans="1:9" x14ac:dyDescent="0.2">
      <c r="A183" s="109"/>
      <c r="B183" s="109"/>
      <c r="C183" s="109"/>
      <c r="D183" s="109"/>
      <c r="E183" s="109"/>
      <c r="F183" s="109"/>
      <c r="G183" s="109"/>
      <c r="H183" s="109"/>
      <c r="I183" s="109"/>
    </row>
    <row r="184" spans="1:9" x14ac:dyDescent="0.2">
      <c r="A184" s="109"/>
      <c r="B184" s="109"/>
      <c r="C184" s="109"/>
      <c r="D184" s="109"/>
      <c r="E184" s="109"/>
      <c r="F184" s="109"/>
      <c r="G184" s="109"/>
      <c r="H184" s="109"/>
      <c r="I184" s="109"/>
    </row>
    <row r="185" spans="1:9" x14ac:dyDescent="0.2">
      <c r="A185" s="109"/>
      <c r="B185" s="109"/>
      <c r="C185" s="109"/>
      <c r="D185" s="109"/>
      <c r="E185" s="109"/>
      <c r="F185" s="109"/>
      <c r="G185" s="109"/>
      <c r="H185" s="109"/>
      <c r="I185" s="109"/>
    </row>
    <row r="186" spans="1:9" x14ac:dyDescent="0.2">
      <c r="A186" s="109"/>
      <c r="B186" s="109"/>
      <c r="C186" s="109"/>
      <c r="D186" s="109"/>
      <c r="E186" s="109"/>
      <c r="F186" s="109"/>
      <c r="G186" s="109"/>
      <c r="H186" s="109"/>
      <c r="I186" s="109"/>
    </row>
    <row r="187" spans="1:9" x14ac:dyDescent="0.2">
      <c r="A187" s="109"/>
      <c r="B187" s="109"/>
      <c r="C187" s="109"/>
      <c r="D187" s="109"/>
      <c r="E187" s="109"/>
      <c r="F187" s="109"/>
      <c r="G187" s="109"/>
      <c r="H187" s="109"/>
      <c r="I187" s="109"/>
    </row>
    <row r="193" spans="1:9" x14ac:dyDescent="0.2">
      <c r="A193" s="109"/>
      <c r="B193" s="109"/>
      <c r="C193" s="109"/>
      <c r="D193" s="109"/>
      <c r="E193" s="109"/>
      <c r="F193" s="109"/>
      <c r="G193" s="109"/>
      <c r="H193" s="109"/>
      <c r="I193" s="109"/>
    </row>
    <row r="195" spans="1:9" x14ac:dyDescent="0.2">
      <c r="A195" s="109"/>
      <c r="B195" s="109"/>
      <c r="C195" s="109"/>
      <c r="D195" s="109"/>
      <c r="E195" s="109"/>
      <c r="F195" s="109"/>
      <c r="G195" s="109"/>
      <c r="H195" s="109"/>
      <c r="I195" s="109"/>
    </row>
    <row r="196" spans="1:9" x14ac:dyDescent="0.2">
      <c r="A196" s="109"/>
      <c r="B196" s="109"/>
      <c r="C196" s="109"/>
      <c r="D196" s="109"/>
      <c r="E196" s="109"/>
      <c r="F196" s="109"/>
      <c r="G196" s="109"/>
      <c r="H196" s="109"/>
      <c r="I196" s="109"/>
    </row>
    <row r="197" spans="1:9" x14ac:dyDescent="0.2">
      <c r="A197" s="109"/>
      <c r="B197" s="109"/>
      <c r="C197" s="109"/>
      <c r="D197" s="109"/>
      <c r="E197" s="109"/>
      <c r="F197" s="109"/>
      <c r="G197" s="109"/>
      <c r="H197" s="109"/>
      <c r="I197" s="109"/>
    </row>
    <row r="198" spans="1:9" x14ac:dyDescent="0.2">
      <c r="A198" s="109"/>
      <c r="B198" s="109"/>
      <c r="C198" s="109"/>
      <c r="D198" s="109"/>
      <c r="E198" s="109"/>
      <c r="F198" s="109"/>
      <c r="G198" s="109"/>
      <c r="H198" s="109"/>
      <c r="I198" s="109"/>
    </row>
    <row r="199" spans="1:9" x14ac:dyDescent="0.2">
      <c r="A199" s="109"/>
      <c r="B199" s="109"/>
      <c r="C199" s="109"/>
      <c r="D199" s="109"/>
      <c r="E199" s="109"/>
      <c r="F199" s="109"/>
      <c r="G199" s="109"/>
      <c r="H199" s="109"/>
      <c r="I199" s="109"/>
    </row>
    <row r="200" spans="1:9" x14ac:dyDescent="0.2">
      <c r="A200" s="109"/>
      <c r="B200" s="109"/>
      <c r="C200" s="109"/>
      <c r="D200" s="109"/>
      <c r="E200" s="109"/>
      <c r="F200" s="109"/>
      <c r="G200" s="109"/>
      <c r="H200" s="109"/>
      <c r="I200" s="109"/>
    </row>
    <row r="202" spans="1:9" x14ac:dyDescent="0.2">
      <c r="A202" s="109"/>
      <c r="B202" s="109"/>
      <c r="C202" s="109"/>
      <c r="D202" s="109"/>
      <c r="E202" s="109"/>
      <c r="F202" s="109"/>
      <c r="G202" s="109"/>
      <c r="H202" s="109"/>
      <c r="I202" s="109"/>
    </row>
    <row r="203" spans="1:9" x14ac:dyDescent="0.2">
      <c r="A203" s="109"/>
      <c r="B203" s="109"/>
      <c r="C203" s="109"/>
      <c r="D203" s="109"/>
      <c r="E203" s="109"/>
      <c r="F203" s="109"/>
      <c r="G203" s="109"/>
      <c r="H203" s="109"/>
      <c r="I203" s="109"/>
    </row>
    <row r="204" spans="1:9" x14ac:dyDescent="0.2">
      <c r="A204" s="109"/>
      <c r="B204" s="109"/>
      <c r="C204" s="109"/>
      <c r="D204" s="109"/>
      <c r="E204" s="109"/>
      <c r="F204" s="109"/>
      <c r="G204" s="109"/>
      <c r="H204" s="109"/>
      <c r="I204" s="109"/>
    </row>
    <row r="210" spans="1:9" x14ac:dyDescent="0.2">
      <c r="A210" s="109"/>
      <c r="B210" s="109"/>
      <c r="C210" s="109"/>
      <c r="D210" s="109"/>
      <c r="E210" s="109"/>
      <c r="F210" s="109"/>
      <c r="G210" s="109"/>
      <c r="H210" s="109"/>
      <c r="I210" s="109"/>
    </row>
    <row r="211" spans="1:9" x14ac:dyDescent="0.2">
      <c r="A211" s="109"/>
      <c r="B211" s="109"/>
      <c r="C211" s="109"/>
      <c r="D211" s="109"/>
      <c r="E211" s="109"/>
      <c r="F211" s="109"/>
      <c r="G211" s="109"/>
      <c r="H211" s="109"/>
      <c r="I211" s="109"/>
    </row>
    <row r="212" spans="1:9" x14ac:dyDescent="0.2">
      <c r="A212" s="109"/>
      <c r="B212" s="109"/>
      <c r="C212" s="109"/>
      <c r="D212" s="109"/>
      <c r="E212" s="109"/>
      <c r="F212" s="109"/>
      <c r="G212" s="109"/>
      <c r="H212" s="109"/>
      <c r="I212" s="109"/>
    </row>
    <row r="213" spans="1:9" x14ac:dyDescent="0.2">
      <c r="A213" s="109"/>
      <c r="B213" s="109"/>
      <c r="C213" s="109"/>
      <c r="D213" s="109"/>
      <c r="E213" s="109"/>
      <c r="F213" s="109"/>
      <c r="G213" s="109"/>
      <c r="H213" s="109"/>
      <c r="I213" s="109"/>
    </row>
    <row r="214" spans="1:9" x14ac:dyDescent="0.2">
      <c r="A214" s="109"/>
      <c r="B214" s="109"/>
      <c r="C214" s="109"/>
      <c r="D214" s="109"/>
      <c r="E214" s="109"/>
      <c r="F214" s="109"/>
      <c r="G214" s="109"/>
      <c r="H214" s="109"/>
      <c r="I214" s="109"/>
    </row>
    <row r="215" spans="1:9" x14ac:dyDescent="0.2">
      <c r="A215" s="109"/>
      <c r="B215" s="109"/>
      <c r="C215" s="109"/>
      <c r="D215" s="109"/>
      <c r="E215" s="109"/>
      <c r="F215" s="109"/>
      <c r="G215" s="109"/>
      <c r="H215" s="109"/>
      <c r="I215" s="109"/>
    </row>
    <row r="216" spans="1:9" x14ac:dyDescent="0.2">
      <c r="A216" s="109"/>
      <c r="B216" s="109"/>
      <c r="C216" s="109"/>
      <c r="D216" s="109"/>
      <c r="E216" s="109"/>
      <c r="F216" s="109"/>
      <c r="G216" s="109"/>
      <c r="H216" s="109"/>
      <c r="I216" s="109"/>
    </row>
    <row r="217" spans="1:9" x14ac:dyDescent="0.2">
      <c r="A217" s="109"/>
      <c r="B217" s="109"/>
      <c r="C217" s="109"/>
      <c r="D217" s="109"/>
      <c r="E217" s="109"/>
      <c r="F217" s="109"/>
      <c r="G217" s="109"/>
      <c r="H217" s="109"/>
      <c r="I217" s="109"/>
    </row>
    <row r="218" spans="1:9" x14ac:dyDescent="0.2">
      <c r="A218" s="109"/>
      <c r="B218" s="109"/>
      <c r="C218" s="109"/>
      <c r="D218" s="109"/>
      <c r="E218" s="109"/>
      <c r="F218" s="109"/>
      <c r="G218" s="109"/>
      <c r="H218" s="109"/>
      <c r="I218" s="109"/>
    </row>
    <row r="219" spans="1:9" x14ac:dyDescent="0.2">
      <c r="A219" s="109"/>
      <c r="B219" s="109"/>
      <c r="C219" s="109"/>
      <c r="D219" s="109"/>
      <c r="E219" s="109"/>
      <c r="F219" s="109"/>
      <c r="G219" s="109"/>
      <c r="H219" s="109"/>
      <c r="I219" s="109"/>
    </row>
    <row r="221" spans="1:9" x14ac:dyDescent="0.2">
      <c r="A221" s="109"/>
      <c r="B221" s="109"/>
      <c r="C221" s="109"/>
      <c r="D221" s="109"/>
      <c r="E221" s="109"/>
      <c r="F221" s="109"/>
      <c r="G221" s="109"/>
      <c r="H221" s="109"/>
      <c r="I221" s="109"/>
    </row>
    <row r="222" spans="1:9" x14ac:dyDescent="0.2">
      <c r="A222" s="109"/>
      <c r="B222" s="109"/>
      <c r="C222" s="109"/>
      <c r="D222" s="109"/>
      <c r="E222" s="109"/>
      <c r="F222" s="109"/>
      <c r="G222" s="109"/>
      <c r="H222" s="109"/>
      <c r="I222" s="109"/>
    </row>
    <row r="223" spans="1:9" x14ac:dyDescent="0.2">
      <c r="A223" s="109"/>
      <c r="B223" s="109"/>
      <c r="C223" s="109"/>
      <c r="D223" s="109"/>
      <c r="E223" s="109"/>
      <c r="F223" s="109"/>
      <c r="G223" s="109"/>
      <c r="H223" s="109"/>
      <c r="I223" s="109"/>
    </row>
    <row r="224" spans="1:9" x14ac:dyDescent="0.2">
      <c r="A224" s="109"/>
      <c r="B224" s="109"/>
      <c r="C224" s="109"/>
      <c r="D224" s="109"/>
      <c r="E224" s="109"/>
      <c r="F224" s="109"/>
      <c r="G224" s="109"/>
      <c r="H224" s="109"/>
      <c r="I224" s="109"/>
    </row>
    <row r="225" spans="1:9" x14ac:dyDescent="0.2">
      <c r="A225" s="109"/>
      <c r="B225" s="109"/>
      <c r="C225" s="109"/>
      <c r="D225" s="109"/>
      <c r="E225" s="109"/>
      <c r="F225" s="109"/>
      <c r="G225" s="109"/>
      <c r="H225" s="109"/>
      <c r="I225" s="109"/>
    </row>
    <row r="226" spans="1:9" x14ac:dyDescent="0.2">
      <c r="A226" s="109"/>
      <c r="B226" s="109"/>
      <c r="C226" s="109"/>
      <c r="D226" s="109"/>
      <c r="E226" s="109"/>
      <c r="F226" s="109"/>
      <c r="G226" s="109"/>
      <c r="H226" s="109"/>
      <c r="I226" s="109"/>
    </row>
    <row r="227" spans="1:9" x14ac:dyDescent="0.2">
      <c r="A227" s="109"/>
      <c r="B227" s="109"/>
      <c r="C227" s="109"/>
      <c r="D227" s="109"/>
      <c r="E227" s="109"/>
      <c r="F227" s="109"/>
      <c r="G227" s="109"/>
      <c r="H227" s="109"/>
      <c r="I227" s="109"/>
    </row>
    <row r="228" spans="1:9" x14ac:dyDescent="0.2">
      <c r="A228" s="109"/>
      <c r="B228" s="109"/>
      <c r="C228" s="109"/>
      <c r="D228" s="109"/>
      <c r="E228" s="109"/>
      <c r="F228" s="109"/>
      <c r="G228" s="109"/>
      <c r="H228" s="109"/>
      <c r="I228" s="109"/>
    </row>
    <row r="229" spans="1:9" x14ac:dyDescent="0.2">
      <c r="A229" s="109"/>
      <c r="B229" s="109"/>
      <c r="C229" s="109"/>
      <c r="D229" s="109"/>
      <c r="E229" s="109"/>
      <c r="F229" s="109"/>
      <c r="G229" s="109"/>
      <c r="H229" s="109"/>
      <c r="I229" s="109"/>
    </row>
    <row r="230" spans="1:9" x14ac:dyDescent="0.2">
      <c r="A230" s="109"/>
      <c r="B230" s="109"/>
      <c r="C230" s="109"/>
      <c r="D230" s="109"/>
      <c r="E230" s="109"/>
      <c r="F230" s="109"/>
      <c r="G230" s="109"/>
      <c r="H230" s="109"/>
      <c r="I230" s="109"/>
    </row>
    <row r="231" spans="1:9" x14ac:dyDescent="0.2">
      <c r="A231" s="109"/>
      <c r="B231" s="109"/>
      <c r="C231" s="109"/>
      <c r="D231" s="109"/>
      <c r="E231" s="109"/>
      <c r="F231" s="109"/>
      <c r="G231" s="109"/>
      <c r="H231" s="109"/>
      <c r="I231" s="109"/>
    </row>
    <row r="232" spans="1:9" x14ac:dyDescent="0.2">
      <c r="A232" s="109"/>
      <c r="B232" s="109"/>
      <c r="C232" s="109"/>
      <c r="D232" s="109"/>
      <c r="E232" s="109"/>
      <c r="F232" s="109"/>
      <c r="G232" s="109"/>
      <c r="H232" s="109"/>
      <c r="I232" s="109"/>
    </row>
    <row r="233" spans="1:9" x14ac:dyDescent="0.2">
      <c r="A233" s="109"/>
      <c r="B233" s="109"/>
      <c r="C233" s="109"/>
      <c r="D233" s="109"/>
      <c r="E233" s="109"/>
      <c r="F233" s="109"/>
      <c r="G233" s="109"/>
      <c r="H233" s="109"/>
      <c r="I233" s="109"/>
    </row>
    <row r="234" spans="1:9" x14ac:dyDescent="0.2">
      <c r="A234" s="109"/>
      <c r="B234" s="109"/>
      <c r="C234" s="109"/>
      <c r="D234" s="109"/>
      <c r="E234" s="109"/>
      <c r="F234" s="109"/>
      <c r="G234" s="109"/>
      <c r="H234" s="109"/>
      <c r="I234" s="109"/>
    </row>
    <row r="235" spans="1:9" x14ac:dyDescent="0.2">
      <c r="A235" s="109"/>
      <c r="B235" s="109"/>
      <c r="C235" s="109"/>
      <c r="D235" s="109"/>
      <c r="E235" s="109"/>
      <c r="F235" s="109"/>
      <c r="G235" s="109"/>
      <c r="H235" s="109"/>
      <c r="I235" s="109"/>
    </row>
    <row r="239" spans="1:9" x14ac:dyDescent="0.2">
      <c r="A239" s="109"/>
      <c r="B239" s="109"/>
      <c r="C239" s="109"/>
      <c r="D239" s="109"/>
      <c r="E239" s="109"/>
      <c r="F239" s="109"/>
      <c r="G239" s="109"/>
      <c r="H239" s="109"/>
      <c r="I239" s="109"/>
    </row>
    <row r="249" spans="1:9" x14ac:dyDescent="0.2">
      <c r="A249" s="109"/>
      <c r="B249" s="109"/>
      <c r="C249" s="109"/>
      <c r="D249" s="109"/>
      <c r="E249" s="109"/>
      <c r="F249" s="109"/>
      <c r="G249" s="109"/>
      <c r="H249" s="109"/>
      <c r="I249" s="109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68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101</v>
      </c>
      <c r="F2" s="482"/>
      <c r="G2" s="482"/>
      <c r="H2" s="482"/>
      <c r="I2" s="482"/>
    </row>
    <row r="3" spans="1:9" ht="9.75" customHeight="1" x14ac:dyDescent="0.4">
      <c r="A3" s="257"/>
      <c r="B3" s="257"/>
      <c r="C3" s="257"/>
      <c r="D3" s="25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244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245</v>
      </c>
      <c r="D6" s="260"/>
      <c r="E6" s="478" t="s">
        <v>245</v>
      </c>
      <c r="F6" s="479"/>
      <c r="G6" s="261" t="s">
        <v>3</v>
      </c>
      <c r="H6" s="480">
        <v>1034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258"/>
      <c r="I14" s="258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14490000</v>
      </c>
      <c r="F16" s="491"/>
      <c r="G16" s="6">
        <v>16683743.65</v>
      </c>
      <c r="H16" s="43">
        <v>16498565.65</v>
      </c>
      <c r="I16" s="43">
        <v>185178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14496000</v>
      </c>
      <c r="F18" s="491"/>
      <c r="G18" s="6">
        <v>16697202</v>
      </c>
      <c r="H18" s="43">
        <v>16500044</v>
      </c>
      <c r="I18" s="43">
        <v>197158</v>
      </c>
    </row>
    <row r="19" spans="1:9" ht="19.5" x14ac:dyDescent="0.4">
      <c r="A19" s="32"/>
      <c r="B19" s="3"/>
      <c r="C19" s="3"/>
      <c r="D19" s="3"/>
      <c r="E19" s="255"/>
      <c r="F19" s="25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13458.349999999627</v>
      </c>
      <c r="H20" s="183">
        <f>H18-H16+H17</f>
        <v>1478.3499999996275</v>
      </c>
      <c r="I20" s="183">
        <f>I18-I16+I17</f>
        <v>11980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13458.349999999627</v>
      </c>
      <c r="H21" s="183">
        <f>H20-H17</f>
        <v>1478.3499999996275</v>
      </c>
      <c r="I21" s="183">
        <f>I20-I17</f>
        <v>11980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13458.349999999627</v>
      </c>
      <c r="H25" s="189">
        <f>H21-H26</f>
        <v>1478.3499999996275</v>
      </c>
      <c r="I25" s="189">
        <f>I21-I26</f>
        <v>11980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13458.35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6000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7458.35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0</v>
      </c>
      <c r="H33" s="263"/>
      <c r="I33" s="263"/>
    </row>
    <row r="34" spans="1:9" ht="38.25" customHeight="1" x14ac:dyDescent="0.2">
      <c r="A34" s="494" t="s">
        <v>207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157139</v>
      </c>
      <c r="G41" s="54">
        <v>157139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35000</v>
      </c>
      <c r="F50" s="279">
        <v>4000</v>
      </c>
      <c r="G50" s="280">
        <v>5000</v>
      </c>
      <c r="H50" s="280">
        <f>E50+F50-G50</f>
        <v>34000</v>
      </c>
      <c r="I50" s="281">
        <v>34000</v>
      </c>
    </row>
    <row r="51" spans="1:9" x14ac:dyDescent="0.2">
      <c r="A51" s="282"/>
      <c r="B51" s="112"/>
      <c r="C51" s="112" t="s">
        <v>20</v>
      </c>
      <c r="D51" s="112"/>
      <c r="E51" s="283">
        <v>224727.65</v>
      </c>
      <c r="F51" s="284">
        <v>207154</v>
      </c>
      <c r="G51" s="136">
        <v>147400</v>
      </c>
      <c r="H51" s="136">
        <f>E51+F51-G51</f>
        <v>284481.65000000002</v>
      </c>
      <c r="I51" s="285">
        <v>258567.65</v>
      </c>
    </row>
    <row r="52" spans="1:9" x14ac:dyDescent="0.2">
      <c r="A52" s="282"/>
      <c r="B52" s="112"/>
      <c r="C52" s="112" t="s">
        <v>63</v>
      </c>
      <c r="D52" s="112"/>
      <c r="E52" s="283">
        <v>443989.97</v>
      </c>
      <c r="F52" s="284">
        <v>103147.74</v>
      </c>
      <c r="G52" s="136">
        <v>133860</v>
      </c>
      <c r="H52" s="136">
        <f>E52+F52-G52</f>
        <v>413277.70999999996</v>
      </c>
      <c r="I52" s="285">
        <v>377288.71</v>
      </c>
    </row>
    <row r="53" spans="1:9" x14ac:dyDescent="0.2">
      <c r="A53" s="282"/>
      <c r="B53" s="112"/>
      <c r="C53" s="112" t="s">
        <v>61</v>
      </c>
      <c r="D53" s="112"/>
      <c r="E53" s="283">
        <v>138568.29</v>
      </c>
      <c r="F53" s="284">
        <v>177318</v>
      </c>
      <c r="G53" s="136">
        <v>157139</v>
      </c>
      <c r="H53" s="136">
        <f>E53+F53-G53</f>
        <v>158747.29000000004</v>
      </c>
      <c r="I53" s="285">
        <v>158747.29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842285.91</v>
      </c>
      <c r="F54" s="68">
        <f>F50+F51+F52+F53</f>
        <v>491619.74</v>
      </c>
      <c r="G54" s="67">
        <f>G50+G51+G52+G53</f>
        <v>443399</v>
      </c>
      <c r="H54" s="67">
        <f>H50+H51+H52+H53</f>
        <v>890506.65</v>
      </c>
      <c r="I54" s="286">
        <f>SUM(I50:I53)</f>
        <v>828603.65000000014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ht="18" x14ac:dyDescent="0.35">
      <c r="A56" s="40"/>
      <c r="B56" s="3"/>
      <c r="C56" s="3"/>
      <c r="D56" s="52"/>
      <c r="E56" s="52"/>
      <c r="F56" s="29"/>
      <c r="G56" s="496"/>
      <c r="H56" s="497"/>
      <c r="I56" s="497"/>
    </row>
    <row r="57" spans="1:9" x14ac:dyDescent="0.2">
      <c r="A57" s="287"/>
      <c r="B57" s="287"/>
      <c r="C57" s="287"/>
      <c r="D57" s="287"/>
      <c r="E57" s="287"/>
      <c r="F57" s="287"/>
      <c r="G57" s="496"/>
      <c r="H57" s="497"/>
      <c r="I57" s="497"/>
    </row>
    <row r="58" spans="1:9" x14ac:dyDescent="0.2">
      <c r="G58" s="496"/>
      <c r="H58" s="497"/>
      <c r="I58" s="497"/>
    </row>
    <row r="59" spans="1:9" x14ac:dyDescent="0.2">
      <c r="G59" s="288"/>
    </row>
    <row r="60" spans="1:9" x14ac:dyDescent="0.2">
      <c r="G60" s="28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69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7"/>
  <sheetViews>
    <sheetView showGridLines="0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246</v>
      </c>
      <c r="F2" s="482"/>
      <c r="G2" s="482"/>
      <c r="H2" s="482"/>
      <c r="I2" s="482"/>
    </row>
    <row r="3" spans="1:9" ht="9.75" customHeight="1" x14ac:dyDescent="0.4">
      <c r="A3" s="397"/>
      <c r="B3" s="397"/>
      <c r="C3" s="397"/>
      <c r="D3" s="397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247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248</v>
      </c>
      <c r="D6" s="260"/>
      <c r="E6" s="502">
        <v>601772</v>
      </c>
      <c r="F6" s="503"/>
      <c r="G6" s="261" t="s">
        <v>3</v>
      </c>
      <c r="H6" s="480">
        <v>1100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94"/>
      <c r="I14" s="39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18973000</v>
      </c>
      <c r="F16" s="491"/>
      <c r="G16" s="6">
        <v>20886284.93</v>
      </c>
      <c r="H16" s="43">
        <v>20815944.43</v>
      </c>
      <c r="I16" s="43">
        <v>70340.5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19023000</v>
      </c>
      <c r="F18" s="491"/>
      <c r="G18" s="6">
        <v>20878702.530000001</v>
      </c>
      <c r="H18" s="43">
        <v>20763140.530000001</v>
      </c>
      <c r="I18" s="43">
        <v>115562</v>
      </c>
    </row>
    <row r="19" spans="1:9" ht="19.5" x14ac:dyDescent="0.4">
      <c r="A19" s="32"/>
      <c r="B19" s="3"/>
      <c r="C19" s="3"/>
      <c r="D19" s="3"/>
      <c r="E19" s="395"/>
      <c r="F19" s="396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-7582.3999999985099</v>
      </c>
      <c r="H20" s="183">
        <f>H18-H16+H17</f>
        <v>-52803.89999999851</v>
      </c>
      <c r="I20" s="183">
        <f>I18-I16+I17</f>
        <v>45221.5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-7582.3999999985099</v>
      </c>
      <c r="H21" s="183">
        <f>H20-H17</f>
        <v>-52803.89999999851</v>
      </c>
      <c r="I21" s="183">
        <f>I20-I17</f>
        <v>45221.5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-18910.39999999851</v>
      </c>
      <c r="H25" s="189">
        <f>H21-H26</f>
        <v>-64131.89999999851</v>
      </c>
      <c r="I25" s="189">
        <f>I21-I26</f>
        <v>45221.5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11328</v>
      </c>
      <c r="H26" s="189">
        <v>11328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0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0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11328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264">
        <v>40143</v>
      </c>
      <c r="H33" s="263"/>
      <c r="I33" s="263"/>
    </row>
    <row r="34" spans="1:9" ht="51.75" customHeight="1" x14ac:dyDescent="0.2">
      <c r="A34" s="494" t="s">
        <v>199</v>
      </c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4140</v>
      </c>
      <c r="G37" s="54">
        <v>4140</v>
      </c>
      <c r="H37" s="55"/>
      <c r="I37" s="266">
        <f>IF(F37=0,"nerozp.",G37/F37)</f>
        <v>1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29616</v>
      </c>
      <c r="G41" s="54">
        <v>29616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4000</v>
      </c>
      <c r="F50" s="279">
        <v>0</v>
      </c>
      <c r="G50" s="280">
        <v>0</v>
      </c>
      <c r="H50" s="280">
        <f>E50+F50-G50</f>
        <v>4000</v>
      </c>
      <c r="I50" s="281">
        <v>4000</v>
      </c>
    </row>
    <row r="51" spans="1:9" x14ac:dyDescent="0.2">
      <c r="A51" s="282"/>
      <c r="B51" s="112"/>
      <c r="C51" s="112" t="s">
        <v>20</v>
      </c>
      <c r="D51" s="112"/>
      <c r="E51" s="283">
        <v>150446.84</v>
      </c>
      <c r="F51" s="284">
        <v>232889</v>
      </c>
      <c r="G51" s="136">
        <v>218072</v>
      </c>
      <c r="H51" s="136">
        <f>E51+F51-G51</f>
        <v>165263.83999999997</v>
      </c>
      <c r="I51" s="285">
        <v>112585.84</v>
      </c>
    </row>
    <row r="52" spans="1:9" x14ac:dyDescent="0.2">
      <c r="A52" s="282"/>
      <c r="B52" s="112"/>
      <c r="C52" s="112" t="s">
        <v>63</v>
      </c>
      <c r="D52" s="112"/>
      <c r="E52" s="283">
        <v>7696.0300000000007</v>
      </c>
      <c r="F52" s="284">
        <v>453717.63</v>
      </c>
      <c r="G52" s="136">
        <v>5385</v>
      </c>
      <c r="H52" s="136">
        <f>E52+F52-G52</f>
        <v>456028.66000000003</v>
      </c>
      <c r="I52" s="285">
        <v>475651.70999999996</v>
      </c>
    </row>
    <row r="53" spans="1:9" x14ac:dyDescent="0.2">
      <c r="A53" s="282"/>
      <c r="B53" s="112"/>
      <c r="C53" s="112" t="s">
        <v>61</v>
      </c>
      <c r="D53" s="112"/>
      <c r="E53" s="283">
        <v>69364.09</v>
      </c>
      <c r="F53" s="284">
        <v>32616</v>
      </c>
      <c r="G53" s="136">
        <v>29616</v>
      </c>
      <c r="H53" s="136">
        <f>E53+F53-G53</f>
        <v>72364.09</v>
      </c>
      <c r="I53" s="285">
        <v>72364.09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231506.96</v>
      </c>
      <c r="F54" s="68">
        <f>F50+F51+F52+F53</f>
        <v>719222.63</v>
      </c>
      <c r="G54" s="67">
        <f>G50+G51+G52+G53</f>
        <v>253073</v>
      </c>
      <c r="H54" s="67">
        <f>H50+H51+H52+H53</f>
        <v>697656.59</v>
      </c>
      <c r="I54" s="286">
        <f>SUM(I50:I53)</f>
        <v>664601.6399999999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G56" s="496" t="str">
        <f>IF(I53=H53,"","Zdůvodnit rozdíl mezi fin. krytím a stavem fondu investic, popř. vyplnit tab. č. 2.1. Fond investic")</f>
        <v/>
      </c>
      <c r="H56" s="497"/>
      <c r="I56" s="497"/>
    </row>
    <row r="57" spans="1:9" x14ac:dyDescent="0.2">
      <c r="G57" s="288"/>
    </row>
    <row r="58" spans="1:9" x14ac:dyDescent="0.2">
      <c r="G58" s="288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7" spans="1:9" x14ac:dyDescent="0.2">
      <c r="A147" s="4"/>
      <c r="B147" s="4"/>
      <c r="C147" s="4"/>
      <c r="D147" s="4"/>
      <c r="E147" s="4"/>
      <c r="F147" s="4"/>
      <c r="G147" s="4"/>
      <c r="H147" s="4"/>
      <c r="I147" s="4"/>
    </row>
    <row r="153" spans="1:9" x14ac:dyDescent="0.2">
      <c r="A153" s="4"/>
      <c r="B153" s="4"/>
      <c r="C153" s="4"/>
      <c r="D153" s="4"/>
      <c r="E153" s="4"/>
      <c r="F153" s="4"/>
      <c r="G153" s="4"/>
      <c r="H153" s="4"/>
      <c r="I153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7" spans="1:9" x14ac:dyDescent="0.2">
      <c r="A237" s="4"/>
      <c r="B237" s="4"/>
      <c r="C237" s="4"/>
      <c r="D237" s="4"/>
      <c r="E237" s="4"/>
      <c r="F237" s="4"/>
      <c r="G237" s="4"/>
      <c r="H237" s="4"/>
      <c r="I237" s="4"/>
    </row>
    <row r="247" spans="1:9" x14ac:dyDescent="0.2">
      <c r="A247" s="4"/>
      <c r="B247" s="4"/>
      <c r="C247" s="4"/>
      <c r="D247" s="4"/>
      <c r="E247" s="4"/>
      <c r="F247" s="4"/>
      <c r="G247" s="4"/>
      <c r="H247" s="4"/>
      <c r="I247" s="4"/>
    </row>
  </sheetData>
  <sheetProtection selectLockedCells="1"/>
  <mergeCells count="24">
    <mergeCell ref="G56:I56"/>
    <mergeCell ref="B44:I44"/>
    <mergeCell ref="H45:I45"/>
    <mergeCell ref="F47:F48"/>
    <mergeCell ref="G55:I5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70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8"/>
  <sheetViews>
    <sheetView showGridLines="0" zoomScaleNormal="100" workbookViewId="0">
      <selection activeCell="M24" sqref="M2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8" t="s">
        <v>0</v>
      </c>
      <c r="B1" s="21"/>
      <c r="C1" s="21"/>
      <c r="D1" s="21"/>
      <c r="I1" s="259"/>
    </row>
    <row r="2" spans="1:9" ht="19.5" x14ac:dyDescent="0.4">
      <c r="A2" s="481" t="s">
        <v>1</v>
      </c>
      <c r="B2" s="481"/>
      <c r="C2" s="481"/>
      <c r="D2" s="481"/>
      <c r="E2" s="482" t="s">
        <v>108</v>
      </c>
      <c r="F2" s="482"/>
      <c r="G2" s="482"/>
      <c r="H2" s="482"/>
      <c r="I2" s="482"/>
    </row>
    <row r="3" spans="1:9" ht="9.75" customHeight="1" x14ac:dyDescent="0.4">
      <c r="A3" s="390"/>
      <c r="B3" s="390"/>
      <c r="C3" s="390"/>
      <c r="D3" s="390"/>
      <c r="E3" s="483" t="s">
        <v>23</v>
      </c>
      <c r="F3" s="483"/>
      <c r="G3" s="483"/>
      <c r="H3" s="483"/>
      <c r="I3" s="483"/>
    </row>
    <row r="4" spans="1:9" ht="15.75" x14ac:dyDescent="0.25">
      <c r="A4" s="23" t="s">
        <v>2</v>
      </c>
      <c r="E4" s="484" t="s">
        <v>249</v>
      </c>
      <c r="F4" s="484"/>
      <c r="G4" s="484"/>
      <c r="H4" s="484"/>
      <c r="I4" s="484"/>
    </row>
    <row r="5" spans="1:9" ht="7.5" customHeight="1" x14ac:dyDescent="0.3">
      <c r="A5" s="24"/>
      <c r="E5" s="483" t="s">
        <v>23</v>
      </c>
      <c r="F5" s="483"/>
      <c r="G5" s="483"/>
      <c r="H5" s="483"/>
      <c r="I5" s="483"/>
    </row>
    <row r="6" spans="1:9" ht="19.5" x14ac:dyDescent="0.4">
      <c r="A6" s="22" t="s">
        <v>34</v>
      </c>
      <c r="C6" s="260" t="s">
        <v>250</v>
      </c>
      <c r="D6" s="260"/>
      <c r="E6" s="478" t="s">
        <v>250</v>
      </c>
      <c r="F6" s="479"/>
      <c r="G6" s="261" t="s">
        <v>3</v>
      </c>
      <c r="H6" s="480">
        <v>1101</v>
      </c>
      <c r="I6" s="480"/>
    </row>
    <row r="7" spans="1:9" ht="8.25" customHeight="1" x14ac:dyDescent="0.4">
      <c r="A7" s="22"/>
      <c r="E7" s="483" t="s">
        <v>24</v>
      </c>
      <c r="F7" s="483"/>
      <c r="G7" s="483"/>
      <c r="H7" s="483"/>
      <c r="I7" s="483"/>
    </row>
    <row r="8" spans="1:9" ht="19.5" hidden="1" x14ac:dyDescent="0.4">
      <c r="A8" s="22"/>
      <c r="E8" s="262"/>
      <c r="F8" s="262"/>
      <c r="G8" s="262"/>
      <c r="H8" s="25"/>
      <c r="I8" s="262"/>
    </row>
    <row r="9" spans="1:9" ht="30.75" customHeight="1" x14ac:dyDescent="0.4">
      <c r="A9" s="22"/>
      <c r="E9" s="262"/>
      <c r="F9" s="262"/>
      <c r="G9" s="262"/>
      <c r="H9" s="25"/>
      <c r="I9" s="262"/>
    </row>
    <row r="11" spans="1:9" ht="15" customHeight="1" x14ac:dyDescent="0.4">
      <c r="A11" s="26"/>
      <c r="E11" s="487" t="s">
        <v>4</v>
      </c>
      <c r="F11" s="488"/>
      <c r="G11" s="42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87" t="s">
        <v>7</v>
      </c>
      <c r="F12" s="488"/>
      <c r="G12" s="42" t="s">
        <v>8</v>
      </c>
      <c r="H12" s="41" t="s">
        <v>9</v>
      </c>
      <c r="I12" s="49" t="s">
        <v>10</v>
      </c>
    </row>
    <row r="13" spans="1:9" ht="12.75" customHeight="1" x14ac:dyDescent="0.2">
      <c r="A13" s="29"/>
      <c r="B13" s="29"/>
      <c r="C13" s="29"/>
      <c r="D13" s="29"/>
      <c r="E13" s="487" t="s">
        <v>11</v>
      </c>
      <c r="F13" s="488"/>
      <c r="G13" s="50"/>
      <c r="H13" s="489" t="s">
        <v>36</v>
      </c>
      <c r="I13" s="489"/>
    </row>
    <row r="14" spans="1:9" ht="12.75" customHeight="1" x14ac:dyDescent="0.2">
      <c r="A14" s="29"/>
      <c r="B14" s="29"/>
      <c r="C14" s="29"/>
      <c r="D14" s="29"/>
      <c r="E14" s="28"/>
      <c r="F14" s="28"/>
      <c r="G14" s="50"/>
      <c r="H14" s="391"/>
      <c r="I14" s="39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</row>
    <row r="16" spans="1:9" ht="19.5" x14ac:dyDescent="0.4">
      <c r="A16" s="32" t="s">
        <v>72</v>
      </c>
      <c r="B16" s="30"/>
      <c r="C16" s="31"/>
      <c r="D16" s="30"/>
      <c r="E16" s="490">
        <v>44497000</v>
      </c>
      <c r="F16" s="491"/>
      <c r="G16" s="6">
        <v>46573518.440000005</v>
      </c>
      <c r="H16" s="43">
        <v>45534412.840000004</v>
      </c>
      <c r="I16" s="43">
        <v>1039105.6</v>
      </c>
    </row>
    <row r="17" spans="1:9" ht="18" x14ac:dyDescent="0.35">
      <c r="A17" s="137" t="s">
        <v>6</v>
      </c>
      <c r="B17" s="3"/>
      <c r="C17" s="138" t="s">
        <v>26</v>
      </c>
      <c r="D17" s="3"/>
      <c r="E17" s="3"/>
      <c r="F17" s="3"/>
      <c r="G17" s="135">
        <v>0</v>
      </c>
      <c r="H17" s="135">
        <v>0</v>
      </c>
      <c r="I17" s="135">
        <v>0</v>
      </c>
    </row>
    <row r="18" spans="1:9" ht="19.5" x14ac:dyDescent="0.4">
      <c r="A18" s="32" t="s">
        <v>73</v>
      </c>
      <c r="B18" s="3"/>
      <c r="C18" s="3"/>
      <c r="D18" s="3"/>
      <c r="E18" s="490">
        <v>44662000</v>
      </c>
      <c r="F18" s="491"/>
      <c r="G18" s="6">
        <v>46854049.140000001</v>
      </c>
      <c r="H18" s="43">
        <v>45661473.140000001</v>
      </c>
      <c r="I18" s="43">
        <v>1192576</v>
      </c>
    </row>
    <row r="19" spans="1:9" ht="19.5" x14ac:dyDescent="0.4">
      <c r="A19" s="32"/>
      <c r="B19" s="3"/>
      <c r="C19" s="3"/>
      <c r="D19" s="3"/>
      <c r="E19" s="392"/>
      <c r="F19" s="393"/>
      <c r="G19" s="5"/>
      <c r="H19" s="43"/>
      <c r="I19" s="43"/>
    </row>
    <row r="20" spans="1:9" s="184" customFormat="1" ht="15" x14ac:dyDescent="0.3">
      <c r="A20" s="181" t="s">
        <v>74</v>
      </c>
      <c r="B20" s="181"/>
      <c r="C20" s="182"/>
      <c r="D20" s="181"/>
      <c r="E20" s="181"/>
      <c r="F20" s="181"/>
      <c r="G20" s="183">
        <f>G18-G16+G17</f>
        <v>280530.69999999553</v>
      </c>
      <c r="H20" s="183">
        <f>H18-H16+H17</f>
        <v>127060.29999999702</v>
      </c>
      <c r="I20" s="183">
        <f>I18-I16+I17</f>
        <v>153470.40000000002</v>
      </c>
    </row>
    <row r="21" spans="1:9" s="184" customFormat="1" ht="15" x14ac:dyDescent="0.3">
      <c r="A21" s="181" t="s">
        <v>75</v>
      </c>
      <c r="B21" s="181"/>
      <c r="C21" s="182"/>
      <c r="D21" s="181"/>
      <c r="E21" s="181"/>
      <c r="F21" s="181"/>
      <c r="G21" s="183">
        <f>G20-G17</f>
        <v>280530.69999999553</v>
      </c>
      <c r="H21" s="183">
        <f>H20-H17</f>
        <v>127060.29999999702</v>
      </c>
      <c r="I21" s="183">
        <f>I20-I17</f>
        <v>153470.40000000002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76</v>
      </c>
      <c r="B24" s="34"/>
      <c r="C24" s="31"/>
      <c r="D24" s="34"/>
      <c r="E24" s="34"/>
    </row>
    <row r="25" spans="1:9" s="184" customFormat="1" ht="18.75" customHeight="1" x14ac:dyDescent="0.3">
      <c r="A25" s="187" t="s">
        <v>43</v>
      </c>
      <c r="B25" s="182"/>
      <c r="C25" s="182"/>
      <c r="D25" s="182"/>
      <c r="E25" s="182"/>
      <c r="F25" s="182"/>
      <c r="G25" s="188">
        <f>G21-G26</f>
        <v>280530.69999999553</v>
      </c>
      <c r="H25" s="189">
        <f>H21-H26</f>
        <v>127060.29999999702</v>
      </c>
      <c r="I25" s="189">
        <f>I21-I26</f>
        <v>153470.40000000002</v>
      </c>
    </row>
    <row r="26" spans="1:9" s="184" customFormat="1" ht="15" x14ac:dyDescent="0.3">
      <c r="A26" s="187" t="s">
        <v>38</v>
      </c>
      <c r="B26" s="182"/>
      <c r="C26" s="182"/>
      <c r="D26" s="182"/>
      <c r="E26" s="182"/>
      <c r="F26" s="182"/>
      <c r="G26" s="188">
        <f>H26+I26</f>
        <v>0</v>
      </c>
      <c r="H26" s="189">
        <v>0</v>
      </c>
      <c r="I26" s="189">
        <v>0</v>
      </c>
    </row>
    <row r="27" spans="1:9" s="184" customFormat="1" x14ac:dyDescent="0.2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 s="184" customFormat="1" ht="16.5" x14ac:dyDescent="0.35">
      <c r="A28" s="181" t="s">
        <v>39</v>
      </c>
      <c r="B28" s="181" t="s">
        <v>40</v>
      </c>
      <c r="C28" s="181"/>
      <c r="D28" s="191"/>
      <c r="E28" s="191"/>
      <c r="F28" s="192"/>
      <c r="G28" s="183"/>
      <c r="H28" s="193"/>
      <c r="I28" s="192"/>
    </row>
    <row r="29" spans="1:9" s="184" customFormat="1" ht="16.5" customHeight="1" x14ac:dyDescent="0.3">
      <c r="A29" s="181"/>
      <c r="B29" s="181"/>
      <c r="C29" s="492" t="s">
        <v>14</v>
      </c>
      <c r="D29" s="492"/>
      <c r="E29" s="492"/>
      <c r="F29" s="192"/>
      <c r="G29" s="194">
        <f>G30+G31</f>
        <v>280530.7</v>
      </c>
      <c r="H29" s="193"/>
      <c r="I29" s="192"/>
    </row>
    <row r="30" spans="1:9" s="184" customFormat="1" ht="18.75" x14ac:dyDescent="0.4">
      <c r="A30" s="195"/>
      <c r="B30" s="195"/>
      <c r="C30" s="196"/>
      <c r="D30" s="197"/>
      <c r="E30" s="198" t="s">
        <v>44</v>
      </c>
      <c r="F30" s="199" t="s">
        <v>15</v>
      </c>
      <c r="G30" s="200">
        <v>0</v>
      </c>
      <c r="H30" s="193"/>
      <c r="I30" s="192"/>
    </row>
    <row r="31" spans="1:9" s="184" customFormat="1" ht="18.75" x14ac:dyDescent="0.4">
      <c r="A31" s="195"/>
      <c r="B31" s="195"/>
      <c r="C31" s="201"/>
      <c r="D31" s="197"/>
      <c r="E31" s="202"/>
      <c r="F31" s="199" t="s">
        <v>63</v>
      </c>
      <c r="G31" s="200">
        <v>280530.7</v>
      </c>
      <c r="H31" s="193"/>
      <c r="I31" s="192"/>
    </row>
    <row r="32" spans="1:9" s="184" customFormat="1" ht="18.75" x14ac:dyDescent="0.4">
      <c r="A32" s="195"/>
      <c r="B32" s="203"/>
      <c r="C32" s="492" t="s">
        <v>45</v>
      </c>
      <c r="D32" s="492"/>
      <c r="E32" s="492"/>
      <c r="F32" s="492"/>
      <c r="G32" s="194">
        <f>G26</f>
        <v>0</v>
      </c>
      <c r="H32" s="193"/>
      <c r="I32" s="192"/>
    </row>
    <row r="33" spans="1:9" ht="20.25" customHeight="1" x14ac:dyDescent="0.3">
      <c r="A33" s="263"/>
      <c r="B33" s="493" t="s">
        <v>79</v>
      </c>
      <c r="C33" s="493"/>
      <c r="D33" s="493"/>
      <c r="E33" s="493"/>
      <c r="F33" s="493"/>
      <c r="G33" s="425">
        <v>69529</v>
      </c>
      <c r="H33" s="439"/>
      <c r="I33" s="263"/>
    </row>
    <row r="34" spans="1:9" ht="38.25" customHeight="1" x14ac:dyDescent="0.2">
      <c r="A34" s="494"/>
      <c r="B34" s="495"/>
      <c r="C34" s="495"/>
      <c r="D34" s="495"/>
      <c r="E34" s="495"/>
      <c r="F34" s="495"/>
      <c r="G34" s="495"/>
      <c r="H34" s="495"/>
      <c r="I34" s="495"/>
    </row>
    <row r="35" spans="1:9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</row>
    <row r="36" spans="1:9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265" t="s">
        <v>27</v>
      </c>
    </row>
    <row r="37" spans="1:9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266" t="str">
        <f>IF(F37=0,"nerozp.",G37/F37)</f>
        <v>nerozp.</v>
      </c>
    </row>
    <row r="38" spans="1:9" ht="16.5" hidden="1" x14ac:dyDescent="0.35">
      <c r="A38" s="53" t="s">
        <v>70</v>
      </c>
      <c r="B38" s="37"/>
      <c r="C38" s="2"/>
      <c r="D38" s="56"/>
      <c r="E38" s="56"/>
      <c r="F38" s="54">
        <v>0</v>
      </c>
      <c r="G38" s="54">
        <v>0</v>
      </c>
      <c r="H38" s="55"/>
      <c r="I38" s="266" t="e">
        <f>G38/F38</f>
        <v>#DIV/0!</v>
      </c>
    </row>
    <row r="39" spans="1:9" ht="16.5" hidden="1" x14ac:dyDescent="0.35">
      <c r="A39" s="53" t="s">
        <v>71</v>
      </c>
      <c r="B39" s="37"/>
      <c r="C39" s="2"/>
      <c r="D39" s="56"/>
      <c r="E39" s="56"/>
      <c r="F39" s="54">
        <v>0</v>
      </c>
      <c r="G39" s="54">
        <v>0</v>
      </c>
      <c r="H39" s="55"/>
      <c r="I39" s="266" t="e">
        <f>G39/F39</f>
        <v>#DIV/0!</v>
      </c>
    </row>
    <row r="40" spans="1:9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266" t="str">
        <f>IF(F40=0,"nerozp.",G40/F40)</f>
        <v>nerozp.</v>
      </c>
    </row>
    <row r="41" spans="1:9" ht="16.5" x14ac:dyDescent="0.35">
      <c r="A41" s="53" t="s">
        <v>59</v>
      </c>
      <c r="B41" s="37"/>
      <c r="C41" s="2"/>
      <c r="D41" s="52"/>
      <c r="E41" s="52"/>
      <c r="F41" s="54">
        <v>940508</v>
      </c>
      <c r="G41" s="54">
        <v>940508</v>
      </c>
      <c r="H41" s="55"/>
      <c r="I41" s="266">
        <f>IF(F41=0,"nerozp.",G41/F41)</f>
        <v>1</v>
      </c>
    </row>
    <row r="42" spans="1:9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266" t="str">
        <f>IF(F42=0,"nerozp.",G42/F42)</f>
        <v>nerozp.</v>
      </c>
    </row>
    <row r="43" spans="1:9" hidden="1" x14ac:dyDescent="0.2">
      <c r="A43" s="485" t="s">
        <v>58</v>
      </c>
      <c r="B43" s="486"/>
      <c r="C43" s="486"/>
      <c r="D43" s="486"/>
      <c r="E43" s="486"/>
      <c r="F43" s="486"/>
      <c r="G43" s="486"/>
      <c r="H43" s="486"/>
      <c r="I43" s="486"/>
    </row>
    <row r="44" spans="1:9" ht="27" customHeight="1" x14ac:dyDescent="0.2">
      <c r="A44" s="267" t="s">
        <v>58</v>
      </c>
      <c r="B44" s="498"/>
      <c r="C44" s="498"/>
      <c r="D44" s="498"/>
      <c r="E44" s="498"/>
      <c r="F44" s="498"/>
      <c r="G44" s="498"/>
      <c r="H44" s="498"/>
      <c r="I44" s="498"/>
    </row>
    <row r="45" spans="1:9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489" t="s">
        <v>29</v>
      </c>
      <c r="I45" s="489"/>
    </row>
    <row r="46" spans="1:9" ht="18.75" thickTop="1" x14ac:dyDescent="0.35">
      <c r="A46" s="57"/>
      <c r="B46" s="268"/>
      <c r="C46" s="269"/>
      <c r="D46" s="268"/>
      <c r="E46" s="69" t="s">
        <v>80</v>
      </c>
      <c r="F46" s="58" t="s">
        <v>17</v>
      </c>
      <c r="G46" s="58" t="s">
        <v>18</v>
      </c>
      <c r="H46" s="59" t="s">
        <v>19</v>
      </c>
      <c r="I46" s="60" t="s">
        <v>28</v>
      </c>
    </row>
    <row r="47" spans="1:9" x14ac:dyDescent="0.2">
      <c r="A47" s="270"/>
      <c r="B47" s="271"/>
      <c r="C47" s="271"/>
      <c r="D47" s="271"/>
      <c r="E47" s="70"/>
      <c r="F47" s="499"/>
      <c r="G47" s="61"/>
      <c r="H47" s="62">
        <v>43465</v>
      </c>
      <c r="I47" s="63">
        <v>43465</v>
      </c>
    </row>
    <row r="48" spans="1:9" x14ac:dyDescent="0.2">
      <c r="A48" s="270"/>
      <c r="B48" s="271"/>
      <c r="C48" s="271"/>
      <c r="D48" s="271"/>
      <c r="E48" s="70"/>
      <c r="F48" s="499"/>
      <c r="G48" s="64"/>
      <c r="H48" s="64"/>
      <c r="I48" s="65"/>
    </row>
    <row r="49" spans="1:9" ht="13.5" thickBot="1" x14ac:dyDescent="0.25">
      <c r="A49" s="272"/>
      <c r="B49" s="273"/>
      <c r="C49" s="273"/>
      <c r="D49" s="273"/>
      <c r="E49" s="70"/>
      <c r="F49" s="274"/>
      <c r="G49" s="274"/>
      <c r="H49" s="274"/>
      <c r="I49" s="275"/>
    </row>
    <row r="50" spans="1:9" ht="13.5" thickTop="1" x14ac:dyDescent="0.2">
      <c r="A50" s="276"/>
      <c r="B50" s="277"/>
      <c r="C50" s="277" t="s">
        <v>15</v>
      </c>
      <c r="D50" s="277"/>
      <c r="E50" s="278">
        <v>45300</v>
      </c>
      <c r="F50" s="279">
        <v>0</v>
      </c>
      <c r="G50" s="280">
        <v>0</v>
      </c>
      <c r="H50" s="280">
        <f>E50+F50-G50</f>
        <v>45300</v>
      </c>
      <c r="I50" s="281">
        <v>45300</v>
      </c>
    </row>
    <row r="51" spans="1:9" x14ac:dyDescent="0.2">
      <c r="A51" s="282"/>
      <c r="B51" s="112"/>
      <c r="C51" s="112" t="s">
        <v>20</v>
      </c>
      <c r="D51" s="112"/>
      <c r="E51" s="283">
        <v>842600.02</v>
      </c>
      <c r="F51" s="284">
        <v>542457.59999999998</v>
      </c>
      <c r="G51" s="136">
        <v>329102</v>
      </c>
      <c r="H51" s="136">
        <f>E51+F51-G51</f>
        <v>1055955.6200000001</v>
      </c>
      <c r="I51" s="285">
        <v>1018082.4</v>
      </c>
    </row>
    <row r="52" spans="1:9" x14ac:dyDescent="0.2">
      <c r="A52" s="282"/>
      <c r="B52" s="112"/>
      <c r="C52" s="112" t="s">
        <v>63</v>
      </c>
      <c r="D52" s="112"/>
      <c r="E52" s="283">
        <v>1578804.45</v>
      </c>
      <c r="F52" s="284">
        <v>854181.63</v>
      </c>
      <c r="G52" s="136">
        <v>1134056.25</v>
      </c>
      <c r="H52" s="136">
        <f>E52+F52-G52</f>
        <v>1298929.83</v>
      </c>
      <c r="I52" s="285">
        <v>1298929.83</v>
      </c>
    </row>
    <row r="53" spans="1:9" x14ac:dyDescent="0.2">
      <c r="A53" s="282"/>
      <c r="B53" s="112"/>
      <c r="C53" s="112" t="s">
        <v>61</v>
      </c>
      <c r="D53" s="112"/>
      <c r="E53" s="283">
        <v>2872974.57</v>
      </c>
      <c r="F53" s="284">
        <v>1290068</v>
      </c>
      <c r="G53" s="136">
        <v>3337032</v>
      </c>
      <c r="H53" s="136">
        <f>E53+F53-G53</f>
        <v>826010.56999999983</v>
      </c>
      <c r="I53" s="285">
        <v>826010.57</v>
      </c>
    </row>
    <row r="54" spans="1:9" ht="18.75" thickBot="1" x14ac:dyDescent="0.4">
      <c r="A54" s="39" t="s">
        <v>11</v>
      </c>
      <c r="B54" s="66"/>
      <c r="C54" s="66"/>
      <c r="D54" s="66"/>
      <c r="E54" s="71">
        <f>E50+E51+E52+E53</f>
        <v>5339679.0399999991</v>
      </c>
      <c r="F54" s="68">
        <f>F50+F51+F52+F53</f>
        <v>2686707.23</v>
      </c>
      <c r="G54" s="67">
        <f>G50+G51+G52+G53</f>
        <v>4800190.25</v>
      </c>
      <c r="H54" s="67">
        <f>H50+H51+H52+H53</f>
        <v>3226196.02</v>
      </c>
      <c r="I54" s="286">
        <f>SUM(I50:I53)</f>
        <v>3188322.8</v>
      </c>
    </row>
    <row r="55" spans="1:9" ht="18.75" thickTop="1" x14ac:dyDescent="0.35">
      <c r="A55" s="40"/>
      <c r="B55" s="3"/>
      <c r="C55" s="3"/>
      <c r="D55" s="52"/>
      <c r="E55" s="52"/>
      <c r="F55" s="29"/>
      <c r="G55" s="500" t="str">
        <f>IF(I50=H50,"","Zdůvodnit rozdíl mezi fin. krytím a stavem fondu odměn, popř. vyplnit tab. č. 2.3.Fondu odměn")</f>
        <v/>
      </c>
      <c r="H55" s="501"/>
      <c r="I55" s="501"/>
    </row>
    <row r="56" spans="1:9" x14ac:dyDescent="0.2">
      <c r="A56" s="287"/>
      <c r="B56" s="287"/>
      <c r="C56" s="287"/>
      <c r="D56" s="287"/>
      <c r="E56" s="287"/>
      <c r="F56" s="287"/>
      <c r="G56" s="496" t="str">
        <f>IF(I52=H52,"","Zdůvodnit rozdíl mezi fin. krytím a stavem RF, popř. vyplnit tab. č. 2.4 a 2.5.Rezervní fond")</f>
        <v/>
      </c>
      <c r="H56" s="497"/>
      <c r="I56" s="497"/>
    </row>
    <row r="57" spans="1:9" x14ac:dyDescent="0.2">
      <c r="G57" s="496" t="str">
        <f>IF(I53=H53,"","Zdůvodnit rozdíl mezi fin. krytím a stavem fondu investic, popř. vyplnit tab. č. 2.1. Fond investic")</f>
        <v/>
      </c>
      <c r="H57" s="497"/>
      <c r="I57" s="497"/>
    </row>
    <row r="58" spans="1:9" x14ac:dyDescent="0.2">
      <c r="G58" s="288"/>
    </row>
    <row r="59" spans="1:9" x14ac:dyDescent="0.2">
      <c r="G59" s="288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2" spans="1:9" x14ac:dyDescent="0.2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8" spans="1:9" x14ac:dyDescent="0.2">
      <c r="A148" s="4"/>
      <c r="B148" s="4"/>
      <c r="C148" s="4"/>
      <c r="D148" s="4"/>
      <c r="E148" s="4"/>
      <c r="F148" s="4"/>
      <c r="G148" s="4"/>
      <c r="H148" s="4"/>
      <c r="I148" s="4"/>
    </row>
    <row r="154" spans="1:9" x14ac:dyDescent="0.2">
      <c r="A154" s="4"/>
      <c r="B154" s="4"/>
      <c r="C154" s="4"/>
      <c r="D154" s="4"/>
      <c r="E154" s="4"/>
      <c r="F154" s="4"/>
      <c r="G154" s="4"/>
      <c r="H154" s="4"/>
      <c r="I154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1" spans="1:9" x14ac:dyDescent="0.2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8" spans="1:9" x14ac:dyDescent="0.2">
      <c r="A238" s="4"/>
      <c r="B238" s="4"/>
      <c r="C238" s="4"/>
      <c r="D238" s="4"/>
      <c r="E238" s="4"/>
      <c r="F238" s="4"/>
      <c r="G238" s="4"/>
      <c r="H238" s="4"/>
      <c r="I238" s="4"/>
    </row>
    <row r="248" spans="1:9" x14ac:dyDescent="0.2">
      <c r="A248" s="4"/>
      <c r="B248" s="4"/>
      <c r="C248" s="4"/>
      <c r="D248" s="4"/>
      <c r="E248" s="4"/>
      <c r="F248" s="4"/>
      <c r="G248" s="4"/>
      <c r="H248" s="4"/>
      <c r="I248" s="4"/>
    </row>
  </sheetData>
  <sheetProtection selectLockedCells="1"/>
  <mergeCells count="25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B44:I44"/>
    <mergeCell ref="H45:I45"/>
    <mergeCell ref="F47:F48"/>
    <mergeCell ref="G55:I55"/>
    <mergeCell ref="G56:I56"/>
  </mergeCells>
  <printOptions horizontalCentered="1"/>
  <pageMargins left="0.78740157480314965" right="0.59055118110236227" top="0.59055118110236227" bottom="0.59055118110236227" header="0.31496062992125984" footer="0.51181102362204722"/>
  <pageSetup paperSize="9" scale="80" firstPageNumber="71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37</vt:i4>
      </vt:variant>
      <vt:variant>
        <vt:lpstr>Pojmenované oblasti</vt:lpstr>
      </vt:variant>
      <vt:variant>
        <vt:i4>38</vt:i4>
      </vt:variant>
    </vt:vector>
  </HeadingPairs>
  <TitlesOfParts>
    <vt:vector size="75" baseType="lpstr">
      <vt:lpstr>Rekapitulace dle oblasti</vt:lpstr>
      <vt:lpstr>1001</vt:lpstr>
      <vt:lpstr>1012</vt:lpstr>
      <vt:lpstr>1015</vt:lpstr>
      <vt:lpstr>1032</vt:lpstr>
      <vt:lpstr>1033</vt:lpstr>
      <vt:lpstr>1034</vt:lpstr>
      <vt:lpstr>1100</vt:lpstr>
      <vt:lpstr>1101</vt:lpstr>
      <vt:lpstr>1102</vt:lpstr>
      <vt:lpstr>1103</vt:lpstr>
      <vt:lpstr>1104</vt:lpstr>
      <vt:lpstr>1105</vt:lpstr>
      <vt:lpstr>1120</vt:lpstr>
      <vt:lpstr>1121</vt:lpstr>
      <vt:lpstr>1122</vt:lpstr>
      <vt:lpstr>1123</vt:lpstr>
      <vt:lpstr>1150</vt:lpstr>
      <vt:lpstr>1160</vt:lpstr>
      <vt:lpstr>1200</vt:lpstr>
      <vt:lpstr>1201</vt:lpstr>
      <vt:lpstr>1202</vt:lpstr>
      <vt:lpstr>1204</vt:lpstr>
      <vt:lpstr>1205</vt:lpstr>
      <vt:lpstr>1206</vt:lpstr>
      <vt:lpstr>1207</vt:lpstr>
      <vt:lpstr>1208</vt:lpstr>
      <vt:lpstr>1300</vt:lpstr>
      <vt:lpstr>1301</vt:lpstr>
      <vt:lpstr>1302</vt:lpstr>
      <vt:lpstr>1303</vt:lpstr>
      <vt:lpstr>1304</vt:lpstr>
      <vt:lpstr>1350</vt:lpstr>
      <vt:lpstr>1351</vt:lpstr>
      <vt:lpstr>1352</vt:lpstr>
      <vt:lpstr>1400</vt:lpstr>
      <vt:lpstr>1450</vt:lpstr>
      <vt:lpstr>'Rekapitulace dle oblasti'!A</vt:lpstr>
      <vt:lpstr>'1001'!Oblast_tisku</vt:lpstr>
      <vt:lpstr>'1012'!Oblast_tisku</vt:lpstr>
      <vt:lpstr>'1015'!Oblast_tisku</vt:lpstr>
      <vt:lpstr>'1032'!Oblast_tisku</vt:lpstr>
      <vt:lpstr>'1033'!Oblast_tisku</vt:lpstr>
      <vt:lpstr>'1034'!Oblast_tisku</vt:lpstr>
      <vt:lpstr>'1100'!Oblast_tisku</vt:lpstr>
      <vt:lpstr>'1101'!Oblast_tisku</vt:lpstr>
      <vt:lpstr>'1102'!Oblast_tisku</vt:lpstr>
      <vt:lpstr>'1103'!Oblast_tisku</vt:lpstr>
      <vt:lpstr>'1104'!Oblast_tisku</vt:lpstr>
      <vt:lpstr>'1105'!Oblast_tisku</vt:lpstr>
      <vt:lpstr>'1120'!Oblast_tisku</vt:lpstr>
      <vt:lpstr>'1121'!Oblast_tisku</vt:lpstr>
      <vt:lpstr>'1122'!Oblast_tisku</vt:lpstr>
      <vt:lpstr>'1123'!Oblast_tisku</vt:lpstr>
      <vt:lpstr>'1150'!Oblast_tisku</vt:lpstr>
      <vt:lpstr>'1160'!Oblast_tisku</vt:lpstr>
      <vt:lpstr>'1200'!Oblast_tisku</vt:lpstr>
      <vt:lpstr>'1201'!Oblast_tisku</vt:lpstr>
      <vt:lpstr>'1202'!Oblast_tisku</vt:lpstr>
      <vt:lpstr>'1204'!Oblast_tisku</vt:lpstr>
      <vt:lpstr>'1205'!Oblast_tisku</vt:lpstr>
      <vt:lpstr>'1206'!Oblast_tisku</vt:lpstr>
      <vt:lpstr>'1207'!Oblast_tisku</vt:lpstr>
      <vt:lpstr>'1208'!Oblast_tisku</vt:lpstr>
      <vt:lpstr>'1300'!Oblast_tisku</vt:lpstr>
      <vt:lpstr>'1301'!Oblast_tisku</vt:lpstr>
      <vt:lpstr>'1302'!Oblast_tisku</vt:lpstr>
      <vt:lpstr>'1303'!Oblast_tisku</vt:lpstr>
      <vt:lpstr>'1304'!Oblast_tisku</vt:lpstr>
      <vt:lpstr>'1350'!Oblast_tisku</vt:lpstr>
      <vt:lpstr>'1351'!Oblast_tisku</vt:lpstr>
      <vt:lpstr>'1352'!Oblast_tisku</vt:lpstr>
      <vt:lpstr>'1400'!Oblast_tisku</vt:lpstr>
      <vt:lpstr>'1450'!Oblast_tisku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2019-06-04T07:03:10Z</cp:lastPrinted>
  <dcterms:created xsi:type="dcterms:W3CDTF">2008-01-24T08:46:29Z</dcterms:created>
  <dcterms:modified xsi:type="dcterms:W3CDTF">2019-06-04T07:10:01Z</dcterms:modified>
</cp:coreProperties>
</file>