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  <c r="D93" i="8" l="1"/>
  <c r="D79" i="8" l="1"/>
  <c r="D95" i="8"/>
  <c r="D64" i="8" l="1"/>
  <c r="D16" i="8"/>
  <c r="D25" i="8" s="1"/>
  <c r="D14" i="8"/>
  <c r="D5" i="8" l="1"/>
  <c r="A52" i="8" l="1"/>
  <c r="A54" i="8" s="1"/>
  <c r="A56" i="8" s="1"/>
  <c r="A58" i="8" s="1"/>
  <c r="A60" i="8" s="1"/>
  <c r="A62" i="8" s="1"/>
  <c r="D6" i="8" l="1"/>
  <c r="D8" i="8" s="1"/>
  <c r="E73" i="8" s="1"/>
  <c r="D71" i="8"/>
  <c r="D73" i="8" s="1"/>
  <c r="E74" i="8" l="1"/>
  <c r="E76" i="8"/>
  <c r="E77" i="8" s="1"/>
  <c r="E75" i="8"/>
</calcChain>
</file>

<file path=xl/sharedStrings.xml><?xml version="1.0" encoding="utf-8"?>
<sst xmlns="http://schemas.openxmlformats.org/spreadsheetml/2006/main" count="83" uniqueCount="54">
  <si>
    <t>Odbor</t>
  </si>
  <si>
    <t>Návrh na použití:</t>
  </si>
  <si>
    <t>Návrh</t>
  </si>
  <si>
    <t>OŽPZ</t>
  </si>
  <si>
    <t>OPŘPO</t>
  </si>
  <si>
    <t>Celkem  požadavky</t>
  </si>
  <si>
    <t>OI</t>
  </si>
  <si>
    <t xml:space="preserve">Odbor podpory řízení příspěvkových organizací celkem </t>
  </si>
  <si>
    <t>2. Nevyčerpaný rozpočet - nájemné Středomoravská nemocniční, a.s.</t>
  </si>
  <si>
    <t xml:space="preserve">Odbor životního prostředí a zemědělství  celkem </t>
  </si>
  <si>
    <t xml:space="preserve">11. Zůstatek na bankovních účtech Olomouckého kraje k 31. 12. 2018 </t>
  </si>
  <si>
    <t xml:space="preserve">1. Zůstatek bankovních účtů Olomouckého kraje k 31.12.2018 a finanční vypořádání </t>
  </si>
  <si>
    <t xml:space="preserve">Zůstatek bankovních účtů k 31.12.2018 k zapojení do rozpočtu roku 2019 </t>
  </si>
  <si>
    <t>Finanční vypořádání na základě veřejnoprávních smluv s Olomouckým krajem - Příloha č. 10</t>
  </si>
  <si>
    <t>Finanční vypořádání příspěvkových organizací - Příloha č. 9</t>
  </si>
  <si>
    <t xml:space="preserve">Alokace dotačního programu Fondu na podporu výstavby a obnovy vodohospodářské infrastruktury na území Olomouckého kraje </t>
  </si>
  <si>
    <t>ODSH</t>
  </si>
  <si>
    <t>Dofinancování strojních investic SSOK</t>
  </si>
  <si>
    <t xml:space="preserve">b) automobilový podvozek 4x4, nástavba sypač chemik, sklápěcí korba, čelní segmentová radlice </t>
  </si>
  <si>
    <t xml:space="preserve">c) automobilový podvozek 4x4, nástavba sypač chemik, sklápěcí korba, čelní segmentová radlice </t>
  </si>
  <si>
    <t>Dofinancování opravy silnice II/150 Prostějov, ul. Plumlovská</t>
  </si>
  <si>
    <t xml:space="preserve">Financování projektové dokumentace investičních akcí </t>
  </si>
  <si>
    <t xml:space="preserve">Odbor dopravy a silničního hospodářství celkem </t>
  </si>
  <si>
    <t>ZZS OK - na nově zřízenou posádku RZP v Přerově od 1.7.2019</t>
  </si>
  <si>
    <t xml:space="preserve">ZZS OK - router </t>
  </si>
  <si>
    <t xml:space="preserve">SSOK - sečení travních porostů </t>
  </si>
  <si>
    <t xml:space="preserve">Dětský domov a Školní jídelna Hranice - víceúčelové hřiště s umělým povrchem </t>
  </si>
  <si>
    <t xml:space="preserve">Švehlova střední škola polytechnická Prostějov - pořízení užitkového vozidla pro přepravu žáků </t>
  </si>
  <si>
    <t>Střední odborná škola Litovel - pořízení Škody Octavia Combi 1,6</t>
  </si>
  <si>
    <t xml:space="preserve">Gymnázium Jana Opletala Litovel - modernizace učeben informační a komunikační technologie a biologie včetně vybavení </t>
  </si>
  <si>
    <t>Střední škola zemědělská Přerov - statické zajištění objektu mechanizace a autoškoly</t>
  </si>
  <si>
    <t>Střední škola zemědělská Přerov - elektrická pánev</t>
  </si>
  <si>
    <t>Gymnázium Jiřího Wolkera Prostějov - malířské a natěračské práce</t>
  </si>
  <si>
    <t>Domov pro seniory Radkova Lhota - oprava střechy HB</t>
  </si>
  <si>
    <t>Střední škola sociální péče a služeb Zábřeh - opravy odloučeného pracoviště Žádlovice</t>
  </si>
  <si>
    <t xml:space="preserve">Střední odborná škola Šumperk - opravy podlah a pokládky PVC a DM </t>
  </si>
  <si>
    <t xml:space="preserve">Střední odborná škola Šumperk - opravy sociálního zařízení (sprchy, WC) včetně stupaček na DM </t>
  </si>
  <si>
    <t>Domov Štíty - Jedlí - přemístění plynovodu Štíty</t>
  </si>
  <si>
    <t xml:space="preserve">Domov pro seniory Tovačov - dodávka a motáž nového evykuačního výtahu </t>
  </si>
  <si>
    <t>PO z oblasti sociální - dofinancování mzdových  a provozních nákladů</t>
  </si>
  <si>
    <t>Rezerva pro OPŘPO - na dokrytí mimořádných nákladů - zvýšené ceny za energie a teplo, havárie</t>
  </si>
  <si>
    <t>SMN a.s. - o.z. Nemocnice Šternberk - interní pavilon</t>
  </si>
  <si>
    <t xml:space="preserve">SMN a.s. - o.z. Nemocnice Šternberk -  rekonstrukce střech a oken </t>
  </si>
  <si>
    <t>Realizace energeticky úsporných opatření - SMN a.s. - o.z. Nemocnice Přerov -  domov sester</t>
  </si>
  <si>
    <t>Realizace energeticky úsporných opatření - SMN a.s. - o.z. Nemocnice Šternberk - internát</t>
  </si>
  <si>
    <t>SMN a.s. - o.z. Nemocnice Šternberk -  parkovací plochy</t>
  </si>
  <si>
    <t>Celkem k použití v roce 2019</t>
  </si>
  <si>
    <t>Celkem k použití v rozpočtu roku 2019</t>
  </si>
  <si>
    <t xml:space="preserve">Odbor ekonomický celkem </t>
  </si>
  <si>
    <t>OE</t>
  </si>
  <si>
    <t>Doplnění rezervy Olomouckého kraje</t>
  </si>
  <si>
    <t xml:space="preserve">Odbor  investic celkem </t>
  </si>
  <si>
    <t>a) automobilový podvozek 6x6, nástavba sypač chemik, sklápěcí korba, čelní segmentová radlice</t>
  </si>
  <si>
    <t>Bude použito jako zdroj při sestavení návrhu rozpočtu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</si>
</sst>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 val="double"/>
      <sz val="13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3"/>
      <name val="Arial"/>
      <family val="2"/>
      <charset val="238"/>
    </font>
    <font>
      <b/>
      <sz val="12"/>
      <color indexed="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/>
    <xf numFmtId="8" fontId="8" fillId="2" borderId="0" xfId="0" applyNumberFormat="1" applyFont="1" applyFill="1"/>
    <xf numFmtId="164" fontId="8" fillId="2" borderId="0" xfId="0" applyNumberFormat="1" applyFont="1" applyFill="1"/>
    <xf numFmtId="164" fontId="3" fillId="2" borderId="1" xfId="0" applyNumberFormat="1" applyFont="1" applyFill="1" applyBorder="1" applyAlignment="1">
      <alignment horizontal="right" shrinkToFit="1"/>
    </xf>
    <xf numFmtId="0" fontId="9" fillId="2" borderId="0" xfId="0" applyFont="1" applyFill="1"/>
    <xf numFmtId="0" fontId="10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10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2" fillId="2" borderId="0" xfId="0" applyFont="1" applyFill="1" applyAlignment="1">
      <alignment wrapText="1"/>
    </xf>
    <xf numFmtId="164" fontId="1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2" fillId="3" borderId="1" xfId="0" applyFont="1" applyFill="1" applyBorder="1" applyAlignment="1">
      <alignment wrapText="1"/>
    </xf>
    <xf numFmtId="164" fontId="13" fillId="3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3" fillId="3" borderId="1" xfId="0" applyFont="1" applyFill="1" applyBorder="1"/>
    <xf numFmtId="0" fontId="9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3" fillId="3" borderId="0" xfId="0" applyFont="1" applyFill="1"/>
    <xf numFmtId="0" fontId="4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wrapText="1"/>
    </xf>
    <xf numFmtId="164" fontId="17" fillId="2" borderId="0" xfId="0" applyNumberFormat="1" applyFont="1" applyFill="1" applyAlignment="1">
      <alignment wrapText="1"/>
    </xf>
    <xf numFmtId="0" fontId="18" fillId="2" borderId="0" xfId="0" applyFont="1" applyFill="1"/>
    <xf numFmtId="164" fontId="19" fillId="2" borderId="0" xfId="0" applyNumberFormat="1" applyFont="1" applyFill="1" applyAlignment="1">
      <alignment wrapText="1"/>
    </xf>
    <xf numFmtId="0" fontId="19" fillId="2" borderId="0" xfId="0" applyFont="1" applyFill="1" applyAlignment="1">
      <alignment wrapText="1"/>
    </xf>
    <xf numFmtId="164" fontId="20" fillId="2" borderId="0" xfId="0" applyNumberFormat="1" applyFont="1" applyFill="1"/>
    <xf numFmtId="0" fontId="20" fillId="2" borderId="0" xfId="0" applyFont="1" applyFill="1"/>
    <xf numFmtId="0" fontId="20" fillId="0" borderId="0" xfId="0" applyFont="1" applyFill="1"/>
    <xf numFmtId="0" fontId="3" fillId="0" borderId="0" xfId="0" applyFont="1" applyFill="1"/>
    <xf numFmtId="164" fontId="21" fillId="2" borderId="0" xfId="0" applyNumberFormat="1" applyFont="1" applyFill="1"/>
    <xf numFmtId="0" fontId="10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/>
    </xf>
    <xf numFmtId="0" fontId="15" fillId="0" borderId="0" xfId="0" applyFont="1" applyAlignment="1">
      <alignment horizontal="left" wrapText="1"/>
    </xf>
    <xf numFmtId="164" fontId="12" fillId="2" borderId="0" xfId="0" applyNumberFormat="1" applyFont="1" applyFill="1" applyAlignment="1">
      <alignment horizontal="right"/>
    </xf>
    <xf numFmtId="4" fontId="3" fillId="3" borderId="0" xfId="0" applyNumberFormat="1" applyFont="1" applyFill="1"/>
    <xf numFmtId="4" fontId="3" fillId="2" borderId="0" xfId="0" applyNumberFormat="1" applyFont="1" applyFill="1"/>
    <xf numFmtId="4" fontId="0" fillId="0" borderId="0" xfId="0" applyNumberFormat="1"/>
    <xf numFmtId="0" fontId="2" fillId="3" borderId="1" xfId="0" applyFont="1" applyFill="1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center" shrinkToFit="1"/>
    </xf>
    <xf numFmtId="4" fontId="22" fillId="0" borderId="0" xfId="0" applyNumberFormat="1" applyFont="1"/>
    <xf numFmtId="0" fontId="1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8/ROK%2003.06.2019/x.x.%20-%20Z&#225;v&#283;re&#269;n&#253;%20&#250;&#269;et%202018%20-%20P&#345;&#237;loha%20&#269;.%2001%20%20(bilance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8/ROK%2003.06.2019/17.1.%20-%20Z&#225;v&#283;re&#269;n&#253;%20&#250;&#269;et%202018%20-%20P&#345;&#237;loha%20&#269;.%2010%20(dotac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8/ROK%2003.06.2019/17.1.%20-%20Z&#225;v&#283;re&#269;n&#253;%20&#250;&#269;et%202018%20-%20P&#345;&#237;loha%20&#269;.%2009%20(finan&#269;n&#237;%20vypo&#345;&#225;d&#225;n&#237;%20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6">
          <cell r="D56">
            <v>-12312608.49</v>
          </cell>
          <cell r="E56"/>
        </row>
        <row r="57">
          <cell r="D57">
            <v>287597148.94999868</v>
          </cell>
          <cell r="E5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17">
          <cell r="E117">
            <v>5044989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</sheetNames>
    <sheetDataSet>
      <sheetData sheetId="0">
        <row r="45">
          <cell r="G45">
            <v>56313116.770000003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view="pageBreakPreview" topLeftCell="A58" zoomScaleNormal="100" zoomScaleSheetLayoutView="100" workbookViewId="0">
      <selection activeCell="K67" sqref="K67:K68"/>
    </sheetView>
  </sheetViews>
  <sheetFormatPr defaultRowHeight="15.75" x14ac:dyDescent="0.25"/>
  <cols>
    <col min="1" max="1" width="3.85546875" style="25" customWidth="1"/>
    <col min="2" max="2" width="8" style="26" customWidth="1"/>
    <col min="3" max="3" width="93.5703125" customWidth="1"/>
    <col min="4" max="4" width="25" style="27" customWidth="1"/>
    <col min="5" max="5" width="30.42578125" customWidth="1"/>
  </cols>
  <sheetData>
    <row r="1" spans="1:4" s="3" customFormat="1" ht="18" x14ac:dyDescent="0.25">
      <c r="A1" s="1" t="s">
        <v>10</v>
      </c>
      <c r="B1" s="2"/>
      <c r="D1" s="4"/>
    </row>
    <row r="2" spans="1:4" s="3" customFormat="1" ht="15.75" customHeight="1" x14ac:dyDescent="0.25">
      <c r="A2" s="5"/>
      <c r="B2" s="2"/>
      <c r="D2" s="4"/>
    </row>
    <row r="3" spans="1:4" s="8" customFormat="1" ht="15.75" customHeight="1" x14ac:dyDescent="0.25">
      <c r="A3" s="6" t="s">
        <v>11</v>
      </c>
      <c r="B3" s="7"/>
      <c r="D3" s="9"/>
    </row>
    <row r="4" spans="1:4" s="3" customFormat="1" ht="15.75" customHeight="1" x14ac:dyDescent="0.25">
      <c r="A4" s="5"/>
      <c r="B4" s="2"/>
      <c r="D4" s="4"/>
    </row>
    <row r="5" spans="1:4" s="2" customFormat="1" ht="15.75" customHeight="1" x14ac:dyDescent="0.2">
      <c r="A5" s="10" t="s">
        <v>12</v>
      </c>
      <c r="D5" s="11">
        <f>SUM('[1]1. Bilance příjmů a výdajů'!$D$57:$E$57)</f>
        <v>287597148.94999868</v>
      </c>
    </row>
    <row r="6" spans="1:4" s="2" customFormat="1" ht="15.75" customHeight="1" x14ac:dyDescent="0.2">
      <c r="A6" s="10" t="s">
        <v>13</v>
      </c>
      <c r="D6" s="12">
        <f>SUM([2]List1!$E$117)</f>
        <v>5044989</v>
      </c>
    </row>
    <row r="7" spans="1:4" s="2" customFormat="1" ht="15.75" customHeight="1" x14ac:dyDescent="0.2">
      <c r="A7" s="10" t="s">
        <v>14</v>
      </c>
      <c r="D7" s="12">
        <f>SUM([3]List2!$G$45)</f>
        <v>56313116.770000003</v>
      </c>
    </row>
    <row r="8" spans="1:4" s="3" customFormat="1" ht="15.75" customHeight="1" thickBot="1" x14ac:dyDescent="0.3">
      <c r="A8" s="15" t="s">
        <v>47</v>
      </c>
      <c r="B8" s="16"/>
      <c r="C8" s="17"/>
      <c r="D8" s="13">
        <f>SUM(D5:D7)</f>
        <v>348955254.71999866</v>
      </c>
    </row>
    <row r="9" spans="1:4" s="3" customFormat="1" ht="15.75" customHeight="1" thickTop="1" x14ac:dyDescent="0.25">
      <c r="A9" s="18"/>
      <c r="B9" s="19"/>
      <c r="C9" s="20"/>
      <c r="D9" s="21"/>
    </row>
    <row r="10" spans="1:4" s="24" customFormat="1" ht="14.25" customHeight="1" thickBot="1" x14ac:dyDescent="0.25">
      <c r="A10" s="70" t="s">
        <v>0</v>
      </c>
      <c r="B10" s="70"/>
      <c r="C10" s="22" t="s">
        <v>1</v>
      </c>
      <c r="D10" s="23" t="s">
        <v>2</v>
      </c>
    </row>
    <row r="11" spans="1:4" s="3" customFormat="1" ht="15.75" customHeight="1" thickTop="1" x14ac:dyDescent="0.25">
      <c r="A11" s="18"/>
      <c r="B11" s="19"/>
      <c r="C11" s="20"/>
      <c r="D11" s="21"/>
    </row>
    <row r="12" spans="1:4" s="29" customFormat="1" ht="31.5" x14ac:dyDescent="0.25">
      <c r="A12" s="33">
        <v>1</v>
      </c>
      <c r="B12" s="14" t="s">
        <v>3</v>
      </c>
      <c r="C12" s="61" t="s">
        <v>15</v>
      </c>
      <c r="D12" s="34">
        <v>20000000</v>
      </c>
    </row>
    <row r="13" spans="1:4" s="30" customFormat="1" x14ac:dyDescent="0.25">
      <c r="A13" s="28"/>
      <c r="B13" s="14"/>
      <c r="C13" s="31"/>
      <c r="D13" s="32"/>
    </row>
    <row r="14" spans="1:4" s="39" customFormat="1" thickBot="1" x14ac:dyDescent="0.25">
      <c r="A14" s="35" t="s">
        <v>9</v>
      </c>
      <c r="B14" s="36"/>
      <c r="C14" s="37"/>
      <c r="D14" s="38">
        <f>SUM(D12:D13)</f>
        <v>20000000</v>
      </c>
    </row>
    <row r="15" spans="1:4" ht="16.5" thickTop="1" x14ac:dyDescent="0.25">
      <c r="A15" s="46"/>
      <c r="B15" s="2"/>
      <c r="C15" s="3"/>
      <c r="D15" s="4"/>
    </row>
    <row r="16" spans="1:4" s="29" customFormat="1" x14ac:dyDescent="0.25">
      <c r="A16" s="33">
        <v>1</v>
      </c>
      <c r="B16" s="14" t="s">
        <v>16</v>
      </c>
      <c r="C16" s="47" t="s">
        <v>17</v>
      </c>
      <c r="D16" s="34">
        <f>SUM(D17:D19)</f>
        <v>1904000</v>
      </c>
    </row>
    <row r="17" spans="1:4" s="30" customFormat="1" ht="15.75" customHeight="1" x14ac:dyDescent="0.25">
      <c r="A17" s="28"/>
      <c r="B17" s="14"/>
      <c r="C17" s="31" t="s">
        <v>52</v>
      </c>
      <c r="D17" s="62">
        <v>867000</v>
      </c>
    </row>
    <row r="18" spans="1:4" s="30" customFormat="1" ht="15.75" customHeight="1" x14ac:dyDescent="0.25">
      <c r="A18" s="28"/>
      <c r="B18" s="14"/>
      <c r="C18" s="31" t="s">
        <v>18</v>
      </c>
      <c r="D18" s="62">
        <v>868000</v>
      </c>
    </row>
    <row r="19" spans="1:4" s="30" customFormat="1" ht="15.75" customHeight="1" x14ac:dyDescent="0.25">
      <c r="A19" s="28"/>
      <c r="B19" s="14"/>
      <c r="C19" s="31" t="s">
        <v>19</v>
      </c>
      <c r="D19" s="62">
        <v>169000</v>
      </c>
    </row>
    <row r="20" spans="1:4" s="30" customFormat="1" ht="15.75" customHeight="1" x14ac:dyDescent="0.25">
      <c r="A20" s="28"/>
      <c r="B20" s="14"/>
      <c r="C20" s="31"/>
      <c r="D20" s="32"/>
    </row>
    <row r="21" spans="1:4" s="30" customFormat="1" x14ac:dyDescent="0.25">
      <c r="A21" s="28">
        <v>2</v>
      </c>
      <c r="B21" s="14" t="s">
        <v>16</v>
      </c>
      <c r="C21" s="59" t="s">
        <v>21</v>
      </c>
      <c r="D21" s="60">
        <v>3000000</v>
      </c>
    </row>
    <row r="22" spans="1:4" s="30" customFormat="1" x14ac:dyDescent="0.25">
      <c r="A22" s="28"/>
      <c r="B22" s="14"/>
      <c r="C22" s="59"/>
      <c r="D22" s="60"/>
    </row>
    <row r="23" spans="1:4" s="30" customFormat="1" x14ac:dyDescent="0.25">
      <c r="A23" s="28">
        <v>3</v>
      </c>
      <c r="B23" s="14" t="s">
        <v>16</v>
      </c>
      <c r="C23" s="59" t="s">
        <v>20</v>
      </c>
      <c r="D23" s="60">
        <v>2650000</v>
      </c>
    </row>
    <row r="24" spans="1:4" s="30" customFormat="1" x14ac:dyDescent="0.25">
      <c r="A24" s="28"/>
      <c r="B24" s="14"/>
      <c r="C24" s="31"/>
      <c r="D24" s="32"/>
    </row>
    <row r="25" spans="1:4" s="39" customFormat="1" thickBot="1" x14ac:dyDescent="0.25">
      <c r="A25" s="35" t="s">
        <v>22</v>
      </c>
      <c r="B25" s="36"/>
      <c r="C25" s="37"/>
      <c r="D25" s="38">
        <f>SUM(D16,D21,D23)</f>
        <v>7554000</v>
      </c>
    </row>
    <row r="26" spans="1:4" s="30" customFormat="1" ht="16.5" thickTop="1" x14ac:dyDescent="0.25">
      <c r="A26" s="28"/>
      <c r="B26" s="14"/>
      <c r="C26" s="31"/>
      <c r="D26" s="32"/>
    </row>
    <row r="27" spans="1:4" x14ac:dyDescent="0.25">
      <c r="A27" s="46"/>
      <c r="B27" s="2"/>
      <c r="C27" s="3"/>
      <c r="D27" s="4"/>
    </row>
    <row r="28" spans="1:4" s="29" customFormat="1" x14ac:dyDescent="0.25">
      <c r="A28" s="33">
        <v>1</v>
      </c>
      <c r="B28" s="14" t="s">
        <v>4</v>
      </c>
      <c r="C28" s="29" t="s">
        <v>23</v>
      </c>
      <c r="D28" s="34">
        <v>1493799</v>
      </c>
    </row>
    <row r="29" spans="1:4" s="30" customFormat="1" x14ac:dyDescent="0.25">
      <c r="A29" s="28"/>
      <c r="B29" s="14"/>
      <c r="C29" s="31"/>
      <c r="D29" s="32"/>
    </row>
    <row r="30" spans="1:4" s="29" customFormat="1" x14ac:dyDescent="0.25">
      <c r="A30" s="33">
        <v>2</v>
      </c>
      <c r="B30" s="14" t="s">
        <v>4</v>
      </c>
      <c r="C30" s="29" t="s">
        <v>24</v>
      </c>
      <c r="D30" s="34">
        <v>880000</v>
      </c>
    </row>
    <row r="31" spans="1:4" s="29" customFormat="1" x14ac:dyDescent="0.25">
      <c r="A31" s="33"/>
      <c r="B31" s="14"/>
      <c r="D31" s="34"/>
    </row>
    <row r="32" spans="1:4" s="29" customFormat="1" x14ac:dyDescent="0.25">
      <c r="A32" s="33">
        <v>3</v>
      </c>
      <c r="B32" s="14" t="s">
        <v>4</v>
      </c>
      <c r="C32" s="29" t="s">
        <v>25</v>
      </c>
      <c r="D32" s="34">
        <v>8000000</v>
      </c>
    </row>
    <row r="33" spans="1:4" s="29" customFormat="1" x14ac:dyDescent="0.25">
      <c r="A33" s="33"/>
      <c r="B33" s="14"/>
      <c r="D33" s="34"/>
    </row>
    <row r="34" spans="1:4" s="29" customFormat="1" x14ac:dyDescent="0.25">
      <c r="A34" s="33">
        <v>4</v>
      </c>
      <c r="B34" s="14" t="s">
        <v>4</v>
      </c>
      <c r="C34" s="29" t="s">
        <v>26</v>
      </c>
      <c r="D34" s="34">
        <v>850000</v>
      </c>
    </row>
    <row r="35" spans="1:4" s="29" customFormat="1" x14ac:dyDescent="0.25">
      <c r="A35" s="33"/>
      <c r="B35" s="48"/>
      <c r="C35" s="49"/>
      <c r="D35" s="50"/>
    </row>
    <row r="36" spans="1:4" s="29" customFormat="1" ht="31.5" x14ac:dyDescent="0.25">
      <c r="A36" s="33">
        <v>5</v>
      </c>
      <c r="B36" s="14" t="s">
        <v>4</v>
      </c>
      <c r="C36" s="29" t="s">
        <v>27</v>
      </c>
      <c r="D36" s="34">
        <v>1000000</v>
      </c>
    </row>
    <row r="37" spans="1:4" s="29" customFormat="1" x14ac:dyDescent="0.25">
      <c r="A37" s="33"/>
      <c r="B37" s="48"/>
      <c r="C37" s="49"/>
      <c r="D37" s="50"/>
    </row>
    <row r="38" spans="1:4" s="29" customFormat="1" x14ac:dyDescent="0.25">
      <c r="A38" s="33">
        <v>6</v>
      </c>
      <c r="B38" s="14" t="s">
        <v>4</v>
      </c>
      <c r="C38" s="29" t="s">
        <v>28</v>
      </c>
      <c r="D38" s="34">
        <v>600000</v>
      </c>
    </row>
    <row r="39" spans="1:4" s="29" customFormat="1" x14ac:dyDescent="0.25">
      <c r="A39" s="33"/>
      <c r="B39" s="51"/>
      <c r="C39" s="53"/>
      <c r="D39" s="52"/>
    </row>
    <row r="40" spans="1:4" s="29" customFormat="1" ht="31.5" x14ac:dyDescent="0.25">
      <c r="A40" s="33">
        <v>7</v>
      </c>
      <c r="B40" s="14" t="s">
        <v>4</v>
      </c>
      <c r="C40" s="29" t="s">
        <v>29</v>
      </c>
      <c r="D40" s="34">
        <v>2998282</v>
      </c>
    </row>
    <row r="41" spans="1:4" s="29" customFormat="1" x14ac:dyDescent="0.25">
      <c r="A41" s="33"/>
      <c r="B41" s="48"/>
      <c r="C41" s="49"/>
      <c r="D41" s="50"/>
    </row>
    <row r="42" spans="1:4" s="29" customFormat="1" ht="20.25" customHeight="1" x14ac:dyDescent="0.25">
      <c r="A42" s="33">
        <v>8</v>
      </c>
      <c r="B42" s="14" t="s">
        <v>4</v>
      </c>
      <c r="C42" s="29" t="s">
        <v>30</v>
      </c>
      <c r="D42" s="34">
        <v>260000</v>
      </c>
    </row>
    <row r="43" spans="1:4" s="29" customFormat="1" x14ac:dyDescent="0.25">
      <c r="A43" s="33"/>
      <c r="B43" s="14"/>
      <c r="D43" s="34"/>
    </row>
    <row r="44" spans="1:4" s="29" customFormat="1" ht="18.75" customHeight="1" x14ac:dyDescent="0.25">
      <c r="A44" s="33">
        <v>9</v>
      </c>
      <c r="B44" s="14" t="s">
        <v>4</v>
      </c>
      <c r="C44" s="29" t="s">
        <v>31</v>
      </c>
      <c r="D44" s="34">
        <v>150000</v>
      </c>
    </row>
    <row r="45" spans="1:4" s="29" customFormat="1" x14ac:dyDescent="0.25">
      <c r="A45" s="33"/>
      <c r="B45" s="14"/>
      <c r="D45" s="34"/>
    </row>
    <row r="46" spans="1:4" s="29" customFormat="1" x14ac:dyDescent="0.25">
      <c r="A46" s="33">
        <v>10</v>
      </c>
      <c r="B46" s="14" t="s">
        <v>4</v>
      </c>
      <c r="C46" s="29" t="s">
        <v>32</v>
      </c>
      <c r="D46" s="34">
        <v>1000000</v>
      </c>
    </row>
    <row r="47" spans="1:4" s="29" customFormat="1" x14ac:dyDescent="0.25">
      <c r="A47" s="33"/>
      <c r="B47" s="14"/>
      <c r="D47" s="34"/>
    </row>
    <row r="48" spans="1:4" s="29" customFormat="1" x14ac:dyDescent="0.25">
      <c r="A48" s="33">
        <v>11</v>
      </c>
      <c r="B48" s="14" t="s">
        <v>4</v>
      </c>
      <c r="C48" s="29" t="s">
        <v>33</v>
      </c>
      <c r="D48" s="34">
        <v>495000</v>
      </c>
    </row>
    <row r="49" spans="1:4" s="29" customFormat="1" x14ac:dyDescent="0.25">
      <c r="A49" s="33"/>
      <c r="B49" s="14"/>
      <c r="D49" s="34"/>
    </row>
    <row r="50" spans="1:4" s="29" customFormat="1" ht="31.5" x14ac:dyDescent="0.25">
      <c r="A50" s="33">
        <v>12</v>
      </c>
      <c r="B50" s="14" t="s">
        <v>4</v>
      </c>
      <c r="C50" s="29" t="s">
        <v>34</v>
      </c>
      <c r="D50" s="34">
        <v>500000</v>
      </c>
    </row>
    <row r="51" spans="1:4" s="29" customFormat="1" x14ac:dyDescent="0.25">
      <c r="A51" s="33"/>
      <c r="B51" s="14"/>
      <c r="D51" s="34"/>
    </row>
    <row r="52" spans="1:4" s="29" customFormat="1" x14ac:dyDescent="0.25">
      <c r="A52" s="33">
        <f>A50+1</f>
        <v>13</v>
      </c>
      <c r="B52" s="14" t="s">
        <v>4</v>
      </c>
      <c r="C52" s="29" t="s">
        <v>35</v>
      </c>
      <c r="D52" s="34">
        <v>1176294</v>
      </c>
    </row>
    <row r="53" spans="1:4" s="29" customFormat="1" x14ac:dyDescent="0.25">
      <c r="A53" s="33"/>
      <c r="B53" s="14"/>
      <c r="D53" s="34"/>
    </row>
    <row r="54" spans="1:4" s="29" customFormat="1" ht="31.5" x14ac:dyDescent="0.25">
      <c r="A54" s="33">
        <f>A52+1</f>
        <v>14</v>
      </c>
      <c r="B54" s="14" t="s">
        <v>4</v>
      </c>
      <c r="C54" s="29" t="s">
        <v>36</v>
      </c>
      <c r="D54" s="34">
        <v>4411254</v>
      </c>
    </row>
    <row r="55" spans="1:4" s="29" customFormat="1" x14ac:dyDescent="0.25">
      <c r="A55" s="33"/>
      <c r="B55" s="48"/>
      <c r="C55" s="49"/>
      <c r="D55" s="50"/>
    </row>
    <row r="56" spans="1:4" s="29" customFormat="1" x14ac:dyDescent="0.25">
      <c r="A56" s="33">
        <f>A54+1</f>
        <v>15</v>
      </c>
      <c r="B56" s="14" t="s">
        <v>4</v>
      </c>
      <c r="C56" s="29" t="s">
        <v>37</v>
      </c>
      <c r="D56" s="34">
        <v>260000</v>
      </c>
    </row>
    <row r="57" spans="1:4" s="29" customFormat="1" x14ac:dyDescent="0.25">
      <c r="A57" s="33"/>
      <c r="B57" s="14"/>
      <c r="D57" s="34"/>
    </row>
    <row r="58" spans="1:4" s="29" customFormat="1" x14ac:dyDescent="0.25">
      <c r="A58" s="33">
        <f>A56+1</f>
        <v>16</v>
      </c>
      <c r="B58" s="14" t="s">
        <v>4</v>
      </c>
      <c r="C58" s="29" t="s">
        <v>38</v>
      </c>
      <c r="D58" s="34">
        <v>1679000</v>
      </c>
    </row>
    <row r="59" spans="1:4" s="29" customFormat="1" x14ac:dyDescent="0.25">
      <c r="A59" s="33"/>
      <c r="B59" s="14"/>
      <c r="D59" s="34"/>
    </row>
    <row r="60" spans="1:4" s="29" customFormat="1" x14ac:dyDescent="0.25">
      <c r="A60" s="33">
        <f>A58+1</f>
        <v>17</v>
      </c>
      <c r="B60" s="14" t="s">
        <v>4</v>
      </c>
      <c r="C60" s="29" t="s">
        <v>39</v>
      </c>
      <c r="D60" s="34">
        <v>98535489</v>
      </c>
    </row>
    <row r="61" spans="1:4" s="29" customFormat="1" x14ac:dyDescent="0.25">
      <c r="A61" s="33"/>
      <c r="B61" s="14"/>
      <c r="D61" s="34"/>
    </row>
    <row r="62" spans="1:4" s="29" customFormat="1" ht="31.5" x14ac:dyDescent="0.25">
      <c r="A62" s="33">
        <f>A60+1</f>
        <v>18</v>
      </c>
      <c r="B62" s="14" t="s">
        <v>4</v>
      </c>
      <c r="C62" s="29" t="s">
        <v>40</v>
      </c>
      <c r="D62" s="34">
        <v>6000000</v>
      </c>
    </row>
    <row r="63" spans="1:4" s="29" customFormat="1" x14ac:dyDescent="0.25">
      <c r="A63" s="33"/>
      <c r="B63" s="14"/>
      <c r="D63" s="34"/>
    </row>
    <row r="64" spans="1:4" s="39" customFormat="1" thickBot="1" x14ac:dyDescent="0.25">
      <c r="A64" s="35" t="s">
        <v>7</v>
      </c>
      <c r="B64" s="36"/>
      <c r="C64" s="37"/>
      <c r="D64" s="38">
        <f>SUM(D28:D62)</f>
        <v>130289118</v>
      </c>
    </row>
    <row r="65" spans="1:6" s="30" customFormat="1" ht="16.5" thickTop="1" x14ac:dyDescent="0.25">
      <c r="A65" s="28"/>
      <c r="B65" s="14"/>
      <c r="C65" s="31"/>
      <c r="D65" s="32"/>
    </row>
    <row r="66" spans="1:6" s="30" customFormat="1" x14ac:dyDescent="0.25">
      <c r="A66" s="28"/>
      <c r="B66" s="14"/>
      <c r="C66" s="31"/>
      <c r="D66" s="32"/>
    </row>
    <row r="67" spans="1:6" s="24" customFormat="1" ht="14.25" customHeight="1" thickBot="1" x14ac:dyDescent="0.25">
      <c r="A67" s="70" t="s">
        <v>0</v>
      </c>
      <c r="B67" s="70"/>
      <c r="C67" s="22" t="s">
        <v>1</v>
      </c>
      <c r="D67" s="23" t="s">
        <v>2</v>
      </c>
    </row>
    <row r="68" spans="1:6" s="30" customFormat="1" ht="16.5" thickTop="1" x14ac:dyDescent="0.25">
      <c r="A68" s="28"/>
      <c r="B68" s="14"/>
      <c r="C68" s="31"/>
      <c r="D68" s="32"/>
    </row>
    <row r="69" spans="1:6" s="29" customFormat="1" x14ac:dyDescent="0.25">
      <c r="A69" s="33">
        <v>1</v>
      </c>
      <c r="B69" s="14" t="s">
        <v>49</v>
      </c>
      <c r="C69" s="29" t="s">
        <v>50</v>
      </c>
      <c r="D69" s="34">
        <v>41112136.719999999</v>
      </c>
    </row>
    <row r="70" spans="1:6" s="30" customFormat="1" x14ac:dyDescent="0.25">
      <c r="A70" s="28"/>
      <c r="B70" s="14"/>
      <c r="C70" s="31"/>
      <c r="D70" s="32"/>
    </row>
    <row r="71" spans="1:6" s="39" customFormat="1" thickBot="1" x14ac:dyDescent="0.25">
      <c r="A71" s="35" t="s">
        <v>48</v>
      </c>
      <c r="B71" s="36"/>
      <c r="C71" s="37"/>
      <c r="D71" s="38">
        <f>SUM(D69:D70)</f>
        <v>41112136.719999999</v>
      </c>
    </row>
    <row r="72" spans="1:6" s="30" customFormat="1" ht="16.5" thickTop="1" x14ac:dyDescent="0.25">
      <c r="A72" s="28"/>
      <c r="B72" s="14"/>
      <c r="C72" s="31"/>
      <c r="D72" s="32"/>
    </row>
    <row r="73" spans="1:6" s="43" customFormat="1" ht="21" customHeight="1" thickBot="1" x14ac:dyDescent="0.3">
      <c r="A73" s="40" t="s">
        <v>5</v>
      </c>
      <c r="B73" s="41"/>
      <c r="C73" s="40"/>
      <c r="D73" s="42">
        <f>SUM(D14,D25,D64,D71 )</f>
        <v>198955254.72</v>
      </c>
      <c r="E73" s="63">
        <f>SUM(D8)</f>
        <v>348955254.71999866</v>
      </c>
    </row>
    <row r="74" spans="1:6" s="45" customFormat="1" ht="16.5" customHeight="1" thickTop="1" x14ac:dyDescent="0.25">
      <c r="A74" s="44"/>
      <c r="B74" s="14"/>
      <c r="C74" s="30"/>
      <c r="D74" s="4"/>
      <c r="E74" s="64">
        <f>-SUM(D73)</f>
        <v>-198955254.72</v>
      </c>
      <c r="F74" s="30"/>
    </row>
    <row r="75" spans="1:6" x14ac:dyDescent="0.25">
      <c r="A75" s="46"/>
      <c r="B75" s="2"/>
      <c r="C75" s="3"/>
      <c r="D75" s="4"/>
      <c r="E75" s="65">
        <f>SUM(E73:E74)</f>
        <v>149999999.99999866</v>
      </c>
    </row>
    <row r="76" spans="1:6" s="43" customFormat="1" ht="21" customHeight="1" thickBot="1" x14ac:dyDescent="0.3">
      <c r="A76" s="40" t="s">
        <v>53</v>
      </c>
      <c r="B76" s="41"/>
      <c r="C76" s="40"/>
      <c r="D76" s="42">
        <v>150000000</v>
      </c>
      <c r="E76" s="63">
        <f>SUM(D73:D76)</f>
        <v>348955254.72000003</v>
      </c>
    </row>
    <row r="77" spans="1:6" ht="16.5" thickTop="1" x14ac:dyDescent="0.25">
      <c r="A77" s="46"/>
      <c r="B77" s="2"/>
      <c r="C77" s="3"/>
      <c r="D77" s="4"/>
      <c r="E77" s="69">
        <f>D8-E76</f>
        <v>-1.3709068298339844E-6</v>
      </c>
    </row>
    <row r="78" spans="1:6" x14ac:dyDescent="0.25">
      <c r="A78" s="46"/>
      <c r="B78" s="2"/>
      <c r="C78" s="3"/>
      <c r="D78" s="4"/>
    </row>
    <row r="79" spans="1:6" s="56" customFormat="1" ht="16.5" x14ac:dyDescent="0.25">
      <c r="A79" s="8" t="s">
        <v>8</v>
      </c>
      <c r="B79" s="54"/>
      <c r="C79" s="55"/>
      <c r="D79" s="4">
        <f>-SUM('[1]1. Bilance příjmů a výdajů'!$D$56:$E$56)</f>
        <v>12312608.49</v>
      </c>
      <c r="E79" s="55"/>
      <c r="F79" s="55"/>
    </row>
    <row r="80" spans="1:6" s="57" customFormat="1" x14ac:dyDescent="0.25">
      <c r="A80" s="30"/>
      <c r="B80" s="14"/>
      <c r="C80" s="30"/>
      <c r="E80" s="30"/>
      <c r="F80" s="30"/>
    </row>
    <row r="81" spans="1:6" s="24" customFormat="1" ht="14.25" customHeight="1" thickBot="1" x14ac:dyDescent="0.25">
      <c r="A81" s="70" t="s">
        <v>0</v>
      </c>
      <c r="B81" s="70"/>
      <c r="C81" s="22" t="s">
        <v>1</v>
      </c>
      <c r="D81" s="23" t="s">
        <v>2</v>
      </c>
    </row>
    <row r="82" spans="1:6" s="57" customFormat="1" ht="16.5" thickTop="1" x14ac:dyDescent="0.25">
      <c r="A82" s="30"/>
      <c r="B82" s="14"/>
      <c r="C82" s="30"/>
      <c r="D82" s="4"/>
      <c r="E82" s="30"/>
      <c r="F82" s="30"/>
    </row>
    <row r="83" spans="1:6" s="57" customFormat="1" x14ac:dyDescent="0.25">
      <c r="A83" s="30">
        <v>1</v>
      </c>
      <c r="B83" s="14" t="s">
        <v>6</v>
      </c>
      <c r="C83" s="29" t="s">
        <v>41</v>
      </c>
      <c r="D83" s="4">
        <v>7039798</v>
      </c>
      <c r="E83" s="30"/>
      <c r="F83" s="30"/>
    </row>
    <row r="84" spans="1:6" s="57" customFormat="1" x14ac:dyDescent="0.25">
      <c r="A84" s="30"/>
      <c r="B84" s="14"/>
      <c r="C84" s="30"/>
      <c r="D84" s="4"/>
      <c r="E84" s="30"/>
      <c r="F84" s="30"/>
    </row>
    <row r="85" spans="1:6" s="57" customFormat="1" x14ac:dyDescent="0.25">
      <c r="A85" s="30">
        <v>2</v>
      </c>
      <c r="B85" s="14" t="s">
        <v>6</v>
      </c>
      <c r="C85" s="30" t="s">
        <v>42</v>
      </c>
      <c r="D85" s="4">
        <v>444495.49</v>
      </c>
      <c r="E85" s="30"/>
      <c r="F85" s="30"/>
    </row>
    <row r="86" spans="1:6" s="57" customFormat="1" x14ac:dyDescent="0.25">
      <c r="A86" s="30"/>
      <c r="B86" s="14"/>
      <c r="C86" s="30"/>
      <c r="D86" s="4"/>
      <c r="E86" s="30"/>
      <c r="F86" s="30"/>
    </row>
    <row r="87" spans="1:6" s="57" customFormat="1" ht="31.5" x14ac:dyDescent="0.25">
      <c r="A87" s="30">
        <v>3</v>
      </c>
      <c r="B87" s="14" t="s">
        <v>6</v>
      </c>
      <c r="C87" s="29" t="s">
        <v>43</v>
      </c>
      <c r="D87" s="4">
        <v>4716012</v>
      </c>
      <c r="E87" s="30"/>
      <c r="F87" s="30"/>
    </row>
    <row r="88" spans="1:6" s="57" customFormat="1" x14ac:dyDescent="0.25">
      <c r="A88" s="30"/>
      <c r="B88" s="14"/>
      <c r="C88" s="30"/>
      <c r="D88" s="4"/>
      <c r="E88" s="30"/>
      <c r="F88" s="30"/>
    </row>
    <row r="89" spans="1:6" s="57" customFormat="1" ht="31.5" x14ac:dyDescent="0.25">
      <c r="A89" s="30">
        <v>4</v>
      </c>
      <c r="B89" s="14" t="s">
        <v>6</v>
      </c>
      <c r="C89" s="29" t="s">
        <v>44</v>
      </c>
      <c r="D89" s="4">
        <v>109353</v>
      </c>
      <c r="E89" s="30"/>
      <c r="F89" s="30"/>
    </row>
    <row r="90" spans="1:6" s="57" customFormat="1" x14ac:dyDescent="0.25">
      <c r="A90" s="30"/>
      <c r="B90" s="14"/>
      <c r="C90" s="29"/>
      <c r="D90" s="4"/>
      <c r="E90" s="30"/>
      <c r="F90" s="30"/>
    </row>
    <row r="91" spans="1:6" s="57" customFormat="1" x14ac:dyDescent="0.25">
      <c r="A91" s="30">
        <v>5</v>
      </c>
      <c r="B91" s="14" t="s">
        <v>6</v>
      </c>
      <c r="C91" s="30" t="s">
        <v>45</v>
      </c>
      <c r="D91" s="4">
        <v>2950</v>
      </c>
      <c r="E91" s="30"/>
      <c r="F91" s="30"/>
    </row>
    <row r="92" spans="1:6" s="57" customFormat="1" x14ac:dyDescent="0.25">
      <c r="A92" s="30"/>
      <c r="B92" s="14"/>
      <c r="C92" s="30"/>
      <c r="D92" s="4"/>
      <c r="E92" s="30"/>
      <c r="F92" s="30"/>
    </row>
    <row r="93" spans="1:6" s="39" customFormat="1" thickBot="1" x14ac:dyDescent="0.25">
      <c r="A93" s="35" t="s">
        <v>51</v>
      </c>
      <c r="B93" s="36"/>
      <c r="C93" s="37"/>
      <c r="D93" s="38">
        <f>SUM(D83:D91)</f>
        <v>12312608.49</v>
      </c>
    </row>
    <row r="94" spans="1:6" s="57" customFormat="1" ht="16.5" thickTop="1" x14ac:dyDescent="0.25">
      <c r="A94" s="30"/>
      <c r="B94" s="14"/>
      <c r="C94" s="30"/>
      <c r="D94" s="4"/>
      <c r="E94" s="30"/>
      <c r="F94" s="30"/>
    </row>
    <row r="95" spans="1:6" ht="20.25" customHeight="1" thickBot="1" x14ac:dyDescent="0.3">
      <c r="A95" s="40" t="s">
        <v>46</v>
      </c>
      <c r="B95" s="66"/>
      <c r="C95" s="67"/>
      <c r="D95" s="68">
        <f>SUM(D83,D85,D87,D89,D91)</f>
        <v>12312608.49</v>
      </c>
      <c r="E95" s="3"/>
      <c r="F95" s="3"/>
    </row>
    <row r="96" spans="1:6" ht="16.5" thickTop="1" x14ac:dyDescent="0.25">
      <c r="A96" s="46"/>
      <c r="B96" s="2"/>
      <c r="C96" s="3"/>
      <c r="D96" s="58"/>
      <c r="E96" s="3"/>
      <c r="F96" s="3"/>
    </row>
    <row r="97" spans="1:4" x14ac:dyDescent="0.25">
      <c r="A97" s="46"/>
      <c r="B97" s="2"/>
      <c r="C97" s="3"/>
      <c r="D97" s="4"/>
    </row>
  </sheetData>
  <mergeCells count="3">
    <mergeCell ref="A10:B10"/>
    <mergeCell ref="A81:B81"/>
    <mergeCell ref="A67:B67"/>
  </mergeCells>
  <pageMargins left="0.70866141732283472" right="0.70866141732283472" top="0.78740157480314965" bottom="0.78740157480314965" header="0.31496062992125984" footer="0.31496062992125984"/>
  <pageSetup paperSize="9" scale="65" firstPageNumber="57" orientation="portrait" useFirstPageNumber="1" r:id="rId1"/>
  <headerFooter>
    <oddFooter>&amp;L&amp;"-,Kurzíva"Zastupitelstvo Olomouckého kraje 24. 6. 2019
6. - Rozpočet Olomouckého kraje 2018 - závěrečný účet
Příloha č. 11: Zůstatek na bankovních účtech Olomouckého kraje k 31.12.2018&amp;R&amp;"-,Kurzíva"Strana &amp;P (celkem 241)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2019-05-28T11:39:54Z</cp:lastPrinted>
  <dcterms:created xsi:type="dcterms:W3CDTF">2018-01-22T12:45:24Z</dcterms:created>
  <dcterms:modified xsi:type="dcterms:W3CDTF">2019-06-04T06:44:06Z</dcterms:modified>
</cp:coreProperties>
</file>