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úvěrů'!$A$1:$D$113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<sst xmlns="http://schemas.openxmlformats.org/spreadsheetml/2006/main" count="84" uniqueCount="36">
  <si>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</si>
  <si>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</si>
  <si>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</si>
  <si>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</si>
  <si>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</si>
  <si>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</si>
  <si>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</si>
  <si>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</si>
  <si>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</si>
  <si>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</si>
  <si>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</si>
  <si>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</si>
  <si>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</si>
  <si>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</si>
  <si>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</si>
  <si>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</si>
  <si>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</si>
  <si>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</si>
  <si>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</si>
  <si>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</si>
  <si>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</si>
  <si>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</si>
  <si>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</si>
  <si>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</si>
  <si>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</si>
  <si>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</si>
  <si>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</si>
  <si>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</si>
  <si>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</si>
  <si>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</si>
  <si>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</si>
  <si>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</si>
  <si>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</si>
  <si>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Stav k 31.12.2015</t>
  </si>
  <si>
    <t>Celkem k 31.12.2015</t>
  </si>
  <si>
    <t>5. Přehled úvěrů a půjček Olomouckého kraje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</si>
</sst>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showGridLines="0" tabSelected="1"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1" customHeight="1">
      <c r="A1" s="5" t="s">
        <v>35</v>
      </c>
      <c r="B1" s="6"/>
      <c r="C1" s="6"/>
      <c r="D1" s="6"/>
      <c r="E1" s="6"/>
    </row>
    <row r="2" ht="9" customHeight="1" hidden="1" thickBot="1"/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24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7"/>
      <c r="B15" s="57"/>
      <c r="C15" s="57"/>
      <c r="D15" s="57"/>
    </row>
    <row r="17" spans="1:4" ht="15.75">
      <c r="A17" s="2" t="s">
        <v>25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4.25">
      <c r="A27" s="19">
        <v>2012</v>
      </c>
      <c r="B27" s="21">
        <v>0</v>
      </c>
      <c r="C27" s="21">
        <v>43633565.62</v>
      </c>
      <c r="D27" s="22">
        <f t="shared" si="1"/>
        <v>781463995.3399999</v>
      </c>
      <c r="E27" s="33"/>
    </row>
    <row r="28" spans="1:5" ht="14.25">
      <c r="A28" s="19">
        <v>2013</v>
      </c>
      <c r="B28" s="21">
        <v>0</v>
      </c>
      <c r="C28" s="21">
        <v>43633565.62</v>
      </c>
      <c r="D28" s="22">
        <f>D27+B28-C28</f>
        <v>737830429.7199999</v>
      </c>
      <c r="E28" s="33"/>
    </row>
    <row r="29" spans="1:5" ht="14.25">
      <c r="A29" s="19">
        <v>2014</v>
      </c>
      <c r="B29" s="21">
        <v>0</v>
      </c>
      <c r="C29" s="21">
        <v>43633565.62</v>
      </c>
      <c r="D29" s="22">
        <f>D28+B29-C29</f>
        <v>694196864.0999999</v>
      </c>
      <c r="E29" s="33"/>
    </row>
    <row r="30" spans="1:5" ht="15" thickBot="1">
      <c r="A30" s="23">
        <v>2015</v>
      </c>
      <c r="B30" s="25">
        <v>0</v>
      </c>
      <c r="C30" s="25">
        <v>43633565.62</v>
      </c>
      <c r="D30" s="26">
        <f>D29+B30-C30</f>
        <v>650563298.4799999</v>
      </c>
      <c r="E30" s="33"/>
    </row>
    <row r="31" spans="1:4" ht="16.5" thickBot="1" thickTop="1">
      <c r="A31" s="27" t="s">
        <v>33</v>
      </c>
      <c r="B31" s="28">
        <f>SUM(B21:B30)</f>
        <v>900000000</v>
      </c>
      <c r="C31" s="29">
        <f>SUM(C21:C30)</f>
        <v>249436701.52</v>
      </c>
      <c r="D31" s="30">
        <f>B31-C31</f>
        <v>650563298.48</v>
      </c>
    </row>
    <row r="32" spans="1:4" ht="6.75" customHeight="1" thickTop="1">
      <c r="A32" s="57"/>
      <c r="B32" s="57"/>
      <c r="C32" s="57"/>
      <c r="D32" s="57"/>
    </row>
    <row r="33" spans="1:4" ht="6" customHeight="1">
      <c r="A33" s="3"/>
      <c r="B33" s="3"/>
      <c r="C33" s="3"/>
      <c r="D33" s="3"/>
    </row>
    <row r="34" spans="1:4" ht="15.75">
      <c r="A34" s="2" t="s">
        <v>8</v>
      </c>
      <c r="C34" s="11" t="s">
        <v>5</v>
      </c>
      <c r="D34" s="50">
        <v>3000000000</v>
      </c>
    </row>
    <row r="35" spans="1:2" ht="15">
      <c r="A35" s="12" t="s">
        <v>10</v>
      </c>
      <c r="B35" s="13"/>
    </row>
    <row r="36" spans="1:4" ht="13.5" thickBot="1">
      <c r="A36" s="1" t="s">
        <v>16</v>
      </c>
      <c r="D36" s="14" t="s">
        <v>13</v>
      </c>
    </row>
    <row r="37" spans="1:4" ht="16.5" thickBot="1" thickTop="1">
      <c r="A37" s="15" t="s">
        <v>0</v>
      </c>
      <c r="B37" s="16" t="s">
        <v>1</v>
      </c>
      <c r="C37" s="17" t="s">
        <v>2</v>
      </c>
      <c r="D37" s="18" t="s">
        <v>3</v>
      </c>
    </row>
    <row r="38" spans="1:4" ht="15" thickTop="1">
      <c r="A38" s="19">
        <v>2008</v>
      </c>
      <c r="B38" s="35">
        <v>450000000</v>
      </c>
      <c r="C38" s="35">
        <v>0</v>
      </c>
      <c r="D38" s="22">
        <f>+B38-C38</f>
        <v>450000000</v>
      </c>
    </row>
    <row r="39" spans="1:4" ht="14.25">
      <c r="A39" s="19">
        <v>2009</v>
      </c>
      <c r="B39" s="34">
        <v>750000000</v>
      </c>
      <c r="C39" s="21">
        <v>0</v>
      </c>
      <c r="D39" s="22">
        <f aca="true" t="shared" si="2" ref="D39:D45">D38+B39-C39</f>
        <v>1200000000</v>
      </c>
    </row>
    <row r="40" spans="1:4" ht="14.25">
      <c r="A40" s="19">
        <v>2010</v>
      </c>
      <c r="B40" s="21">
        <v>200000000</v>
      </c>
      <c r="C40" s="21">
        <v>0</v>
      </c>
      <c r="D40" s="22">
        <f t="shared" si="2"/>
        <v>1400000000</v>
      </c>
    </row>
    <row r="41" spans="1:4" ht="14.25">
      <c r="A41" s="19">
        <v>2011</v>
      </c>
      <c r="B41" s="21">
        <v>500000000</v>
      </c>
      <c r="C41" s="21">
        <v>0</v>
      </c>
      <c r="D41" s="22">
        <f t="shared" si="2"/>
        <v>1900000000</v>
      </c>
    </row>
    <row r="42" spans="1:5" ht="14.25">
      <c r="A42" s="19">
        <v>2012</v>
      </c>
      <c r="B42" s="21">
        <v>500000000</v>
      </c>
      <c r="C42" s="21">
        <v>21428571.42</v>
      </c>
      <c r="D42" s="22">
        <f t="shared" si="2"/>
        <v>2378571428.58</v>
      </c>
      <c r="E42" s="47"/>
    </row>
    <row r="43" spans="1:5" ht="14.25">
      <c r="A43" s="19">
        <v>2013</v>
      </c>
      <c r="B43" s="21">
        <v>600000000</v>
      </c>
      <c r="C43" s="21">
        <v>57142857.12</v>
      </c>
      <c r="D43" s="22">
        <f t="shared" si="2"/>
        <v>2921428571.46</v>
      </c>
      <c r="E43" s="47"/>
    </row>
    <row r="44" spans="1:5" ht="14.25">
      <c r="A44" s="19">
        <v>2014</v>
      </c>
      <c r="B44" s="21">
        <v>0</v>
      </c>
      <c r="C44" s="21">
        <v>66666666.64</v>
      </c>
      <c r="D44" s="22">
        <f t="shared" si="2"/>
        <v>2854761904.82</v>
      </c>
      <c r="E44" s="47"/>
    </row>
    <row r="45" spans="1:5" ht="15" thickBot="1">
      <c r="A45" s="23">
        <v>2015</v>
      </c>
      <c r="B45" s="24">
        <v>0</v>
      </c>
      <c r="C45" s="25">
        <v>90476190.44</v>
      </c>
      <c r="D45" s="26">
        <f t="shared" si="2"/>
        <v>2764285714.38</v>
      </c>
      <c r="E45" s="47"/>
    </row>
    <row r="46" spans="1:5" ht="16.5" thickBot="1" thickTop="1">
      <c r="A46" s="27" t="s">
        <v>33</v>
      </c>
      <c r="B46" s="28">
        <f>SUM(B38:B45)</f>
        <v>3000000000</v>
      </c>
      <c r="C46" s="46">
        <f>SUM(C38:C45)</f>
        <v>235714285.62</v>
      </c>
      <c r="D46" s="28">
        <f>B46-C46</f>
        <v>2764285714.38</v>
      </c>
      <c r="E46" s="47"/>
    </row>
    <row r="47" spans="1:4" ht="13.5" thickTop="1">
      <c r="A47" s="57"/>
      <c r="B47" s="57"/>
      <c r="C47" s="57"/>
      <c r="D47" s="57"/>
    </row>
    <row r="48" ht="12.75" hidden="1"/>
    <row r="49" spans="1:4" ht="15.75" hidden="1">
      <c r="A49" s="2" t="s">
        <v>26</v>
      </c>
      <c r="C49" s="11" t="s">
        <v>5</v>
      </c>
      <c r="D49" s="50">
        <v>300000000</v>
      </c>
    </row>
    <row r="50" spans="1:2" ht="15" hidden="1">
      <c r="A50" s="12" t="s">
        <v>11</v>
      </c>
      <c r="B50" s="13"/>
    </row>
    <row r="51" spans="1:4" ht="12.75" hidden="1">
      <c r="A51" s="1" t="s">
        <v>19</v>
      </c>
      <c r="D51" s="36"/>
    </row>
    <row r="52" spans="1:4" ht="12.75" hidden="1">
      <c r="A52" s="1" t="s">
        <v>20</v>
      </c>
      <c r="D52" s="8"/>
    </row>
    <row r="53" spans="1:4" ht="13.5" hidden="1" thickBot="1">
      <c r="A53" s="1" t="s">
        <v>22</v>
      </c>
      <c r="D53" s="36" t="s">
        <v>13</v>
      </c>
    </row>
    <row r="54" spans="1:4" ht="16.5" hidden="1" thickBot="1" thickTop="1">
      <c r="A54" s="15" t="s">
        <v>0</v>
      </c>
      <c r="B54" s="16" t="s">
        <v>1</v>
      </c>
      <c r="C54" s="17" t="s">
        <v>2</v>
      </c>
      <c r="D54" s="18" t="s">
        <v>3</v>
      </c>
    </row>
    <row r="55" spans="1:4" ht="15" hidden="1" thickTop="1">
      <c r="A55" s="19">
        <v>2010</v>
      </c>
      <c r="B55" s="34">
        <v>0</v>
      </c>
      <c r="C55" s="21">
        <v>0</v>
      </c>
      <c r="D55" s="22">
        <f>+B55-C55</f>
        <v>0</v>
      </c>
    </row>
    <row r="56" spans="1:4" ht="14.25" hidden="1">
      <c r="A56" s="19">
        <v>2011</v>
      </c>
      <c r="B56" s="21">
        <v>0</v>
      </c>
      <c r="C56" s="21">
        <v>0</v>
      </c>
      <c r="D56" s="22">
        <v>0</v>
      </c>
    </row>
    <row r="57" spans="1:4" ht="14.25" hidden="1">
      <c r="A57" s="19">
        <v>2012</v>
      </c>
      <c r="B57" s="21">
        <v>0</v>
      </c>
      <c r="C57" s="21">
        <v>0</v>
      </c>
      <c r="D57" s="22">
        <v>0</v>
      </c>
    </row>
    <row r="58" spans="1:4" ht="15" hidden="1" thickBot="1">
      <c r="A58" s="23">
        <v>2013</v>
      </c>
      <c r="B58" s="25">
        <v>0</v>
      </c>
      <c r="C58" s="25">
        <v>0</v>
      </c>
      <c r="D58" s="26">
        <v>0</v>
      </c>
    </row>
    <row r="59" spans="1:4" ht="16.5" hidden="1" thickBot="1" thickTop="1">
      <c r="A59" s="27" t="s">
        <v>27</v>
      </c>
      <c r="B59" s="28">
        <f>SUM(B55:B55)</f>
        <v>0</v>
      </c>
      <c r="C59" s="29">
        <f>SUM(C55:C55)</f>
        <v>0</v>
      </c>
      <c r="D59" s="30">
        <f>B59-C59</f>
        <v>0</v>
      </c>
    </row>
    <row r="60" spans="1:4" ht="13.5" hidden="1" thickTop="1">
      <c r="A60" s="57"/>
      <c r="B60" s="57"/>
      <c r="C60" s="57"/>
      <c r="D60" s="57"/>
    </row>
    <row r="61" spans="1:4" ht="12.75" hidden="1">
      <c r="A61" s="3"/>
      <c r="B61" s="3"/>
      <c r="C61" s="3"/>
      <c r="D61" s="3"/>
    </row>
    <row r="62" spans="1:4" ht="15.75" hidden="1">
      <c r="A62" s="2" t="s">
        <v>28</v>
      </c>
      <c r="C62" s="11" t="s">
        <v>5</v>
      </c>
      <c r="D62" s="4">
        <v>22823000</v>
      </c>
    </row>
    <row r="63" spans="1:2" ht="15" hidden="1">
      <c r="A63" s="12" t="s">
        <v>12</v>
      </c>
      <c r="B63" s="13"/>
    </row>
    <row r="64" spans="1:4" ht="12.75" hidden="1">
      <c r="A64" s="1" t="s">
        <v>17</v>
      </c>
      <c r="D64" s="36"/>
    </row>
    <row r="65" spans="1:4" ht="12.75" hidden="1">
      <c r="A65" s="1" t="s">
        <v>18</v>
      </c>
      <c r="D65" s="36"/>
    </row>
    <row r="66" spans="1:4" ht="12.75" hidden="1">
      <c r="A66" s="1" t="s">
        <v>21</v>
      </c>
      <c r="D66" s="36"/>
    </row>
    <row r="67" spans="1:4" ht="12.75" hidden="1">
      <c r="A67" s="1" t="s">
        <v>23</v>
      </c>
      <c r="D67" s="8"/>
    </row>
    <row r="68" spans="1:4" ht="13.5" hidden="1" thickBot="1">
      <c r="A68" s="1"/>
      <c r="D68" s="14" t="s">
        <v>13</v>
      </c>
    </row>
    <row r="69" spans="1:4" ht="16.5" hidden="1" thickBot="1" thickTop="1">
      <c r="A69" s="15" t="s">
        <v>0</v>
      </c>
      <c r="B69" s="16" t="s">
        <v>1</v>
      </c>
      <c r="C69" s="17" t="s">
        <v>2</v>
      </c>
      <c r="D69" s="18" t="s">
        <v>3</v>
      </c>
    </row>
    <row r="70" spans="1:4" ht="15" hidden="1" thickTop="1">
      <c r="A70" s="19">
        <v>2008</v>
      </c>
      <c r="B70" s="35">
        <v>134747677.5</v>
      </c>
      <c r="C70" s="35">
        <v>0</v>
      </c>
      <c r="D70" s="22">
        <f>+B70-C70</f>
        <v>134747677.5</v>
      </c>
    </row>
    <row r="71" spans="1:4" ht="14.25" hidden="1">
      <c r="A71" s="19">
        <v>2009</v>
      </c>
      <c r="B71" s="34">
        <v>114361067.34</v>
      </c>
      <c r="C71" s="21">
        <v>181203666.23</v>
      </c>
      <c r="D71" s="22">
        <f>D70+B71-C71</f>
        <v>67905078.61000001</v>
      </c>
    </row>
    <row r="72" spans="1:4" ht="14.25" hidden="1">
      <c r="A72" s="19">
        <v>2010</v>
      </c>
      <c r="B72" s="21">
        <v>22246652.62</v>
      </c>
      <c r="C72" s="21">
        <v>90151731.23</v>
      </c>
      <c r="D72" s="22">
        <f>D71+B72-C72</f>
        <v>0</v>
      </c>
    </row>
    <row r="73" spans="1:4" ht="14.25" hidden="1">
      <c r="A73" s="19">
        <v>2011</v>
      </c>
      <c r="B73" s="21">
        <v>22809821.06</v>
      </c>
      <c r="C73" s="21">
        <v>0</v>
      </c>
      <c r="D73" s="22">
        <f>D72+B73-C73</f>
        <v>22809821.06</v>
      </c>
    </row>
    <row r="74" spans="1:4" ht="14.25" hidden="1">
      <c r="A74" s="19">
        <v>2012</v>
      </c>
      <c r="B74" s="21"/>
      <c r="C74" s="21">
        <v>22809821.06</v>
      </c>
      <c r="D74" s="22">
        <f>D73+B74-C74</f>
        <v>0</v>
      </c>
    </row>
    <row r="75" spans="1:4" ht="15" hidden="1" thickBot="1">
      <c r="A75" s="23">
        <v>2013</v>
      </c>
      <c r="B75" s="25">
        <v>0</v>
      </c>
      <c r="C75" s="25">
        <v>0</v>
      </c>
      <c r="D75" s="26">
        <v>0</v>
      </c>
    </row>
    <row r="76" spans="1:4" ht="16.5" hidden="1" thickBot="1" thickTop="1">
      <c r="A76" s="27" t="s">
        <v>27</v>
      </c>
      <c r="B76" s="28">
        <f>SUM(B70:B75)</f>
        <v>294165218.52</v>
      </c>
      <c r="C76" s="29">
        <f>SUM(C70:C75)</f>
        <v>294165218.52</v>
      </c>
      <c r="D76" s="30">
        <f>B76-C76</f>
        <v>0</v>
      </c>
    </row>
    <row r="77" spans="1:4" ht="13.5" hidden="1" thickTop="1">
      <c r="A77" s="3"/>
      <c r="B77" s="3"/>
      <c r="C77" s="3"/>
      <c r="D77" s="3"/>
    </row>
    <row r="78" spans="1:4" ht="15.75">
      <c r="A78" s="2" t="s">
        <v>29</v>
      </c>
      <c r="C78" s="11" t="s">
        <v>5</v>
      </c>
      <c r="D78" s="4">
        <v>700000000</v>
      </c>
    </row>
    <row r="79" spans="1:2" ht="15">
      <c r="A79" s="12" t="s">
        <v>11</v>
      </c>
      <c r="B79" s="13"/>
    </row>
    <row r="80" spans="1:4" ht="13.5" thickBot="1">
      <c r="A80" s="1" t="s">
        <v>32</v>
      </c>
      <c r="D80" s="14" t="s">
        <v>13</v>
      </c>
    </row>
    <row r="81" spans="1:4" ht="16.5" thickBot="1" thickTop="1">
      <c r="A81" s="15" t="s">
        <v>0</v>
      </c>
      <c r="B81" s="16" t="s">
        <v>1</v>
      </c>
      <c r="C81" s="17" t="s">
        <v>2</v>
      </c>
      <c r="D81" s="18" t="s">
        <v>3</v>
      </c>
    </row>
    <row r="82" spans="1:4" ht="15" thickTop="1">
      <c r="A82" s="19">
        <v>2010</v>
      </c>
      <c r="B82" s="34">
        <v>186840000</v>
      </c>
      <c r="C82" s="21">
        <v>0</v>
      </c>
      <c r="D82" s="22">
        <f>+B82-C82</f>
        <v>186840000</v>
      </c>
    </row>
    <row r="83" spans="1:4" ht="14.25">
      <c r="A83" s="19">
        <v>2011</v>
      </c>
      <c r="B83" s="21">
        <f>181854000+87556935.78</f>
        <v>269410935.78</v>
      </c>
      <c r="C83" s="21">
        <v>0</v>
      </c>
      <c r="D83" s="22">
        <f>D82+B83-C83</f>
        <v>456250935.78</v>
      </c>
    </row>
    <row r="84" spans="1:4" ht="14.25">
      <c r="A84" s="19">
        <v>2012</v>
      </c>
      <c r="B84" s="21">
        <v>238381000</v>
      </c>
      <c r="C84" s="21">
        <v>0</v>
      </c>
      <c r="D84" s="22">
        <f>D83+B84-C84</f>
        <v>694631935.78</v>
      </c>
    </row>
    <row r="85" spans="1:4" ht="14.25">
      <c r="A85" s="19">
        <v>2013</v>
      </c>
      <c r="B85" s="21">
        <v>5368064.22</v>
      </c>
      <c r="C85" s="21">
        <f>11111112+11111112+5555556+5555556</f>
        <v>33333336</v>
      </c>
      <c r="D85" s="22">
        <f>D84+B85-C85</f>
        <v>666666664</v>
      </c>
    </row>
    <row r="86" spans="1:4" ht="14.25">
      <c r="A86" s="19">
        <v>2014</v>
      </c>
      <c r="B86" s="21">
        <v>0</v>
      </c>
      <c r="C86" s="21">
        <v>66666672</v>
      </c>
      <c r="D86" s="22">
        <f>D85+B86-C86</f>
        <v>599999992</v>
      </c>
    </row>
    <row r="87" spans="1:4" ht="15" thickBot="1">
      <c r="A87" s="23">
        <v>2015</v>
      </c>
      <c r="B87" s="25">
        <v>0</v>
      </c>
      <c r="C87" s="25">
        <v>66666672</v>
      </c>
      <c r="D87" s="26">
        <f>D86+B87-C87</f>
        <v>533333320</v>
      </c>
    </row>
    <row r="88" spans="1:6" ht="16.5" thickBot="1" thickTop="1">
      <c r="A88" s="27" t="s">
        <v>33</v>
      </c>
      <c r="B88" s="28">
        <f>SUM(B82:B87)</f>
        <v>700000000</v>
      </c>
      <c r="C88" s="29">
        <f>SUM(C82:C87)</f>
        <v>166666680</v>
      </c>
      <c r="D88" s="30">
        <f>B88-C88</f>
        <v>533333320</v>
      </c>
      <c r="E88" s="49"/>
      <c r="F88" s="9"/>
    </row>
    <row r="89" spans="1:6" ht="10.5" customHeight="1" thickTop="1">
      <c r="A89" s="52"/>
      <c r="B89" s="53"/>
      <c r="C89" s="53"/>
      <c r="D89" s="53"/>
      <c r="E89" s="49"/>
      <c r="F89" s="9"/>
    </row>
    <row r="90" spans="1:6" ht="15.75">
      <c r="A90" s="2" t="s">
        <v>31</v>
      </c>
      <c r="C90" s="11" t="s">
        <v>5</v>
      </c>
      <c r="D90" s="4">
        <v>300000000</v>
      </c>
      <c r="E90" s="49"/>
      <c r="F90" s="9"/>
    </row>
    <row r="91" spans="1:6" ht="15">
      <c r="A91" s="12" t="s">
        <v>7</v>
      </c>
      <c r="B91" s="13"/>
      <c r="E91" s="49"/>
      <c r="F91" s="9"/>
    </row>
    <row r="92" spans="1:6" ht="13.5" thickBot="1">
      <c r="A92" s="1" t="s">
        <v>30</v>
      </c>
      <c r="D92" s="14" t="s">
        <v>13</v>
      </c>
      <c r="E92" s="49"/>
      <c r="F92" s="9"/>
    </row>
    <row r="93" spans="1:6" ht="16.5" thickBot="1" thickTop="1">
      <c r="A93" s="15" t="s">
        <v>0</v>
      </c>
      <c r="B93" s="16" t="s">
        <v>1</v>
      </c>
      <c r="C93" s="17" t="s">
        <v>2</v>
      </c>
      <c r="D93" s="18" t="s">
        <v>3</v>
      </c>
      <c r="E93" s="49"/>
      <c r="F93" s="9"/>
    </row>
    <row r="94" spans="1:6" ht="15" thickTop="1">
      <c r="A94" s="19">
        <v>2013</v>
      </c>
      <c r="B94" s="34">
        <v>0</v>
      </c>
      <c r="C94" s="21">
        <v>0</v>
      </c>
      <c r="D94" s="22">
        <f>+B94-C94</f>
        <v>0</v>
      </c>
      <c r="E94" s="49"/>
      <c r="F94" s="9"/>
    </row>
    <row r="95" spans="1:6" ht="14.25">
      <c r="A95" s="19">
        <v>2014</v>
      </c>
      <c r="B95" s="34">
        <v>0</v>
      </c>
      <c r="C95" s="21">
        <v>0</v>
      </c>
      <c r="D95" s="22">
        <f>+B95-C95</f>
        <v>0</v>
      </c>
      <c r="E95" s="49"/>
      <c r="F95" s="9"/>
    </row>
    <row r="96" spans="1:6" ht="15" thickBot="1">
      <c r="A96" s="23">
        <v>2015</v>
      </c>
      <c r="B96" s="25">
        <v>36656433.74</v>
      </c>
      <c r="C96" s="25">
        <v>36656433.74</v>
      </c>
      <c r="D96" s="26">
        <f>+B96-C96</f>
        <v>0</v>
      </c>
      <c r="E96" s="49"/>
      <c r="F96" s="9"/>
    </row>
    <row r="97" spans="1:6" ht="16.5" thickBot="1" thickTop="1">
      <c r="A97" s="54" t="s">
        <v>33</v>
      </c>
      <c r="B97" s="55">
        <f>SUM(B94:B96)</f>
        <v>36656433.74</v>
      </c>
      <c r="C97" s="55">
        <f>SUM(C94:C96)</f>
        <v>36656433.74</v>
      </c>
      <c r="D97" s="56">
        <f>B97-C97</f>
        <v>0</v>
      </c>
      <c r="E97" s="49"/>
      <c r="F97" s="9"/>
    </row>
    <row r="98" spans="1:6" ht="9" customHeight="1" thickTop="1">
      <c r="A98" s="52"/>
      <c r="B98" s="53"/>
      <c r="C98" s="53"/>
      <c r="D98" s="53"/>
      <c r="E98" s="49"/>
      <c r="F98" s="9"/>
    </row>
    <row r="99" spans="1:6" ht="18.75" thickBot="1">
      <c r="A99" s="37" t="s">
        <v>4</v>
      </c>
      <c r="B99" s="38"/>
      <c r="C99" s="38"/>
      <c r="D99" s="36" t="s">
        <v>13</v>
      </c>
      <c r="F99" s="48"/>
    </row>
    <row r="100" spans="1:4" ht="16.5" thickBot="1" thickTop="1">
      <c r="A100" s="15" t="s">
        <v>0</v>
      </c>
      <c r="B100" s="16" t="s">
        <v>1</v>
      </c>
      <c r="C100" s="17" t="s">
        <v>2</v>
      </c>
      <c r="D100" s="18" t="s">
        <v>3</v>
      </c>
    </row>
    <row r="101" spans="1:8" s="44" customFormat="1" ht="17.25" hidden="1" thickTop="1">
      <c r="A101" s="40">
        <v>2005</v>
      </c>
      <c r="B101" s="41">
        <f>SUM(B7)</f>
        <v>33779920.65</v>
      </c>
      <c r="C101" s="41">
        <f>SUM(C7)</f>
        <v>0</v>
      </c>
      <c r="D101" s="41">
        <f>SUM(D7)</f>
        <v>33779920.65</v>
      </c>
      <c r="E101" s="42"/>
      <c r="F101" s="43"/>
      <c r="H101" s="45"/>
    </row>
    <row r="102" spans="1:8" s="44" customFormat="1" ht="17.25" thickTop="1">
      <c r="A102" s="40">
        <v>2006</v>
      </c>
      <c r="B102" s="41">
        <f aca="true" t="shared" si="3" ref="B102:D103">SUM(B21)</f>
        <v>289000000</v>
      </c>
      <c r="C102" s="41">
        <f t="shared" si="3"/>
        <v>0</v>
      </c>
      <c r="D102" s="41">
        <f t="shared" si="3"/>
        <v>289000000</v>
      </c>
      <c r="E102" s="42"/>
      <c r="F102" s="43"/>
      <c r="H102" s="45"/>
    </row>
    <row r="103" spans="1:8" s="44" customFormat="1" ht="16.5">
      <c r="A103" s="40">
        <v>2007</v>
      </c>
      <c r="B103" s="41">
        <f t="shared" si="3"/>
        <v>379500000</v>
      </c>
      <c r="C103" s="41">
        <f t="shared" si="3"/>
        <v>0</v>
      </c>
      <c r="D103" s="41">
        <f t="shared" si="3"/>
        <v>668500000</v>
      </c>
      <c r="E103" s="42"/>
      <c r="F103" s="43"/>
      <c r="H103" s="45"/>
    </row>
    <row r="104" spans="1:8" s="44" customFormat="1" ht="16.5">
      <c r="A104" s="40">
        <v>2008</v>
      </c>
      <c r="B104" s="41">
        <f>SUM(B23,B38)</f>
        <v>681500000</v>
      </c>
      <c r="C104" s="41">
        <f>SUM(C23,C38)</f>
        <v>14097560.98</v>
      </c>
      <c r="D104" s="41">
        <f>SUM(D23,D38)</f>
        <v>1335902439.02</v>
      </c>
      <c r="E104" s="42"/>
      <c r="F104" s="43"/>
      <c r="H104" s="45"/>
    </row>
    <row r="105" spans="1:8" s="44" customFormat="1" ht="16.5">
      <c r="A105" s="40">
        <v>2009</v>
      </c>
      <c r="B105" s="41">
        <f>SUM(B39,B24)</f>
        <v>750000000</v>
      </c>
      <c r="C105" s="41">
        <f>SUM(C39,C24)</f>
        <v>14097560.98</v>
      </c>
      <c r="D105" s="41">
        <f>SUM(D39,D24)</f>
        <v>2071804878.04</v>
      </c>
      <c r="E105" s="42"/>
      <c r="F105" s="43"/>
      <c r="H105" s="45"/>
    </row>
    <row r="106" spans="1:8" s="44" customFormat="1" ht="16.5">
      <c r="A106" s="40">
        <v>2010</v>
      </c>
      <c r="B106" s="41">
        <f aca="true" t="shared" si="4" ref="B106:D107">SUM(B40,B25,B82)</f>
        <v>386840000</v>
      </c>
      <c r="C106" s="41">
        <f t="shared" si="4"/>
        <v>14097560.98</v>
      </c>
      <c r="D106" s="41">
        <f t="shared" si="4"/>
        <v>2444547317.06</v>
      </c>
      <c r="E106" s="42"/>
      <c r="F106" s="43"/>
      <c r="H106" s="45"/>
    </row>
    <row r="107" spans="1:8" s="44" customFormat="1" ht="16.5">
      <c r="A107" s="40">
        <v>2011</v>
      </c>
      <c r="B107" s="41">
        <f t="shared" si="4"/>
        <v>769410935.78</v>
      </c>
      <c r="C107" s="41">
        <f t="shared" si="4"/>
        <v>32609756.1</v>
      </c>
      <c r="D107" s="41">
        <f t="shared" si="4"/>
        <v>3181348496.74</v>
      </c>
      <c r="E107" s="42"/>
      <c r="F107" s="43"/>
      <c r="H107" s="45"/>
    </row>
    <row r="108" spans="1:8" s="44" customFormat="1" ht="16.5">
      <c r="A108" s="40">
        <v>2012</v>
      </c>
      <c r="B108" s="41">
        <f>SUM(B27,B42,B84)</f>
        <v>738381000</v>
      </c>
      <c r="C108" s="41">
        <f>SUM(C27,C42,C84)</f>
        <v>65062137.04</v>
      </c>
      <c r="D108" s="41">
        <f>SUM(D27,D42,D84)</f>
        <v>3854667359.7</v>
      </c>
      <c r="E108" s="42"/>
      <c r="F108" s="43"/>
      <c r="H108" s="45"/>
    </row>
    <row r="109" spans="1:8" s="44" customFormat="1" ht="16.5">
      <c r="A109" s="40">
        <v>2013</v>
      </c>
      <c r="B109" s="41">
        <f aca="true" t="shared" si="5" ref="B109:D111">SUM(B28,B43,B85,B94)</f>
        <v>605368064.22</v>
      </c>
      <c r="C109" s="41">
        <f t="shared" si="5"/>
        <v>134109758.74</v>
      </c>
      <c r="D109" s="41">
        <f t="shared" si="5"/>
        <v>4325925665.18</v>
      </c>
      <c r="E109" s="42"/>
      <c r="F109" s="43"/>
      <c r="H109" s="45"/>
    </row>
    <row r="110" spans="1:8" s="44" customFormat="1" ht="16.5">
      <c r="A110" s="40">
        <v>2014</v>
      </c>
      <c r="B110" s="41">
        <f t="shared" si="5"/>
        <v>0</v>
      </c>
      <c r="C110" s="41">
        <f t="shared" si="5"/>
        <v>176966904.26</v>
      </c>
      <c r="D110" s="41">
        <f t="shared" si="5"/>
        <v>4148958760.92</v>
      </c>
      <c r="E110" s="42"/>
      <c r="F110" s="43"/>
      <c r="H110" s="45"/>
    </row>
    <row r="111" spans="1:8" s="44" customFormat="1" ht="17.25" thickBot="1">
      <c r="A111" s="40">
        <v>2015</v>
      </c>
      <c r="B111" s="41">
        <f t="shared" si="5"/>
        <v>36656433.74</v>
      </c>
      <c r="C111" s="41">
        <f t="shared" si="5"/>
        <v>237432861.8</v>
      </c>
      <c r="D111" s="41">
        <f t="shared" si="5"/>
        <v>3948182332.86</v>
      </c>
      <c r="E111" s="42"/>
      <c r="F111" s="43"/>
      <c r="H111" s="45"/>
    </row>
    <row r="112" spans="1:4" ht="13.5" thickTop="1">
      <c r="A112" s="39"/>
      <c r="B112" s="39"/>
      <c r="C112" s="39"/>
      <c r="D112" s="39"/>
    </row>
    <row r="113" spans="1:4" ht="18.75" thickBot="1">
      <c r="A113" s="31" t="s">
        <v>34</v>
      </c>
      <c r="B113" s="32">
        <f>B31+B46+B88+B97</f>
        <v>4636656433.74</v>
      </c>
      <c r="C113" s="32">
        <f>C31+C46+C88+C97</f>
        <v>688474100.88</v>
      </c>
      <c r="D113" s="32">
        <f>D31+D46+D88+D97</f>
        <v>3948182332.86</v>
      </c>
    </row>
    <row r="114" ht="13.5" thickTop="1"/>
    <row r="115" spans="2:3" ht="12.75">
      <c r="B115" s="33"/>
      <c r="C115" s="33"/>
    </row>
    <row r="116" ht="12.75">
      <c r="C116" s="33"/>
    </row>
    <row r="117" ht="12.75">
      <c r="B117" s="51"/>
    </row>
  </sheetData>
  <sheetProtection/>
  <mergeCells count="4">
    <mergeCell ref="A15:D15"/>
    <mergeCell ref="A32:D32"/>
    <mergeCell ref="A47:D47"/>
    <mergeCell ref="A60:D60"/>
  </mergeCells>
  <printOptions/>
  <pageMargins left="0.984251968503937" right="0.984251968503937" top="0.7874015748031497" bottom="0.984251968503937" header="0.5118110236220472" footer="0.5118110236220472"/>
  <pageSetup firstPageNumber="187" useFirstPageNumber="1" horizontalDpi="600" verticalDpi="600" orientation="portrait" paperSize="9" scale="72" r:id="rId1"/>
  <headerFooter scaleWithDoc="0" alignWithMargins="0">
    <oddFooter>&amp;L&amp;"Arial,Kurzíva"Zastupitelstvo Olomouckého kraje 24.6.2016
4.1. - Rozpočet Olomouckého kraje 2015 - závěrečný účet
Příloha č. 5: Přehled úvěrů a půjček Olomouckého kraje&amp;R&amp;"Arial,Kurzíva"Strana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Foret Oldřich</cp:lastModifiedBy>
  <cp:lastPrinted>2016-04-25T11:58:34Z</cp:lastPrinted>
  <dcterms:created xsi:type="dcterms:W3CDTF">2007-04-30T12:48:03Z</dcterms:created>
  <dcterms:modified xsi:type="dcterms:W3CDTF">2016-06-01T11:10:41Z</dcterms:modified>
  <cp:category/>
  <cp:version/>
  <cp:contentType/>
  <cp:contentStatus/>
</cp:coreProperties>
</file>