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65" windowWidth="15480" windowHeight="11190" activeTab="1"/>
  </bookViews>
  <sheets>
    <sheet name="rekapitulace" sheetId="2" r:id="rId1"/>
    <sheet name="dotace " sheetId="1" r:id="rId2"/>
  </sheets>
  <definedNames>
    <definedName name="_xlnm.Print_Area" localSheetId="1">'dotace '!$B$1:$E$2659</definedName>
  </definedNames>
  <calcPr calcId="145621"/>
</workbook>
</file>

<file path=xl/calcChain.xml><?xml version="1.0" encoding="utf-8"?>
<calcChain xmlns="http://schemas.openxmlformats.org/spreadsheetml/2006/main">
  <c r="H2635" i="1" l="1"/>
  <c r="C2656" i="1"/>
  <c r="C2653" i="1"/>
  <c r="E2644" i="1"/>
  <c r="C2275" i="1"/>
  <c r="C37" i="2" s="1"/>
  <c r="F2230" i="1"/>
  <c r="C1799" i="1"/>
  <c r="C25" i="2" s="1"/>
  <c r="E1774" i="1"/>
  <c r="C1750" i="1"/>
  <c r="C1751" i="1"/>
  <c r="C1752" i="1"/>
  <c r="C1764" i="1"/>
  <c r="C1763" i="1"/>
  <c r="C1762" i="1" l="1"/>
  <c r="C1761" i="1" l="1"/>
  <c r="C1760" i="1"/>
  <c r="C1774" i="1" l="1"/>
  <c r="C23" i="2" s="1"/>
  <c r="C2635" i="1"/>
  <c r="C967" i="1" l="1"/>
  <c r="C16" i="2" s="1"/>
  <c r="E967" i="1"/>
  <c r="C154" i="1"/>
  <c r="C474" i="1"/>
  <c r="C7" i="2" s="1"/>
  <c r="C658" i="1"/>
  <c r="C8" i="2" s="1"/>
  <c r="C673" i="1"/>
  <c r="C9" i="2" s="1"/>
  <c r="C733" i="1"/>
  <c r="C10" i="2" s="1"/>
  <c r="C824" i="1"/>
  <c r="C11" i="2" s="1"/>
  <c r="C834" i="1"/>
  <c r="C958" i="1"/>
  <c r="C13" i="2" s="1"/>
  <c r="C1546" i="1"/>
  <c r="C17" i="2" s="1"/>
  <c r="C1597" i="1"/>
  <c r="C18" i="2" s="1"/>
  <c r="C1638" i="1"/>
  <c r="C19" i="2" s="1"/>
  <c r="C1724" i="1"/>
  <c r="C20" i="2" s="1"/>
  <c r="C1733" i="1"/>
  <c r="C21" i="2" s="1"/>
  <c r="C1744" i="1"/>
  <c r="C22" i="2" s="1"/>
  <c r="C1784" i="1"/>
  <c r="C24" i="2" s="1"/>
  <c r="C1857" i="1"/>
  <c r="C26" i="2" s="1"/>
  <c r="C1899" i="1"/>
  <c r="C27" i="2" s="1"/>
  <c r="C2091" i="1"/>
  <c r="C28" i="2" s="1"/>
  <c r="C2111" i="1"/>
  <c r="C2122" i="1"/>
  <c r="C30" i="2" s="1"/>
  <c r="C2129" i="1"/>
  <c r="C31" i="2" s="1"/>
  <c r="C2135" i="1"/>
  <c r="C32" i="2" s="1"/>
  <c r="C2150" i="1"/>
  <c r="C33" i="2" s="1"/>
  <c r="C2161" i="1"/>
  <c r="C2210" i="1"/>
  <c r="C35" i="2" s="1"/>
  <c r="C2477" i="1"/>
  <c r="C2520" i="1"/>
  <c r="C2534" i="1"/>
  <c r="C2591" i="1"/>
  <c r="C41" i="2" s="1"/>
  <c r="C2602" i="1"/>
  <c r="C42" i="2" s="1"/>
  <c r="C6" i="2" l="1"/>
  <c r="C2639" i="1"/>
  <c r="E2635" i="1"/>
  <c r="E1546" i="1" l="1"/>
  <c r="F2527" i="1"/>
  <c r="E2520" i="1" l="1"/>
  <c r="E2275" i="1"/>
  <c r="E2210" i="1"/>
  <c r="E2150" i="1"/>
  <c r="E2091" i="1"/>
  <c r="E824" i="1"/>
  <c r="E1597" i="1"/>
  <c r="E474" i="1"/>
  <c r="E28" i="2" l="1"/>
  <c r="E2534" i="1" l="1"/>
  <c r="H2519" i="1"/>
  <c r="H2476" i="1"/>
  <c r="H1597" i="1" l="1"/>
  <c r="E958" i="1" l="1"/>
  <c r="E13" i="2" s="1"/>
  <c r="H823" i="1"/>
  <c r="H657" i="1"/>
  <c r="E658" i="1"/>
  <c r="H958" i="1" l="1"/>
  <c r="E8" i="2"/>
  <c r="H2274" i="1" l="1"/>
  <c r="H2259" i="1"/>
  <c r="H2233" i="1"/>
  <c r="H2219" i="1"/>
  <c r="H2218" i="1"/>
  <c r="H1724" i="1"/>
  <c r="H473" i="1" l="1"/>
  <c r="H153" i="1"/>
  <c r="H2111" i="1"/>
  <c r="H2090" i="1" l="1"/>
  <c r="H1898" i="1" l="1"/>
  <c r="H1855" i="1" l="1"/>
  <c r="H1798" i="1" l="1"/>
  <c r="H732" i="1" l="1"/>
  <c r="H460" i="1" l="1"/>
  <c r="H471" i="1"/>
  <c r="H143" i="1" l="1"/>
  <c r="H149" i="1"/>
  <c r="E2135" i="1" l="1"/>
  <c r="E32" i="2" s="1"/>
  <c r="H2134" i="1"/>
  <c r="H2602" i="1" l="1"/>
  <c r="H727" i="1"/>
  <c r="H372" i="1" l="1"/>
  <c r="H95" i="1" l="1"/>
  <c r="H1744" i="1" l="1"/>
  <c r="E1744" i="1" l="1"/>
  <c r="H1733" i="1"/>
  <c r="E1724" i="1"/>
  <c r="H1638" i="1"/>
  <c r="H1546" i="1" l="1"/>
  <c r="H721" i="1"/>
  <c r="H327" i="1"/>
  <c r="H83" i="1"/>
  <c r="H2590" i="1" l="1"/>
  <c r="H2533" i="1"/>
  <c r="H701" i="1"/>
  <c r="H198" i="1"/>
  <c r="H21" i="1"/>
  <c r="H698" i="1" l="1"/>
  <c r="H682" i="1"/>
  <c r="H681" i="1"/>
  <c r="H733" i="1" l="1"/>
  <c r="H833" i="1"/>
  <c r="H161" i="1"/>
  <c r="H474" i="1" s="1"/>
  <c r="H13" i="1"/>
  <c r="H154" i="1" l="1"/>
  <c r="E2645" i="1"/>
  <c r="E154" i="1" l="1"/>
  <c r="E6" i="2" l="1"/>
  <c r="E44" i="2"/>
  <c r="E2602" i="1" l="1"/>
  <c r="H2128" i="1" l="1"/>
  <c r="H1783" i="1"/>
  <c r="H2215" i="1" l="1"/>
  <c r="E2129" i="1"/>
  <c r="E31" i="2" s="1"/>
  <c r="H2160" i="1" l="1"/>
  <c r="H2121" i="1"/>
  <c r="H672" i="1" l="1"/>
  <c r="E2591" i="1" l="1"/>
  <c r="C43" i="2" l="1"/>
  <c r="E43" i="2"/>
  <c r="E42" i="2" l="1"/>
  <c r="H2210" i="1" l="1"/>
  <c r="H2150" i="1"/>
  <c r="E2477" i="1" l="1"/>
  <c r="H2216" i="1" l="1"/>
  <c r="E733" i="1" l="1"/>
  <c r="E2161" i="1" l="1"/>
  <c r="E2122" i="1"/>
  <c r="E2111" i="1"/>
  <c r="E1899" i="1"/>
  <c r="E1857" i="1"/>
  <c r="E1799" i="1"/>
  <c r="E1784" i="1"/>
  <c r="E1733" i="1"/>
  <c r="E1638" i="1"/>
  <c r="E834" i="1"/>
  <c r="E673" i="1"/>
  <c r="E2639" i="1" l="1"/>
  <c r="E22" i="2"/>
  <c r="E12" i="2"/>
  <c r="E41" i="2"/>
  <c r="E37" i="2"/>
  <c r="E35" i="2"/>
  <c r="E18" i="2"/>
  <c r="E11" i="2"/>
  <c r="E9" i="2"/>
  <c r="E7" i="2"/>
  <c r="E10" i="2" l="1"/>
  <c r="E21" i="2" l="1"/>
  <c r="E20" i="2" l="1"/>
  <c r="E24" i="2" l="1"/>
  <c r="E29" i="2"/>
  <c r="C29" i="2" l="1"/>
  <c r="E39" i="2"/>
  <c r="E38" i="2"/>
  <c r="E34" i="2"/>
  <c r="E33" i="2"/>
  <c r="E26" i="2"/>
  <c r="E27" i="2"/>
  <c r="C40" i="2"/>
  <c r="C39" i="2"/>
  <c r="C38" i="2"/>
  <c r="C12" i="2"/>
  <c r="E17" i="2"/>
  <c r="E19" i="2"/>
  <c r="E25" i="2"/>
  <c r="E30" i="2"/>
  <c r="E40" i="2" l="1"/>
  <c r="E45" i="2" s="1"/>
  <c r="C34" i="2"/>
  <c r="C45" i="2" s="1"/>
</calcChain>
</file>

<file path=xl/comments1.xml><?xml version="1.0" encoding="utf-8"?>
<comments xmlns="http://schemas.openxmlformats.org/spreadsheetml/2006/main">
  <authors>
    <author>Koutný Marek</author>
  </authors>
  <commentList>
    <comment ref="B620" authorId="0">
      <text>
        <r>
          <rPr>
            <b/>
            <sz val="9"/>
            <color indexed="81"/>
            <rFont val="Tahoma"/>
            <family val="2"/>
            <charset val="238"/>
          </rPr>
          <t>Koutný Marek:</t>
        </r>
        <r>
          <rPr>
            <sz val="9"/>
            <color indexed="81"/>
            <rFont val="Tahoma"/>
            <family val="2"/>
            <charset val="238"/>
          </rPr>
          <t xml:space="preserve">
doplní žádost o rozepsání konkrétních cen za opravy mezi CAS a DA</t>
        </r>
      </text>
    </comment>
  </commentList>
</comments>
</file>

<file path=xl/sharedStrings.xml><?xml version="1.0" encoding="utf-8"?>
<sst xmlns="http://schemas.openxmlformats.org/spreadsheetml/2006/main" count="2740" uniqueCount="2032">
  <si>
    <t>Příspěvky do 25 tis. Kč ( ÚZ 02 )</t>
  </si>
  <si>
    <t>Financování základních složek IZS  ( ÚZ 09 )- z rezervy hejtmana pro krizové řízení</t>
  </si>
  <si>
    <t>Ostatní příspěvky  ( ÚZ 16 )</t>
  </si>
  <si>
    <t>Program obnovy venkova  ( ÚZ 17 )</t>
  </si>
  <si>
    <t>Finanční příspěvky v oblasti sportu  ( ÚZ 105 )</t>
  </si>
  <si>
    <t>Stipendijní řád Olomouckého kraje  ( ÚZ 110 )</t>
  </si>
  <si>
    <t>Environmentální vzdělávání, výchova a osvěta (EVVO)  ( ÚZ 112 )</t>
  </si>
  <si>
    <t>Talent Olomouckého kraje ( ÚZ 114 )</t>
  </si>
  <si>
    <t>A. Dotační tituly</t>
  </si>
  <si>
    <t>B. Ostatní příspěvky</t>
  </si>
  <si>
    <t>3. Dotace na jednotky sborů dobrovolných hasičů-z rozpočtu kraje ( ÚZ 08 )</t>
  </si>
  <si>
    <t>5. Ostatní příspěvky  ( ÚZ 16 )</t>
  </si>
  <si>
    <t>6. Program obnovy venkova  ( ÚZ 17 )</t>
  </si>
  <si>
    <t xml:space="preserve">1. Významné projekty ( ÚZ 01)  </t>
  </si>
  <si>
    <t>v Kč</t>
  </si>
  <si>
    <t>ORJ</t>
  </si>
  <si>
    <t>Příjemce</t>
  </si>
  <si>
    <t>Skutečnost</t>
  </si>
  <si>
    <t>Celkem</t>
  </si>
  <si>
    <t>Obnova staveb drobné architektury místního významu v Olomouckém kraji ( ÚZ 211 )</t>
  </si>
  <si>
    <t>Podpora kulturních aktivit v Olomouckém kraji ( ÚZ 212 )</t>
  </si>
  <si>
    <t>Financování protidrogové prevence  ( ÚZ 254 )</t>
  </si>
  <si>
    <t>Stipendia pro žáky učebních oborů  ( ÚZ 115 )</t>
  </si>
  <si>
    <t>Příspěvky divadlům a filharmoniím  ( ÚZ 200 )</t>
  </si>
  <si>
    <t>Neinvestiční dotace pro knihovny  ( ÚZ 204 )</t>
  </si>
  <si>
    <t>Obnova kulturních památek v Olomouckém kraji ( ÚZ 210 )</t>
  </si>
  <si>
    <t>Dotace na jednotky sborů dobrovolných hasičů - 
z rozpočtu kraje ( ÚZ 08 )</t>
  </si>
  <si>
    <t>Strategie integrace příslušníků romských komunit 
( UZ 408 )</t>
  </si>
  <si>
    <t>Příspěvky na hospodaření v lesích na území OK  
( ÚZ 550 )</t>
  </si>
  <si>
    <t>Příspěvky obcím OK na řešení mimoř.událostí 
 ( ÚZ 552 )</t>
  </si>
  <si>
    <t>4. Financování základních složek IZS  ( ÚZ 09 )- z rezervy hejtmana pro krizové řízení</t>
  </si>
  <si>
    <t>Rekapitulace</t>
  </si>
  <si>
    <t>Významné projekty (ÚZ 01)</t>
  </si>
  <si>
    <t>Dotační program prevence kriminality  ( ÚZ 407 )</t>
  </si>
  <si>
    <t>Prostředky z Fondu na podporu výstavby a obnovy vodohosp. infrastruktury ( ÚZ 551 )</t>
  </si>
  <si>
    <t>Poskytnuto</t>
  </si>
  <si>
    <t>Přímá podpora významných kulturních akcí ( ÚZ 213 )</t>
  </si>
  <si>
    <t>Vzdělávání lékařů ( ÚZ 258 )</t>
  </si>
  <si>
    <t>Program na podporu začínajících včelařů na území OK ( ÚZ 553 )</t>
  </si>
  <si>
    <t>Příspěvky vysokým školám  ( ÚZ 116 )</t>
  </si>
  <si>
    <t>Regionální inovační strategie OK ( ÚZ 35 )</t>
  </si>
  <si>
    <t>Ostatní vratky</t>
  </si>
  <si>
    <t>2. Příspěvky do 25 tis. Kč ( ÚZ 02 )</t>
  </si>
  <si>
    <t>ORJ 03</t>
  </si>
  <si>
    <t xml:space="preserve">Vratky od příspěvkových organizace - účelové příspěvky z rozpočtu Olomouckého kraje </t>
  </si>
  <si>
    <t>ORJ 08</t>
  </si>
  <si>
    <t>ORJ 09</t>
  </si>
  <si>
    <t>ORJ 07</t>
  </si>
  <si>
    <t>ORJ 10</t>
  </si>
  <si>
    <t>ORJ 11</t>
  </si>
  <si>
    <t>ORJ 12</t>
  </si>
  <si>
    <t>ORJ 13</t>
  </si>
  <si>
    <t>ORJ 14</t>
  </si>
  <si>
    <t>Příspěvek obcím na podporu výstavby cyklostezek ( ÚZ 605 )</t>
  </si>
  <si>
    <t>Příspěvek na bezpečnostní prvky na silnici ( ÚZ 608 )</t>
  </si>
  <si>
    <t xml:space="preserve">Oblast školství </t>
  </si>
  <si>
    <t xml:space="preserve">Oblast sociálních věcí </t>
  </si>
  <si>
    <t xml:space="preserve">Oblast dopravy </t>
  </si>
  <si>
    <t>Oblast kultury</t>
  </si>
  <si>
    <t xml:space="preserve">Oblast zdravotnictví </t>
  </si>
  <si>
    <t>11. Příspěvky a dotace poskytnuté z rozpočtu Olomouckého kraje v roce 2015</t>
  </si>
  <si>
    <t>Vráceno  v roce 2016</t>
  </si>
  <si>
    <t>Celkem příspěvky a dotace poskytnuté z rozpočtu OK v roce 2015</t>
  </si>
  <si>
    <t>Celkem vratky v roce 2016</t>
  </si>
  <si>
    <t>ORJ 03-kriz.řízení</t>
  </si>
  <si>
    <t>Horská služba ČR o.p.s.</t>
  </si>
  <si>
    <t>Česká republika - Hasičský záchranný sbor Olomouckého kraje</t>
  </si>
  <si>
    <t>Obec Šléglov</t>
  </si>
  <si>
    <t>Město Staré Město</t>
  </si>
  <si>
    <t>Air force production z.s.</t>
  </si>
  <si>
    <t>Oblastní charita Přerov</t>
  </si>
  <si>
    <t xml:space="preserve">Asociaci krajů ČR, Praha </t>
  </si>
  <si>
    <t>Oblastní spolek ČČK Olomouc</t>
  </si>
  <si>
    <t>Asociace požárního sportu</t>
  </si>
  <si>
    <t>HZS OK</t>
  </si>
  <si>
    <t>Krajské sdružení hasičů OK</t>
  </si>
  <si>
    <t>MHJ - okresní výbor Přerov</t>
  </si>
  <si>
    <t>MHJ, HS Týn nad Bečvou</t>
  </si>
  <si>
    <t>Michal Šrom</t>
  </si>
  <si>
    <t>Okresní sdružení hasičů Olomouc</t>
  </si>
  <si>
    <t>Okresní sdružení hasičů Prostějov</t>
  </si>
  <si>
    <t>Okresní sdružení hasičů Přerov</t>
  </si>
  <si>
    <t>Okresní sdružení hasičů Šumperk</t>
  </si>
  <si>
    <t>OSH Jeseník</t>
  </si>
  <si>
    <t>SDH Bezuchov</t>
  </si>
  <si>
    <t>SDH Bílá Voda</t>
  </si>
  <si>
    <t>SDH Bohuslavice</t>
  </si>
  <si>
    <t>SDH Bratrušov</t>
  </si>
  <si>
    <t>SDH Brodek u Konice</t>
  </si>
  <si>
    <t>SDH Budětsko</t>
  </si>
  <si>
    <t>SDH Černá Voda</t>
  </si>
  <si>
    <t>SDH Červenka</t>
  </si>
  <si>
    <t>SDH Dlouhá Loučka</t>
  </si>
  <si>
    <t>SDH Dolní Libina</t>
  </si>
  <si>
    <t>SDH Dřevnovice</t>
  </si>
  <si>
    <t>SDH Dřevohostice</t>
  </si>
  <si>
    <t>SDH Dub n/M.</t>
  </si>
  <si>
    <t>SDH Dubicko</t>
  </si>
  <si>
    <t>SDH Hanácký okrsek</t>
  </si>
  <si>
    <t>SDH Hanušovice</t>
  </si>
  <si>
    <t>SDH Horní Újezd</t>
  </si>
  <si>
    <t>SDH Hrabišín</t>
  </si>
  <si>
    <t>SDH Hrabová</t>
  </si>
  <si>
    <t>SDH Cholina</t>
  </si>
  <si>
    <t>SDH Chválkovice</t>
  </si>
  <si>
    <t>SDH Jeseník</t>
  </si>
  <si>
    <t>SDH Konice</t>
  </si>
  <si>
    <t>SDH Kostelec na Hané</t>
  </si>
  <si>
    <t>SDH Labutice</t>
  </si>
  <si>
    <t>SDH Lhota</t>
  </si>
  <si>
    <t>SDH Líšnice</t>
  </si>
  <si>
    <t>SDH Litovel</t>
  </si>
  <si>
    <t>SDH Loučany</t>
  </si>
  <si>
    <t>SDH Medlov</t>
  </si>
  <si>
    <t>SDH Měrotín</t>
  </si>
  <si>
    <t>SDH Moravičany</t>
  </si>
  <si>
    <t>SDH Moravský Beroun</t>
  </si>
  <si>
    <t>SDH Mostkov</t>
  </si>
  <si>
    <t>SDH Náklo</t>
  </si>
  <si>
    <t>SDH Němčice nad Hanou</t>
  </si>
  <si>
    <t>SDH Nemile</t>
  </si>
  <si>
    <t>SDH Nezamyslice</t>
  </si>
  <si>
    <t>SDH Niva</t>
  </si>
  <si>
    <t>SDH Nová Dědina</t>
  </si>
  <si>
    <t>SDH Nový Malín</t>
  </si>
  <si>
    <t>SDH Opatovice</t>
  </si>
  <si>
    <t>SDH Oprostovice</t>
  </si>
  <si>
    <t>SDH Osek nad Bečvou</t>
  </si>
  <si>
    <t>SDH Paršovice</t>
  </si>
  <si>
    <t>SDH Partutovice</t>
  </si>
  <si>
    <t>SDH Pavlov</t>
  </si>
  <si>
    <t>SDH Pěnčín</t>
  </si>
  <si>
    <t>SDH Plinkout</t>
  </si>
  <si>
    <t>SDH Postřelmůvek</t>
  </si>
  <si>
    <t>SDH Provodice</t>
  </si>
  <si>
    <t>SDH Radíkov</t>
  </si>
  <si>
    <t>SDH Radslavice</t>
  </si>
  <si>
    <t>SDH Rohle</t>
  </si>
  <si>
    <t>SDH Řídeč</t>
  </si>
  <si>
    <t>SDH Střelice</t>
  </si>
  <si>
    <t>SDH Supíkovice</t>
  </si>
  <si>
    <t>SDH Svébohov</t>
  </si>
  <si>
    <t>SDH Široký Brod</t>
  </si>
  <si>
    <t>SDH Temenice</t>
  </si>
  <si>
    <t>SDH Troubky</t>
  </si>
  <si>
    <t>SDH Trusovice</t>
  </si>
  <si>
    <t>SDH Třeština</t>
  </si>
  <si>
    <t>SDH Uničov</t>
  </si>
  <si>
    <t>SDH v Bohuňovicích</t>
  </si>
  <si>
    <t>SDH v Břevenci</t>
  </si>
  <si>
    <t>SDH v Mikulovicích</t>
  </si>
  <si>
    <t>SDH v Nové Hradečné</t>
  </si>
  <si>
    <t>SDH ve Vidnavě</t>
  </si>
  <si>
    <t>SDH ve Vlčicích</t>
  </si>
  <si>
    <t>SDH Velké Kunětice</t>
  </si>
  <si>
    <t>SDH Vícov</t>
  </si>
  <si>
    <t>SDH Vojnice</t>
  </si>
  <si>
    <t>SDH Vysoká</t>
  </si>
  <si>
    <t>SDH Zákřov</t>
  </si>
  <si>
    <t>SH ČMS - SDH v Majetíně</t>
  </si>
  <si>
    <t>SH ČMS Drahany</t>
  </si>
  <si>
    <t>SH ČMS Hamry</t>
  </si>
  <si>
    <t>SH ČMS Horní Štěpánov</t>
  </si>
  <si>
    <t>SH ČMS Hrochov</t>
  </si>
  <si>
    <t>SH ČMS Klužínek</t>
  </si>
  <si>
    <t>SH ČMS Nenakonice</t>
  </si>
  <si>
    <t>SH ČMS Plumlov</t>
  </si>
  <si>
    <t>SH ČMS Raková</t>
  </si>
  <si>
    <t>SH ČMS SDH Ješov</t>
  </si>
  <si>
    <t>SH ČMS SDH Svésedlice</t>
  </si>
  <si>
    <t>SH ČMS Suchdol</t>
  </si>
  <si>
    <t>SH ČMS Štarnov</t>
  </si>
  <si>
    <t>SH ČMS Víceměřice</t>
  </si>
  <si>
    <t>SH ČMS Vrahovice</t>
  </si>
  <si>
    <t>SH ČMS Vřesovice</t>
  </si>
  <si>
    <t>SH ČMS, SDH Bohuslávky</t>
  </si>
  <si>
    <t>Sportovní klub při HZS OK</t>
  </si>
  <si>
    <t>Úřad regionální rady</t>
  </si>
  <si>
    <t>Asociace Entente Florale CZ-Souznění,o.s.</t>
  </si>
  <si>
    <t>Hranická rozvojová agentura,z.s.</t>
  </si>
  <si>
    <t>MAS Moravská cesta,z.s.</t>
  </si>
  <si>
    <t>MAS Horní Pomoraví,o.p.s.</t>
  </si>
  <si>
    <t>Univerzita Palackého v Olomouci</t>
  </si>
  <si>
    <t>Okresní agrární komora Šumperk</t>
  </si>
  <si>
    <t>Obec Dub nad Moravou</t>
  </si>
  <si>
    <t>Obec Němčice nad Hanou</t>
  </si>
  <si>
    <t>Obec Černotín</t>
  </si>
  <si>
    <t>Obec Hněvotín</t>
  </si>
  <si>
    <t>Obec Dlouhá Loučka</t>
  </si>
  <si>
    <t>Obec Rapotín</t>
  </si>
  <si>
    <t>Obec Mořice</t>
  </si>
  <si>
    <t xml:space="preserve">MedChemBio </t>
  </si>
  <si>
    <t>Ing. Dostál David</t>
  </si>
  <si>
    <t>KHK Olomouc</t>
  </si>
  <si>
    <t>Evropské seskupení pro úz. spolupráci Novum,s.r.o.</t>
  </si>
  <si>
    <t>Euroregion Pomezí Čech, Moravy a Kladska - Euroregion Glacensis</t>
  </si>
  <si>
    <t>Euroregion Praděd</t>
  </si>
  <si>
    <t>Regionální agentura pro rozvoj Stř. Moravy</t>
  </si>
  <si>
    <t>OK4 Inovace</t>
  </si>
  <si>
    <t xml:space="preserve">OK4EU </t>
  </si>
  <si>
    <t>Agrární komora Olomouckého kraje</t>
  </si>
  <si>
    <t>Český svaz chovatelů, OO Prostějov</t>
  </si>
  <si>
    <t>ČMMJ, OMS Olomouc</t>
  </si>
  <si>
    <t>Juráň Jaroslav, Skalička</t>
  </si>
  <si>
    <t>Zelinářská unie Čech a Moravy, z.s., Olomouc</t>
  </si>
  <si>
    <t>Svaz květinářů a floristů České republiky, Olomouc</t>
  </si>
  <si>
    <t>ČSOP - RS Iris, Prostějov</t>
  </si>
  <si>
    <t>Český rybářský svaz, MO Olomouc</t>
  </si>
  <si>
    <t>Zatloukal Pavel, Olomouc</t>
  </si>
  <si>
    <t>Český svaz včelařů, ZO Olomouc</t>
  </si>
  <si>
    <t>Naše společná krajina z.s., Přerov</t>
  </si>
  <si>
    <t>Český kynologický svaz ZKO Moravičany</t>
  </si>
  <si>
    <t>Zemědělské družstvo Jeseník</t>
  </si>
  <si>
    <t>Český svaz chovatelů koní Kisberi, o.s., Olomouc</t>
  </si>
  <si>
    <t>Jan Grézl, Olomouc</t>
  </si>
  <si>
    <t>Ranč Mustang Veselíčko</t>
  </si>
  <si>
    <t>ÚS Českého zahrádkářského svazu, Prostějov</t>
  </si>
  <si>
    <t>Český zahrádkářský svaz, z.s., Praha</t>
  </si>
  <si>
    <t>ÚS Českého zahrádkářského svazu, Přerov</t>
  </si>
  <si>
    <t>Myslivecké sdružení HANÁ Tovačov</t>
  </si>
  <si>
    <t>Český svaz chovatelů, Okresní organizace Prostějov</t>
  </si>
  <si>
    <t>Myslivecká společnost Mořice - Vrchoslavice</t>
  </si>
  <si>
    <t>Český rybářský svaz, MO Loštice</t>
  </si>
  <si>
    <t>ÚS Českého zahrádkářského svazu Olomouc</t>
  </si>
  <si>
    <t>Pobočka ČLS při SLŠ v Hranicích</t>
  </si>
  <si>
    <t>Český svaz chovatelů, ZO Plumlov</t>
  </si>
  <si>
    <t>MS Háj Malhotice Rouské</t>
  </si>
  <si>
    <t>Český svaz chovatelů, ZO Rapotín</t>
  </si>
  <si>
    <t>Zahrádkářské sdružení Vinary, Přerov</t>
  </si>
  <si>
    <t>Nadační fond Střední zemědělské školy v Přerově</t>
  </si>
  <si>
    <t>Spolek přátel skalek a bonsají PROTĚŽ Olomouc</t>
  </si>
  <si>
    <t>Český svaz chovatelů, Okresní organizace Přerov</t>
  </si>
  <si>
    <t>Český kynologický svaz ZKO Drahotuše - 287</t>
  </si>
  <si>
    <t>Český svaz chovatelů, ZO Malhotice</t>
  </si>
  <si>
    <t>JK Flamengo, o.s., Olomouc</t>
  </si>
  <si>
    <t>Český svaz chovatelů, ZO Kostelec na Hané</t>
  </si>
  <si>
    <t>Myslivecké sdružení Nový Malín, o.s.</t>
  </si>
  <si>
    <t>Myslivecký spolek Němčice</t>
  </si>
  <si>
    <t xml:space="preserve">ČSCH, Klub chovatelů velkých voláčů Šumvald </t>
  </si>
  <si>
    <t>TJ jezdecký spolek při SŠGF Jeseník</t>
  </si>
  <si>
    <t>Myslivecké sdružení Medlov</t>
  </si>
  <si>
    <t>Hnutí Brontosaurus</t>
  </si>
  <si>
    <t>ČSOP Šumperk</t>
  </si>
  <si>
    <t>Povodí Moravy, s.p., Brno</t>
  </si>
  <si>
    <t>Obec Kožušany - Tážaly</t>
  </si>
  <si>
    <t>Obec Zvole</t>
  </si>
  <si>
    <t>Ostřanský Martin, Horní Lideč</t>
  </si>
  <si>
    <t>Váňová Pavla, Lipník nad Bečvou</t>
  </si>
  <si>
    <t>Lesní družstvo, Skalička</t>
  </si>
  <si>
    <t>Spurný Jiří, Přízaky</t>
  </si>
  <si>
    <t>Bátek Drahomír, Raková u Konice</t>
  </si>
  <si>
    <t>Novotný Milan, Drahanovice</t>
  </si>
  <si>
    <t>Dudek Ladislav, Jevíčko</t>
  </si>
  <si>
    <t>Kozák Jan, Dlouhomilov</t>
  </si>
  <si>
    <t>Daniel Kašpar, Bohdíkov</t>
  </si>
  <si>
    <t>Ing.  Kuttich Karel, Šumperk</t>
  </si>
  <si>
    <t>Přikryl Stanislav, Bohuslávky</t>
  </si>
  <si>
    <t>Střední lesnická škola Hranice</t>
  </si>
  <si>
    <t>Ing. Václav Pop, Lipník nad Bečvou</t>
  </si>
  <si>
    <t>Baďura Václav, Potštát</t>
  </si>
  <si>
    <t>Biskup David, Jindřichov</t>
  </si>
  <si>
    <t>Císař Jiří, Olomouc</t>
  </si>
  <si>
    <t>Hýžová Ivana, Střítež nad Ludinou</t>
  </si>
  <si>
    <t>Ing. Pavla Patráková, Olšovec</t>
  </si>
  <si>
    <t>Kleiberová Libuše, Hranice</t>
  </si>
  <si>
    <t>Haitl František, Partutovice</t>
  </si>
  <si>
    <t>Klumpar Martin, Střítež nad Ludinou</t>
  </si>
  <si>
    <t>Šlosar Jan, Hranice</t>
  </si>
  <si>
    <t>Lesy Jedlí, s.r.o., Jedlí</t>
  </si>
  <si>
    <t>Maršálková Alena, Střítež nad Ludinou</t>
  </si>
  <si>
    <t>Natur &amp; Forest s.r.o., Přerov</t>
  </si>
  <si>
    <t>Ing. Schůtová Maria, Přerov</t>
  </si>
  <si>
    <t>Voldán Petr, Partutovice</t>
  </si>
  <si>
    <t>solaris24 s.r.o., Kanice</t>
  </si>
  <si>
    <t>Ing. Kamenec Rostislav, Zábřeh</t>
  </si>
  <si>
    <t>Mgr. Buchta Petr, Jeseník</t>
  </si>
  <si>
    <t>Ing. Kamenec Martin, Zábřeh</t>
  </si>
  <si>
    <t>Sýkora Jaroslav, Chotusice</t>
  </si>
  <si>
    <t>Jacobo Europe CZ a.s., Praha</t>
  </si>
  <si>
    <t>Ing. Jakub Stojan, Hustopeče nad Bečvou</t>
  </si>
  <si>
    <t>Ing. Kubíček Miloš, Olšany u Prostějova</t>
  </si>
  <si>
    <t>Obec Střítež nad Ludinou</t>
  </si>
  <si>
    <t>Pavel Hecht, Tršice</t>
  </si>
  <si>
    <t>Obec Huzová</t>
  </si>
  <si>
    <t>Ing. Spurný Pavel, Těšetice</t>
  </si>
  <si>
    <t>Mik Václav, Střítež nad Ludinou</t>
  </si>
  <si>
    <t>Kadlecová Helena, Brno</t>
  </si>
  <si>
    <t>Prokeš Alois, Jindřichov</t>
  </si>
  <si>
    <t>Ing. Ondra František, Jindřichov</t>
  </si>
  <si>
    <t>Doubrava les, s.r.o., Křenovice</t>
  </si>
  <si>
    <t>Obec Hačky</t>
  </si>
  <si>
    <t xml:space="preserve">Obecní lesy Lipová - lázně, s.r.o. </t>
  </si>
  <si>
    <t>Pešl Libor, Jindřichov</t>
  </si>
  <si>
    <t>Rýparová Hedvika, Olšovec</t>
  </si>
  <si>
    <t>Obec Malhotice</t>
  </si>
  <si>
    <t>Loštická lesní s.r.o., Loštice</t>
  </si>
  <si>
    <t>Metropolitní kapitula u sv. Václava v Olomouci</t>
  </si>
  <si>
    <t>Hejduková Pavlína, Hrušovany u Brna</t>
  </si>
  <si>
    <t>Král Milan, Jindřichov</t>
  </si>
  <si>
    <t>Janíček Ivan, Partutovice</t>
  </si>
  <si>
    <t>Röder Aleš, Střítež nad Ludinou</t>
  </si>
  <si>
    <t xml:space="preserve">Obec Pavlov </t>
  </si>
  <si>
    <t>Obec Opatovice</t>
  </si>
  <si>
    <t>Obec Norberčany</t>
  </si>
  <si>
    <t>Davidová Marcela, Ing., Praha</t>
  </si>
  <si>
    <t>Lošťáková Helena, Prostějov</t>
  </si>
  <si>
    <t>Dvořák Jaroslav, Střítež nad Ludinou</t>
  </si>
  <si>
    <t>Optima Lanškroun, s.r.o.</t>
  </si>
  <si>
    <t>Šuláková Alena, Lešná</t>
  </si>
  <si>
    <t>Pospíšilík Radek, Přerov</t>
  </si>
  <si>
    <t>Dudík Karel, Oprostovice</t>
  </si>
  <si>
    <t>Bláha Jaromír, Jindřichov</t>
  </si>
  <si>
    <t>Spojené lesy s.r.o., Rýmařov</t>
  </si>
  <si>
    <t>Lengál Svatopluk, Grygov</t>
  </si>
  <si>
    <t>Obec Přestavlky</t>
  </si>
  <si>
    <t>Obec Provodovice</t>
  </si>
  <si>
    <t>Obec Pavlovice u Přerova</t>
  </si>
  <si>
    <t>Obec Dolní Těšice</t>
  </si>
  <si>
    <t>Obec Otinoves</t>
  </si>
  <si>
    <t>Obec Jindřichov</t>
  </si>
  <si>
    <t>MARWOOD s.r.o., Hlína</t>
  </si>
  <si>
    <t>Hýža Jan, Špičky</t>
  </si>
  <si>
    <t>MP Lesy spol. s.r.o., Benešov</t>
  </si>
  <si>
    <t>Římskokat.farnost Střítež nad Ludinou</t>
  </si>
  <si>
    <t>EKOLTES Hranice, a.s.</t>
  </si>
  <si>
    <t>Foltas Miroslav, Radíkov</t>
  </si>
  <si>
    <t>Remeš Jiří, Partutovice</t>
  </si>
  <si>
    <t>Kolichová Miroslava, Havířov</t>
  </si>
  <si>
    <t>Pavelka Libor, Jindřichov</t>
  </si>
  <si>
    <t>Dvořáček Libor, Hrabůvka</t>
  </si>
  <si>
    <t>Balhárek Josef, Jindřichov</t>
  </si>
  <si>
    <t>Úsovsko a.s., Klopina</t>
  </si>
  <si>
    <t>Vaculík Martin, Lobodice</t>
  </si>
  <si>
    <t>Bouzovské lesy s.r.o, Bouzov</t>
  </si>
  <si>
    <t>Rýpar Ladislav, Jindřichov</t>
  </si>
  <si>
    <t>Obec Maletín</t>
  </si>
  <si>
    <t>Lesy města Olomouce, a.s., Olomouc</t>
  </si>
  <si>
    <t>Obec Mírov</t>
  </si>
  <si>
    <t>Obec Dolany</t>
  </si>
  <si>
    <t>Obec Hraběšice</t>
  </si>
  <si>
    <t>Město Javorník</t>
  </si>
  <si>
    <t>Knápková Pavla, Mgr., Branky</t>
  </si>
  <si>
    <t>Osičková Jana, Dub nad Moravou</t>
  </si>
  <si>
    <t>Rašková Magdalena, Lipník nad Bečvou</t>
  </si>
  <si>
    <t>Obec Sobotín</t>
  </si>
  <si>
    <t>Kaulerová Vaňková Vladislava, Mgr., Jindřichov</t>
  </si>
  <si>
    <t>Obec Velké Losiny</t>
  </si>
  <si>
    <t>Město Zábřeh</t>
  </si>
  <si>
    <t>Obec Bohuslávky</t>
  </si>
  <si>
    <t>Lesy města Mohelnice, s.r.o., Mohelnice</t>
  </si>
  <si>
    <t>Sedláková Lucie, Jindřichov</t>
  </si>
  <si>
    <t>Město Žulová</t>
  </si>
  <si>
    <t>Šátánek Hynek, Střítež na Ludinou</t>
  </si>
  <si>
    <t>Janovská Marie, Hranice</t>
  </si>
  <si>
    <t>Pinkavová Jana, Luká</t>
  </si>
  <si>
    <t>Pinkava Lubomír Ing.,Luká</t>
  </si>
  <si>
    <t>Lesní statek Třemešek, Oskava</t>
  </si>
  <si>
    <t>Obec Vernířovice</t>
  </si>
  <si>
    <t>Obec Uhelná</t>
  </si>
  <si>
    <t>Bělecký mlýn s.r.o., Olomouc</t>
  </si>
  <si>
    <t>Město Štíty</t>
  </si>
  <si>
    <t>Obec Partutovice</t>
  </si>
  <si>
    <t>Obec Senice na Hané</t>
  </si>
  <si>
    <t>Arcibiskupské lesy a statky Olomouc, s.r.o.</t>
  </si>
  <si>
    <t>Obec Jívová</t>
  </si>
  <si>
    <t>Deutscher Petr, Opatovice</t>
  </si>
  <si>
    <t>Klumpar Erik, Střítež nad Ludinou</t>
  </si>
  <si>
    <t>Městys Dřevohostice</t>
  </si>
  <si>
    <t>Číhala Bedřich, Střítež nad Ludinou</t>
  </si>
  <si>
    <t>Mik Stanislav, Jindřichov</t>
  </si>
  <si>
    <t>Škrobánek Zdeněk, Hranice</t>
  </si>
  <si>
    <t xml:space="preserve">Obecní lesy Bludov, s.r.o. </t>
  </si>
  <si>
    <t xml:space="preserve">Obec Stará Červená Voda </t>
  </si>
  <si>
    <t>Obec Milotice nad Bečvou</t>
  </si>
  <si>
    <t>Obec Citov</t>
  </si>
  <si>
    <t>Lesy města Prostějova, s.r.o.</t>
  </si>
  <si>
    <t>Lesnictví Lengál, s.r.o., Grygov</t>
  </si>
  <si>
    <t>Vysocký Vladimír, Mgr., Zábřeh</t>
  </si>
  <si>
    <t>Obec Kobylá nad Vidnavkou</t>
  </si>
  <si>
    <t>Tagros a.s., Troubelice</t>
  </si>
  <si>
    <t>Obec Hrabišín</t>
  </si>
  <si>
    <t>Obec Bělá pod Pradědem</t>
  </si>
  <si>
    <t>Město Vidnava</t>
  </si>
  <si>
    <t>Pavelka Jiří, Hranice</t>
  </si>
  <si>
    <t>Obec Domašov nad Bystřicí</t>
  </si>
  <si>
    <t>Technické služby Litovel, p.o., Litovel</t>
  </si>
  <si>
    <t>Tomeček Antonín, Doloplazy</t>
  </si>
  <si>
    <t>Karla Mornstien-Zierotinová, Mgr., Bludov</t>
  </si>
  <si>
    <t>Obec Domašov u Šternberka</t>
  </si>
  <si>
    <t>Berčík Martin, Ing., Kojetín</t>
  </si>
  <si>
    <t>Město Šternberk</t>
  </si>
  <si>
    <t>Obec Dlouhomilov</t>
  </si>
  <si>
    <t>Obec Lukavice</t>
  </si>
  <si>
    <t>Obchodní společnosti singularistů, s.r.o., Kojetín</t>
  </si>
  <si>
    <t>Obec Krchleby</t>
  </si>
  <si>
    <t>Smékal Tomáš, Beňov</t>
  </si>
  <si>
    <t>Obec Vápenná</t>
  </si>
  <si>
    <t>Obec Hraničné Petrovice</t>
  </si>
  <si>
    <t>Město Zlaté Hory</t>
  </si>
  <si>
    <t>Vahalová Hana, Hustopeče nad Bečvou</t>
  </si>
  <si>
    <t>KOBZ s.r.o., Jezernice</t>
  </si>
  <si>
    <t>Rouš Josef, Olomouc</t>
  </si>
  <si>
    <t>Obec Paršovice</t>
  </si>
  <si>
    <t>Město Moravský Beroun</t>
  </si>
  <si>
    <t>Městys Hustopeče nad Bečvou</t>
  </si>
  <si>
    <t>Janásek Antonín, Lipník nad Bečvou</t>
  </si>
  <si>
    <t>PROGLES s.r.o., Jičín</t>
  </si>
  <si>
    <t>Agropodnik les Přemyslovice a.s.</t>
  </si>
  <si>
    <t>Obec Jestřebí</t>
  </si>
  <si>
    <t>Obec Horní Těšice</t>
  </si>
  <si>
    <t>Statutární město Přerov</t>
  </si>
  <si>
    <t>Obec Česká Ves</t>
  </si>
  <si>
    <t>Zábřežská lesní s.r.o., Lukavice</t>
  </si>
  <si>
    <t>Obec Písečná</t>
  </si>
  <si>
    <t>Město Potštát</t>
  </si>
  <si>
    <t>Obec Náklo</t>
  </si>
  <si>
    <t>Vodovod Pomoraví, svazek obcí, Kostelec na Hané</t>
  </si>
  <si>
    <t>Obec Kolšov</t>
  </si>
  <si>
    <t>Obec Skalička</t>
  </si>
  <si>
    <t>Obec Skalka</t>
  </si>
  <si>
    <t>Obec Niva</t>
  </si>
  <si>
    <t>Obec Žerotín</t>
  </si>
  <si>
    <t>Obec Strukov</t>
  </si>
  <si>
    <t>Obec Drahanovice</t>
  </si>
  <si>
    <t>Obec Liboš</t>
  </si>
  <si>
    <t>Obec Ptení</t>
  </si>
  <si>
    <t>Mikroregion ochrany vodních zdrojů Třeslav</t>
  </si>
  <si>
    <t>Obec Luběnice</t>
  </si>
  <si>
    <t>Obec Postřelmůvek</t>
  </si>
  <si>
    <t>Obec Luká</t>
  </si>
  <si>
    <t>Obec Jezernice</t>
  </si>
  <si>
    <t>Obec Císařov</t>
  </si>
  <si>
    <t>Obec Bochoř</t>
  </si>
  <si>
    <t>Obec Rozstání</t>
  </si>
  <si>
    <t>Obec Hnojice</t>
  </si>
  <si>
    <t>Obec Líšnice</t>
  </si>
  <si>
    <t>Město Plumlov</t>
  </si>
  <si>
    <t>Obec Oldřichov</t>
  </si>
  <si>
    <t>Obec Vícov</t>
  </si>
  <si>
    <t>Dobrovolný svazek obcí Povaloví</t>
  </si>
  <si>
    <t>Obec Bílá Lhota</t>
  </si>
  <si>
    <t>Obec Moravičany</t>
  </si>
  <si>
    <t>Obec Paseka</t>
  </si>
  <si>
    <t>Obec Kosov</t>
  </si>
  <si>
    <t>Obec Oskava</t>
  </si>
  <si>
    <t>Obec Suchdol</t>
  </si>
  <si>
    <t>Obec Koválovice - Osíčany</t>
  </si>
  <si>
    <t>Obec Brodek u Konice</t>
  </si>
  <si>
    <t>Obec Ludmírov</t>
  </si>
  <si>
    <t>Pytolaj Karel, Šternberk</t>
  </si>
  <si>
    <t>Novák Radek, Mgr., Přerov</t>
  </si>
  <si>
    <t>Kalisz Petr, Šumperk</t>
  </si>
  <si>
    <t>Hladík Roman, Potštát</t>
  </si>
  <si>
    <t>Vogelová Eva, Šumvald</t>
  </si>
  <si>
    <t>Hasa Václav, Plumlov</t>
  </si>
  <si>
    <t>Jořenek David, Pavlov</t>
  </si>
  <si>
    <t>Vymazalová Alena, Slatinice</t>
  </si>
  <si>
    <t>Indrák Jaroslav, Sobíšky</t>
  </si>
  <si>
    <t>Hořava Jan, Ing. Rozstání</t>
  </si>
  <si>
    <t>Macháček Zdeněk, Vlkoš</t>
  </si>
  <si>
    <t>Boxan Antonín, Nový Malín</t>
  </si>
  <si>
    <t>Dolák Jaromír, Šternberk</t>
  </si>
  <si>
    <t>Kučera Josef, Líšnice</t>
  </si>
  <si>
    <t>Hadam Jakub, Mgr., Velký Újezd</t>
  </si>
  <si>
    <t>Pecháčková Jaroslava, Brodek u Přerova</t>
  </si>
  <si>
    <t>Vaculová Petra, Přerov</t>
  </si>
  <si>
    <t>Kopečný Miloslav, Prostějov</t>
  </si>
  <si>
    <t>Brablec Štepán, Bc., Zábřeh</t>
  </si>
  <si>
    <t>Luczka Roman, Ing., Slatinky</t>
  </si>
  <si>
    <t>Šváček Karel, Střítež nad Ludinou</t>
  </si>
  <si>
    <t>Škrhla Jakub, Střítež nad Ludinou</t>
  </si>
  <si>
    <t>Továrek Petr, Konice</t>
  </si>
  <si>
    <t>Gadas Jaroslav, Paršovice</t>
  </si>
  <si>
    <t>Motáň Vladislav, Lipina</t>
  </si>
  <si>
    <t>Benada Jan, Mgr., Nový Malín</t>
  </si>
  <si>
    <t>Müller Lukáš, RNDr. Ph.D., Šubířov</t>
  </si>
  <si>
    <t>Adame Pavel, Horní Újezd</t>
  </si>
  <si>
    <t>Podivínský Jakub, Ing., Velký Újezd</t>
  </si>
  <si>
    <t>Duda Martin, Ing., Bělotín</t>
  </si>
  <si>
    <t>Hrubý Jiří, Moravičany</t>
  </si>
  <si>
    <t>Stratil Marcel, Bělkovice - Lašťany</t>
  </si>
  <si>
    <t>Frait Jan, Ústín</t>
  </si>
  <si>
    <t>Heger Jiří, Uhelná</t>
  </si>
  <si>
    <t>Klásek Pavel, Bohuňovice</t>
  </si>
  <si>
    <t>Hlava Vítězslav, Rouské</t>
  </si>
  <si>
    <t>Ondrýsková Helena Ing., Olomouc</t>
  </si>
  <si>
    <t>Ondruška Martin, Ing., Bělkovice - Lašťany</t>
  </si>
  <si>
    <t>Hrbáček Martin, Hradčany</t>
  </si>
  <si>
    <t>Stojanová Svatava, Radvanice</t>
  </si>
  <si>
    <t>Šnevajs Josef, Olomouc</t>
  </si>
  <si>
    <t>Rája Jan, Mgr., Olomouc</t>
  </si>
  <si>
    <t>Janovský Josef, Velké Losiny</t>
  </si>
  <si>
    <t>Zrůbková Dana, Ptení</t>
  </si>
  <si>
    <t>Homola Miroslav, MVDr., Ruda nad Moravou</t>
  </si>
  <si>
    <t>Kreuzzieger Ladislav, Palonín</t>
  </si>
  <si>
    <t>Hrabal Miroslav, Ing., Náměšť na Hané</t>
  </si>
  <si>
    <t>Bouzek Václav, Drahanovice</t>
  </si>
  <si>
    <t>Dům dětí a mládeže Olomouc, 17. listopadu 1034/47, Olomouc</t>
  </si>
  <si>
    <t>Tempo Team Prague s.r.o., Františka Křížka 461/11, Praha</t>
  </si>
  <si>
    <t>Sport Management s.r.o., U tenisu 16, Přerov</t>
  </si>
  <si>
    <t>TTV Sport Group s.r.o, Heinemannova 2695/6, Praha 6</t>
  </si>
  <si>
    <t>Tempo team Prague s.r.o., Františka Křížka 461/11, 170 00 Praha</t>
  </si>
  <si>
    <t>PH SPORT &amp; MARKETING s.r.o., Lazecká 57/6, 779 00 Olomouc</t>
  </si>
  <si>
    <t>Equine Sport Center, o.p.s. Olomouc, Lazecká 576/81, Olomouc</t>
  </si>
  <si>
    <t>AMK ECCE HOMO Šternberk, Nádražní 2509/60, Šternberk</t>
  </si>
  <si>
    <t>Sportovní klub ŠELA SPORT, o.s., Interbrigadistů 806/2, Přerov</t>
  </si>
  <si>
    <t>AUTO KLUB Přerov-město v AČR, Dluhonská 1350/43, Přerov</t>
  </si>
  <si>
    <t>TJ Vodní sporty Litovel, Kollárova 808/5, Litovel</t>
  </si>
  <si>
    <t>Ricardo - racing team, o.s., Plumlovská 695/89, Prostějov</t>
  </si>
  <si>
    <t>Auto klub Dlouhá Loučka, Sokolská  28, Dlouhá Loučka</t>
  </si>
  <si>
    <t>Olomoucká krajská organizace ČUS, Legionářská 1165/12, Olomouc</t>
  </si>
  <si>
    <t>Sokolská župa Severomoravská, Sokolská 94/13, Zábřeh</t>
  </si>
  <si>
    <t>Rychlebské stezky, Černá Voda 267, Černá Voda</t>
  </si>
  <si>
    <t>Česká asociace stolního tenisu, o.s., Zátopkova 100/2, Praha</t>
  </si>
  <si>
    <t xml:space="preserve">Automotoclub Mohelnice, Podolí 129, 789 75 Mohelnice </t>
  </si>
  <si>
    <t>OLOMOUCKÝ KRAJSKÝ FOTBALOVÝ SVAZ, Na Střelnici 1212/39, Olomouc</t>
  </si>
  <si>
    <t>SK Olomouc Sigma MŽ, z.s., Legionářská 1165/12, Olomouc</t>
  </si>
  <si>
    <t>Klub přátel Josefa Masopusta, Novákových 380/18, Praha</t>
  </si>
  <si>
    <t>1.FC Olomouc, Jeremenkova 1211/40b, Olomouc</t>
  </si>
  <si>
    <t>Veslařský klub Olomouc, 17. listopadu 10, Olomouc</t>
  </si>
  <si>
    <t>Tenisový klub Prostějov, Sportovní 3924/1, Prostějov</t>
  </si>
  <si>
    <t>Olomoucká krajská asociace Sport pro všechny, Rooseveltova 79, 779 00 Olomouc</t>
  </si>
  <si>
    <t>TJ MEZ Mohelnice, 1. Máje 787/14, 789 85 Mohelnice</t>
  </si>
  <si>
    <t xml:space="preserve">JUDO CLUB ŽELEZO HRANICE, Hromůvka 1892, Hranice </t>
  </si>
  <si>
    <t>Boxing Club Lipník nad Bečvou, Bartoše Vlčka 7/1, 751 31 Lipník nad Bečvou</t>
  </si>
  <si>
    <t xml:space="preserve">”SKI KLUB KOUTY”,  I. P. Pavlova 738/116, 779 00 Olomouc  </t>
  </si>
  <si>
    <t>Cyklistika Uničov, Brníčko 1019, 783 91 Uničov</t>
  </si>
  <si>
    <t>l. SK PROSTĚJOV, Za místním nádraží 4536, 796 03 Prostějov</t>
  </si>
  <si>
    <t xml:space="preserve">Cyklo team KOLARNA, Václavkova 565/7, 779 00 Olomouc </t>
  </si>
  <si>
    <t xml:space="preserve">FBS Olomouc o.s., Sukova 874/4, 779 00 Olomouc </t>
  </si>
  <si>
    <t>Ski team Hrubá Voda, občanské sdružení, U cukrovaru 613/26, 779 00 Olomouc</t>
  </si>
  <si>
    <t>Sportovní centrum NAPARIA o.p.s., Obránců míru 2146, 753 01 Hranice</t>
  </si>
  <si>
    <t>TJ Sokol Horní Moštěnice, o.s., Revoluční 215/39, Horní Moštěnice</t>
  </si>
  <si>
    <t>TJ MILO Olomouc, Střední novosadská 202/48, Olomouc</t>
  </si>
  <si>
    <t>TJ MILO Olomouc, Střední novosadská 202/48, 779 00 Olomouc</t>
  </si>
  <si>
    <t>Sportovní klub Přerov, Dr. Petřivalského 1, 750 02 Přerov</t>
  </si>
  <si>
    <t xml:space="preserve">Bezpečně na silnicích o.p.s., Valdštejnská 381/6, 460 01 Liberec  </t>
  </si>
  <si>
    <t>LK Javaanes o.s., Alšova 572/9, Jeseník</t>
  </si>
  <si>
    <t>Klub přátel Hotelové školy Jeseník, Dukelská 680/7, Jeseník</t>
  </si>
  <si>
    <t>SPORTCLUB Agentura 64 Olomouc, J. Glazarové 9, 779 00 Olomouc</t>
  </si>
  <si>
    <t>Občanské sdružení "Přijdu včas" Prostějov, Hybešova 3836/13</t>
  </si>
  <si>
    <t xml:space="preserve">AMK ECCE HOMO ŠTERBERK, Nádražní 2509/60, 785 01 Šternberk </t>
  </si>
  <si>
    <t>Sluňákov - centrum ekologických aktivit města Olomouce, o.p.s., Skrbeňská 669/70, Horka nad Moravou</t>
  </si>
  <si>
    <t>ARPOK o.p.s., U botanické zahrady 828/4, Olomouc</t>
  </si>
  <si>
    <t xml:space="preserve">H.E.P.Y. o.s., Ivaňská 589, 691 25 Vranovice </t>
  </si>
  <si>
    <t xml:space="preserve">Denisa Všetíčková, Lužní 325/12 783 35 Olomouc </t>
  </si>
  <si>
    <t>Václav Janík, Pňovice 75, 784 01 Pňovice</t>
  </si>
  <si>
    <t>Marčan Vladimír, Balbínova 373/3, Olomouc</t>
  </si>
  <si>
    <t>Ing. Petr Krejčiřík, Hranická 586, 75 361 Hranice - Drahotuše</t>
  </si>
  <si>
    <t>Vít Nosálek, Na Křtaltě 960/11, 789 01 Zábřeh</t>
  </si>
  <si>
    <t>Středisko volného času a zařízení pro další vzdělávání pedagogockých pracovníků Doris Šumperk, Komenského 9, Šumperk</t>
  </si>
  <si>
    <t>Obec Dřevnovice, Dřevnovice 44, 798 26 Dřevnovice</t>
  </si>
  <si>
    <t>BASKETBAL OLOMOUC s.r.o., Na Vršku 819/10, 779 00 Olomouc</t>
  </si>
  <si>
    <t>START podnikání, o.p.s. , tř. Kosmonautů 1288/1, Olomouc</t>
  </si>
  <si>
    <t xml:space="preserve">KANOISTIKA KOJETÍN, Loděnice 1371, 752 01 Kojetín </t>
  </si>
  <si>
    <t>Obec Ruda nad Moravou, 9. května 40, 789 63 Ruda nad Moravou</t>
  </si>
  <si>
    <t>O.S. Sdružení rodičů a veřejnosti, při SOŠ Šumperk, Zemědělská 3, Šumperk</t>
  </si>
  <si>
    <t>KLUB KOLOBĚHU LIPNÍK NAD BEČVOU lipenští dráčci a draci 2010, B. Němcové 1048/21 , Lipník nad Bečvou</t>
  </si>
  <si>
    <t>Ústav školství z. ú., Galašova 156, Hranice</t>
  </si>
  <si>
    <t>DDM&amp;TJ Mohelnice, o.s., Smetanova 606/12, Mohelnice</t>
  </si>
  <si>
    <t>Jiří Kresta, Zátiší 494, Bedihošť</t>
  </si>
  <si>
    <t>Ing. Petr Krejčiřík, Hranická 586, Hranice IV – Drahotuše</t>
  </si>
  <si>
    <t>Prostějov - C 1885, spol. s r.o., Kostelecká 4468/49, Prostějov</t>
  </si>
  <si>
    <t>SIDA s.r.o., Krapkova 28, Prostějov</t>
  </si>
  <si>
    <t>Sportovní klub Hranice s.r.o., U Kostelíčka 1940, Hranice</t>
  </si>
  <si>
    <t>Vysoká škola logistiky o.p.s., Palackého 1381/25, Přerov</t>
  </si>
  <si>
    <t>Cyklo Team Region Olomouc, Jarmily Glazarové 354/9H, Olomouc</t>
  </si>
  <si>
    <t>Šachový klub Šternberk, Na Vyhlídce 2127/26, Šternberk</t>
  </si>
  <si>
    <t>SK OLOMOUC SIGMA MŽ, z.s., Legionářská 1165/12, Olomouc</t>
  </si>
  <si>
    <t>SKC Prostějov, Kostelecká 4468/49, Prostějov</t>
  </si>
  <si>
    <t>TJ INVACLUB Loštice, Vlčice 519/58, Loštice</t>
  </si>
  <si>
    <t>1. FC Olomouc, Jeremenkova 1211/40B, Olomouc</t>
  </si>
  <si>
    <t>ČBF-oblast Střední Morava, evidenční číslo 10, Bořivojova 235/1, Olomouc</t>
  </si>
  <si>
    <t>TJ Sokol Velký Týnec, Příčná 437, Velký Týnec</t>
  </si>
  <si>
    <t>MTB team Mohelnice o.s., Jižní 54/2, Mohelnice</t>
  </si>
  <si>
    <t>Sdružení na podporu mladých talentů v krasobruslení, Určická 1278/66, Prostějov</t>
  </si>
  <si>
    <t>Tělocvičná jednota Sokol Mohelnice, Náměstí Tyrše a Fügnera 194/1, Mohelnice</t>
  </si>
  <si>
    <t>Tělocvičná jednota Sokol Centrum Haná, Krasická 329/57, Prostějov</t>
  </si>
  <si>
    <t>Sportovní klub ZORA, tř. Kosmonautů 1021/12, Olomouc</t>
  </si>
  <si>
    <t>FC Kostelec na Hané, Legionářská 101, Kostelec na Hané</t>
  </si>
  <si>
    <t>SK Hranice, Žáčkova 1442, Hranice</t>
  </si>
  <si>
    <t>Klub přátel SOU Prostějov, nám. E. Husserla 1, Prostějov</t>
  </si>
  <si>
    <t>Volejbal Přerov, z.s., Petřivalského 584/1, Přerov</t>
  </si>
  <si>
    <t>Policejní sportovní klub Přerov, U Výstaviště 3183/18, Přerov</t>
  </si>
  <si>
    <t>Sdružení přátel ZŠ Přerov, Svisle 133/13, Přerov</t>
  </si>
  <si>
    <t>Maratonský klub Prostějov, o.s., Ječná 498/35, Prostějov</t>
  </si>
  <si>
    <t>TJ Šumperk, Žerotínova 1691/55, Šumperk</t>
  </si>
  <si>
    <t xml:space="preserve">"Záhorská střela", Býškovice 33 , Býškovice </t>
  </si>
  <si>
    <t>Šachový klub Světlá nad Sázavou o.s., Pěšinky 1125 , Světlá nad Sázavou</t>
  </si>
  <si>
    <t>TJ MEZ Mohelnice, 1. máje 787/14, Mohelnice</t>
  </si>
  <si>
    <t>KANOISTIKA KOJETÍN, Loděnice 1371, Kojetín</t>
  </si>
  <si>
    <t>SK Uničov, U Stadionu 619, Uničov</t>
  </si>
  <si>
    <t>Asociace víceúčelových ZO technických sportů a činností ČR, ZO DUBICKO, Malá Strana 81 , Dubicko</t>
  </si>
  <si>
    <t>TĚLOCVIČNÁ JEDNOTA SOKOL PROSTĚJOV - VRAHOVICE, Mikoláše Alše 565/85, Prostějov</t>
  </si>
  <si>
    <t>Horolezecký klub Bezuchov, o.s., Bezuchov 56, Bezuchov</t>
  </si>
  <si>
    <t>TJ Střítež nad Ludinou, Střítež nad Ludinou</t>
  </si>
  <si>
    <t>TJ Sokol Tovačov, Nádražní 333, Tovačov</t>
  </si>
  <si>
    <t>Sportovní klub plavání TAURUS, Tylova 79, Prostějov</t>
  </si>
  <si>
    <t>Dámský házenkářský klub Zora Olomouc, U stadiónu 1166/6 , Olomouc</t>
  </si>
  <si>
    <t>Okresní fotbalový svaz Přerov, Petřivalského 1, Přerov</t>
  </si>
  <si>
    <t>Tělocvičná jednota Sokol Cholina, Cholina 212, Cholina</t>
  </si>
  <si>
    <t>HC ZUBR PŘEROV, Petřivalského 5, Přerov</t>
  </si>
  <si>
    <t>Top race agency o.s., Kosmonautů 258/3, Zábřeh</t>
  </si>
  <si>
    <t>TJ Hodolany, o.s., Farského 14, Olomouc</t>
  </si>
  <si>
    <t>Nordic walking Olomouc, z.s., Kmochova 927/20, Olomouc</t>
  </si>
  <si>
    <t>"Sportovní mládí Velké Bystřice, o.s.", Na Letné 766, Velká Bystřice</t>
  </si>
  <si>
    <t>Regionální sportovní klub mládeže Horní Pomoraví, o.s., Kladská 171, Staré Město</t>
  </si>
  <si>
    <t>VEUS klub, U Jandovky 128/5, Vyškov</t>
  </si>
  <si>
    <t>Repechy Crew, z.s., Repechy 60, Bousín</t>
  </si>
  <si>
    <t>TĚLOCVIČNÁ JEDNOTA SOKOL KRALICE NA HANÉ, Hlavní třída 11, Kralice na Hané</t>
  </si>
  <si>
    <t>TJ Sokol Dub nad Moravou, Dub nad Moravou</t>
  </si>
  <si>
    <t>SPORTOVNÍ KLUB KOLOBĚHU LIPNÍK NAD BEČVOU - LIPENŠTÍ DRACI, B. Němcové 1071/17, Lipník nad Bečvou</t>
  </si>
  <si>
    <t>Občanské sdružení Mažoretky, Olšovec 116, Olšovec</t>
  </si>
  <si>
    <t>Veslařský klub Přerov, Bezručova 770/4, Přerov</t>
  </si>
  <si>
    <t>Judo Femax Engineering Hranice, Teplice nad Bečvou 95, Teplice nad Bečvou</t>
  </si>
  <si>
    <t>Sigma United, Legionářská 1165/12, Olomouc</t>
  </si>
  <si>
    <t xml:space="preserve">TJ Krumsín, Krumsín 212, Krumsín </t>
  </si>
  <si>
    <t>Masarykova základní škola a mateřská škola Velká Bystřice, 8. května 67, Velká Bystřice</t>
  </si>
  <si>
    <t>Zuzana Šmoldasová, Cholina 198, Cholina</t>
  </si>
  <si>
    <t>Václav Rozehnal, Lazce 61, Troubelice</t>
  </si>
  <si>
    <t>Jan Krejčí, Novosady 451/8 , Litovel</t>
  </si>
  <si>
    <t>Martin Pejzl, Sukova 874/4, Olomouc</t>
  </si>
  <si>
    <t xml:space="preserve">Vendula Hopjáková, Hradská 107/21, Loštice </t>
  </si>
  <si>
    <t>Jakub Filip, Třebčín 139, Lutín</t>
  </si>
  <si>
    <t>Mgr. Ivo Frömel, Sušilova 40, Zábřeh</t>
  </si>
  <si>
    <t xml:space="preserve">Romana Labounková, Dukelská 1248/10, Jeseník </t>
  </si>
  <si>
    <t>Ing. Vojtěch Zima, Smetanovo nábřeží 1840, Hranice</t>
  </si>
  <si>
    <t xml:space="preserve">Václav Orálek, Ke Koupališti 314/13, Loštice </t>
  </si>
  <si>
    <t xml:space="preserve">Petra Růžičková, Sídliště svobody 3547/48 , Prostějov </t>
  </si>
  <si>
    <t>Bc. Drahomíra Řeháková, Na Zelnice 1308, Lipník nad Bečvou</t>
  </si>
  <si>
    <t>Zdeněk Vysloužil, Studenec 17, Čelechovice na Hané</t>
  </si>
  <si>
    <t>Bc. Jan Páleníček, Brněnská 484/48, Olomouc</t>
  </si>
  <si>
    <t>Pavel Janošík, Bolelouc 587, Dub nad Moravou</t>
  </si>
  <si>
    <t>Richard Hála, Masarykova 99, Veselí nad Moravou</t>
  </si>
  <si>
    <t>Jiří Kelich, Dr. Beneše 15, Uničov</t>
  </si>
  <si>
    <t>Gabriela Marková, Pod Kosířem 87, Prostějov</t>
  </si>
  <si>
    <t>Petr Kudláček, Kostelecká 365, Prostějov</t>
  </si>
  <si>
    <t xml:space="preserve">František Vlach, Vícov 185, Vícov </t>
  </si>
  <si>
    <t>Miroslav Kučera, Hostice 35, Ruda nad Moravou</t>
  </si>
  <si>
    <t>MUDr. David Neubert, Bacherova 7, Olomouc</t>
  </si>
  <si>
    <t>Matěj Lakomý, Zahradní 573/5, Olomouc</t>
  </si>
  <si>
    <t>Bc. Ondřej Perůtka, Hněvotín 441, Hněvotín</t>
  </si>
  <si>
    <t>Miloš Matějíček, Štefanikova 699/13, Jeseník</t>
  </si>
  <si>
    <t>Karel Šotola, Renoty 84, Uničov</t>
  </si>
  <si>
    <t>Jan Švec, Werichova 25 , Olomouc</t>
  </si>
  <si>
    <t>Zdeněk Senohrábek, U kasáren 642, Jeseník</t>
  </si>
  <si>
    <t>David Chaloupka, Lošovská 934 , Velká Bystřice</t>
  </si>
  <si>
    <t>Bc. Radek Krejčiřík, Hranická 586, Hranice IV – Drahotuše</t>
  </si>
  <si>
    <t>Ing. Rudolf Dub, sídl. E. Beneše 3858/4, Prostějov</t>
  </si>
  <si>
    <t>Mgr. Petr Huťka, Kabelíkova 5 , Přerov</t>
  </si>
  <si>
    <t>ART ECON – Střední škola, s.r.o., Husovo nám. 2061/91, Prostějov</t>
  </si>
  <si>
    <t>DELTAKLUB STICHOVICE, z.s. , Sídl. E. Beneše 15/21, Prostějov</t>
  </si>
  <si>
    <t>Odbor klubu českých turistů Zábřeh, Severovýchod 45, Zábřeh</t>
  </si>
  <si>
    <t>Společnost příznivců SPŠ, tř.17. listopadu 49, Olomouc</t>
  </si>
  <si>
    <t>Sdružení přátel průmyslové školy v Přerově, Havlíčkova 377/2, Přerov</t>
  </si>
  <si>
    <t>Sokolská župa Středomoravská-Kratochvilova Přerov, Brabansko 566/2, Přerov</t>
  </si>
  <si>
    <t>Rada rodičů základní školy Javorník, Školní 72, Javorník</t>
  </si>
  <si>
    <t>Spolek rodičů při Obchodní akademii Přerov, Bartošova 1940/24, Přerov</t>
  </si>
  <si>
    <t xml:space="preserve">SPORT A VĚDA, Za Kosteleckou 51, Prostějov </t>
  </si>
  <si>
    <t>Cech instalatérů České republiky, Přívorská 507/6, Praha</t>
  </si>
  <si>
    <t>Česko - ruská společnost, z.s., V závětří 4, Praha</t>
  </si>
  <si>
    <t>BOJOVÉ SPORTY OLOMOUC, o.s., Zámečnická 2, Olomouc</t>
  </si>
  <si>
    <t>Kuželkářský klub Lipník nad Bečvou, Zahradní 1262, Lipník nad Bečvou</t>
  </si>
  <si>
    <t>Junák - český skaut, středisko Quercus Dub nad Moravou, z. s., Tyršova 157, Dub nad Moravou</t>
  </si>
  <si>
    <t>Rotary klub Prostějov, Nám. Edmunda Husserla 1634/15, Prostějov</t>
  </si>
  <si>
    <t>Občanské sdružení Břeh, Sušilova 1376/29, Zábřeh</t>
  </si>
  <si>
    <t>„RAČŮVKA o.s.”, Troubelice 370, Troubelice</t>
  </si>
  <si>
    <t>Tělocvičná jednota Sokol Zábřeh, Sokolská 94/13, Zábřeh</t>
  </si>
  <si>
    <t>KLUB RODIČŮ A PŘÁTEL ZŠ PŘEROV, U TENISU 4, U Tenisu 171/4, Přerov</t>
  </si>
  <si>
    <t>Oddíl korfbalu Sportovního klubu Prostějov, Sportovní 3924/1, Prostějov</t>
  </si>
  <si>
    <t>Krajská organizace ČSŽ Olomoucký kraj, tř. Svobody 956/31, Olomouc</t>
  </si>
  <si>
    <t>NADAČNÍ FOND MAMUT, Kratochvílova 119/14, Přerov</t>
  </si>
  <si>
    <t>Obec Vrchoslavice, Vrchoslavice 100, Vrchoslavice</t>
  </si>
  <si>
    <t>Mgr. Jan Machálek, sídl. Svobody 3575/76, Prostějov</t>
  </si>
  <si>
    <t xml:space="preserve">PhDr. Eleonora Smékalová PhD., Nová hejčínská 385/5, Olomouc </t>
  </si>
  <si>
    <t xml:space="preserve">Ing. Pavel Biskup, Poruba 68, Hustopeče nad Bečvou </t>
  </si>
  <si>
    <t>Pavel Poljanský, Tománkova 324/3, Přerov</t>
  </si>
  <si>
    <t>Dům dětí a mládeže Olomouc, Tř. 17.listopadu, Olomouc</t>
  </si>
  <si>
    <t>Středisko volného času Atlas a Bios Přerov, Žižkova 12, Přerov</t>
  </si>
  <si>
    <t>Vyšší odborná škola a Střední průmyslová škola, Šumperk, Gen. Krátkého 1</t>
  </si>
  <si>
    <t>SVČ a zařízení pro DVPP Doris Šumperk, Komenského 9, Šumperk</t>
  </si>
  <si>
    <t>SVČ DUHA Jeseník, Průchodní 154, Jeseník</t>
  </si>
  <si>
    <t>Sportcentrum-DDM Prostějov, příspěvková organizace, Olympijská 4, Prostějov</t>
  </si>
  <si>
    <t>Střední škola technická, 1. máje 2, Mohelnice, Šumperk</t>
  </si>
  <si>
    <t>Obchodní akademie, Mohelnice, Olomoucká 82</t>
  </si>
  <si>
    <t>Střední odborná škola, Šumperk, Zemědělská 3</t>
  </si>
  <si>
    <t>Gymnázium Jana Opletala, Litovel, Opletalova 189</t>
  </si>
  <si>
    <t>Pedagogicko - psychologická poradna a Speciálně pedagogické centrum Olomouckého kraje, Olomouc, U Sportovní haly 1a, Olomouc</t>
  </si>
  <si>
    <t xml:space="preserve">Fotbalová asociace České republiky, Diskařská 2431/4, Praha </t>
  </si>
  <si>
    <t>Mgr. Jan Rýdlo, Sokolská 130, Nasavrky</t>
  </si>
  <si>
    <t>Sportovní klub Univerzity Palackého v Olomouci, oddíl kanoistiky, U Sportovní haly 38/2, Olomouc</t>
  </si>
  <si>
    <t>Sportovní klub Univerzity Palackého v Olomouci, oddíl synchronizovaného plavání, U Sportovní haly 38/2, Olomouc</t>
  </si>
  <si>
    <t>Nadační fond Českého klubu olympioniků regionu Severní Morava, náměstí Svatopluka Čecha 10, Ostrava</t>
  </si>
  <si>
    <t xml:space="preserve">LHK Jestřábi s.r.o, U Stadionu 4452, 796 01 Prostějov    </t>
  </si>
  <si>
    <t>HOKEJ ŠUMPERK 2003, s.r.o., Žerotínova 2010/59, Šumperk</t>
  </si>
  <si>
    <t>1. HFK Olomouc a.s., Staškova 652/28, Olomouc</t>
  </si>
  <si>
    <t>Tenis centrum Olomouc s.r.o., Ibsenova 496/19, Olomouc</t>
  </si>
  <si>
    <t>Sokol Konice s.r.o., Sportovní 205, Konice</t>
  </si>
  <si>
    <t xml:space="preserve">Fotbal Šumperk s.r.o., Žerotínova 1691/55, Šumperk </t>
  </si>
  <si>
    <t>Basketbal Olomouc s.r.o., Na vršku 819/10, Olomouc</t>
  </si>
  <si>
    <t xml:space="preserve">Geometry Global, s.r.o., Přívozní 1064/2a, Praha </t>
  </si>
  <si>
    <t>Lion sport s.r.o., Růžová 950/15, Praha</t>
  </si>
  <si>
    <t xml:space="preserve">STALAGMIT, a.s., Sobáčov 89, Mladeč </t>
  </si>
  <si>
    <t xml:space="preserve">Prostějov - C 1885 spol. s r.o., Kostelecká 4468/49, Prostějov </t>
  </si>
  <si>
    <t>Sport Management s.r.o., U Tenisu 16, Přerov</t>
  </si>
  <si>
    <t>Česká olympijská, a.s., Benešovská 1925/6, Praha</t>
  </si>
  <si>
    <t>Centrum individuálních sportů kraje Olomouckého, o.s.,                                               Legionářská 1165/12, Olomouc</t>
  </si>
  <si>
    <t>SK Olomouc Sigma MŽ, z.s, Legionářská 1165/12, Olomouc</t>
  </si>
  <si>
    <t>Tělocvičná jednota Sokol Přerov Handball Club, U Tenisu 3250/19, Přerov</t>
  </si>
  <si>
    <t xml:space="preserve">Dámský házenkářský klub Zora Olomouc, U stadionu 1166/6, Olomouc </t>
  </si>
  <si>
    <t>T. J. Cement Hranice, Pod Lipami 1858, Hranice</t>
  </si>
  <si>
    <t>"Orli Prostějov, o.s", Za Kosteleckou 51, Prostějov</t>
  </si>
  <si>
    <t>Sportovní klub Univerzity Palackého v Olomouci, U Sportovní haly 38/2, Olomouc</t>
  </si>
  <si>
    <t>HC Olomouc - mládež, o.s., Hynaisova 1091/9a, Olomouc</t>
  </si>
  <si>
    <t>VK Prostějov o.s., Za Kosteleckou ul. 51, Prostějov</t>
  </si>
  <si>
    <t>Tenisový klub Prostějov, Sportovní 1, Prostějov</t>
  </si>
  <si>
    <t>Tenisový klub Precheza Přerov o.s., Kosmákova 3364/55, Přerov</t>
  </si>
  <si>
    <t>Ski Klub Šumperk, o. s., Tyršova 12, Šumperk</t>
  </si>
  <si>
    <t>FENIX SKI TEAM Jeseník o.s., Masarykovo náměstí 60/5, Jeseník</t>
  </si>
  <si>
    <t>Dělnická tělocvičná jednota Prostějov, Netušilova 1620/7, Prostějov</t>
  </si>
  <si>
    <t>Tělovýchovná jednota TATRAN LITOVEL, náměstí Přemysla Otakara 770/4, Litovel</t>
  </si>
  <si>
    <t>Tělocvičná jednota SOKOL Šternberk, Zahradní 1418/23, Šternberk</t>
  </si>
  <si>
    <t>Sportovní centrum NAPARIA o.p.s., Obránců míru 2146, Hranice</t>
  </si>
  <si>
    <t>AVZO TSČ ČR ZO VIDNAVA, 9. května 255, Vidnava</t>
  </si>
  <si>
    <t>AVZO TSČ ČR ZLATÉ HORY, Podlesí 504, Zlaté Hory</t>
  </si>
  <si>
    <t>FBK Jeseník, U Norkárny 138, Česká Ves</t>
  </si>
  <si>
    <t>FC TATRAN TOUAX SUPÍKOVICE, Supíkovice 130, Supíkovice</t>
  </si>
  <si>
    <t>FK MIKULOVICE o.s., Hlavní 190, Mikulovice</t>
  </si>
  <si>
    <t>Fotbalový klub Jeseník, Dukelská 498/19, Jeseník</t>
  </si>
  <si>
    <t>HO Jeseník, Adolfovice 193, Bělá pod Pradědem</t>
  </si>
  <si>
    <t>Karate Klub Jeseník o.s., Lipovská 1168/54, Jeseník</t>
  </si>
  <si>
    <t>LYŽAŘSKÁ AKADEMIE JESENÍKY, o.s., Petříkov 100, Ostružná</t>
  </si>
  <si>
    <t>Sportovní klub Omya KST Jeseník, Dukelská 203/11, Jeseník</t>
  </si>
  <si>
    <t>Plavecký klub Jeseník, o. s., Lipová-lázně 741, Lipová-lázně</t>
  </si>
  <si>
    <t xml:space="preserve">SK Řetězárna, Sportovní 284, Česká Ves </t>
  </si>
  <si>
    <t>SKI Řetězárna, Na Stráni 253/2, Jeseník</t>
  </si>
  <si>
    <t>Sportovní klub SK Lipová - Lázně, Lipová-lázně 396, Lipová-lázně</t>
  </si>
  <si>
    <t>Šachový klub Jeseník, Zámecké náměstí 2/2, Jeseník</t>
  </si>
  <si>
    <t>T.J. Písečná, Písečná 38, Písečná u Jeseníku</t>
  </si>
  <si>
    <t xml:space="preserve">Tělovýchovná jednota DYNAMO JAVORNÍK, Družstevní 431, Javorník </t>
  </si>
  <si>
    <t>Tělovýchovná jednota Jiskra Velká Kraš, Velká Kraš 108, Velká Kraš</t>
  </si>
  <si>
    <t xml:space="preserve">TJ Sokol Stará Červená Voda, Stará Červená Voda </t>
  </si>
  <si>
    <t>TJ Vidnava o.s., Fojtství 326, Vidnava</t>
  </si>
  <si>
    <t>Tělovýchovná jednota Zlaté Hory, Sokolská 291, Zlaté Hory</t>
  </si>
  <si>
    <t>1. HFK Olomouc mládež, Staškova 652/28, Olomouc</t>
  </si>
  <si>
    <t>I. NTC Olomouc, Schweitzerova 81/44, Olomouc</t>
  </si>
  <si>
    <t>APA VČAS, tř. Míru 115, Olomouc</t>
  </si>
  <si>
    <t xml:space="preserve">Atletické přípravky Olomouc, Pražská 140/1, Olomouc </t>
  </si>
  <si>
    <t xml:space="preserve">Atletický klub Olomouc, 17. listopadu 1139/3, Olomouc </t>
  </si>
  <si>
    <t>Badmintonový klub Omega Olomouc, o.s., Novosadský dvůr 762/4, Olomouc</t>
  </si>
  <si>
    <t>Basketbalový klub Olomouc, Synkova 21, Olomouc</t>
  </si>
  <si>
    <t>Basket klub Olomouc, Na vršku 819/10, Olomouc</t>
  </si>
  <si>
    <t>Beach Volley Club Olomouc, Jarmily Glazarové 341/5, Olomouc</t>
  </si>
  <si>
    <t xml:space="preserve">BIKE TEAM Kola Kaňkovský o.s., Bělkovice-Lašťany 615, Bělkovice-Lašťany </t>
  </si>
  <si>
    <t>Cyklistika Uničov, Brníčko 1019, Uničov</t>
  </si>
  <si>
    <t xml:space="preserve">Cyklo team KOLARNA, Václavkova 565/7, Olomouc </t>
  </si>
  <si>
    <t>"CYKLO 2000 KAŇKOVSKÝ", Bělkovice-Lašťany 581, Bělkovice-Lašťany</t>
  </si>
  <si>
    <t xml:space="preserve">Cyklo Team Region Olomouc, Jarmily Glazarové 354/9h, Olomouc  </t>
  </si>
  <si>
    <t>DHK Litovel, Uničovská 1197/13b, Litovel</t>
  </si>
  <si>
    <t>FBC Droždín, Gagarinova 96/15, Olomouc</t>
  </si>
  <si>
    <t>FBS Olomouc o. s., Sukova 874/4, Olomouc</t>
  </si>
  <si>
    <t>FC Lužice, Lužice 109, Lužice</t>
  </si>
  <si>
    <t>FIGURE SKATING CLUB OLOMOUC, o.s., Hynaisova 1091/9a, Olomouc</t>
  </si>
  <si>
    <t>FK AUTODEMONT, 1. máje 412/8, Horka nad Moravou</t>
  </si>
  <si>
    <t xml:space="preserve">Fotbalový klub Hněvotín, Hněvotín 331, Hněvotín </t>
  </si>
  <si>
    <t>Fotbalový club Drahlov, Drahlov, Charváty</t>
  </si>
  <si>
    <t xml:space="preserve">Fotbalový klub FC Dolany, Dolany 99, Dolany u Olomouce </t>
  </si>
  <si>
    <t>Fotbalový klub Hlubočky, Olomoucká 34, Hlubočky</t>
  </si>
  <si>
    <t>Fotbalový klub Huzová, Huzová</t>
  </si>
  <si>
    <t>Fotbalový klub Nemilany, Sportovní 2A, Olomouc</t>
  </si>
  <si>
    <t>Fotbalový klub Přáslavice, Přáslavice 229, Přáslavice</t>
  </si>
  <si>
    <t>Fotbalový klub Šternberk, o.s., Blahoslavova 1434/15, Šternberk</t>
  </si>
  <si>
    <t>GOLF CLUB OLOMOUC, 17. listopadu 1126/43, Olomouc</t>
  </si>
  <si>
    <t>Gymnastický klub mládeže Olomouc, 17. listopadu 1044/5, Olomouc</t>
  </si>
  <si>
    <t>Hanácký kuželkářský klub Olomouc, o.s., U stadiónu 2, Olomouc</t>
  </si>
  <si>
    <t>Hanácký petanque klub, Rybníček 43/12, Litovel</t>
  </si>
  <si>
    <t>Házená Uničov, U Stadionu 619, Uničov</t>
  </si>
  <si>
    <t>HC Uničov, Pionýrů 1174, Uničov</t>
  </si>
  <si>
    <t>HORSE CLUB Hlubočky o.s., Hrubá Voda ev. 214, Hlubočky</t>
  </si>
  <si>
    <t>JUDO KLUB OLOMOUC, o.s., Na střelnici 1212/39, Olomouc</t>
  </si>
  <si>
    <t>Kanoistický klub Olomouc, 17. listopadu 1047/10, Olomouc</t>
  </si>
  <si>
    <t xml:space="preserve">Karate club MABU-DO Olomouc, V hlinkách 806/19, Olomouc  </t>
  </si>
  <si>
    <t>KESTONE RACING, Šumperská 536, Uničov</t>
  </si>
  <si>
    <t>Klub Heyrovského Olomouc o.s., Heyrovského 460/33, Olomouc</t>
  </si>
  <si>
    <t xml:space="preserve">Klub horolezců Olomouc, tř. Svobody 639/20, Olomouc </t>
  </si>
  <si>
    <t>Klub sportovního tance QUICK Olomouc, o.s., Sudova 11, Olomouc</t>
  </si>
  <si>
    <t>Klub sportovních potápěčů Olomouc, Politických vězňů 568/7, Olomouc</t>
  </si>
  <si>
    <t xml:space="preserve">Klub stolního tenisu Olomouc, Jaromírova 277/4, Olomouc </t>
  </si>
  <si>
    <t>MGC Olomouc, 17. listopadu 1139/3, Olomouc</t>
  </si>
  <si>
    <t>Občanské sdružení "Rychlí draci", Uničovská 2349/66, Šternberk</t>
  </si>
  <si>
    <t xml:space="preserve">Olomoucké krajská organizace ČUS, Legionářská 1165/12, Olomouc </t>
  </si>
  <si>
    <t>Olomouc Eagles, Hynaisova 1091/9a, Olomouc</t>
  </si>
  <si>
    <t xml:space="preserve">OLOMOUCKÝ KRAJSKÝ FOTBALOVÝ SVAZ, Na střelnici 1212/39, Olomouc </t>
  </si>
  <si>
    <t>Orel jednota Velká Bystřice, 8. května 429, Velká Bystřice</t>
  </si>
  <si>
    <t xml:space="preserve">OSK KLUBKO, Stiborova 2, Olomouc </t>
  </si>
  <si>
    <t xml:space="preserve">PK Perutýn, Dolany 589, Dolany </t>
  </si>
  <si>
    <t>PROMOTORSPORT, Lazce 17, Troubelice</t>
  </si>
  <si>
    <t xml:space="preserve">RC Lokomotiva Olomouc, 17. listopadu 1139/3, Olomouc </t>
  </si>
  <si>
    <t>Regionální centrum Sport pro všechny Olomouc občanské sdružení, Legionářská 1165/12, Olomouc</t>
  </si>
  <si>
    <t>Sdružení Suchý Žleb Hlubočky, o.s., Krapkova 529/10, Olomouc</t>
  </si>
  <si>
    <t>Sokolská župa Olomoucká - Smrčkova, Roosveltova 34, Olomouc</t>
  </si>
  <si>
    <t>SK Olomouc Sigma MŽ, z.s. oddíl baseballu, Legionářská 1165/12, Olomouc</t>
  </si>
  <si>
    <t>SK Vyhlídka Šternberk, TRI KLUB, Na vyhlídce 2126/25, Šternberk</t>
  </si>
  <si>
    <t xml:space="preserve">SK Uničov, U Stadionu 619, Uničov </t>
  </si>
  <si>
    <t>Ski klub Lokomotiva Olomouc, 17. listopadu 1139/3, Olomouc</t>
  </si>
  <si>
    <t>Sportovní klub SKIVELO neslyšících Olomouc, Jungmannova 972/25, Olomouc</t>
  </si>
  <si>
    <t xml:space="preserve">SMASH GYM KICKBOX, o.s., Kolumbova 1241/8, Olomouc </t>
  </si>
  <si>
    <t xml:space="preserve">SPORTCLUB Agentura 64 Olomouc, Jarmily Glazarové 354/9h, Olomouc </t>
  </si>
  <si>
    <t>Sportovní fotbalový klub Nedvězí, Jilemnického 2, Olomouc</t>
  </si>
  <si>
    <t>Sportovní klub Červenka, Jižní 24, Červenka</t>
  </si>
  <si>
    <t>SK Chválkovice, Chválkovice 515, Olomouc</t>
  </si>
  <si>
    <t xml:space="preserve">Sportovní klub NÁMĚŠŤ na Hané, Bělidlo 434, Náměšť na Hané </t>
  </si>
  <si>
    <t xml:space="preserve">Sportovní klub Slatinice, Slatinice </t>
  </si>
  <si>
    <t>Sportovní klub Šumvald, Šumvald 266, Šumvald</t>
  </si>
  <si>
    <t>Sportovní klub tělesně postižených sportovců Olomouc, Balbínova 373/3, Olomouc</t>
  </si>
  <si>
    <t xml:space="preserve">Sportovní klub Univerzity Palackého v Olomouci, U sportovní haly 38/2, Olomouc  </t>
  </si>
  <si>
    <t xml:space="preserve">Občanské sdružení Sportovní klub Véska, Véska 6, Dolany </t>
  </si>
  <si>
    <t>Sportovní klub Velká Bystřice, Na Letné 766, Velká Bystřice</t>
  </si>
  <si>
    <t xml:space="preserve">Sportovní střelecký klub ELÁN Olomouc, Balbínova 373/3, Olomouc </t>
  </si>
  <si>
    <t xml:space="preserve">Tenisový klub ŠTERNBERK, Svatoplukova 15, Šternberk </t>
  </si>
  <si>
    <t>Tenisový klub Velký Týnec, Krčmaňská 471, Velký Týnec</t>
  </si>
  <si>
    <t>Tenisový klub Gymnázium Uničov, Nemocniční 1190, Uničov</t>
  </si>
  <si>
    <t>Tělocvičná jednota Sokol Doloplazy, Doloplazy</t>
  </si>
  <si>
    <t>Tělocvičná jednota Sokol Náklo, Náklo 90, Náklo</t>
  </si>
  <si>
    <t>Tělocvičná jednota SOKOL Olomouc, 17. listopadu 788/1, Olomouc</t>
  </si>
  <si>
    <t xml:space="preserve">Tělocvičná jednota SOKOL Olomouc - Chválkovice, Na zákopě 239/82, Olomouc </t>
  </si>
  <si>
    <t xml:space="preserve">Tělocvičná jednota Sokol Olomouc-Nemilany, U sokolovny 350/5, Olomouc  </t>
  </si>
  <si>
    <t>Tělocvičná jednota Sokol Olomouc-Neředín, Neředínská 9/58, Olomouc</t>
  </si>
  <si>
    <t>Tělocvičná jednota Sokol Olomouc - Nový Svět, Sudova 26/21, Olomouc</t>
  </si>
  <si>
    <t>Tělocvičná jednota SOKOL Střelice, Střelice 131, Uničov</t>
  </si>
  <si>
    <t>Tělocvičná jednota Sokol Troubelice, Troubelice 99, Troubelice</t>
  </si>
  <si>
    <t>Tělovýchovná jednota Doubrava Haňovice, Kluzov 30, Haňovice</t>
  </si>
  <si>
    <t>Tělovýchovná jednota Dukla Olomouc, tř. Míru 144/1, Olomouc</t>
  </si>
  <si>
    <t xml:space="preserve">Tělovýchovná jednota Granitol Moravský Beroun, Karla IV. 99, Moravský Beroun </t>
  </si>
  <si>
    <t>TJ Hodolany, o.s., Farského 376/14, Olomouc</t>
  </si>
  <si>
    <t>Tělovýchovná jednota Lodní sporty Olomouc, 17. listopadu 1047/10, Olomouc</t>
  </si>
  <si>
    <t>Tělovýchovná jednota LOKOMOTIVA Olomouc, 17. listopadu 1139/3, Olomouc</t>
  </si>
  <si>
    <t xml:space="preserve">TJ MEDLOV, Medlov 294, Medlov </t>
  </si>
  <si>
    <t>TJ Slovan Černovír, Tvrdíkova 11, Olomouc</t>
  </si>
  <si>
    <t>Tělovýchovná jednota Sokol Dlouhá Loučka, Sportovní 371, Dlouhá Loučka</t>
  </si>
  <si>
    <t>TJ Sokol Dub nad Moravou, Tyršova 101, Dub nad Moravou</t>
  </si>
  <si>
    <t>TJ Sokol Horka nad Moravou, Nádražní 283/2, Horka nad Moravou</t>
  </si>
  <si>
    <t>Tělovýchovná jednota Sokol - Chomoutov, Dalimilova 45, Horka nad Moravou</t>
  </si>
  <si>
    <t>Tělovýchovná jednota Sokol Nová Hradečná, Nová Hradečná 13, Nová Hradečná</t>
  </si>
  <si>
    <t>Tělovýchovná jednota Sokol Příkazy, Příkazy</t>
  </si>
  <si>
    <t xml:space="preserve">Tělovýchovná jednota Sokol Slavonín, Jižní 149/30, Olomouc </t>
  </si>
  <si>
    <t xml:space="preserve">TJ Sokol Velký Týnec, Příčná 437, Velký Týnec </t>
  </si>
  <si>
    <t>Tělovýchovná jednota Střeň, o.s., Střeň 115, Náklo</t>
  </si>
  <si>
    <t>Tělovýchovná jednota Tatran Litovel, Nám. Př. Otakara 770/4, Litovel</t>
  </si>
  <si>
    <t xml:space="preserve">Tělovýchovná jednota TRŠICE, Tršice </t>
  </si>
  <si>
    <t>Tělovýchovná jednota Uničov, U Stadionu 619, Uničov</t>
  </si>
  <si>
    <t xml:space="preserve">TJ Vodní Sporty Litovel, Kollárova 808/5, Litovel </t>
  </si>
  <si>
    <t>TJ Sigma Lutín, Jana Sigmunda, Lutín</t>
  </si>
  <si>
    <t>TJ Sokol Babice, Babice 114, Babice</t>
  </si>
  <si>
    <t>TJ Sokol Drahanovice, Drahanovice</t>
  </si>
  <si>
    <t>TJ Sokol Kožušany, Kožušany-Tážaly 156, Kožušany-Tážaly</t>
  </si>
  <si>
    <t xml:space="preserve">Tělovýchovná jednota SOKOL PASEKA, Paseka 1, Paseka </t>
  </si>
  <si>
    <t>TJ STM Olomouc, Na Šibeníku 471/4, Olomouc</t>
  </si>
  <si>
    <t>ÚAMK – AMK BIKETRIAL KLUB OLOMOUC, Budovcova 110/3, Bystrovany</t>
  </si>
  <si>
    <t>X - TRIATHLON, Polská 770/9, Olomouc</t>
  </si>
  <si>
    <t xml:space="preserve">l. SK PROSTĚJOV, Za Místním nádražím 4536, Prostějov </t>
  </si>
  <si>
    <t xml:space="preserve">Aeroklub Josefa Františka Prostějov o. s., Prostějov-letiště 4510, Prostějov </t>
  </si>
  <si>
    <t xml:space="preserve">Atletický klub Prostějov, Sportovní 3924/1, Prostějov </t>
  </si>
  <si>
    <t xml:space="preserve">BC MORAVAN, Netušilova 1620/7, Prostějov  </t>
  </si>
  <si>
    <t>FC Kralice na Hané, Sportovní 1, Kralice na Hané</t>
  </si>
  <si>
    <t>FKM Konice, o.s., Sportovní 205, Konice</t>
  </si>
  <si>
    <t>FK Němčice nad Hanou, Sokolská 500, Němčice nad Hanou</t>
  </si>
  <si>
    <t>FOTBALOVÝ KLUB VÝŠOVICE, Výšovice</t>
  </si>
  <si>
    <t xml:space="preserve">„LHK Jestřábi Prostějov o.s.”, U Stadionu 4452, Prostějov  </t>
  </si>
  <si>
    <t>Klub orientačního běhu Železárny Prostějov, Sportovní 1, Prostějov</t>
  </si>
  <si>
    <t xml:space="preserve">KRASO – bruslení Prostějov, Za Kosteleckou 1, Prostějov </t>
  </si>
  <si>
    <t xml:space="preserve">Lukostřelba Prostějov, Mozartova 3810/13, Prostějov  </t>
  </si>
  <si>
    <t>Mažoretky Hvězdičky Prostějov, Cyrila Boudy 4041/2, Prostějov</t>
  </si>
  <si>
    <t>Oddíl šachů Sportovního klubu Prostějov, Sportovní 3924/1, Prostějov</t>
  </si>
  <si>
    <t>Oddíl orientačního sportu Sportovního klubu Prostějov, Sportovní 3924/1, Prostějov</t>
  </si>
  <si>
    <t>SAVANA klub kuší Kostelec na Hané, Husova 387, Kostelec na Hané</t>
  </si>
  <si>
    <t xml:space="preserve">SK Jesenec, Dzbel </t>
  </si>
  <si>
    <t>Sportovní klub cyklistů PROSTĚJOV, Kostelecká 4468/49, Prostějov</t>
  </si>
  <si>
    <t>SK Lipová</t>
  </si>
  <si>
    <t xml:space="preserve">Sportovní klub K2 Prostějov, sídl. E. Beneše 21/15, Prostějov </t>
  </si>
  <si>
    <t>Squashový klub mládeže Prostějov, o.s., Na trávníku 414, Držovice</t>
  </si>
  <si>
    <t>SVAZ VODÁKŮ ČESKÉ REPUBLIKY KLUB PROSTĚJOV, Kravařova 123/1, Prostějov</t>
  </si>
  <si>
    <t xml:space="preserve">Taneční škola PIROUETTE, Vápenice 2980/7, Prostějov </t>
  </si>
  <si>
    <t>Tělocvičná jednota Sokol I Prostějov, Skálovo nám. 173/4, Prostějov</t>
  </si>
  <si>
    <t xml:space="preserve">Tělocvičná jednota Sokol II Prostějov, U Kalicha 2, Prostějov </t>
  </si>
  <si>
    <t>TĚLOCVIČNÁ JEDNOTA SOKOL BEDIHOŠŤ, Prostějovská 123, Bedihošť</t>
  </si>
  <si>
    <t>Tělocvičná jednota Sokol Čelechovice na Hané, U Sokolovny 251, Čelechovice na Hané</t>
  </si>
  <si>
    <t>Tělocvičná jednota Sokol Kostelec na Hané - HK, Sportovní 870, Kostelec na Hané</t>
  </si>
  <si>
    <t xml:space="preserve">TĚLOCVIČNÁ JEDNOTA SOKOL OLŠANY U PROSTĚJOVA, Olšany u Prostějova </t>
  </si>
  <si>
    <t>TĚLOCVIČNÁ JEDNOTA SOKOL OTASLAVICE, Otaslavice 345, Otaslavice</t>
  </si>
  <si>
    <t xml:space="preserve">Tělocvičná jednota Sokol Vrchoslavice 1946, Vrchoslavice 60, Vrchoslavice </t>
  </si>
  <si>
    <t xml:space="preserve">TJ Haná Nezamyslice </t>
  </si>
  <si>
    <t xml:space="preserve">TJ Horní Štěpánov, Horní Štěpánov </t>
  </si>
  <si>
    <t xml:space="preserve">TJ JISKRA Brodek u Konice, Brodek u Konice, Brodek u Konice 6, Brodek u Konice </t>
  </si>
  <si>
    <t xml:space="preserve">TJ OP Prostějov, Kostelecká 3113/47, Prostějov </t>
  </si>
  <si>
    <t>Tělovýchovná jednota Sokol Čechovice, Čechovická 270/55, Prostějov</t>
  </si>
  <si>
    <t xml:space="preserve">Tělovýchovná jednota SOKOL KLADKY, Kladky </t>
  </si>
  <si>
    <t>TJ Kulečník Prostějov, Tylova 1507/52, Prostějov</t>
  </si>
  <si>
    <t xml:space="preserve">TJ SOKOL Plumlov, Rudé armády 302, Plumlov </t>
  </si>
  <si>
    <t xml:space="preserve">TJ Stavební stroje Němčice nad Hanou, Masarykova 421, Němčice nad Hanou </t>
  </si>
  <si>
    <t xml:space="preserve">Tělovýchovná jednota Prostějov, Anenská 936/17, Prostějov </t>
  </si>
  <si>
    <t xml:space="preserve">TJ Pavlovice u Kojetína, Pavlovice u Kojetína 111, Pavlovice u Kojetína </t>
  </si>
  <si>
    <t>TJ Sokol Klenovice na Hané, Klenovice na Hané</t>
  </si>
  <si>
    <t>TJ SOKOL Mostkovice, Prostějovská 15/1, Mostkovice</t>
  </si>
  <si>
    <t>TJ Sokol Protivanov, Sokolská 198, Protivanov</t>
  </si>
  <si>
    <t>TJ Sokol Určice, Určice</t>
  </si>
  <si>
    <t>1. FC Viktorie Přerov o.s., Sokolská 734/28, Přerov</t>
  </si>
  <si>
    <t>AMK KEMP Hranice, Pod Hůrkou 12, Hranice</t>
  </si>
  <si>
    <t>Basketbalový klub Lipník nad Bečvou, Za Porážkou 893/11, Lipník nad Bečvou</t>
  </si>
  <si>
    <t>DRAGON FORCE PŘEROV, Kozlovská 1334/3, Přerov</t>
  </si>
  <si>
    <t>FC Želatovice, Želatovice 165, Želatovice</t>
  </si>
  <si>
    <t>Fitness AVE Přerov, Nádražní 2810/2, Přerov</t>
  </si>
  <si>
    <t>FK Brodek u Přerova, Tyršova 564, Brodek u Přerova</t>
  </si>
  <si>
    <t>FK Spartak Lipník nad Bečvou, B. Němcové 1043/3, Lipník nad Bečvou</t>
  </si>
  <si>
    <t xml:space="preserve">FK Troubky o.s., K záložně 699/2, Troubky </t>
  </si>
  <si>
    <t>"Florbalová Škola Teiwaz, občanské sdružení", Pod skalkou 91/6, Přerov</t>
  </si>
  <si>
    <t>Football club Beňov, Pod Topoly 71, Beňov</t>
  </si>
  <si>
    <t>Fotbalový klub Kozlovice, Přerov IV-Kozlovice 215, Přerov</t>
  </si>
  <si>
    <t>Fotbalový klub mládeže Opatovice - Všechovice, Všechovice 88, Všechovice</t>
  </si>
  <si>
    <t>Fotbalový klub Slavoj Kojetín - Koválovice, Závodí 333, Kojetín</t>
  </si>
  <si>
    <t>GOLF CLUB Radíkov, Radíkov 48, Radíkov</t>
  </si>
  <si>
    <t>HC ZUBR PŘEROV, Petřivalského 2885/5, Přerov</t>
  </si>
  <si>
    <t xml:space="preserve">Jezdecký klub o.s. Radkova Lhota, Radkova Lhota 3, Radkova Lhota </t>
  </si>
  <si>
    <t>Judo Femax Engeneering Hranice, Teplice nad Bečvou 95, Teplice nad Bečvou</t>
  </si>
  <si>
    <t>Karate Přerov, o.s., Neumannova 2620/5, Přerov</t>
  </si>
  <si>
    <t>KBC Přerov, Velká Dlážka 309/1, Přerov</t>
  </si>
  <si>
    <t>Klub juda a účelové sebeobrany Hranice, J. Z Poděbrad 1136, Hranice</t>
  </si>
  <si>
    <t>KLUB KOLOBĚHU LIPNÍK NAD BEČVOU, B. Němcové 1048/21, Lipník nad Bečvou</t>
  </si>
  <si>
    <t>Klub sportovní gymnastiky SK Přerov, Vinařská 57/26, Přerov</t>
  </si>
  <si>
    <t>Klub vodních sportů Hranice, Trávnická 508, Hranice</t>
  </si>
  <si>
    <t>Klub vodního póla Přerov, Želatovská 549/34, Přerov</t>
  </si>
  <si>
    <t>KMK Zubr Přerov, Hranická 157/23, Přerov</t>
  </si>
  <si>
    <t>"L+S academy z.s.", Horní náměstí 26/26, Přerov</t>
  </si>
  <si>
    <t xml:space="preserve">Regionální centrum sportu pro všechny Přerov, Petřivalského 584/1, Přerov </t>
  </si>
  <si>
    <t>Ski klub Hranice, o.s., Masarykovo náměstí 18, Hranice</t>
  </si>
  <si>
    <t xml:space="preserve">Sokol Křenovice, Křenovice, Kojetín </t>
  </si>
  <si>
    <t xml:space="preserve">Sportovně střelecký klub Radslavice, Přerovská 214, Radslavice </t>
  </si>
  <si>
    <t>Sportovní klub BADMINTON Přerov, Nerudova 2106/20, Přerov</t>
  </si>
  <si>
    <t>Sportovní klub Přerov, Petřivalského 584/1, Přerov</t>
  </si>
  <si>
    <t>Sportovní klub Žeravice, U stadionu 214/7, Přerov</t>
  </si>
  <si>
    <t xml:space="preserve">Svaz potápěčů Moravy a Slezska, o.s. Potápěčský klub SKORPEN Přerov, Dr. Milady Horákové 5, Přerov </t>
  </si>
  <si>
    <t xml:space="preserve">TBS Přerov, Pod Skalkou 77/19, Přerov </t>
  </si>
  <si>
    <t>TENIS TONDACH HRANICE, o.s., Sady Čs. legií 750, Hranice</t>
  </si>
  <si>
    <t>TJ Sokol Čekyně, Pod lipami 12/3, Přerov</t>
  </si>
  <si>
    <t>Tělovýchovná jednota Sokol Domaželice, Domaželice 155, Domaželice</t>
  </si>
  <si>
    <t>TJ Sokol Kojetín, náměstí Republiky 1033, Kojetín</t>
  </si>
  <si>
    <t>Tělovýchovná jednota Sokol Lazníky, Lazníky</t>
  </si>
  <si>
    <t xml:space="preserve">TJ SOKOL Opatovice, o.s., Sportovní 157, Opatovice </t>
  </si>
  <si>
    <t xml:space="preserve">Tělovýchovná jednota Sokol Osek nad Bečvou, Osek nad Bečvou 152, Osek nad Bečvou </t>
  </si>
  <si>
    <t>TJ Sokol Rokytnice, Rokytnice</t>
  </si>
  <si>
    <t>Tělovýchovná jednota Sokol Soběchleby, Soběchleby 84, Soběchleby</t>
  </si>
  <si>
    <t>Tělovýchovná jednota Sokol Tovačov, Nádražní 333, Tovačov</t>
  </si>
  <si>
    <t>Tělovýchovná jednota Sokol Ústí /okr. Přerov/, Ústí 158, Ústí</t>
  </si>
  <si>
    <t xml:space="preserve">TJ Tenisový klub Lipník nad Bečvou, B. Němcové 1574, Lipník nad Bečvou </t>
  </si>
  <si>
    <t>Tělovýchovná jednota UNION Lověšice, U Sokolovny 226, Přerov</t>
  </si>
  <si>
    <t>TJ Slovan Hranice, tenisový oddíl, Žáčkova 2141, Hranice</t>
  </si>
  <si>
    <t>TJ Sokol Bělotín, Bělotín 323, Bělotín</t>
  </si>
  <si>
    <t>TJ Sokol Hustopeče nad Bečvou, o.s., Školní 153, Hustopeče nad Bečvou</t>
  </si>
  <si>
    <t>TJ Sokol Kovalovice, Kovalovice</t>
  </si>
  <si>
    <t xml:space="preserve">Tělovýchovná jednota Sokol Radslavice, Na Návsi 187, Radslavice </t>
  </si>
  <si>
    <t xml:space="preserve">TJ Sokol Skalička, Skalička 109, Skalička </t>
  </si>
  <si>
    <t>TJ SPARTAK PŘEROV, Bezručova 770/4, Přerov</t>
  </si>
  <si>
    <t>Triatlon klub Osek o.s., Osek nad Bečvou 350, Osek nad Bečvou</t>
  </si>
  <si>
    <t xml:space="preserve">ÚAMK - AMK BIKETRIAL PŘEROV, Trávník 1315/28, Přerov </t>
  </si>
  <si>
    <t>BMX TEAM ŠUMPERK o.s., Kosmonautů 1884/9, Šumperk</t>
  </si>
  <si>
    <t>Cannibals baseball Šumperk, o.s., Pod Senovou 2749/44b, Šumperk</t>
  </si>
  <si>
    <t>FBC Mohelnice, Masarykova 546/25, Mohelnice</t>
  </si>
  <si>
    <t>Fotbalový club Dubicko, Družstevní 333, Dubicko</t>
  </si>
  <si>
    <t>FK MOHELNICE, 1. máje 787/14, Mohelnice</t>
  </si>
  <si>
    <t xml:space="preserve">Fotbalový klub ŠUMPERK občanské sdružení, Žerotínova 1691/55, Šumperk </t>
  </si>
  <si>
    <t>Fotbalový oddíl Rovensko, Rovensko 119, Rovensko</t>
  </si>
  <si>
    <t>Gymnastický klub Šumperk, Sluneční 2692/38, Šumperk</t>
  </si>
  <si>
    <t xml:space="preserve">Hokejový Klub Mladí Draci Šumperk OS, Žerotínova 55B, Šumperk </t>
  </si>
  <si>
    <t xml:space="preserve">"Klub vytrvalostních sportů Šumperk",Králec 29, Dolní Studénky </t>
  </si>
  <si>
    <t>Kuželkářský klub Zábřeh, Třešňová 4, Zábřeh</t>
  </si>
  <si>
    <t xml:space="preserve">Magnus Orienteering, Tyršova 1581/12, Šumperk </t>
  </si>
  <si>
    <t>Plavecký klub Zábřeh, Boženy Němcové 1482/12, Zábřeh</t>
  </si>
  <si>
    <t>SK Petrov - Sobotín, Petrov nad Desnou 51, Petrov nad Desnou</t>
  </si>
  <si>
    <t xml:space="preserve">Sportovní klub SK SEVERKA ŠUMPERK, Janáčkova 39, Šumperk </t>
  </si>
  <si>
    <t>SK – SPORTFIT, Kunčice 14, Staré Město</t>
  </si>
  <si>
    <t>Sportovní klub Bludov, Čapkova 927, Bludov</t>
  </si>
  <si>
    <t>Sportovní klub SK Loštice, o.s., Ke koupališti, Loštice</t>
  </si>
  <si>
    <t xml:space="preserve">Sportovní klub SULKO - Zábřeh, Postřelmovská 2265/4, Zábřeh </t>
  </si>
  <si>
    <t xml:space="preserve">TABLE TENIS CLUB PRAMET Šumperk, Erbenova 2326/14, Šumperk </t>
  </si>
  <si>
    <t>Tělocvičná jednota Dubicko, Velká Strana 21, Dubicko</t>
  </si>
  <si>
    <t>Tělocvičná jednota Sokol Mohelnice, nám. Tyrše a Fügnera 194/1, Mohelnice</t>
  </si>
  <si>
    <t xml:space="preserve">TJ Baník Staré Město pod Sněžníkem, Hornická 198, Staré Město </t>
  </si>
  <si>
    <t xml:space="preserve">TJ FK Bohdíkov </t>
  </si>
  <si>
    <t>Tělovýchovná jednota Fotbalový klub Ruda nad Moravou, Sportovní 301, Ruda nad Moravou</t>
  </si>
  <si>
    <t>TJ Jiskra Oskava, Oskava</t>
  </si>
  <si>
    <t xml:space="preserve">TJ Jiskra Rapotín, Šumperská 775, Rapotín </t>
  </si>
  <si>
    <t>Tělovýchovná jednota Libina, Libina</t>
  </si>
  <si>
    <t xml:space="preserve">TJ MEZ Mohelnice, 1. máje 787/14, Mohelnice </t>
  </si>
  <si>
    <t>TJ OLPA Jindřichov, Jindřichov 62, Jindřichov</t>
  </si>
  <si>
    <t>TJ Postřelmov, Vyhnálovská 522, Postřelmov</t>
  </si>
  <si>
    <t>TJ Sokol Bratrušov, Bratrušov</t>
  </si>
  <si>
    <t xml:space="preserve">TJ Sokol Sudkov, Sudkov 193, Sudkov </t>
  </si>
  <si>
    <t>TJ SOKOL ŠTÍTY, o.s., nám. Míru 5, Štíty</t>
  </si>
  <si>
    <t>Tělovýchovná jednota SPARTAK Loučná nad Desnou, Loučná nad Desnou 92, Loučná nad Desnou</t>
  </si>
  <si>
    <t>Tělovýchovná jednota Sportovní klub Zvole, Zvole</t>
  </si>
  <si>
    <t>TJ Sokol Hrabišín, Hrabišín</t>
  </si>
  <si>
    <t xml:space="preserve">TJ Sokol Lázně Velké Losiny, U Hřiště 652, Velké Losiny </t>
  </si>
  <si>
    <t>TJ Sokol Lesnice, Lesnice 118, Lesnice</t>
  </si>
  <si>
    <t>AGENAS TEAM autoklub v AČR, Smetanova 300, Javorník</t>
  </si>
  <si>
    <t>JESENICKÝ ŠNEK, Nábřežní 414/24, Jeseník</t>
  </si>
  <si>
    <t xml:space="preserve">Jeseníky - Severní Hřeben o.s.,  Lipová-lázně 173/36, Lipová-lázně </t>
  </si>
  <si>
    <t>Paraklub Jeseník o. s., Masarykovo nám. 167/1, Jeseník</t>
  </si>
  <si>
    <t xml:space="preserve">„1.FC Olomouc”, Jeremenkova 1211/40b, Olomouc </t>
  </si>
  <si>
    <t>Atletický klub Olomouc, 17. listopadu 1139/3, Olomouc</t>
  </si>
  <si>
    <t>Basketbalový klub Olomouc, Tř. Míru 2, Olomouc</t>
  </si>
  <si>
    <t>Cyklo Team Region Olomouc,  Jarmily Glazarové 354/9h, Olomouc</t>
  </si>
  <si>
    <t>Český svaz biatlonu, klub Olomouc, Erenburgova 297/46, Olomouc</t>
  </si>
  <si>
    <t xml:space="preserve">FIGURE SKATING CLUB OLOMOUC, o.s., Hynaisova 1091/9a, Olomouc </t>
  </si>
  <si>
    <t>Klub sportovních potápěčů Olomouc, Komenského 914/31, Olomouc</t>
  </si>
  <si>
    <t xml:space="preserve">Mamba model Bohuňovice, Bohuňovice 655, Bohuňovice </t>
  </si>
  <si>
    <t>Okresní fotbalový svaz Olomouc, Na střelnici 1212/39, Olomouc</t>
  </si>
  <si>
    <t>Společnost Gustava Frištenského, G. Frištenského 955/15, Litovel</t>
  </si>
  <si>
    <t xml:space="preserve">Sportovní klub Univerzity Palackého v Olomouci, U sportovní haly 38/2, Olomouc </t>
  </si>
  <si>
    <t>Sportovní klub Véska, spolek, Véska 6 , Dolany</t>
  </si>
  <si>
    <t>TJ Liga stovkařů Olomouc, o.s., Dolní náměstí 27/38, Olomouc</t>
  </si>
  <si>
    <t>Atletický klub Prostějov, Sportovní 3924/1, Prostějov</t>
  </si>
  <si>
    <t>FbC Playmakers Prostějov, o.s., Bohumíra Šmerala 3768/9, Prostějov</t>
  </si>
  <si>
    <t>Klub biatlonu Prostějov, Čehovice 23, Bedihošť</t>
  </si>
  <si>
    <t xml:space="preserve">Sportovní klub cyklistů PROSTĚJOV, Kostelecká 4468/49, Prostějov </t>
  </si>
  <si>
    <t>Cyklistický oddíl MIKO CYCLES Přerov, Kratochvílova 119/14, Přerov</t>
  </si>
  <si>
    <t>Okresní fotbalový svaz v Přerově, Petřivalského 584/1, Přerov</t>
  </si>
  <si>
    <t xml:space="preserve">T.J. Cement Hranice, Pod Lipami 1858, Hranice </t>
  </si>
  <si>
    <t>Tělovýchovná jednota Sokol Tovačov, Tovačov 333, Tovačov</t>
  </si>
  <si>
    <t xml:space="preserve">Jezdecký klub Loštice, Malé náměstí 430/20, Loštice </t>
  </si>
  <si>
    <t xml:space="preserve">"Klub vytrvalostních sportů Šumperk", Králec 29, Dolní Studénky </t>
  </si>
  <si>
    <t>Magnus Orienteering, Tyršova 1581/12, Šumperk</t>
  </si>
  <si>
    <t>"SK Salith - SUMTEX", Gagarinova 2390/21, Šumperk</t>
  </si>
  <si>
    <t>Tělovýchovná jednota SOKOL ŠTÍTY, o.s., nám. Míru 5, Štíty</t>
  </si>
  <si>
    <t>TJ Sokol Lázně Velké Losiny, U Hřiště 652, Velké Losiny</t>
  </si>
  <si>
    <t xml:space="preserve">AVZO TSČ ČR základní organizace Bělá pod Pradědem Adolfovice, Bělá pod Pradědem 215, Bělá pod Pradědem </t>
  </si>
  <si>
    <t xml:space="preserve">"eSeNBáci o.s.", Na Středisku 94, Jeseník </t>
  </si>
  <si>
    <t xml:space="preserve">SKI Řetězárna, Na Stráni 253/2, Jeseník </t>
  </si>
  <si>
    <t>Tělovýchovná jednota Písečná z.s., Písečná 38, Písečná</t>
  </si>
  <si>
    <t xml:space="preserve">TJ Sokol Stará Červená Voda, Stará Červená Voda 211, Stará Červená Voda </t>
  </si>
  <si>
    <t xml:space="preserve">TJ SPORT MIKULOVICE, Sokolská 493, Mikulovice </t>
  </si>
  <si>
    <t>Atletický klub Šternberk, Lidická 1273/17, Šternberk</t>
  </si>
  <si>
    <t xml:space="preserve">Box Klub GAMBARE OLOMOUC, Hermannova 1, Olomouc  </t>
  </si>
  <si>
    <t xml:space="preserve">Centrum individuálních sportů kraje Olomouckého, o.s., Legionářská 1165/12, Olomouc </t>
  </si>
  <si>
    <t xml:space="preserve">Dámský házenkářský klub Zora Olomouc, U stadiónu 1166/6, Olomouc </t>
  </si>
  <si>
    <t xml:space="preserve">Fbc ŠTERNBERK, Lužická 2385/25, Šternberk  </t>
  </si>
  <si>
    <t xml:space="preserve">FC Sigma Hodolany, Purkyňova 1073/42, Olomouc </t>
  </si>
  <si>
    <t>GOLF CLUB OLOMOUC, z.s., 17. listopadu 1126/43, Olomouc</t>
  </si>
  <si>
    <t>Gymnastický klub mládeže Olomouc, z.s., 17. listopadu 1044/5, Olomouc</t>
  </si>
  <si>
    <t xml:space="preserve">Kanoistický klub Olomouc, 17. listopadu 1047/10, Olomouc </t>
  </si>
  <si>
    <t xml:space="preserve">Karate club MABU-DO Olomouc, V hlinkách 806/19, Olomouc </t>
  </si>
  <si>
    <t xml:space="preserve">Klub rekreačního sportu Uničov, o.s., Brníčko 1341, Uničov </t>
  </si>
  <si>
    <t xml:space="preserve">Klub sportovních potápěčů Olomouc, Komenského 914/31, Olomouc </t>
  </si>
  <si>
    <t xml:space="preserve">OSK KLUBKO, Stiborova 2, Olomouc  </t>
  </si>
  <si>
    <t xml:space="preserve">SK OLOMOUC SIGMA MŽ, z.s., Legionářská 1165/12, Olomouc  </t>
  </si>
  <si>
    <t xml:space="preserve">SK Uničov, U Stadionu 619, Uničov  </t>
  </si>
  <si>
    <t xml:space="preserve">Sportovní klub SKIVELO neslyšících Olomouc, Jungmannova 972/25, Olomouc </t>
  </si>
  <si>
    <t xml:space="preserve">Squashový klub mládeže Olomouc, Dr. Milady Horákové 1079/21, Olomouc </t>
  </si>
  <si>
    <t xml:space="preserve">Sportovní klub Slatinice, Slatinice 295, Slatinice </t>
  </si>
  <si>
    <t>Sportovní klub Šumvald, z.s., Šumvald 266, Šumvald</t>
  </si>
  <si>
    <t>Sportovní střelecký klub ELÁN Olomouc, Balbínova 373/3, Olomouc</t>
  </si>
  <si>
    <t xml:space="preserve">Tělocvičná jednota Sokol Olomouc, 17. listopadu 788/1, Olomouc   </t>
  </si>
  <si>
    <t>TJ Dukla Olomouc, tř. Míru 144/1, Olomouc</t>
  </si>
  <si>
    <t>TJ Senice na Hané, Sokolská 255, Senice na Hané</t>
  </si>
  <si>
    <t xml:space="preserve">Tělovýchovná jednota Sokol Horka nad Moravou, z.s., Nádražní 283/2, Horka nad Moravou </t>
  </si>
  <si>
    <t xml:space="preserve">TJ Sokol Velký Týnec, z.s., Příčná 437, Velký Týnec  </t>
  </si>
  <si>
    <t xml:space="preserve">Tělovýchovná jednota TATRAN LITOVEL, Nám. Př. Otakara 770/4, Litovel </t>
  </si>
  <si>
    <t>Volejbalový klub Univerzity Palackého Olomouc, z. s., U sportovní haly 38/2, Olomouc</t>
  </si>
  <si>
    <t xml:space="preserve">Atletický klub Prostějov, z. s., Sportovní 3924/1, Prostějov </t>
  </si>
  <si>
    <t>FC Výšovice,  Výšovice</t>
  </si>
  <si>
    <t xml:space="preserve">„LHK Jestřábi Prostějov o.s.”, U Stadionu 2459/1, Prostějov </t>
  </si>
  <si>
    <t xml:space="preserve">JACHT KLUB Prostějov, Sportovní 3924/1, Prostějov  </t>
  </si>
  <si>
    <t xml:space="preserve">„Orli Prostějov o.s.“, Za Kosteleckou 4161/49, Prostějov   </t>
  </si>
  <si>
    <t xml:space="preserve">SKC Prostějov z.s., Kostelecká 4468/49, Prostějov  </t>
  </si>
  <si>
    <t xml:space="preserve">Tenisový klub Prostějov, Sportovní 3924/1, Prostějov </t>
  </si>
  <si>
    <t xml:space="preserve">TĚLOCVIČNÁ JEDNOTA SOKOL SMRŽICE, Šamanovská 173, Smržice </t>
  </si>
  <si>
    <t>TJ Horní Štěpánov, Horní Štěpánov</t>
  </si>
  <si>
    <t>Tělovýchovná jednota Sokol Čechovice, z.s., Čechovická 270/55, Prostějov</t>
  </si>
  <si>
    <t xml:space="preserve">TJ Sokol Brodek u Prostějova, Tyršova 235, Brodek u Prostějova  </t>
  </si>
  <si>
    <t xml:space="preserve">TJ Sokol Mostkovice, Prostějovská 15/1, Mostkovice </t>
  </si>
  <si>
    <t xml:space="preserve">TJ Sokol Protivanov, z. s., Sokolská 198, Protivanov  </t>
  </si>
  <si>
    <t>TJ Sokol Určice, Určice 350, Určice</t>
  </si>
  <si>
    <t xml:space="preserve">VK Prostějov o.s., Za Kosteleckou 51, Prostějov </t>
  </si>
  <si>
    <t xml:space="preserve">Boxing Club Lipník nad Bečvou, B. Vlčka 7/1, Lipník nad Bečvou  </t>
  </si>
  <si>
    <t xml:space="preserve">Football Club Beňov, Pod Topoly 71, Beňov  </t>
  </si>
  <si>
    <t>Fotbalový klub Kozlovice, Kozlovice 215, Přerov</t>
  </si>
  <si>
    <t>JUDO CLUB ŽELEZO HRANICE, Hromůvka 1892, Hranice</t>
  </si>
  <si>
    <t xml:space="preserve">KANOISTIKA KOJETÍN, Loděnice 1371, Kojetín  </t>
  </si>
  <si>
    <t xml:space="preserve">KLUB KOLOBĚHU LIPNÍK NAD BEČVOU lipenští dráčci a draci 2010, B. Němcové 1048/21, Lipník nad Bečvou </t>
  </si>
  <si>
    <t>Klub vodních sportů Hranice, z.s., Trávnická 508, Hranice</t>
  </si>
  <si>
    <t xml:space="preserve">MG Bike Team, z.s., Na Zábraní 205/48, Přerov </t>
  </si>
  <si>
    <t xml:space="preserve">Night Birds - inline hockey club Přerov, Jateční 2177/5, Přerov  </t>
  </si>
  <si>
    <t xml:space="preserve">SK HRANICE, Žáčkova 1442, Hranice  </t>
  </si>
  <si>
    <t>Sportovní klub Žeravice, U Stadionu 214/7, Přerov</t>
  </si>
  <si>
    <t xml:space="preserve">TBS Přerov, Pod Skalkou 77/19, Přerov  </t>
  </si>
  <si>
    <t xml:space="preserve">Tělovýchovná jednota Sokol Troubky, Sportovní 744/3, Troubky  </t>
  </si>
  <si>
    <t xml:space="preserve">TJ Cement Hranice, Pod Lipami 1858, Hranice  </t>
  </si>
  <si>
    <t>Tělovýchovná jednota SIGMA Hranice, o.s., Masarykovo náměstí 18, Hranice</t>
  </si>
  <si>
    <t>TJ Sokol Dolní Újezd /o.Přerov/, Dolní Újezd</t>
  </si>
  <si>
    <t>Tělovýchovná jednota Sokol Tovačov, z.s., Nádražní 333, Tovačov</t>
  </si>
  <si>
    <t>TK PRECHEZA Přerov o.s., Kosmákova 3364/55, Přerov</t>
  </si>
  <si>
    <t>Veslařský klub Přerov, z.s., Bezručova 770/4, Přerov</t>
  </si>
  <si>
    <t xml:space="preserve">Volejbal Přerov, z.s., Petřivalského 584/1, Přerov </t>
  </si>
  <si>
    <t xml:space="preserve">FbC Asper Šumperk o.s., nám. Jana Zajíce 2832/11, Šumperk </t>
  </si>
  <si>
    <t xml:space="preserve">Fotbalový club Dubicko, Družstevní 333, Dubicko </t>
  </si>
  <si>
    <t>Fotbalový klub Hanušovice, Hanušovice</t>
  </si>
  <si>
    <t xml:space="preserve">Fotbalový klub Šumperk z.s., Žerotínova 1691/55, Šumperk </t>
  </si>
  <si>
    <t>Fotbalový oddíl Rovensko, Rovensko 266, Rovensko</t>
  </si>
  <si>
    <t>Mažoretky Zábřeh o.s., Javorová 2325/8, Zábřeh</t>
  </si>
  <si>
    <t xml:space="preserve">"Multisport Outdoor Team Šumperk o.s.", Revoluční 1689/12b, Šumperk  </t>
  </si>
  <si>
    <t xml:space="preserve">SK SEVERKA ŠUMPERK, Janáčkova 1949/39, Šumperk </t>
  </si>
  <si>
    <t>Tělocvičná jednota Sokol Šumperk, U tenisu 1106/4, Šumperk</t>
  </si>
  <si>
    <t xml:space="preserve">TJ FK Bohdíkov, Bohdíkov </t>
  </si>
  <si>
    <t>TJ Omega Sobotín, o.s., Sobotín 194, Sobotín</t>
  </si>
  <si>
    <t>Tělovýchovná jednota Sokol Bludov, tř. A. Kašpara 357, Bludov</t>
  </si>
  <si>
    <t xml:space="preserve">TJ Sokol Hrabenov, z.s., Hrabenov 83, Ruda nad Moravou  </t>
  </si>
  <si>
    <t>TJ Sokol Sudkov, Sudkov</t>
  </si>
  <si>
    <t xml:space="preserve">TJ Spartak Loučná nad Desnou z.s., Loučná nad Desnou 92, Loučná nad Desnou </t>
  </si>
  <si>
    <t>TJ Sokol Vikýřovice, Vikýřovice</t>
  </si>
  <si>
    <t xml:space="preserve">TJ Šumperk, z.s., Žerotínova 1691/55, Šumperk  </t>
  </si>
  <si>
    <t xml:space="preserve">TJ Sdružení chovatelů a přátel koní Sobotín, z.s., Sobotín 286, Sobotín </t>
  </si>
  <si>
    <t xml:space="preserve">Vodní sporty Zábřeh na Moravě, Nerudova 3, Zábřeh  </t>
  </si>
  <si>
    <t>PAVEL MYRONIUK, Havlíčkova 1936/35, Zábřeh</t>
  </si>
  <si>
    <t>PAVEL MACHÁŇ, Kostelecká 364, Prostějov</t>
  </si>
  <si>
    <t>JARMILA KYASOVÁ, Kpt. Jaroše 72, Tovačov</t>
  </si>
  <si>
    <t>JAN GREPL, Husova 384, Kostelec na Hané</t>
  </si>
  <si>
    <t>MAREK GREPL, Husova 384, Kostelec na Hané</t>
  </si>
  <si>
    <t>Martin Bořil, Emila Kálíka 4/4362, Prostějov</t>
  </si>
  <si>
    <t>ŠTĚPÁN ROUBALÍK, Lesnice 183, Zábřeh</t>
  </si>
  <si>
    <t>ANETA BEGALOVÁ, Hraniční 15/17, Olomouc</t>
  </si>
  <si>
    <t>VÍTĚZSLAV MATULÍK, Na Letné 601, Velká Bystřice</t>
  </si>
  <si>
    <t>JANA KRACLÍKOVÁ, Zikova 612/24, Olomouc</t>
  </si>
  <si>
    <t>RUDOLF POPOVSKÝ, Sadová 1270, Kojetín</t>
  </si>
  <si>
    <t>JAN MOKRÝ, Lovčičky 149, Otnice</t>
  </si>
  <si>
    <t>Tělovýchovná jednota Sokol Újezd, Újezd</t>
  </si>
  <si>
    <t xml:space="preserve">Sport alternative, Křižíkova 967/5, Olomouc </t>
  </si>
  <si>
    <t>Tělovýchovná jednota Libina, Libina Šumperk</t>
  </si>
  <si>
    <t>ELIŠKA BĚHALOVÁ, Štarnov 12, Štarnov</t>
  </si>
  <si>
    <t>PETRA BOČKOVÁ, Husitská 3111/11, Šumperk</t>
  </si>
  <si>
    <t>Anna Černěnková, Jánského 67, Česká Ves</t>
  </si>
  <si>
    <t>MATYÁŠ FRITSCHER, Liboš 206, Liboš</t>
  </si>
  <si>
    <t>LUCIE GEROLDOVÁ, Dobrovského 2627/54B, Šumperk</t>
  </si>
  <si>
    <t>JAN HALFAR, Dukelská 718/6, Jeseník</t>
  </si>
  <si>
    <t>MICHAELA CHARVÁTOVÁ, Supíkovice 235, Supíkovice</t>
  </si>
  <si>
    <t>Bc. MARTIN KNOBLOCH, Horní Krčmy 1308/58, Mohelnice</t>
  </si>
  <si>
    <t>DENISA KRÁSNÁ, Dvořákova 2646/47, Přerov</t>
  </si>
  <si>
    <t>NIKOL KURTULÍKOVÁ, Kostelecká 376/15, Prostějov</t>
  </si>
  <si>
    <t>DENISA NICKLOVÁ, Bukovany 76, Bukovany</t>
  </si>
  <si>
    <t>ANNA SKOUMALOVÁ, Brníčko 4, Brníčko</t>
  </si>
  <si>
    <t xml:space="preserve">VLADIMÍR SLADKÝ, Nerudova 4009/93, Prostějov </t>
  </si>
  <si>
    <t>MARTIN ZEDNÍK, Brněnská 1458/31, Prostějov</t>
  </si>
  <si>
    <t>PETR BOUCHAL, Malhotská 225, Opatovice</t>
  </si>
  <si>
    <t>GABRIELA SEDLÁKOVÁ, Hněvotín 388, Hněvotín</t>
  </si>
  <si>
    <t>EVA ŠTOPPLOVÁ, Medlov 133, Medlov</t>
  </si>
  <si>
    <t>MICHAL JEDLIČKA, Slatinky 182, Slatinice</t>
  </si>
  <si>
    <t>PAVEL KULICH, Lazníky 165, Lazníky</t>
  </si>
  <si>
    <t xml:space="preserve">ONDŘEJ VYROUBAL, Na zákopě 396/3, Olomouc </t>
  </si>
  <si>
    <t>VERONIKA HAŠLOVÁ, Lipová 71, Dřevohostice</t>
  </si>
  <si>
    <t>PETRA MACEČKOVÁ, Havlíčkova 481/38, Horní Moštěnice</t>
  </si>
  <si>
    <t>PAVEL ROZKOŠNÝ, Pod Valy 204/10, Přerov</t>
  </si>
  <si>
    <t>MARTIN ŠIMURDA, Severovýchod 478/13, Zábřeh</t>
  </si>
  <si>
    <t>JAN DVOŘÁK, Rumunská 155/6,Olomouc</t>
  </si>
  <si>
    <t>DENISA FRYČÁKOVÁ, Za pekárnou 621, Bohuňovice</t>
  </si>
  <si>
    <t>ONDŘEJ HANOUSEK, Zahradní 527/7, Lipník nad Bečvou</t>
  </si>
  <si>
    <t>TOMÁŠ HAVELKA, Meruňková 377/8, Křelov-Břuchotín</t>
  </si>
  <si>
    <t>MARTIN HOVORKA, Kašparova 963/7, Olomouc</t>
  </si>
  <si>
    <t>GABRIEL KÝR, Werichova 637/8, Olomouc</t>
  </si>
  <si>
    <t>MARIE LÁTALOVÁ, Jiráskova 2232/42, Šternberk</t>
  </si>
  <si>
    <t>TOMÁŠ MINAROVIČ, Jarmily Glazarové 354/9i, Olomouc</t>
  </si>
  <si>
    <t>MARKÉTA NIKLOVÁ, Hnojice 6, Šternberk</t>
  </si>
  <si>
    <t>JOHANA POSPÍŠILOVÁ, Sobotín 173, Petrov nad Desnou</t>
  </si>
  <si>
    <t>DAVID ŠIMONÍK, Tyršova 260/19, Přerov</t>
  </si>
  <si>
    <t>MARTIN ŠTRAMBACH, Evaldova 1879/36, Šumperk</t>
  </si>
  <si>
    <t>ZUZANA TÖGELOVÁ, Gagarinova 2389/19, Šumperk</t>
  </si>
  <si>
    <t>LENKA ZBOŘILOVÁ, Holanova 422, Česká Ves</t>
  </si>
  <si>
    <t xml:space="preserve">TOMÁŠ ZDRAŽIL,Trnkova 524/39, Olomouc </t>
  </si>
  <si>
    <t>MICHAL POLÁK, Třebařov 295, Třebařov</t>
  </si>
  <si>
    <t>KAREL STUDENÝ, P. Bezruče 1031/2, Lipník nad Bečvou</t>
  </si>
  <si>
    <t xml:space="preserve">Základní škola a Mateřská škola při Priessnitzových léčebných lázních a.s., Jeseník, Kalvodova 360, Jeseník </t>
  </si>
  <si>
    <t>Střední odborná škola, Šumperk, Zemědělská 3, Šumperk</t>
  </si>
  <si>
    <t>Střední škola technická a zemědělská Mohelnice, 1. máje 2, Mohelnice</t>
  </si>
  <si>
    <t>Střední škola, Základní škola a Mateřská škola Šumperk, Hanácká 3, Šumperk</t>
  </si>
  <si>
    <t>Střední odborná škola lesnická a strojírenská Šternberk, Opavská 8, Šternberk</t>
  </si>
  <si>
    <t>Střední škola logistiky a chemie, Olomouc, U Hradiska 29, Olomouc</t>
  </si>
  <si>
    <t>Středisko volného času ATLAS a BIOS, Přerov, Žižkova 12, Přerov</t>
  </si>
  <si>
    <t>Střední škola gastronomie a služeb, Přerov, Šířava 7, Přerov</t>
  </si>
  <si>
    <t>Střední lesnická škola Hranice, Jurikova 588, Hranice</t>
  </si>
  <si>
    <t>Střední průmyslová škola, Přerov, Havlíčkova 2, Přerov</t>
  </si>
  <si>
    <t>Zdravá anglická mateřská škola s.r.o., Rybniční 158/3, Olomouc, Nedvězí</t>
  </si>
  <si>
    <t>Základní škola Vidnava, okres Jeseník - příspěvková organizace
Hrdinů 249, 790 55 Vidnava</t>
  </si>
  <si>
    <t>Mateřská škola Bludov, příspěvková organizace, Polní 502, Bludov</t>
  </si>
  <si>
    <t>Mateřská škola Zábřeh, Strejcova 132/2a, Zábřeh</t>
  </si>
  <si>
    <t>Dům dětí a mládeže Krasohled Zábřeh, Boženy Němcové 1503/15, Zábřeh</t>
  </si>
  <si>
    <t>Dům dětí a mládeže Šternberk, příspěvková organizace, Opavská 14, Šternberk</t>
  </si>
  <si>
    <t>Mateřská škola Olomouc, Žižkovo nám. 3, příspěvková organizace, Žižkovo nám. 3, Olomouc</t>
  </si>
  <si>
    <t>Základní škola Litovel, Jungmannova 655, okres Olomouc, Jungmannova 655, Litovel</t>
  </si>
  <si>
    <t>Dům dětí a mládeže ORION Němčice nad Hanou, Tyršova 360, Němčice nad Hanou</t>
  </si>
  <si>
    <t>Základní škola a mateřská škola Hvozd, příspěvková organizace, Hvozd 84, Hvozd u Prostějova</t>
  </si>
  <si>
    <t xml:space="preserve">Základní škola a mateřská škola Hranice, příspěvková organizace
Hranická 100, Hranice IV - Drahotuše 
</t>
  </si>
  <si>
    <t>Dům dětí a mládeže Kojetín, Svatopluka Čecha 586, Kojetín</t>
  </si>
  <si>
    <t xml:space="preserve">Základní škola Lipník nad Bečvou, ulice Osecká 315, příspěvková organizace, Lipník nad Bečvou
</t>
  </si>
  <si>
    <t xml:space="preserve">Základní škola a mateřská škola Lipník nad Bečvou, ulice Hranická 511, Lipník nad Bečvou
</t>
  </si>
  <si>
    <t>Základní škola a mateřská škola Rokytnice, okres Přerov, příspěvková organizace, Rokytnice 89, Rokytnice</t>
  </si>
  <si>
    <t>Základní škola Přerov, Trávník 27, Přerov</t>
  </si>
  <si>
    <t xml:space="preserve">Slovanské gymnázium, Olomouc, tř. Jiřího z Poděbrad 13 </t>
  </si>
  <si>
    <t>Základní škola a Mateřská škola Přerov, Malá Dlážka 4, Přerov</t>
  </si>
  <si>
    <t xml:space="preserve">Střední odborná škola, Šumperk, Zemědělská 3 </t>
  </si>
  <si>
    <t>Základní škola J. A. Komenského a Mateřská škola, Přerov-Předmostí, Hranická 14, Přerov</t>
  </si>
  <si>
    <t xml:space="preserve">Základní škola a mateřská škola Hranice, příspěvková organizace
Hranická 100, Hranice IV - Drahotuše </t>
  </si>
  <si>
    <t>Základní škola a Mateřská škola Hoštejn, příspěvková organizace, Hoštejn 16, 789 01 Zábřeh</t>
  </si>
  <si>
    <t xml:space="preserve">Mateřská škola POHÁDKA, Zábřeh, Československé armády 650/13, Zábřeh </t>
  </si>
  <si>
    <t>Vraj David, Smrčkova 6, Olomouc</t>
  </si>
  <si>
    <t>Štěpánová Anna, Suchonice 81, Suchonice</t>
  </si>
  <si>
    <t>Kaliničová Kristýna, Bílý potok 68, Javorník</t>
  </si>
  <si>
    <t>Jelínek Jindřich, Legionářská 797/3, Olomouc</t>
  </si>
  <si>
    <t>Calábková Terezie, Rokytnice 270, Rokytnice</t>
  </si>
  <si>
    <t>Maleňáková Natálie, Jungmanova 913/13, Olomouc</t>
  </si>
  <si>
    <t>Bermell Marko, Dlouhá 44, Olomouc</t>
  </si>
  <si>
    <t xml:space="preserve">Cina Vojtěch, Těšíkov 659, Šternberk </t>
  </si>
  <si>
    <t>Frais Vojtěch, kpt. Jaroše 1352, Hranice</t>
  </si>
  <si>
    <t>Řehořek Lukáš, Krasická 55, Prostějov</t>
  </si>
  <si>
    <t>Čepová Michaela, Cyrila Boudy 6, Prostějov</t>
  </si>
  <si>
    <t>Tóth Nicolas, Hodolanská 24, Olomouc</t>
  </si>
  <si>
    <t>Héža Jakub, Mišákova 12, Olomouc</t>
  </si>
  <si>
    <t>Borůvka Daniel, Tovéřská 45, Samotišky</t>
  </si>
  <si>
    <t>Cenek Jáchym, Čechova 4, Jeseník</t>
  </si>
  <si>
    <t>Dimovová Viktorie, Boskovicova 781, Litovel</t>
  </si>
  <si>
    <t>Ivanova Martina, Družby národů 9/22, Křelov-Břuchotín</t>
  </si>
  <si>
    <t>Kratochvíl Štěpán, Šmakalova 414, Litovel</t>
  </si>
  <si>
    <t>Müller Radek, Nádražní 1003/3, Litovel</t>
  </si>
  <si>
    <t>Hamrla Filip, Mladějovice 195, Mladějovice</t>
  </si>
  <si>
    <t>Netopil Tomáš, Čekyňská 228/11, Přerov</t>
  </si>
  <si>
    <t>Procházka Martin, Vsadsko 22, Přerov</t>
  </si>
  <si>
    <t>Mikešová Eliška, Cholina 160, Cholina</t>
  </si>
  <si>
    <t>Kolář Radomír, Lidická 3, Mohelnice</t>
  </si>
  <si>
    <t>Bilanová Adéla, Bří. Lumiérů 23, Samotišky</t>
  </si>
  <si>
    <t>Štěpán Daniel, Polská 50, Olomouc</t>
  </si>
  <si>
    <t>Jurásek Tomáš, Olšany 139, Olšany</t>
  </si>
  <si>
    <t>Tříska Pavel, V lukách 2, Horka nad Moravou</t>
  </si>
  <si>
    <t>Mohr Alexandr Jan, Dětkovice 196, Určice</t>
  </si>
  <si>
    <t>Kindl Jakob, Denisova 6, Šumperk</t>
  </si>
  <si>
    <t>Janošíková Lenka, Chyrváty 43, Charváty</t>
  </si>
  <si>
    <t>Kyselákova Maria Laura, Petrovská 588, Vikýřovice</t>
  </si>
  <si>
    <t>Pallová Radka, Svépomoc 1/17, Přerov</t>
  </si>
  <si>
    <t>Turek Pavel, Západní 1, Olomouc</t>
  </si>
  <si>
    <t>Poljak Marian, Pod Barbořinou 2764/14, Kroměříž</t>
  </si>
  <si>
    <t>Novotný Ondřej, U Potoka 31, Olomouc</t>
  </si>
  <si>
    <t>Lounová Hana, Lipina 122, Šternberk</t>
  </si>
  <si>
    <t>Heger Tomáš, Lužická 16, Olomouc</t>
  </si>
  <si>
    <t>Szarzecová Adéla, Vendryně 799</t>
  </si>
  <si>
    <t>Kaňkovská Sára, Střížov 64, Drahanovice</t>
  </si>
  <si>
    <t>Zatloukalová Barbora, Kmochova 17, Olomouc</t>
  </si>
  <si>
    <t>Jurka Jakub, U Podjezdu 41/8, Olomouc</t>
  </si>
  <si>
    <t>Kovář Václav, Hostišová 32</t>
  </si>
  <si>
    <t>Neubert Adam, Bacherova 7, Olomouc</t>
  </si>
  <si>
    <t>Hricová Klára, Teichmanova 48, Olomouc</t>
  </si>
  <si>
    <t>Janošíková Tereza, Střední Novosadská 399, Olomouc</t>
  </si>
  <si>
    <t>Zbraňková Kristýna, tř. Svornosti 36, Olomouc</t>
  </si>
  <si>
    <t>Mora Lukáš, Zahradní 1248, Lipník nad Bečvou</t>
  </si>
  <si>
    <t>Skrott Jakub, Rybářská 12, Zábřeh</t>
  </si>
  <si>
    <t>Strnadová Martina, Prievidzská 16, Šumperk</t>
  </si>
  <si>
    <t>Hevera Martin, Hraběšice 23, Velké Losiny</t>
  </si>
  <si>
    <t>Košťálek Jakub, Hrabišín 4</t>
  </si>
  <si>
    <t>Rozsypal Josef, Vodičkova 37, Senice na Hané</t>
  </si>
  <si>
    <t>Šumníková Marie, Jahodová 15, Olomouc</t>
  </si>
  <si>
    <t>Janková Anna, Rokytnice 211</t>
  </si>
  <si>
    <t>Kubíčková Simona, 28. října 29, Zábřeh</t>
  </si>
  <si>
    <t>Pertl Jan, I.P.Pavlova 1014/56, Olomouc</t>
  </si>
  <si>
    <t>Skácelík Matěj, Bří Hovůrkových 1, Přerov</t>
  </si>
  <si>
    <t>Vašků Barbora, Jasanová 13, prostějov</t>
  </si>
  <si>
    <t>Gymnázium, Šumperk, Masarykovo náměstí 8</t>
  </si>
  <si>
    <t>Gymnázium, Olomouc – Hejčín, Tomkova 45</t>
  </si>
  <si>
    <t>Slovanské gymnázium, Olomouc, tř. Jiřího z Poděbrad 13</t>
  </si>
  <si>
    <t>Gymnázium Jakuba Škody, Přerov, Komenského 29</t>
  </si>
  <si>
    <t>Gymnázium, Olomouc, Čajkovského 9</t>
  </si>
  <si>
    <t>Gymnázium Jiřího Wolkera, Prostějov, Kollárova 3</t>
  </si>
  <si>
    <t>Obchodní akademie a Jazyková škola s právem státní jazykové zkoušky, Přerov, Bartošova 24</t>
  </si>
  <si>
    <t>Vyšší odborná škola a Střední škola automobilní, Zábřeh, U Dráhy 6</t>
  </si>
  <si>
    <t>Základní umělecká škola "Žerotín" Olomouc, Kavaleristů 6</t>
  </si>
  <si>
    <t>Základní umělecká škola Bedřicha Kozánka, Přerov, tř. 17. listopadu 2, Přerov</t>
  </si>
  <si>
    <t xml:space="preserve">Základní umělecká škola Zábřeh, Školská 349/9, Zábřeh </t>
  </si>
  <si>
    <t>Základní škola Litovel, Vítězná 1250, Litovel</t>
  </si>
  <si>
    <t>Střední škola stavební a podnikatelská s.r.o., Štěpánovská 23, Olomouc - Chomoutov 779 00</t>
  </si>
  <si>
    <t>Univerzita Palackého v Olomouci, Křížkovského 511/8, Olomouc</t>
  </si>
  <si>
    <t>Moravská vysoká škola Olomouc, o.p.s., Tř. Kosmonautů 1288/1, Olomouc</t>
  </si>
  <si>
    <t>Nadační fond Centrum bakalářských studií, Jesenická 621/31, Šumperk</t>
  </si>
  <si>
    <t>Sun Drive Communications s. r. o.</t>
  </si>
  <si>
    <t>Národní rada osob se zdravotním postižením České republiky</t>
  </si>
  <si>
    <t>ProMancus o. p. s.</t>
  </si>
  <si>
    <t xml:space="preserve">Maltézská pomoc, o. p. s. </t>
  </si>
  <si>
    <t>TyfloCentrum Olomouc, o. p. s.</t>
  </si>
  <si>
    <t>Mgr. Kamil Kopecký, Ph.D.</t>
  </si>
  <si>
    <t>Občanské sdružení Ryzáček</t>
  </si>
  <si>
    <t xml:space="preserve">Český tenisový svaz vozíčkářů </t>
  </si>
  <si>
    <t xml:space="preserve">NIPI bezbariérové prostředí, o. p. s. </t>
  </si>
  <si>
    <t xml:space="preserve">Tichý svět, o. p. s. </t>
  </si>
  <si>
    <t xml:space="preserve">FM solutions, a. s. </t>
  </si>
  <si>
    <t>Regionální unie seniorů</t>
  </si>
  <si>
    <t>Roska Přerov, reg. Org. Unie Roska v ČR</t>
  </si>
  <si>
    <t>Klub osadníků v osadě Karlov</t>
  </si>
  <si>
    <t>o. s. Inspiro</t>
  </si>
  <si>
    <t xml:space="preserve">Senioři bez hranic o. s. </t>
  </si>
  <si>
    <t>Klub stomiků, o. s. Přerov</t>
  </si>
  <si>
    <t>Občanské sdružení Kiwanis Klub Hranice</t>
  </si>
  <si>
    <t>Sjednocená organizace nevidomých a slabozrakých ČR</t>
  </si>
  <si>
    <t>Svaz tělesně postižených v ČR, o. s., okresní organizace Přerov</t>
  </si>
  <si>
    <t>Svaz tělesně postižených v ČR z. s., místní organizace v Přerově (Přerov)</t>
  </si>
  <si>
    <t>Národní rada osob se zdravotním postižením Olomouckého kraje</t>
  </si>
  <si>
    <t xml:space="preserve">Sdružení obrany spotřebitelů Moravy a Slezska, z. s. </t>
  </si>
  <si>
    <t xml:space="preserve">Občanské sdružení Ryzáček </t>
  </si>
  <si>
    <t>ZO DAR ČR Prostějov</t>
  </si>
  <si>
    <t>Občanské sdružení Klub seniorů Rouské - Všechovice</t>
  </si>
  <si>
    <t>SPOLU Olomouc</t>
  </si>
  <si>
    <t>Svaz postižených civilizačními chorobami v ČR z. s. - ZO - 3</t>
  </si>
  <si>
    <t>Kamarádi otevřených srdcí</t>
  </si>
  <si>
    <t>Svaz tělesně postižených v České republice, o. s., okresní organizace Prostějov</t>
  </si>
  <si>
    <t xml:space="preserve">Centrum pro rodinu Prostějov o. s. </t>
  </si>
  <si>
    <t>Oblastní unie neslyšících Olomouc</t>
  </si>
  <si>
    <t>Klub českých turistů, odbor zdravotně postižených</t>
  </si>
  <si>
    <t xml:space="preserve">OLiVy o. s. </t>
  </si>
  <si>
    <t>Spolek Trend vozíčkářů Olomouc</t>
  </si>
  <si>
    <t>Rada seniorů České republiky</t>
  </si>
  <si>
    <t>o. s. InternetPoradna.cz</t>
  </si>
  <si>
    <t>Spolek stomiků o. s. ILCO Prostějov</t>
  </si>
  <si>
    <t xml:space="preserve">Rodinné centrum Grygov z. s. </t>
  </si>
  <si>
    <t>Centrum pro rodiny s dvojčaty a vícerčaty</t>
  </si>
  <si>
    <t xml:space="preserve">Žebřík o. s. </t>
  </si>
  <si>
    <t>PONTIS Šumperk</t>
  </si>
  <si>
    <t xml:space="preserve">Charita Konice </t>
  </si>
  <si>
    <t xml:space="preserve">Rozvišť, o. s. </t>
  </si>
  <si>
    <t xml:space="preserve">APLA Olomoucký kraj, o. s. </t>
  </si>
  <si>
    <t>Charita Olomouc</t>
  </si>
  <si>
    <t>Charita Kojetín</t>
  </si>
  <si>
    <t xml:space="preserve">Armáda spásy v České republice, z. s. </t>
  </si>
  <si>
    <t xml:space="preserve">Amelie, o. s. </t>
  </si>
  <si>
    <t xml:space="preserve">Dětský klíč Šumperk, o. p. s. </t>
  </si>
  <si>
    <t>Nadace Malý Noe</t>
  </si>
  <si>
    <t xml:space="preserve">Centrum pro rodinu Ráj o. s. </t>
  </si>
  <si>
    <t>Obec Štěpánov</t>
  </si>
  <si>
    <t>Město Konice</t>
  </si>
  <si>
    <t>Statutární město Prostějov</t>
  </si>
  <si>
    <t>Osvětová beseda, o.p.s.</t>
  </si>
  <si>
    <t>Společenství Romů na Moravě, spolek</t>
  </si>
  <si>
    <t>Člověk v tísni, o.p.s.</t>
  </si>
  <si>
    <t>Armáda spásy v České republice, z.s.</t>
  </si>
  <si>
    <t>Bílý kruh bezpečí, z.s.</t>
  </si>
  <si>
    <t>Člověk v tísni, o.p.s.</t>
  </si>
  <si>
    <t>Darmoděj o.s.</t>
  </si>
  <si>
    <t>DĚTSKÝ KLÍČ Šumperk, o.p.s.</t>
  </si>
  <si>
    <t>Diakonie ČCE - středisko v Sobotíně</t>
  </si>
  <si>
    <t>Domov se zvláštním režimem Bílsko, o. p. s.</t>
  </si>
  <si>
    <t>ECCE HOMO ŠTERNBERK</t>
  </si>
  <si>
    <t>ELIM - křesťanská společnost pro evangelizaci a diakonii Hranice</t>
  </si>
  <si>
    <t>ESTER z. s.</t>
  </si>
  <si>
    <t>Help - in, o.p.s.</t>
  </si>
  <si>
    <t>Hospic na Svatém Kopečku</t>
  </si>
  <si>
    <t>Charita Hranice</t>
  </si>
  <si>
    <t>Charita Konice</t>
  </si>
  <si>
    <t>Charita Prostějov</t>
  </si>
  <si>
    <t>Charita Šternberk</t>
  </si>
  <si>
    <t>Charita Šumperk</t>
  </si>
  <si>
    <t>Charita Valašské Meziříčí</t>
  </si>
  <si>
    <t>Charita Zábřeh</t>
  </si>
  <si>
    <t>JITRO Olomouc, o.p.s.</t>
  </si>
  <si>
    <t>Maltézská pomoc, o.p.s.</t>
  </si>
  <si>
    <t>o.s. KAPPA-HELP</t>
  </si>
  <si>
    <t>Pamatováček, o.p.s.</t>
  </si>
  <si>
    <t>P-centrum, spolek</t>
  </si>
  <si>
    <t>PONTIS Šumperk o.p.s.</t>
  </si>
  <si>
    <t>Poradna pro občanství / Občanská a lidská práva</t>
  </si>
  <si>
    <t>Pro Vás</t>
  </si>
  <si>
    <t>Sdružení SOS dětských vesniček</t>
  </si>
  <si>
    <t>SOUŽITÍ 2005, o.p.s.</t>
  </si>
  <si>
    <t>Společenství Romů na Moravě Romano jekhetaniben pre Morava</t>
  </si>
  <si>
    <t>Společnost Podané ruce o.p.s.</t>
  </si>
  <si>
    <t>Středisko rané péče SPRP Olomouc</t>
  </si>
  <si>
    <t>VIDA o. s.</t>
  </si>
  <si>
    <t>Zahrada 2000 o. s.</t>
  </si>
  <si>
    <t>Čechy pod Kosířem</t>
  </si>
  <si>
    <t>Arak o.p.s., Olomouc</t>
  </si>
  <si>
    <t>RALLYE REJVÍZ o.s., Brno</t>
  </si>
  <si>
    <t>Společnost VINCENZE PRIESSNITZE, o.s., Jeseník</t>
  </si>
  <si>
    <t>Asociace reiki Morava, o.s., Prostějov</t>
  </si>
  <si>
    <t>Levicové kluby žen, o.s., Praha</t>
  </si>
  <si>
    <t>ZŠ pro žáky se specif. poruch.učení a MŠ log.,Šumperk</t>
  </si>
  <si>
    <t>občanské sdružení Heřmánci, Olomouc</t>
  </si>
  <si>
    <t>Územní organizace Svaz diabetiků ČR, Přerov</t>
  </si>
  <si>
    <t>MAMMA HELP, o.s., Praha 3</t>
  </si>
  <si>
    <t>Centrum pro dětský sluch Tamtam,o.p.s., Praha</t>
  </si>
  <si>
    <t>Onko klub Slunečnice, o.s. Olomouc</t>
  </si>
  <si>
    <t>o5KALOKAGATHIA4u, s.r.o., Olomouc</t>
  </si>
  <si>
    <t>Inzulínek, o.s., Přerov</t>
  </si>
  <si>
    <t>Asociace rodičů a přátel zdrav.post.dětí v ČR,Jeseník</t>
  </si>
  <si>
    <t>Pontis Šumperk, o.p.s., Šumperk</t>
  </si>
  <si>
    <t xml:space="preserve">Společnost  Podané ruce, o.p.s., Brno </t>
  </si>
  <si>
    <t>P- centrum, Olomouc</t>
  </si>
  <si>
    <t>KAPPA-HELP, o.s., Přerov</t>
  </si>
  <si>
    <t>Darmoděj, o.s., Jeseník</t>
  </si>
  <si>
    <t>Krajská hygienická stanice Olom.kraje ,o.s.s, Olomouc</t>
  </si>
  <si>
    <t>URBAN-MED, s.r.o., Šternberk</t>
  </si>
  <si>
    <t>Město Velká Bystřice,  Zámecké náměstí 79/,  78353 Velká Bystřice</t>
  </si>
  <si>
    <t>Divadlo Tramtarie, o.s.,  Hynaisova 554/11,  77900 Olomouc</t>
  </si>
  <si>
    <t>Friendly &amp; Loyal s.r.o.,  Ondřejova 489/13,  77900 Olomouc</t>
  </si>
  <si>
    <t>Baletní studio při Moravském divadle Olomouc,  tř. Svobody 432/33,  77900 Olomouc</t>
  </si>
  <si>
    <t>Svatopluk  Kuča,  Přerovská 294/,  75111 Radslavice</t>
  </si>
  <si>
    <t>Městská kulturní zařízení Jeseník, p.o.,  28. října 880/16,  79001 Jeseník</t>
  </si>
  <si>
    <t>Sdružení přátel folkloru Severní Hané,  P.O.BOX /17,  78969 Rovensko</t>
  </si>
  <si>
    <t>Libor Gašparovič,  Opletalova 364/1,  77900 Olomouc, galia@galia.eu</t>
  </si>
  <si>
    <t>Město Zlaté Hory,  nám. Svobody 80/,  79376 Zlaté Hory, mesto@zlatehory.cz</t>
  </si>
  <si>
    <t>Moravská filharmonie Olomouc, příspěvková organizace,  Olomouc /,  PSČ PSČ 772 00</t>
  </si>
  <si>
    <t>Unie výtvarných umělců Olomoucka, o.s.,  Dolní náměstí 194/7,  77900 Olomouc</t>
  </si>
  <si>
    <t>TK PLUS s.r.o.,  Za Kosteleckou 4161/49,  79601 Prostějov, office@tkplus.cz</t>
  </si>
  <si>
    <t>Výstaviště Flora Olomouc, a.s.,  Wolkerova 37/17,  77900 Olomouc, info@flora.cz</t>
  </si>
  <si>
    <t>NB Trade, s.r.o.,  Za pekárnou 102/,  78314 Bohuňovice</t>
  </si>
  <si>
    <t>Obec Bělá pod Pradědem,  Domašov 381/,  79001 Bělá pod Pradědem</t>
  </si>
  <si>
    <t>Tenis klub Prostějov, a.s.,  Za velodromem 4187/49A,  79601 Prostějov</t>
  </si>
  <si>
    <t>PRO-BIO, obchodní společnost s r.o.,  Lipová 40/,  78832 Staré Město</t>
  </si>
  <si>
    <t>Arcibiskupství olomoucké,  Wurmova 562/9,  77900 Olomouc</t>
  </si>
  <si>
    <t>Sdružení přátel umění,  28. října 873/2,  79001 Jeseník</t>
  </si>
  <si>
    <t>Dana Hanáková,  Třebovská 945/8,  78985 Mohelnice</t>
  </si>
  <si>
    <t>NOVÉ JAVOŘÍČKO,o.s.,  Javoříčko 22/,  78324 Luká</t>
  </si>
  <si>
    <t>Vojenská nemocnice Olomouc,  Sušilovo nám. 1/5,  77900 Olomouc</t>
  </si>
  <si>
    <t>T.T.TRADE-VÍTKOVICE, a.s.,  U Hrůbků 3066/156,  70030 Ostrava</t>
  </si>
  <si>
    <t>Ing. Ladislav Dobeš,  U Městského dvora 150/4,  77900 Olomouc</t>
  </si>
  <si>
    <t>Frankly models s.r.o.,  17. listopadu 1126/43,  77900 Olomouc, info@fmodels.cz</t>
  </si>
  <si>
    <t>Okresní agrární komora v Přerově,  Wurmova 606/2,  75002 Přerov</t>
  </si>
  <si>
    <t>Město Kostelec na Hané,  Jakubské náměstí 138/,  79841 Kostelec na Hané</t>
  </si>
  <si>
    <t>Bohdana Volková Konečná,  Měrovice nad Hanou 228/,  75201 Měrovice nad Hanou</t>
  </si>
  <si>
    <t>Ing. Josef Lébr,  Hynaisova 554/11,  77900 Olomouc</t>
  </si>
  <si>
    <t>Občanské sdružení Aktiv+,  nám. Míru 79/,  78345 Senice na Hané</t>
  </si>
  <si>
    <t>Muzeum Olomoucké pevnosti, o.s.,  Michalská 1141/8,  77900 Olomouc</t>
  </si>
  <si>
    <t>KUNZOV s.r.o.,  Radíkov 51/,  75301 Radíkov, info@kunzov.cz</t>
  </si>
  <si>
    <t>„Stopy paměti, o.s.“,  Poupětova 69/3,  77900 Olomouc</t>
  </si>
  <si>
    <t>Mikroregion Litovelsko,  Nám. Př. Otakara 778/1b,  78401 Litovel</t>
  </si>
  <si>
    <t>SANATORIUM EDEL s.r.o.,  Lázeňská 491/,  79376 Zlaté Hory</t>
  </si>
  <si>
    <t>„Sdružení rodičů tanečního studia Jeseník“,  Poštovní 197/11,  79001 Jeseník</t>
  </si>
  <si>
    <t>Historické kočáry MYLORD,  náměstí Svobody 377/,  79858 Čechy pod Kosířem</t>
  </si>
  <si>
    <t>Václav Vlasák,  Sady Čs. legií 770/,  75301 Hranice</t>
  </si>
  <si>
    <t>Obec Cholina,  Cholina 52/,  78322 Cholina, obec@obeccholina.cz</t>
  </si>
  <si>
    <t>Mohelnické kulturní a sportovní centrum, s.r.o.,  Lazebnická 974/2,  78985 Mohelnice</t>
  </si>
  <si>
    <t>Císařská Slavkovská Garda,  Lidická 203/,  68401 Slavkov u Brna</t>
  </si>
  <si>
    <t>HOST - vydavatelství, s.r.o.,    /,    Brno - Zábrdovice, Radlas 5, PSČ 602 00</t>
  </si>
  <si>
    <t>cine4net, s.r.o.,  Brněnská 1385/10,  79601 Prostějov</t>
  </si>
  <si>
    <t>ARKS Plus s.r.o.,  Dolní hejčínská 350/31,  77900 Olomouc, info@arks-plus.com</t>
  </si>
  <si>
    <t>Technické muzeum 1.čs.sam.tankové a sam.obr.brigády z. s.,Nová Ulice 1303/,77900 Olomouc</t>
  </si>
  <si>
    <t>Vlastivědná společnost Žerotín Dřevohostice,  Kostelní 151/,  75114 Dřevohostice</t>
  </si>
  <si>
    <t>Taneční folklorní soubor Senioři Šumperk, o.s.,  Bratrušovská 2633/15,  78701 Šumperk</t>
  </si>
  <si>
    <t>Ing. Bohumil Moudrý - "MOBO",  Císařská 26/,  79807 Brodek u Prostějova</t>
  </si>
  <si>
    <t>Čtvrtlístek o.s.,  Buková 397/2a,  13000 Praha</t>
  </si>
  <si>
    <t>Židovská obec Olomouc,  Komenského 862/7,  77900 Olomouc</t>
  </si>
  <si>
    <t>STEJSKAL IVO, Chaloupky 167/, 78372 Velký Týnec</t>
  </si>
  <si>
    <t>Národopisný soubor Pantla,  Mezice 19/,  78332 Náklo</t>
  </si>
  <si>
    <t>Sdružení Arietta,  nám. Svobody 971/15,  78985 Mohelnice</t>
  </si>
  <si>
    <t>Římskokatolická farnost Želeč u Prostějova,  Želeč 19/,  79807 Želeč</t>
  </si>
  <si>
    <t>ŽŮREK VLADIMÍR, RNDr., Nešporova 369/11, 77900 Olomouc</t>
  </si>
  <si>
    <t>LACHMANOVÁ EDITA, Ing., Fanderlíkova 4010/47, 79601 Prostějov</t>
  </si>
  <si>
    <t>KOHOUTKOVÁ KVĚTOSLAVA, Za parkem 1131/8, 75131 Lipník nad Bečvou</t>
  </si>
  <si>
    <t>Spolek Týnečák,  Antonína Kloubouka 641/,  78372 Velký Týnec</t>
  </si>
  <si>
    <t>Klub rodičů a příznivců Základní umělecké školy Miloslava Stibora,  Pionýrská 508/4,  77900 Olomouc</t>
  </si>
  <si>
    <t>Haňovští (spolek pro zachování kulturních a společenských tradic),  Haňovice 62/,  78321 Haňovice</t>
  </si>
  <si>
    <t>Dům dětí a mládeže ORION Němčice nad Hanou,  Tyršova 360/,  79827 Němčice nad Hanou, info@ddmorion.cz</t>
  </si>
  <si>
    <t>Mikroregion Hranicko,  Tř. 1. máje 2063/,  75301 Hranice</t>
  </si>
  <si>
    <t>Základní škola a mateřská škola Hranice, příspěvková organizace,  Hranická 100/,  75361 Hranice</t>
  </si>
  <si>
    <t>Cyrilometodějské gymnázium a mateřská škola v Prostějově,  Komenského 1592/17,  79601 Prostějov, cmg@cmgpv.cz</t>
  </si>
  <si>
    <t>SDRUŽENÍ PRO FILM A VIDEO UNIČOV,  Moravské nám. 1143/,  78391 Uničov</t>
  </si>
  <si>
    <t>JALŮVKA LADISLAV, Karafiátová 293/4, 77900 Olomouc</t>
  </si>
  <si>
    <t>POPELKOVÁ HANA, Sochova 455/12, 78401 Litovel</t>
  </si>
  <si>
    <t>Mohelnický patchworkový klub, o. s.,  Na Zámečku 853/3,  78985 Mohelnice</t>
  </si>
  <si>
    <t>Svaz letců České republiky odbočka č. 20 generála Františka Peřiny,  Karafiátová 293/4,  77900 Olomouc</t>
  </si>
  <si>
    <t>Občanské sdružení Muzeum Vitráží,  Sušilova 1376/29,  78901 Zábřeh</t>
  </si>
  <si>
    <t>Mohelnický spolek ručních řemesel,  nám. Kosmonautů 1145/8,  78985 Mohelnice</t>
  </si>
  <si>
    <t>Obec Čechy pod Kosířem,  náměstí Svobody 289/,  79858 Čechy pod Kosířem</t>
  </si>
  <si>
    <t>Taneční klub OLYMP Olomouc o.s.,  Jiráskova 381/25,  77900 Olomouc</t>
  </si>
  <si>
    <t>Obec Dzbel,  Dzbel 23/,  79853 Dzbel</t>
  </si>
  <si>
    <t>Jiří Hubený,  Na příhoně 2214/15,  79601 Prostějov, hubenyj@volny.cz</t>
  </si>
  <si>
    <t>Pálka Josef, Fučíkova 6/, 79803 Plumlov</t>
  </si>
  <si>
    <t>Tomáš Vybíral,  nám. Fr. Rasche 1684/6,  75002 Přerov</t>
  </si>
  <si>
    <t>Obec Bohuslavice,  Bohuslavice 25/,  79856 Bohuslavice, ou-bohuslavice@volny.cz</t>
  </si>
  <si>
    <t>Roman Nezhyba,  Tyršovo náměstí 186/,  79803 Plumlov</t>
  </si>
  <si>
    <t>Česká welzlologická a cestovatelská společnost,  Cihlářská 1715/11,  78901 Zábřeh</t>
  </si>
  <si>
    <t>Moravská Veselka - občanské sdružení,  Sušice 38/,  75111 Sušice</t>
  </si>
  <si>
    <t>Československá obec legionářská,  Sokolská 486/33,  12000 Praha</t>
  </si>
  <si>
    <t>Sdružení přátel Základní umělecké školy,  tř. 17. listopadu /2,  75000 Přerov</t>
  </si>
  <si>
    <t>RESPEKT A TOLERANCE,  Radnice 4/,  78985 Pavlov</t>
  </si>
  <si>
    <t>PaedDr. Taťána Jonasová,  Trávnická 355/,  75301 Hranice</t>
  </si>
  <si>
    <t>Obec Skorošice,  Skorošice 93/,  79065 Skorošice</t>
  </si>
  <si>
    <t>Okrašlovací spolek Lípa,  Křížkovského 67/5,  75131 Lipník nad Bečvou</t>
  </si>
  <si>
    <t>Spolek Plumlovských nadšenců, o. s.,  Zámecká 97/,  79803 Plumlov</t>
  </si>
  <si>
    <t>Český svaz bojovníků za svobodu, o.s.,  U soutoku 1195/2,  77900 Olomouc</t>
  </si>
  <si>
    <t>Sdružení rodičů a přátel ZUŠ Karla Ditterse ve Vidnavě,  Kostelní 1/,  79055 Vidnava</t>
  </si>
  <si>
    <t>Svaz českých divadelních ochotníků, o.s.,  Nad Primaskou 1009/15,  10000 Praha</t>
  </si>
  <si>
    <t>Mažoretky Gina Brodek u Přerova, občanské sdružení,  Litovelská 642/28,  77900 Olomouc, mazoretky.gina@seznam.cz</t>
  </si>
  <si>
    <t>Zábřežská kulturní, s.r.o.,  Československé armády 835/1,  78901 Zábřeh</t>
  </si>
  <si>
    <t>Javornická dělostřelecká garda o.s.,  Javorník /,    ul.Smetanova čp.202</t>
  </si>
  <si>
    <t>o.s. Californie,  Rouské 13/,  75353 Rouské</t>
  </si>
  <si>
    <t>Fort Radíkov o. s.,  Vrchní 75/3,  77900 Olomouc</t>
  </si>
  <si>
    <t>sv.Barbora ZÁBŘEH, o.s.,  Sušilova 1285/38,  78901 Zábřeh</t>
  </si>
  <si>
    <t>Sdružení rodičů a přátel ZŠ Všechovice,  Všechovice 88/,  75353 Všechovice</t>
  </si>
  <si>
    <t>Římskokatolická farnost Plumlov,  Bezručova 18/,  79803 Plumlov</t>
  </si>
  <si>
    <t>DUHA klub Dlažka,  Palackého 77/1,  75002 Přerov, dlazka@dlazka.cz</t>
  </si>
  <si>
    <t>AMK ECCE HOMO ŠTERBERK,  Nádražní 2509/60,  78501 Šternberk</t>
  </si>
  <si>
    <t>„Divadlo Moravia o.s. - Vápenná”,  Vápenná 167/,  79064 Vápenná</t>
  </si>
  <si>
    <t>Knížecí dvůr,  nám. Čsl. armády 26/,  37341 Hluboká nad Vltavou</t>
  </si>
  <si>
    <t>BORŮVKA JAN, Toveřská 230/45, 77900 Samotišky, boruvka@elektrobau.cz</t>
  </si>
  <si>
    <t>FIŠARA DUŠAN, Werichova 662/31, 77900 Olomouc, fisara@seznam.cz</t>
  </si>
  <si>
    <t>Mgr. Ivo Šauer,  tř. Kosmonautů 1021/12,  77900 Olomouc</t>
  </si>
  <si>
    <t>Obec Soběchleby,  Soběchleby 141/,  75354 Soběchleby</t>
  </si>
  <si>
    <t>První dámský klub historických vozidel ČR v AČR,  Nádražní 398/17,  78985 Mohelnice</t>
  </si>
  <si>
    <t>Demokratická aliance Romů ČR,  Sokolská 593/26,  75701 Valašské Meziříčí</t>
  </si>
  <si>
    <t>Společnost přátel hradu Bouzova,  Bouzov 8/,  78325 Bouzov</t>
  </si>
  <si>
    <t>Smíšený pěvecký sbor VOKÁL,  tř. 17. listopadu /2,  75002 Přerov</t>
  </si>
  <si>
    <t>Kulturní spolek Academic, o.s.,  tř. 17. listopadu 3443/2,  75002 Přerov</t>
  </si>
  <si>
    <t>„Velkobystřická kulturní společnost”,  8. května 396/,  78353 Velká Bystřice</t>
  </si>
  <si>
    <t>Obec Střeň,  Střeň 19/,  78332 Střeň, obec@stren.cz</t>
  </si>
  <si>
    <t>Naše Jeseníky,  Ramzová ev. 308/,  78825 Ostružná</t>
  </si>
  <si>
    <t>Obnova obce Branná - Kolštejn, o.p.s.,  Branná 97/,  78825 Branná</t>
  </si>
  <si>
    <t>Priessnitzovy léčebné lázně a.s.,  Priessnitzova 299/12,  79001 Jeseník</t>
  </si>
  <si>
    <t>Obec Velké Losiny,  Rudé armády 321/,  78815 Velké Losiny</t>
  </si>
  <si>
    <t>Obec Bezuchov,  Bezuchov 14/,  75354 Bezuchov, ou@bezuchov.cz</t>
  </si>
  <si>
    <t>AMK OLDTIMER CLUB HELFŠTÝN,  Radvanice 87/,  75121 Radvanice</t>
  </si>
  <si>
    <t>SPOLEČNOST VINCENZE PRIESSNITZE, o.s.,  Priessnitzova 299/12,  79001 Jeseník</t>
  </si>
  <si>
    <t>Moravská hasičská jednota, hasičský sbor Týn nad Bečvou,    /,  75132 Týn nad Bečvou</t>
  </si>
  <si>
    <t>ŠKOLOUDÍK JAROMÍR, Mgr.,Ph.D.,Pavlovice u Přerova 171/, 75111 Pavlovice u Přerova</t>
  </si>
  <si>
    <t>SK Hanácká volejbalová liga Prostějov, Česká 813/15, Prostějov  VS 37945</t>
  </si>
  <si>
    <t>Muzeum umění Olomouc, státní příspěvková organizace,  Denisova 824/47,  77900 Olomouc, info@olmuart.cz</t>
  </si>
  <si>
    <t>KOPEČEK PAVEL, PhDr., Ph.D., Kosmákova 2312/37, 75002 Přerov</t>
  </si>
  <si>
    <t>Nadační fond Přerovského jazzového festivalu,  Kratochvílova 148/1,  75002 Přerov</t>
  </si>
  <si>
    <t>Televize Přerov s.r.o.,  U Bečvy 2883/2,  75002 Přerov</t>
  </si>
  <si>
    <t>Moravská filharmonie Olomouc, příspěvková organizace,  Horní náměstí 424/23,  77900 Olomouc</t>
  </si>
  <si>
    <t>Divadlo Šumperk, s.r.o.,  Komenského 312/3,  78701 Šumperk</t>
  </si>
  <si>
    <t>Moravské divadlo Olomouc příspěvková organizace,  tř. Svobody 432/33,  77900 Olomouc</t>
  </si>
  <si>
    <t>Město Hranice,  Pernštejnské náměstí 1/,  75301 Hranice</t>
  </si>
  <si>
    <t>Město Šumperk,  nám. Míru 364/1,  78701 Šumperk</t>
  </si>
  <si>
    <t>Statutární město Přerov,  Bratrská 709/34,  75011 Přerov</t>
  </si>
  <si>
    <t>Statutární město Olomouc,  Horní náměstí 583/,  77900 Olomouc</t>
  </si>
  <si>
    <t>Město Lipník nad Bečvou,  náměstí T. G. Masaryka 89/11,  75131 Lipník nad Bečvou</t>
  </si>
  <si>
    <t>Město Jeseník,  Masarykovo nám. 167/1,  79001 Jeseník</t>
  </si>
  <si>
    <t>Statutární město Prostějov,  nám. T. G. Masaryka 130/14,  79601 Prostějov</t>
  </si>
  <si>
    <t>PELINKA-MARKOVÁ MARTA, PhDr., Rohle 65/, 78974 Rohle</t>
  </si>
  <si>
    <t>Obec Krchleby,  Krchleby 80/,  78901 Krchleby</t>
  </si>
  <si>
    <t>Římskokatolická farnost Stará Ves u Přerova,  Stará Ves 47/,  75002 Stará Ves</t>
  </si>
  <si>
    <t>Římskokatolická farnost Přerov,  Kratochvílova 116/6,  75002 Přerov</t>
  </si>
  <si>
    <t>MIKL JAROSLAV, Oblá 419/75, 63400 Brno</t>
  </si>
  <si>
    <t>Římskokatolická farnost Olšany u Prostějova,  Olšany u Prostějova 67/,  79814 Olšany u Prostějova</t>
  </si>
  <si>
    <t>Římskokatolická farnost Hanušovice,  Dukelská 112/,  78833 Hanušovice</t>
  </si>
  <si>
    <t>Římskokatolická farnost Velké Losiny,  Bukovická 58/,  78815 Velké Losiny</t>
  </si>
  <si>
    <t>DAVID PAVEL, Ing., Družstevní 647/40, 77900 Olomouc</t>
  </si>
  <si>
    <t>Římskokatolická farnost Bratrušov,  Bratrušov 107/,  78701 Bratrušov</t>
  </si>
  <si>
    <t>Římskokatolická farnost Libina,  Libina 33/,  78805 Libina</t>
  </si>
  <si>
    <t>Federace židovských obcí v České republice,  Maiselova 250/18,  11000 Praha</t>
  </si>
  <si>
    <t>Římskokatolická farnost Protivanov,  Náměstí 30/,  79848 Protivanov</t>
  </si>
  <si>
    <t>Římskokatolická farnost Myslejovice,  Myslejovice 2/,  79805 Myslejovice</t>
  </si>
  <si>
    <t>Římskokatolická farnost Suchdol u Prostějova,  Jednov 16/,  79845 Suchdol</t>
  </si>
  <si>
    <t>HAJKR LADISLAV, Polomí 53/, 79855 Polomí</t>
  </si>
  <si>
    <t>Římskokatolická farnost Čechy pod Kosířem,  Mánesova 4/,  79858 Čechy pod Kosířem</t>
  </si>
  <si>
    <t>Českomoravská provincie Hospitálského řádu sv. Jana z Boha - Milosrdných bratří,  Vídeňská 228/7,  63900 Brno</t>
  </si>
  <si>
    <t>DŮM U PARKU, s.r.o.,  Palackého 75/21,  77900 Olomouc, info@dumuparku.cz</t>
  </si>
  <si>
    <t>Římskokatolická farnost Nová Hradečná,  Nová Hradečná 2/,  78383 Nová Hradečná</t>
  </si>
  <si>
    <t>Fortová pevnost s.r.o.,  Na fortu 392/1,  78336 Křelov-Břuchotín</t>
  </si>
  <si>
    <t>Římskokatolická akademická farnost Olomouc,  Křížkovského 502/2,  77900 Olomouc</t>
  </si>
  <si>
    <t>ŠTURSOVÁ GABRIELA, Odrlice 7/, 78322 Senice na Hané</t>
  </si>
  <si>
    <t>Bytové družstvo Grygov, K Nádraží 124,  K Nádraží 124/,  78373 Grygov, vedeni@bdgrygov.cz</t>
  </si>
  <si>
    <t>Obec Příkazy,  Příkazy 125/,  78333 Příkazy</t>
  </si>
  <si>
    <t>ADAMEC ZDENĚK, Drnovice 668/, 68304 Drnovice</t>
  </si>
  <si>
    <t>CVIČEK MARTIN, Nové Dvory-Vršavec 2522/, 73801 Frýdek-Místek</t>
  </si>
  <si>
    <t>Římskokatolická farnost Skorošice,  Skorošice 56/,  79065 Skorošice</t>
  </si>
  <si>
    <t>Římskokatolická farnost Uhelná,  Puškinova 12/,  79070 Javorník</t>
  </si>
  <si>
    <t>Město Tovačov,  Náměstí 12/,  75101 Tovačov, mu@tovacov.cz</t>
  </si>
  <si>
    <t>Město Loštice,  nám. Míru 66/1,  78983 Loštice, podatelna@mu-lostice.cz</t>
  </si>
  <si>
    <t>Obec Velká Kraš,  Velká Kraš 132/,  79058 Velká Kraš, podatelna@velkakras.cz</t>
  </si>
  <si>
    <t>Obec Dlouhá Loučka,  1. máje 116/,  78386 Dlouhá Loučka, obec@dlouhaloucka.cz</t>
  </si>
  <si>
    <t>Město Plumlov,  Rudé armády 302/,  79803 Plumlov, podatelna@mestoplumlov.cz</t>
  </si>
  <si>
    <t>Město Potštát,  Zámecká 1/,  75362 Potštát</t>
  </si>
  <si>
    <t>Městys Hustopeče nad Bečvou,  náměstí Míru 21/,  75366 Hustopeče nad Bečvou, posta@ihustopece.cz</t>
  </si>
  <si>
    <t>Obec Veselíčko,  Veselíčko 68/,  75125 Veselíčko</t>
  </si>
  <si>
    <t>Obec Velké Losiny,  Rudé armády 321/,  78815 Velké Losiny, podatelna@losiny.cz</t>
  </si>
  <si>
    <t>Farní sbor Českobratrské církve evangelické v Hrabové,  Hrabová 117/,  78901 Hrabová, hrabova@evangnet.cz</t>
  </si>
  <si>
    <t>AMAZONIT,  Kobylá nad Vidnavkou 104/,  79065 Kobylá nad Vidnavkou</t>
  </si>
  <si>
    <t>Obec Senička,  Senička 32/,  78345 Senička, ou@senicka.cz</t>
  </si>
  <si>
    <t>MAXA HYNEK, Ztracená 257/12, 77900 Olomouc</t>
  </si>
  <si>
    <t>Klub vojenské historie Olomouc-L037,  Norská 192/25,  77900 Olomouc</t>
  </si>
  <si>
    <t>Město Němčice nad Hanou,  Palackého nám. 3/,  79827 Němčice nad Hanou</t>
  </si>
  <si>
    <t>Římskokatolická farnost Přerov - Předmostí,  Tyršova 38/3,  75124 Přerov</t>
  </si>
  <si>
    <t>VILHELM PAVEL, Dolní Újezd 31/, 75123 Dolní Újezd</t>
  </si>
  <si>
    <t>Obec Majetín,  Lipová 25/,  75103 Majetín, obec@majetin.cz</t>
  </si>
  <si>
    <t>Obec Medlov,  Medlov 300/,  78391 Medlov, obec.medlov@volny.cz</t>
  </si>
  <si>
    <t>Obec Řídeč,  Řídeč 276/,  78501 Řídeč, obec@ridec.cz</t>
  </si>
  <si>
    <t>Městys Velký Újezd,  Olomoucká 15/,  78355 Velký Újezd</t>
  </si>
  <si>
    <t>Obec Žerotín,  Žerotín 13/,  78401 Žerotín</t>
  </si>
  <si>
    <t>Obec Bílovice-Lutotín,  Bílovice 39/,  79841 Bílovice-Lutotín</t>
  </si>
  <si>
    <t>Obec Hvozd,  Hvozd 90/,  79855 Hvozd, obec@hvozd.cz</t>
  </si>
  <si>
    <t>Obec Krumsín,  Krumsín 2/,  79803 Krumsín</t>
  </si>
  <si>
    <t>Obec Olšany u Prostějova,  Olšany u Prostějova 50/,  79814 Olšany u Prostějova</t>
  </si>
  <si>
    <t>Obec Křenovice,  Křenovice 18/,  75201 Křenovice</t>
  </si>
  <si>
    <t>Obec Milotice nad Bečvou,  Milotice nad Bečvou 59/,  75367 Milotice nad Bečvou, oumilotice@seznam.cz</t>
  </si>
  <si>
    <t>Obec Osek nad Bečvou,  Osek nad Bečvou 65/,  75122 Osek nad Bečvou</t>
  </si>
  <si>
    <t>Obec Přestavlky,  Přestavlky 109/,  75002 Přestavlky</t>
  </si>
  <si>
    <t>Obec Jedlí,  Jedlí 16/,  78901 Jedlí</t>
  </si>
  <si>
    <t>Obec Maletín,  Starý Maletín 21/,  78901 Maletín</t>
  </si>
  <si>
    <t>Obec Moravičany,  Moravičany 67/,  78982 Moravičany</t>
  </si>
  <si>
    <t>Obec Nemile,  Nemile 93/,  78901 Nemile, obec@nemile.cz</t>
  </si>
  <si>
    <t>Obec Palonín,  Palonín 17/,  78983 Palonín, ou@palonin.cz</t>
  </si>
  <si>
    <t>HAITMAR VLADIMÍR, Ing., Sobotín 242/, 78816 Sobotín</t>
  </si>
  <si>
    <t>Obec Šumvald,  Šumvald 17/,  78385 Šumvald</t>
  </si>
  <si>
    <t>TJ SPORT MIKULOVICE,  Sokolská 493/,  79084 Mikulovice</t>
  </si>
  <si>
    <t>Římskokatolická farnost Olomouc-Klášterní Hradisko,Sušilovo nám. 70/2,  77900 Olomouc</t>
  </si>
  <si>
    <t>Římskokatolická farnost svatého Michala Olomouc,Žerotínovo nám. 220/1,77900 Olomouc</t>
  </si>
  <si>
    <t>Římskokatolická farnost Staré Město pod Sněžníkem,Zemědělská 164/,78832 Staré Město</t>
  </si>
  <si>
    <t>Obec Křelov-Břuchotín,  Marie Majerové 45/25,78336 Křelov-Břuchotín, obec@krelov.cz</t>
  </si>
  <si>
    <t>Dobrovolný svazek obcí mikroregionu "Záhoran",  Rouské 64/,  75353 Rouské</t>
  </si>
  <si>
    <t>Obec Malá Morava,  Vysoký Potok 2/,  78833 Malá Morava, obec@obecmalamorava.cz</t>
  </si>
  <si>
    <t>Obec Ruda nad Moravou,  9. května 40/,  78963 Ruda nad Moravou, obec@ruda.cz</t>
  </si>
  <si>
    <t>Obec Brníčko,  Brníčko 120/,  78975 Brníčko</t>
  </si>
  <si>
    <t>Statutární město Přerov,  Bratrská 709/34,  75011 Přerov, posta@prerov.eu</t>
  </si>
  <si>
    <t>Městys Dřevohostice,  Náměstí 74/,  75114 Dřevohostice, ou@drevohostice.cz</t>
  </si>
  <si>
    <t>Obec Špičky,  Špičky 56/,  75366 Špičky</t>
  </si>
  <si>
    <t>Obec Tučín,  Tučín 127/,  75116 Tučín</t>
  </si>
  <si>
    <t>Obec Skalka,  Skalka 26/,  79824 Skalka, ou@obecskalka.cz</t>
  </si>
  <si>
    <t>Obec Liboš,  Liboš 82/,  78313 Liboš, libos@libos.cz</t>
  </si>
  <si>
    <t>Středisko volného času Lipník nad Bečvou, p.o.,  Komenského sady 1334/,  75131 Lipník nad Bečvou, svc@svclipnik.cz</t>
  </si>
  <si>
    <t>Středisko volného času Lipník nad Bečvou, příspěvková organizace,  Komenského sady 1334/,  75131 Lipník nad Bečvou, svc@svclipnik.cz</t>
  </si>
  <si>
    <t>Městské kulturní středisko,  Kostelní 46/,  79852 Konice</t>
  </si>
  <si>
    <t>Řecká obec Javorník,  9. května 508/,  79070 Javorník</t>
  </si>
  <si>
    <t>Hudba při Hasičském záchranném sboru Olomouckého kraje o.s.,  Hněvotín 140/,  78347 Hněvotín</t>
  </si>
  <si>
    <t>Folklorum,  Dolní náměstí 195/6,  77900 Olomouc, folklorum@folklorweb.cz</t>
  </si>
  <si>
    <t>Komorní pěvecký spolek Dvořák,  Kollárovo nám. 698/7,  77900 Olomouc</t>
  </si>
  <si>
    <t>Dechová kapela Věrovanka,  Drahlov 127/,  78375 Charváty</t>
  </si>
  <si>
    <t>MusicOlomouc,  Mozartova 762/5,  77900 Olomouc</t>
  </si>
  <si>
    <t>Pulchra Silva, o.s.,  Šumvald 17/,  78385 Šumvald</t>
  </si>
  <si>
    <t>Handkeho občanské sdružení,  Těšíkov /9,  78501 Šternberk</t>
  </si>
  <si>
    <t>Spolek přátel olomouckého jazzu,  Sokolská 551/48,  77900 Olomouc</t>
  </si>
  <si>
    <t>Hudebně-dramatické studio při Moravském divadle Olomouc,  tř. Svobody 432/33,  77900 Olomouc</t>
  </si>
  <si>
    <t>PASTICHE FILMZ,  Neumannova 927/7,  77900 Olomouc</t>
  </si>
  <si>
    <t>Ensemble Damian o.s.,  Lužická 390/8,  77900 Olomouc</t>
  </si>
  <si>
    <t>Hanácká dechovka, občanské sdružení,  Litovelská 642/28,  77900 Olomouc</t>
  </si>
  <si>
    <t>Dechový orchestr mladých ZUŠ Němčice nad Hanou,  Komenského nám. 168/,  79827 Němčice nad Hanou, info@zusnemcicenh.cz</t>
  </si>
  <si>
    <t>Říman o.s.,    /84,  79854 Kladky</t>
  </si>
  <si>
    <t>HANÁCKÝ AUTO MOTO VETERÁN KLUB v AČR Prostějov,  Václava Špály 4067/5,  79604 Prostějov</t>
  </si>
  <si>
    <t>Hanácké folklorní sdružení se sídlem v Prostějově, o.s.,  Lužická 2662/12,  79601 Prostějov</t>
  </si>
  <si>
    <t>Air Force Production, z.s.,  Střítež nad Ludinou 72/,  75363 Střítež nad Ludinou</t>
  </si>
  <si>
    <t>Občanské sdružení Hrad Helfštýn,  Svobody 217/,  75131 Týn nad Bečvou</t>
  </si>
  <si>
    <t>Divadelní klub Ervínovci, z. s.,  U Hřiště 74/15,  75002 Přerov</t>
  </si>
  <si>
    <t>Tělocvičná jednota Sokol Přerov,  Brabansko /2,  75000 Přerov, sokol-prerov@volny.cz</t>
  </si>
  <si>
    <t>KORNET MUSIC,  B. Němcové 813/6,  75131 Lipník nad Bečvou</t>
  </si>
  <si>
    <t>Folklorní soubor Haná Přerov,  U Bečvy 904/1,  75002 Přerov</t>
  </si>
  <si>
    <t>DUHA Klub Rodinka,  tř. 17. listopadu 277/16,  75002 Přerov, rodinka@rodinka.cz</t>
  </si>
  <si>
    <t>VÁCLAV,  Václavov /89,  78901 Zábřeh</t>
  </si>
  <si>
    <t>Rada rodičů při Základní umělecké škole v Zábřehu,    /,  78901 Zábřeh</t>
  </si>
  <si>
    <t>LOŠTICKÁ VESELKA,    /,  78983 Loštice</t>
  </si>
  <si>
    <t>Kálik, o. s.,  Havlíčkova 2314/40a,  78901 Zábřeh</t>
  </si>
  <si>
    <t>Kruh přátel Šumperského dětského sboru, o.s.,  Komenského 810/9,  78701 Šumperk</t>
  </si>
  <si>
    <t>Staré Sovinecko o.s.,  Lomnice 196/,  79302 Lomnice</t>
  </si>
  <si>
    <t>Český svaz žen z.s.,  Ostrovského 253/3,  15000 Praha</t>
  </si>
  <si>
    <t>Vlastenecké sdružení antifašistů,    /,  16000 Praha</t>
  </si>
  <si>
    <t>Obec Bílá Voda,  Kamenička 37/,  79069 Bílá Voda, bilavoda@javornicko.cz</t>
  </si>
  <si>
    <t>Město Vidnava,  Mírové náměstí 80/,  79055 Vidnava, podatelna@vidnava.cz</t>
  </si>
  <si>
    <t>Městské kulturní středisko,  Nádražní 160/,  79070 Javorník</t>
  </si>
  <si>
    <t>Miroslav Nop,  Boreckého 287/6,  77900 Samotišky, nopm@seznam.cz</t>
  </si>
  <si>
    <t>Hana Jurtíková,  Jarmily Glazarové 410/17A,  77900 Olomouc</t>
  </si>
  <si>
    <t>Univerzita Palackého v Olomouci,  Křížkovského 512/10,  77900 Olomouc</t>
  </si>
  <si>
    <t>Městský klub Litovel,  Nám. Př. Otakara 753/11,  78401 Litovel, klub@mklitovel.cz</t>
  </si>
  <si>
    <t>Společnost pro Srbsko,  tř. Kosmonautů 1085/6,  77900 Olomouc</t>
  </si>
  <si>
    <t>ROZSÍVAL PAVEL, MgA., Na orátě 500/, 78361 Hlubočky</t>
  </si>
  <si>
    <t>Tomáš Grmela,  U místní dráhy 945/1,  77900 Olomouc, grmelatomas@gmail.com</t>
  </si>
  <si>
    <t>TEPLÝ BOHUMIL, doc. Mgr., Vančurova 793/7, 77900 Olomouc</t>
  </si>
  <si>
    <t>Obec Bílá Lhota,  Bílá Lhota 1/,  78321 Bílá Lhota, obec@bilalhota.cz</t>
  </si>
  <si>
    <t>„Sdružení D”,  Polská 604/4,  77900 Olomouc, info@sdruzenid.cz</t>
  </si>
  <si>
    <t>NOVARA sdružení při fortu XIII Olomoucké fortové a táborové pevnosti,o.s.,  Nádražní 204/,  78401 Červenka</t>
  </si>
  <si>
    <t>Adorea,  gen. Píky 298/8,  77900 Olomouc, adorea@email.cz</t>
  </si>
  <si>
    <t>HASTÍK JIŘÍ, PhDr., Javoříčská 649/2, 77900 Olomouc</t>
  </si>
  <si>
    <t>Sdružení obcí mikroregionu Království,  Šrámkova 19/,  78373 Grygov</t>
  </si>
  <si>
    <t>DCI KINO Olomouc s.r.o.,  Sokolská 572/25,  77900 Olomouc</t>
  </si>
  <si>
    <t>Hanácký národopisný soubor Olešnica Doloplazy o.s.,  Doloplazy 9/,  78356 Doloplazy</t>
  </si>
  <si>
    <t>„Modus Olomuciana“,  Opletalova 364/1,  77900 Olomouc, modus@olomuciana.cz</t>
  </si>
  <si>
    <t>DW7, o.p.s.,  Wurmova 577/7,  77900 Olomouc</t>
  </si>
  <si>
    <t>Lázně Slatinice a.s.,  Slatinice 29/,  78342 Slatinice</t>
  </si>
  <si>
    <t>BURIAN a TICHÁK, s. r. o.,  Komenského 897/10,  77900 Olomouc</t>
  </si>
  <si>
    <t>Lázně Teplice nad Bečvou a.s.,  Teplice nad Bečvou 63/,  75301 Teplice nad Bečvou</t>
  </si>
  <si>
    <t>MOTOR expert s.r.o.,  Žižkova 2567/3,  75002 Přerov</t>
  </si>
  <si>
    <t>SCARON Production, s.r.o.,  Gen. Svobody /6,  78701 Šumperk</t>
  </si>
  <si>
    <t>KVCM s.r.o.,  Třebovská 164/34,  78985 Mohelnice</t>
  </si>
  <si>
    <t>Jiří Kolář,  Osecká 303/6,  75131 Lipník nad Bečvou</t>
  </si>
  <si>
    <t>Leo Friedl,  Hodolanská 152/13,  77900 Olomouc</t>
  </si>
  <si>
    <t>PhDr. Miloslav Čermák, CSc.,  Masarykova třída 884/32,  77900 Olomouc</t>
  </si>
  <si>
    <t>Mgr. Radomila Kašparová,  U cukrovaru 612/24,  77900 Olomouc</t>
  </si>
  <si>
    <t>POCH ROBERT, 8. května 1760/42, 78701 Šumperk</t>
  </si>
  <si>
    <t>HANZLÍK TOMÁŠ, Mgr., Doubravice 36/, 78982 Moravičany</t>
  </si>
  <si>
    <t>MACHALA FRANTIŠEK, RNDr., Kmochova 1072/5, 77900 Olomouc</t>
  </si>
  <si>
    <t>Olomoucká diecéze Církve československé husitské,  Žilinská 113/5,  77900 Olomouc</t>
  </si>
  <si>
    <t>Dobromila Hamplová,  Lužická 391/10,  77900 Olomouc</t>
  </si>
  <si>
    <t>Agentura Lafayette,o.s.,  Valdenská 373/52,  77900 Olomouc</t>
  </si>
  <si>
    <t>ŠOK aneb Šternberští ochotničtí komedianti,  Vinný vrch 2502/6,  78501 Šternberk</t>
  </si>
  <si>
    <t>Střední škola, ZŠ a MŠ pro sluchově postižené, Olomouc, Kosmonautů 4,  77900 Olomouc</t>
  </si>
  <si>
    <t>KSPS Collegium vocale Olomouc,  Synkova 384/8,  77900 Olomouc</t>
  </si>
  <si>
    <t>Vacek Zdeněk, Na Vozovce 549/12, 77900 Olomouc</t>
  </si>
  <si>
    <t>DROBŇÁKOVÁ ŠÁRKA, náměstí 9. května 14/, 79305 Moravský Beroun, sasventa@seznam.cz</t>
  </si>
  <si>
    <t>P-centrum, spolek,  Lafayettova 47/9,  77900 Olomouc, p-centrum@p-centrum.cz</t>
  </si>
  <si>
    <t>Hudební Institut,  Sokolská 551/48,  77900 Olomouc, info@hudebniinstitut.cz</t>
  </si>
  <si>
    <t>Sdružení rodičů ZUŠ Žerotín Olomouc,  Kavaleristů 880/6,  77900 Olomouc</t>
  </si>
  <si>
    <t>Tělocvičná jednota Sokol Vrchoslavice 1946,  Vrchoslavice 60/,  79827 Vrchoslavice</t>
  </si>
  <si>
    <t>Obec Vícov,  Vícov 46/,  79803 Vícov</t>
  </si>
  <si>
    <t>Klubové zařízení Plumlov, příspěvková organizace,  Zámek 99/,  79803 Plumlov</t>
  </si>
  <si>
    <t>LACHMANOVÁ EDITA, Ing., Fanderlíkova 4010/47, 79601 Prostějov, edita.l@seznam.cz</t>
  </si>
  <si>
    <t>Občanské sdružení „TAJEMSTVÍ ŽIVOTA”,  Vojáčkovo nám. 2946/3,  79601 Prostějov</t>
  </si>
  <si>
    <t>Hanácký folklórní soubor Kosíř, z.s.,  8. května 572/,  79841 Kostelec na Hané</t>
  </si>
  <si>
    <t>Hanáci z.s.,  Služín 9/,  79841 Stařechovice</t>
  </si>
  <si>
    <t>KORNET,  B. Němcové 813/6,  75131 Lipník nad Bečvou, kornet@atlas.cz</t>
  </si>
  <si>
    <t>ProArte21,  Optiky 2679/17,  75002 Přerov</t>
  </si>
  <si>
    <t>Městská knihovna Lipník nad Bečvou, p.o.,  náměstí T. G. Masaryka 89/11,  75131 Lipník nad Bečvou</t>
  </si>
  <si>
    <t>Obec Pavlovice u Přerova,  Pavlovice u Přerova 102/,  75111 Pavlovice u Přerova</t>
  </si>
  <si>
    <t>Obec Lazníčky,  Lazníčky 35/,  75125 Lazníčky, obec@laznicky.cz</t>
  </si>
  <si>
    <t>Aleš Sigmund,  Sadová 422/,  75114 Dřevohostice</t>
  </si>
  <si>
    <t>Městské kulturní středisko Kojetín, příspěvková organizace,  nám. Republiky 1033/,  75201 Kojetín</t>
  </si>
  <si>
    <t>Občanská společnost DSI, o.s.,  Beňov 75/,  75002 Beňov</t>
  </si>
  <si>
    <t>Město Štíty,  náměstí Míru 55/,  78991 Štíty, mu.stity@stity.cz</t>
  </si>
  <si>
    <t>Městská knihovna Šumperk, příspěvková organizace,  17.listopadu /6,  78701 Šumperk</t>
  </si>
  <si>
    <t>„Moravia Big Band Zábřeh”,  Hněvkov 14/,  78901 Zábřeh</t>
  </si>
  <si>
    <t>VESELÁ KAPELA,  Sázavská 9, 789 01 Zábřeh</t>
  </si>
  <si>
    <t>Mohelnické kulturní centrum, s.r.o.,  Lazebnická 974/2,  78985 Mohelnice</t>
  </si>
  <si>
    <t>Pavel Nenkovský,  Pionýrů 1159/19,  78985 Mohelnice</t>
  </si>
  <si>
    <t>FOIBOS BOOKS s.r.o.,,  Bartoškova 1448/26,  14000 Praha</t>
  </si>
  <si>
    <t>Muzejní a vlastivědná společnost v Brně, z. s.,  Solniční 240/12,  60200 Brno</t>
  </si>
  <si>
    <t>Mezinárodní společnost Antonína Dvořáka, o.p.s.,  Hradecká 2355/5,  13000 Praha</t>
  </si>
  <si>
    <t>MgA. Roman Janků,  V Polích 147/,  28171 Rostoklaty, info@agenturajd.cz</t>
  </si>
  <si>
    <t>Jitka Bláhová,  Pod Pekařkou 1186/15,  14000 Praha, jb.jitka.blahova@seznam.cz</t>
  </si>
  <si>
    <t>Richard Pohl,  Hluboká 82/,  53973 Hluboká, info@richardpohl.net</t>
  </si>
  <si>
    <t>Město Staré Město,  nám. Osvobození 166/,  78832 Staré Město</t>
  </si>
  <si>
    <t>Městys Náměšť na Hané,  nám. T. G. Masaryka 100/,  78344 Náměšť na Hané</t>
  </si>
  <si>
    <t>Klub sportovního tance QUICK Olomouc, o.s.,  Sudova /11,  77200 Olomouc</t>
  </si>
  <si>
    <t>Iniciativa pro podporu vypálených obcí, o.s.,  Javoříčko 22/,  78324 Luká</t>
  </si>
  <si>
    <t>Hanácké folklorní sdružení se sídlem v Prostějově, o.s.,Lužická 2662/12,79601 Prostějov</t>
  </si>
  <si>
    <t>Kulturní spolek Academic, o.s.,  tř.17. listopadu /2,  75002 Přerov</t>
  </si>
  <si>
    <t>Klub vojenské historie 276th Sqdn. (reenacted) RAF, o.s.,  Tatarkova 730/8, 14900 Praha</t>
  </si>
  <si>
    <t>Muzeum umění Olomouc, státní p.o.,  Denisova 824/47,  77900 Olomouc</t>
  </si>
  <si>
    <t>Muzeum umění Olomouc, státní příspěvková organizace,Denisova 824/47,77900 Olomouc</t>
  </si>
  <si>
    <t>Galerie Caesar,družstvo pro podporu výtvarného umění, Horní náměstí 583/,77900 Olomouc</t>
  </si>
  <si>
    <t>Základní umělecká škola "Žerotín" Olomouc, Kavaleristů 6, 77900 Olomouc</t>
  </si>
  <si>
    <t>Obec Čelechovice na Hané,  Hlavní 9/,  79816 Čelechovice na Hané</t>
  </si>
  <si>
    <t>o.s. KAPPA-HELP,  nám. Přerovského povstání 2803/1,  75002 Přerov</t>
  </si>
  <si>
    <t>Nadační fond Blues nad Bečvou,  Karasova 323/12,  75124 Přerov</t>
  </si>
  <si>
    <t>Dům kultury Šumperk, s.r.o.,  Fialova 416/3,  78701 Šumperk</t>
  </si>
  <si>
    <t>Ruční papírna Velké Losiny a.s.,  Velké Losiny 9/,  78815 Velké Losiny</t>
  </si>
  <si>
    <t>Obec Dolní Studénky,  Dolní Studénky 99/,  78820 Dolní Studénky</t>
  </si>
  <si>
    <t>OUTDOOR FILMS s.r.o.,  Smetanovo náměstí 1180/7,  70200 Ostrava</t>
  </si>
  <si>
    <t>BLUES ALIVE s.r.o.,  Fialova 416/3,  78701 Šumperk</t>
  </si>
  <si>
    <t>SDRUŽENÍ KARLA DITTERSE Z DITTERSDORFU,  Nádražní 160/,  79070 Javorník</t>
  </si>
  <si>
    <t>Moravská filharmonie Olomouc, p.o.,  Horní náměstí 424/23,  77900 Olomouc</t>
  </si>
  <si>
    <t>Univerzita Palackého v Olomouci,  Křížkovského 511/8,  77900 Olomouc</t>
  </si>
  <si>
    <t>Musica Viva,  1. máje 820/5,  77900 Olomouc</t>
  </si>
  <si>
    <t>Jeseníky - Sdružení cestovního ruchu ***</t>
  </si>
  <si>
    <t>Tělovýchovná jednota Sokol Ústí</t>
  </si>
  <si>
    <t>Jana Kašparová</t>
  </si>
  <si>
    <t>Řeka Morava pro Olomouc z.s</t>
  </si>
  <si>
    <t>ORJ 18</t>
  </si>
  <si>
    <t>KČT - oblast Olomoucký kraj</t>
  </si>
  <si>
    <t>Cyklostezka Bečva</t>
  </si>
  <si>
    <t xml:space="preserve">Tělovýchovná jednota LOKOMOTIVA Olomouc, 17. listopadu 1139/3, Olomouc </t>
  </si>
  <si>
    <t>Statutární město Olomouc</t>
  </si>
  <si>
    <t>ORJ 18-ÚZ 501</t>
  </si>
  <si>
    <t>ORJ 18-ÚZ 503</t>
  </si>
  <si>
    <t>ORJ 18-ÚZ 504</t>
  </si>
  <si>
    <t>Střední Morava - Sdružení cestovního ruchu, IČ 75087057, čl. příspěvek</t>
  </si>
  <si>
    <t>Jeseníky - Sdružení cestovního ruchu, IČ 68923244, čl. příspěvek</t>
  </si>
  <si>
    <t>RNDr. Ivan Marek</t>
  </si>
  <si>
    <t>ORJ 18-ÚZ 505</t>
  </si>
  <si>
    <t>Top race agency o.s.</t>
  </si>
  <si>
    <t>Občanské sdružení BŘEH</t>
  </si>
  <si>
    <t>KELTSKÁ NOC, o. s.</t>
  </si>
  <si>
    <t>Rychlebské stezky, o.s.</t>
  </si>
  <si>
    <t>Christkindlmarkt s.r.o.</t>
  </si>
  <si>
    <t>Ing. Ondřej Polák</t>
  </si>
  <si>
    <t>Jeseníky - Sdružení cestovního ruchu</t>
  </si>
  <si>
    <t>Pivovar Litovel a.s.</t>
  </si>
  <si>
    <t>Město Tovačov</t>
  </si>
  <si>
    <t>Městská kulturní zařízení Jeseník, příspěv. organizace</t>
  </si>
  <si>
    <t>Klubové zařízení Plumlov p.o.</t>
  </si>
  <si>
    <t>Střední Morava - Sdružení cestovního ruchu</t>
  </si>
  <si>
    <t>Muzeum Komenského v Přerově, příspěvková organizace</t>
  </si>
  <si>
    <t>ORJ 18-ÚZ 511</t>
  </si>
  <si>
    <t>MAS Horní Pomoraví o.p.s.</t>
  </si>
  <si>
    <t>Zábřežská kulturní, s.r.o.</t>
  </si>
  <si>
    <t>Priessnitzovy léčebné lázně, a.s.</t>
  </si>
  <si>
    <t>Mohelnické kulturní a sportovní centrm, s.r.o.</t>
  </si>
  <si>
    <t>Sluňákov - centrum ekologických aktivit města Olomouce, o.p.s.</t>
  </si>
  <si>
    <t>MAS Šternbersko o.p.s.</t>
  </si>
  <si>
    <t>Lázně Slatinice a.s.</t>
  </si>
  <si>
    <t>Obec Cholina</t>
  </si>
  <si>
    <t>Kulturní a informační služby města Přerova</t>
  </si>
  <si>
    <t>Městské kulturní středisko, Konice</t>
  </si>
  <si>
    <t>Město Velká Bystřice</t>
  </si>
  <si>
    <t>Městská knihovna Lipník nad Bečvou, p.o.</t>
  </si>
  <si>
    <t>Mikroregion Plumlovsko</t>
  </si>
  <si>
    <t>Město Němčice nad Hanou</t>
  </si>
  <si>
    <t>Městys Náměšť na Hané</t>
  </si>
  <si>
    <t>Městský klub Litovel</t>
  </si>
  <si>
    <t>Městské kulturní zařízení Uničov</t>
  </si>
  <si>
    <t>Městské kulturní středisko, Javorník</t>
  </si>
  <si>
    <t>Městské kulturní zařízení Hranice, p.o.</t>
  </si>
  <si>
    <t xml:space="preserve">Město Štíty </t>
  </si>
  <si>
    <t xml:space="preserve">CARITAS </t>
  </si>
  <si>
    <t xml:space="preserve">FK STOMIX Žulová </t>
  </si>
  <si>
    <t xml:space="preserve">Junák Zlaté Hory </t>
  </si>
  <si>
    <t xml:space="preserve">TJ Mikulovice </t>
  </si>
  <si>
    <t xml:space="preserve">Městská knihovna Šumperk </t>
  </si>
  <si>
    <t xml:space="preserve">Gymnázium Hejčín </t>
  </si>
  <si>
    <t xml:space="preserve">SDH Vidnava </t>
  </si>
  <si>
    <t xml:space="preserve">IPA Prostějov </t>
  </si>
  <si>
    <t xml:space="preserve">Unie nestátních neziskových organizací </t>
  </si>
  <si>
    <t xml:space="preserve">SERENDIPITY </t>
  </si>
  <si>
    <t xml:space="preserve">Univerzita Palackého </t>
  </si>
  <si>
    <t xml:space="preserve">Společnost pro Srbsko </t>
  </si>
  <si>
    <t xml:space="preserve">Klíč - centrum sociálních služeb </t>
  </si>
  <si>
    <t>ORJ 18-ÚZ 512</t>
  </si>
  <si>
    <t>ORJ 18- ÚZ 513</t>
  </si>
  <si>
    <t>v  Kč</t>
  </si>
  <si>
    <t>Pravidla pro čerpání neinvestičních finančních příspěvků z rozpočtu Olomouckého kraje hasičům (fyzickým osobám) a na činnost, akce a projekty spolků a pobočných spolků hasičů Olomouckého kraje pro rok 2015  (KŘ)  ( ÚZ 41 )</t>
  </si>
  <si>
    <t>7. Regionální inovační strategie OK ( ÚZ 35 )</t>
  </si>
  <si>
    <t>8. Pravidla pro čerpání neinvestičních finančních příspěvků z rozpočtu Olomouckého kraje hasičům (fyzickým osobám) a na činnost, akce a projekty spolků a pobočných spolků hasičů Olomouckého kraje pro rok 2015  (KŘ)  ( ÚZ 41 )</t>
  </si>
  <si>
    <t>Program Zdraví 21 ( ÚZ 255 )</t>
  </si>
  <si>
    <t>Program finanční podpory poskytování sociálních služeb - Podprogram č.2 (ÚZ 416 )</t>
  </si>
  <si>
    <t>Obec Babice</t>
  </si>
  <si>
    <t>Obec Loučná nad Desnou</t>
  </si>
  <si>
    <t>Obec Hanušovice</t>
  </si>
  <si>
    <t>Město Mohelnice</t>
  </si>
  <si>
    <t>9. Programu RIS3 OK - Oblast podpory č. 3 (Prázdninové dílny – příměstské tábory) (UZ 54)</t>
  </si>
  <si>
    <t>10. Finanční příspěvky v oblasti sportu  ( ÚZ 105 )</t>
  </si>
  <si>
    <t>Středisko volného času ATLAS a BIOS, Přerov</t>
  </si>
  <si>
    <t>Věda a technika na dosah, z.ú.</t>
  </si>
  <si>
    <t>11. Stipendijní řád Olomouckého kraje  ( ÚZ 110 )</t>
  </si>
  <si>
    <t>Obec Bělkovice-Lašťany</t>
  </si>
  <si>
    <t>Obec Bělotín</t>
  </si>
  <si>
    <t>Obec Bílá Voda</t>
  </si>
  <si>
    <t>Obec Biskupice</t>
  </si>
  <si>
    <t>Obec Bludov</t>
  </si>
  <si>
    <t>Obec Bohuňovice</t>
  </si>
  <si>
    <t>Obec Bohuslavice</t>
  </si>
  <si>
    <t>Obec Bouzov</t>
  </si>
  <si>
    <t>Obec Bratrušov</t>
  </si>
  <si>
    <t>Městys Brodek u Prostějova</t>
  </si>
  <si>
    <t>Městys Brodek u Přerova</t>
  </si>
  <si>
    <t>Obec Březsko</t>
  </si>
  <si>
    <t>Obec Buková</t>
  </si>
  <si>
    <t>Obec Bušín</t>
  </si>
  <si>
    <t>Obec Čehovice</t>
  </si>
  <si>
    <t>Obec Čelčice</t>
  </si>
  <si>
    <t>Obec Čelechovice</t>
  </si>
  <si>
    <t>Obec Černá Voda</t>
  </si>
  <si>
    <t>Obec Daskabát</t>
  </si>
  <si>
    <t>Obec Dobrochov</t>
  </si>
  <si>
    <t>Obec Dobromilice</t>
  </si>
  <si>
    <t>Obec Dolní Studénky</t>
  </si>
  <si>
    <t>Obec Dolní Újezd</t>
  </si>
  <si>
    <t>Městys Drahany</t>
  </si>
  <si>
    <t>Obec Dzbel</t>
  </si>
  <si>
    <t>Město Hanušovice</t>
  </si>
  <si>
    <t>Obec Hlubočky</t>
  </si>
  <si>
    <t>Obec Hluchov</t>
  </si>
  <si>
    <t>Obec Horní Moštěnice</t>
  </si>
  <si>
    <t>Obec Horní Studénky</t>
  </si>
  <si>
    <t>Obec Horní Újezd</t>
  </si>
  <si>
    <t>Město Hranice</t>
  </si>
  <si>
    <t>Obec Hvozd</t>
  </si>
  <si>
    <t>Obec Chromeč</t>
  </si>
  <si>
    <t>Město Jeseník</t>
  </si>
  <si>
    <t>Obec Klenovice na Hané</t>
  </si>
  <si>
    <t>Město Kojetín</t>
  </si>
  <si>
    <t>Město Kostelec na Hané</t>
  </si>
  <si>
    <t>Městys Kralice na Hané</t>
  </si>
  <si>
    <t>Obec Krčmaň</t>
  </si>
  <si>
    <t>Obec Krumsín</t>
  </si>
  <si>
    <t>Obec Křenovice</t>
  </si>
  <si>
    <t>Obec Lesnice</t>
  </si>
  <si>
    <t>Obec Lešany</t>
  </si>
  <si>
    <t>Město Lipník nad Bečvou</t>
  </si>
  <si>
    <t>Obec Lipová</t>
  </si>
  <si>
    <t>Město Litovel</t>
  </si>
  <si>
    <t>Město Loštice</t>
  </si>
  <si>
    <t>Obec Lutín</t>
  </si>
  <si>
    <t>Obec Lužice</t>
  </si>
  <si>
    <t>Obec Majetín</t>
  </si>
  <si>
    <t>Obec Malé Hradisko</t>
  </si>
  <si>
    <t>Obec Měrotín</t>
  </si>
  <si>
    <t>Obec Mikulovice</t>
  </si>
  <si>
    <t>Městys Nezamyslice</t>
  </si>
  <si>
    <t>Obec Nový Malín</t>
  </si>
  <si>
    <t>Obec Obědkovice</t>
  </si>
  <si>
    <t>Obec Olšany u Prostějova</t>
  </si>
  <si>
    <t>Obec Oplocany</t>
  </si>
  <si>
    <t>Obec Osek nad Bečvou</t>
  </si>
  <si>
    <t>Obec Otaslavice</t>
  </si>
  <si>
    <t>Obec Pavlov</t>
  </si>
  <si>
    <t>Obec Pěnčín</t>
  </si>
  <si>
    <t>Obec Petrov nad Desnou</t>
  </si>
  <si>
    <t>Obec Podolí</t>
  </si>
  <si>
    <t>Obec Postřelmov</t>
  </si>
  <si>
    <t>Obec Prosenice</t>
  </si>
  <si>
    <t>Město Prostějov</t>
  </si>
  <si>
    <t>Městys Protivanov</t>
  </si>
  <si>
    <t>Obec Příkazy</t>
  </si>
  <si>
    <t>Obec Radslavice</t>
  </si>
  <si>
    <t>Obec Rájec</t>
  </si>
  <si>
    <t>Obec Rakov</t>
  </si>
  <si>
    <t>Obec Raková u Konice</t>
  </si>
  <si>
    <t>Obec Rohle</t>
  </si>
  <si>
    <t>Obec Ruda nad Moravou</t>
  </si>
  <si>
    <t>Obec Řídeč</t>
  </si>
  <si>
    <t>Obec Říkovice</t>
  </si>
  <si>
    <t>Obec Seloutky</t>
  </si>
  <si>
    <t>Obec Skorošice</t>
  </si>
  <si>
    <t>Obec Skrbeň</t>
  </si>
  <si>
    <t>Obec Slatinice</t>
  </si>
  <si>
    <t>Obec Smržice</t>
  </si>
  <si>
    <t>Obec Stará Červená Voda</t>
  </si>
  <si>
    <t>Obec Stařechovice</t>
  </si>
  <si>
    <t>Obec Stražisko</t>
  </si>
  <si>
    <t>Obec Sudkov</t>
  </si>
  <si>
    <t>Obec Svébohov</t>
  </si>
  <si>
    <t>Obec Svésedlice</t>
  </si>
  <si>
    <t>Obec Šišma</t>
  </si>
  <si>
    <t>Obec Štarnov</t>
  </si>
  <si>
    <t>Obec Šubířov</t>
  </si>
  <si>
    <t>Obec Šumvald</t>
  </si>
  <si>
    <t>Obec Těšetice</t>
  </si>
  <si>
    <t>Obec Troubelice</t>
  </si>
  <si>
    <t>Obec Troubky</t>
  </si>
  <si>
    <t>Obec Tučín</t>
  </si>
  <si>
    <t>Obec Týn nad Bečvou</t>
  </si>
  <si>
    <t>Obec Uhřičice</t>
  </si>
  <si>
    <t>Město Uničov</t>
  </si>
  <si>
    <t>Obec Určice</t>
  </si>
  <si>
    <t>Město Úsov</t>
  </si>
  <si>
    <t>Obec Ústín</t>
  </si>
  <si>
    <t>Obec Velká Kraš</t>
  </si>
  <si>
    <t>Obec Velké Kunětice</t>
  </si>
  <si>
    <t>Obec Velký Týnec</t>
  </si>
  <si>
    <t>Obec Veselíčko</t>
  </si>
  <si>
    <t>Obec Víceměřice</t>
  </si>
  <si>
    <t>Obec Vikýřovice</t>
  </si>
  <si>
    <t>Obec Vitčice</t>
  </si>
  <si>
    <t>Obec Vlčice</t>
  </si>
  <si>
    <t>Obec Vranovice-Kelčice</t>
  </si>
  <si>
    <t>Obec Vrbátky</t>
  </si>
  <si>
    <t>Obec Vřesovice</t>
  </si>
  <si>
    <t>Obec Zborov</t>
  </si>
  <si>
    <t>Obec Zdětín</t>
  </si>
  <si>
    <t>Obec Želeč</t>
  </si>
  <si>
    <t>Obec Polomí</t>
  </si>
  <si>
    <t>Obec Soběchleby</t>
  </si>
  <si>
    <t>Obec Ostružná</t>
  </si>
  <si>
    <t>Obec Střeň</t>
  </si>
  <si>
    <t>Obec Bílovice-Lutotín</t>
  </si>
  <si>
    <t>Obec Budětsko</t>
  </si>
  <si>
    <t>Obec Doloplazy</t>
  </si>
  <si>
    <t>Obec Ivaň</t>
  </si>
  <si>
    <t>Obec Ochoz</t>
  </si>
  <si>
    <t xml:space="preserve"> Obec Otinoves</t>
  </si>
  <si>
    <t>Obec Prostějovičky</t>
  </si>
  <si>
    <t>Obec Bohutín</t>
  </si>
  <si>
    <t>Obec Jakubovice</t>
  </si>
  <si>
    <t>Obec Malá Morava</t>
  </si>
  <si>
    <t>Obec Hlušovice</t>
  </si>
  <si>
    <t>Obec Horní Loděnice</t>
  </si>
  <si>
    <t>Obec Olbramice</t>
  </si>
  <si>
    <t>Obec Suchonice</t>
  </si>
  <si>
    <t>Obec Bezuchov</t>
  </si>
  <si>
    <t>Obec Grymov</t>
  </si>
  <si>
    <t>Obec Lazníčky</t>
  </si>
  <si>
    <t>Obec Lazníky</t>
  </si>
  <si>
    <t>Obec Měrovice nad Hanou</t>
  </si>
  <si>
    <t>Obec Radkova Lhota</t>
  </si>
  <si>
    <t>Obec Rouské</t>
  </si>
  <si>
    <t>Obec Vlkoš</t>
  </si>
  <si>
    <t>Obec Výkleky</t>
  </si>
  <si>
    <t>MAS Partnerství moštěnka,o.p.s.</t>
  </si>
  <si>
    <t>Region Haná,z.s.</t>
  </si>
  <si>
    <t>Prostějov vernkov,o.p.s.</t>
  </si>
  <si>
    <t>MAS Horní Pomoraví</t>
  </si>
  <si>
    <t>Bystřička, o.p.s.</t>
  </si>
  <si>
    <t>MAS Šumperský venkov</t>
  </si>
  <si>
    <t>MAS Mohelnicko,z.s.</t>
  </si>
  <si>
    <t>MAS Na cestě k prosperitě,z.s.</t>
  </si>
  <si>
    <t>Střední Haná,o.p.s.</t>
  </si>
  <si>
    <t>MAS Hranicko,z.s.</t>
  </si>
  <si>
    <t>MAS Uničovsko,o.p.s.</t>
  </si>
  <si>
    <t>MAS Šternbersko,o.p.s.</t>
  </si>
  <si>
    <t>MAS Hanácké Království</t>
  </si>
  <si>
    <t>MAS Vincence Priessnitze pro Jesenicko,o.p.s.</t>
  </si>
  <si>
    <t>MAS Moravská Brána,z.s.</t>
  </si>
  <si>
    <t>12. Environmentální vzdělávání, výchova a osvěta (EVVO)  ( ÚZ 112 )</t>
  </si>
  <si>
    <t>13. Talent Olomouckého kraje ( ÚZ 114 )</t>
  </si>
  <si>
    <t>14. Stipendia pro žáky učebních oborů  ( ÚZ 115 )</t>
  </si>
  <si>
    <t>15. Příspěvky vysokým školám  ( ÚZ 116 )</t>
  </si>
  <si>
    <t>16. Stipendia pro žáky technických oborů  ( ÚZ 118 )</t>
  </si>
  <si>
    <t>Střední škola technická a zemědělská Mohelnice</t>
  </si>
  <si>
    <t>Střední průmyslová škola elektrotechnická, Mohelnice, Gen. Svobody 2</t>
  </si>
  <si>
    <t>Střední škola železniční, technická a služeb, Šumperk</t>
  </si>
  <si>
    <t>Střední průmyslová škola a Střední odborné učiliště Uničov</t>
  </si>
  <si>
    <t>Střední škola logistiky a chemie, Olomouc, U Hradiska 29</t>
  </si>
  <si>
    <t>Vyšší odborná škola a Střední průmyslová škola elektrotechnická, Olomouc, Božetěchova 3</t>
  </si>
  <si>
    <t>Střední průmyslová škola strojnická, Olomouc, tř. 17. listopadu 49</t>
  </si>
  <si>
    <t>Sigmundova střední škola strojírenská, Lutín</t>
  </si>
  <si>
    <t>Střední odborná škola a Střední odborné učiliště strojírenské a stavební, Jeseník, Dukelská 1240</t>
  </si>
  <si>
    <t>Střední odborná škola průmyslová a Střední odborné učiliště strojírenské, Prostějov, Lidická 4</t>
  </si>
  <si>
    <t>Střední průmyslová škola Hranice</t>
  </si>
  <si>
    <t>Střední průmyslová škola stavební, Lipník nad Bečvou, Komenského sady 257</t>
  </si>
  <si>
    <t>Střední škola elektrotechnická, Lipník nad Bečvou, Tyršova 781</t>
  </si>
  <si>
    <t>Střední průmyslová škola, Přerov, Havlíčkova 2</t>
  </si>
  <si>
    <t>Střední škola technická, Přerov, Kouřílkova 8</t>
  </si>
  <si>
    <t>17. Příspěvky divadlům a filharmoniím  ( ÚZ 200 )</t>
  </si>
  <si>
    <t>Vědecká knihovna Olomouc</t>
  </si>
  <si>
    <t>18. Neinvestiční dotace pro knihovny  ( ÚZ 204 )</t>
  </si>
  <si>
    <t>19. Obnova kulturních památek v Olomouckém kraji ( ÚZ 210 )</t>
  </si>
  <si>
    <t>20. Obnova staveb drobné architektury místního významu v Olomouckém kraji ( ÚZ 211 )</t>
  </si>
  <si>
    <t>21. Podpora kulturních aktivit v Olomouckém kraji ( ÚZ 212 )</t>
  </si>
  <si>
    <t>22. Přímá podpora významných kulturních akcí  ( ÚZ 213 )</t>
  </si>
  <si>
    <t>23. Financování protidrogové prevence  ( ÚZ 254 )</t>
  </si>
  <si>
    <t>24. Program Zdraví 21 ( ÚZ 255 )</t>
  </si>
  <si>
    <t>25. Vzdělávání lékařů ( ÚZ 258 )</t>
  </si>
  <si>
    <t>26. Podpora aktivit zaměřených na sociální začleňování - oblast prevence kriminality  ( ÚZ 407 )</t>
  </si>
  <si>
    <t>27.  Podpora aktivit zaměřených na sociální začleňování - oblast integrace příslušníků romských komunit ( UZ 408 )</t>
  </si>
  <si>
    <t>28. Program finanční podpory poskytování sociálních služeb - Podprogram č.2 (ÚZ 416 )</t>
  </si>
  <si>
    <t>Foodfest, s.r.o.</t>
  </si>
  <si>
    <t>29. Cestovní ruch ( ÚZ 500, 501,503,504, 505, 511, 512, 513 )</t>
  </si>
  <si>
    <t>30. Příspěvky na hospodaření v lesích na území OK  ( ÚZ 550 )</t>
  </si>
  <si>
    <t>31. Prostředky z Fondu na podporu výstavby a obnovy vodohosp. infrastruktury ( ÚZ 551 )</t>
  </si>
  <si>
    <t>32. Příspěvky obcím OK na řešení mimoř.událostí  ( ÚZ 552 )</t>
  </si>
  <si>
    <t>33. Program na podporu začínajících včelařů na území OK ( ÚZ 553 )</t>
  </si>
  <si>
    <t>34. Příspěvek obcím na podporu výstavby cyklostezek ( ÚZ 605 )</t>
  </si>
  <si>
    <t>35.Příspěvek na bezpečnostní prvky na silnici ( ÚZ 608 )</t>
  </si>
  <si>
    <t>Programu RIS3 OK - Oblast podpory č. 3 (Prázdninové dílny – příměstské tábory) (UZ 54)</t>
  </si>
  <si>
    <t>Stipendia pro žáky technických oborů  ( ÚZ 118 )</t>
  </si>
  <si>
    <t>Cestovní ruch ( ÚZ 500, 501,503,504, 505, 511, 512, 513 )</t>
  </si>
  <si>
    <t>Celkem k použití v rozpočtu na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</si>
</sst>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Kč&quot;;[Red]\-#,##0.00\ &quot;Kč&quot;"/>
    <numFmt numFmtId="164" formatCode="0\2"/>
    <numFmt numFmtId="165" formatCode="#,##0.00_ ;[Red]\-#,##0.00\ "/>
    <numFmt numFmtId="166" formatCode="0\8"/>
    <numFmt numFmtId="167" formatCode="#,##0.00;[Red]#,##0.00"/>
    <numFmt numFmtId="168" formatCode="#,##0.00\ &quot;Kč&quot;"/>
    <numFmt numFmtId="169" formatCode="#,##0\ &quot;Kč&quot;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3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.5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566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Fill="1" applyBorder="1" applyAlignment="1"/>
    <xf numFmtId="4" fontId="4" fillId="0" borderId="0" xfId="0" applyNumberFormat="1" applyFont="1" applyFill="1" applyBorder="1" applyAlignment="1"/>
    <xf numFmtId="4" fontId="0" fillId="0" borderId="0" xfId="0" applyNumberFormat="1" applyFill="1" applyBorder="1" applyAlignment="1"/>
    <xf numFmtId="4" fontId="9" fillId="0" borderId="0" xfId="0" applyNumberFormat="1" applyFont="1" applyFill="1" applyBorder="1"/>
    <xf numFmtId="4" fontId="0" fillId="0" borderId="0" xfId="0" applyNumberFormat="1" applyFill="1" applyBorder="1"/>
    <xf numFmtId="0" fontId="16" fillId="0" borderId="0" xfId="2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wrapText="1"/>
    </xf>
    <xf numFmtId="0" fontId="20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9" xfId="0" applyFill="1" applyBorder="1"/>
    <xf numFmtId="0" fontId="4" fillId="0" borderId="0" xfId="0" applyFont="1" applyFill="1" applyBorder="1"/>
    <xf numFmtId="0" fontId="0" fillId="0" borderId="0" xfId="0" applyFill="1"/>
    <xf numFmtId="0" fontId="19" fillId="0" borderId="0" xfId="0" applyFont="1" applyFill="1" applyBorder="1"/>
    <xf numFmtId="4" fontId="20" fillId="0" borderId="0" xfId="0" applyNumberFormat="1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center"/>
    </xf>
    <xf numFmtId="168" fontId="18" fillId="0" borderId="0" xfId="0" applyNumberFormat="1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8" fillId="0" borderId="3" xfId="0" applyFont="1" applyFill="1" applyBorder="1" applyAlignment="1">
      <alignment wrapText="1"/>
    </xf>
    <xf numFmtId="4" fontId="19" fillId="0" borderId="2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20" fillId="0" borderId="0" xfId="0" applyFont="1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164" fontId="0" fillId="0" borderId="28" xfId="0" applyNumberFormat="1" applyFill="1" applyBorder="1" applyAlignment="1">
      <alignment horizontal="center"/>
    </xf>
    <xf numFmtId="0" fontId="0" fillId="0" borderId="12" xfId="0" applyFill="1" applyBorder="1"/>
    <xf numFmtId="164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4" fontId="4" fillId="0" borderId="0" xfId="0" applyNumberFormat="1" applyFont="1" applyFill="1" applyBorder="1"/>
    <xf numFmtId="0" fontId="0" fillId="0" borderId="32" xfId="0" applyFill="1" applyBorder="1" applyAlignment="1">
      <alignment horizontal="center"/>
    </xf>
    <xf numFmtId="4" fontId="0" fillId="0" borderId="12" xfId="0" applyNumberFormat="1" applyFill="1" applyBorder="1"/>
    <xf numFmtId="0" fontId="9" fillId="0" borderId="26" xfId="0" applyFont="1" applyFill="1" applyBorder="1" applyAlignment="1">
      <alignment wrapText="1"/>
    </xf>
    <xf numFmtId="4" fontId="9" fillId="0" borderId="19" xfId="0" applyNumberFormat="1" applyFont="1" applyFill="1" applyBorder="1" applyAlignment="1">
      <alignment horizontal="right"/>
    </xf>
    <xf numFmtId="0" fontId="0" fillId="0" borderId="33" xfId="0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4" fontId="0" fillId="0" borderId="35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164" fontId="0" fillId="0" borderId="32" xfId="0" applyNumberFormat="1" applyFill="1" applyBorder="1" applyAlignment="1">
      <alignment horizontal="center"/>
    </xf>
    <xf numFmtId="4" fontId="12" fillId="0" borderId="0" xfId="0" applyNumberFormat="1" applyFont="1" applyFill="1" applyBorder="1"/>
    <xf numFmtId="0" fontId="12" fillId="0" borderId="0" xfId="0" applyFont="1" applyFill="1" applyBorder="1"/>
    <xf numFmtId="0" fontId="8" fillId="0" borderId="0" xfId="0" applyFont="1" applyFill="1" applyBorder="1"/>
    <xf numFmtId="0" fontId="0" fillId="0" borderId="36" xfId="0" applyFill="1" applyBorder="1" applyAlignment="1">
      <alignment horizontal="center"/>
    </xf>
    <xf numFmtId="4" fontId="6" fillId="0" borderId="0" xfId="0" applyNumberFormat="1" applyFont="1" applyFill="1" applyBorder="1"/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166" fontId="11" fillId="0" borderId="37" xfId="0" applyNumberFormat="1" applyFont="1" applyFill="1" applyBorder="1" applyAlignment="1">
      <alignment horizontal="center"/>
    </xf>
    <xf numFmtId="166" fontId="11" fillId="0" borderId="8" xfId="0" applyNumberFormat="1" applyFont="1" applyFill="1" applyBorder="1" applyAlignment="1">
      <alignment horizontal="center"/>
    </xf>
    <xf numFmtId="164" fontId="0" fillId="0" borderId="36" xfId="0" applyNumberForma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164" fontId="0" fillId="0" borderId="31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42" xfId="0" applyFont="1" applyFill="1" applyBorder="1" applyAlignment="1">
      <alignment wrapText="1"/>
    </xf>
    <xf numFmtId="0" fontId="9" fillId="0" borderId="0" xfId="0" applyFont="1" applyFill="1"/>
    <xf numFmtId="0" fontId="9" fillId="0" borderId="42" xfId="0" applyFont="1" applyFill="1" applyBorder="1"/>
    <xf numFmtId="0" fontId="9" fillId="0" borderId="26" xfId="0" applyFont="1" applyFill="1" applyBorder="1"/>
    <xf numFmtId="2" fontId="4" fillId="0" borderId="0" xfId="0" applyNumberFormat="1" applyFont="1" applyFill="1" applyBorder="1"/>
    <xf numFmtId="0" fontId="11" fillId="0" borderId="0" xfId="0" applyFont="1" applyFill="1" applyBorder="1" applyAlignment="1"/>
    <xf numFmtId="3" fontId="9" fillId="0" borderId="0" xfId="0" applyNumberFormat="1" applyFont="1" applyFill="1" applyBorder="1"/>
    <xf numFmtId="4" fontId="9" fillId="0" borderId="20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3" fillId="0" borderId="45" xfId="0" applyFont="1" applyFill="1" applyBorder="1"/>
    <xf numFmtId="167" fontId="4" fillId="0" borderId="0" xfId="0" applyNumberFormat="1" applyFont="1" applyFill="1" applyBorder="1"/>
    <xf numFmtId="165" fontId="25" fillId="0" borderId="0" xfId="0" applyNumberFormat="1" applyFont="1" applyFill="1" applyBorder="1"/>
    <xf numFmtId="168" fontId="4" fillId="0" borderId="0" xfId="0" applyNumberFormat="1" applyFont="1" applyFill="1" applyBorder="1"/>
    <xf numFmtId="4" fontId="25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4" fontId="23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23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top" wrapText="1" shrinkToFit="1"/>
    </xf>
    <xf numFmtId="0" fontId="1" fillId="0" borderId="1" xfId="0" applyFont="1" applyBorder="1"/>
    <xf numFmtId="4" fontId="1" fillId="0" borderId="2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wrapText="1"/>
    </xf>
    <xf numFmtId="4" fontId="1" fillId="0" borderId="23" xfId="0" applyNumberFormat="1" applyFont="1" applyFill="1" applyBorder="1" applyAlignment="1">
      <alignment wrapText="1"/>
    </xf>
    <xf numFmtId="4" fontId="9" fillId="0" borderId="20" xfId="0" applyNumberFormat="1" applyFont="1" applyFill="1" applyBorder="1"/>
    <xf numFmtId="4" fontId="9" fillId="0" borderId="9" xfId="0" applyNumberFormat="1" applyFont="1" applyFill="1" applyBorder="1" applyAlignment="1">
      <alignment horizontal="right"/>
    </xf>
    <xf numFmtId="4" fontId="1" fillId="2" borderId="23" xfId="1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center" wrapText="1"/>
    </xf>
    <xf numFmtId="4" fontId="9" fillId="0" borderId="41" xfId="0" applyNumberFormat="1" applyFont="1" applyFill="1" applyBorder="1" applyAlignment="1">
      <alignment horizontal="right"/>
    </xf>
    <xf numFmtId="164" fontId="0" fillId="0" borderId="50" xfId="0" applyNumberFormat="1" applyFill="1" applyBorder="1" applyAlignment="1">
      <alignment horizontal="center"/>
    </xf>
    <xf numFmtId="4" fontId="1" fillId="2" borderId="16" xfId="0" applyNumberFormat="1" applyFont="1" applyFill="1" applyBorder="1"/>
    <xf numFmtId="4" fontId="1" fillId="2" borderId="11" xfId="0" applyNumberFormat="1" applyFont="1" applyFill="1" applyBorder="1"/>
    <xf numFmtId="4" fontId="1" fillId="2" borderId="18" xfId="0" applyNumberFormat="1" applyFont="1" applyFill="1" applyBorder="1"/>
    <xf numFmtId="4" fontId="1" fillId="2" borderId="29" xfId="0" applyNumberFormat="1" applyFont="1" applyFill="1" applyBorder="1"/>
    <xf numFmtId="4" fontId="1" fillId="2" borderId="34" xfId="0" applyNumberFormat="1" applyFont="1" applyFill="1" applyBorder="1"/>
    <xf numFmtId="4" fontId="9" fillId="2" borderId="21" xfId="0" applyNumberFormat="1" applyFont="1" applyFill="1" applyBorder="1" applyAlignment="1">
      <alignment horizontal="right"/>
    </xf>
    <xf numFmtId="4" fontId="7" fillId="2" borderId="21" xfId="0" applyNumberFormat="1" applyFont="1" applyFill="1" applyBorder="1" applyAlignment="1">
      <alignment horizontal="center" vertical="center" wrapText="1"/>
    </xf>
    <xf numFmtId="4" fontId="1" fillId="2" borderId="38" xfId="0" applyNumberFormat="1" applyFont="1" applyFill="1" applyBorder="1"/>
    <xf numFmtId="4" fontId="7" fillId="2" borderId="41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right"/>
    </xf>
    <xf numFmtId="4" fontId="9" fillId="2" borderId="21" xfId="0" applyNumberFormat="1" applyFont="1" applyFill="1" applyBorder="1"/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/>
    <xf numFmtId="168" fontId="18" fillId="2" borderId="0" xfId="0" applyNumberFormat="1" applyFont="1" applyFill="1" applyBorder="1" applyAlignment="1">
      <alignment horizontal="center"/>
    </xf>
    <xf numFmtId="4" fontId="18" fillId="0" borderId="21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/>
    <xf numFmtId="4" fontId="19" fillId="0" borderId="20" xfId="0" applyNumberFormat="1" applyFont="1" applyFill="1" applyBorder="1" applyAlignment="1">
      <alignment wrapText="1"/>
    </xf>
    <xf numFmtId="0" fontId="1" fillId="2" borderId="1" xfId="1" applyFont="1" applyFill="1" applyBorder="1" applyAlignment="1">
      <alignment horizontal="left" vertical="center" wrapText="1"/>
    </xf>
    <xf numFmtId="4" fontId="1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" fontId="1" fillId="2" borderId="17" xfId="0" applyNumberFormat="1" applyFont="1" applyFill="1" applyBorder="1"/>
    <xf numFmtId="4" fontId="1" fillId="0" borderId="16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4" fontId="24" fillId="0" borderId="0" xfId="0" applyNumberFormat="1" applyFont="1" applyFill="1" applyBorder="1"/>
    <xf numFmtId="4" fontId="26" fillId="0" borderId="0" xfId="0" applyNumberFormat="1" applyFont="1" applyFill="1" applyBorder="1"/>
    <xf numFmtId="4" fontId="23" fillId="0" borderId="0" xfId="0" applyNumberFormat="1" applyFont="1" applyFill="1" applyBorder="1" applyAlignment="1"/>
    <xf numFmtId="0" fontId="1" fillId="0" borderId="1" xfId="0" applyFont="1" applyFill="1" applyBorder="1"/>
    <xf numFmtId="4" fontId="1" fillId="2" borderId="24" xfId="1" applyNumberFormat="1" applyFont="1" applyFill="1" applyBorder="1" applyAlignment="1">
      <alignment vertical="center"/>
    </xf>
    <xf numFmtId="4" fontId="1" fillId="2" borderId="0" xfId="0" applyNumberFormat="1" applyFont="1" applyFill="1" applyBorder="1"/>
    <xf numFmtId="4" fontId="1" fillId="0" borderId="2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0" fontId="11" fillId="0" borderId="51" xfId="0" applyFont="1" applyFill="1" applyBorder="1"/>
    <xf numFmtId="4" fontId="1" fillId="2" borderId="0" xfId="0" applyNumberFormat="1" applyFont="1" applyFill="1" applyBorder="1" applyAlignment="1">
      <alignment horizontal="right"/>
    </xf>
    <xf numFmtId="4" fontId="1" fillId="2" borderId="15" xfId="0" applyNumberFormat="1" applyFont="1" applyFill="1" applyBorder="1"/>
    <xf numFmtId="4" fontId="1" fillId="2" borderId="12" xfId="0" applyNumberFormat="1" applyFont="1" applyFill="1" applyBorder="1"/>
    <xf numFmtId="4" fontId="1" fillId="2" borderId="15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wrapText="1"/>
    </xf>
    <xf numFmtId="4" fontId="1" fillId="2" borderId="40" xfId="0" applyNumberFormat="1" applyFont="1" applyFill="1" applyBorder="1"/>
    <xf numFmtId="4" fontId="1" fillId="2" borderId="10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>
      <alignment vertical="top"/>
    </xf>
    <xf numFmtId="4" fontId="1" fillId="2" borderId="15" xfId="0" applyNumberFormat="1" applyFont="1" applyFill="1" applyBorder="1" applyAlignment="1">
      <alignment vertical="top"/>
    </xf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0" fontId="20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49" fontId="27" fillId="0" borderId="0" xfId="0" applyNumberFormat="1" applyFont="1" applyFill="1" applyBorder="1" applyAlignment="1">
      <alignment horizontal="left" vertical="center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48" xfId="0" applyNumberFormat="1" applyFont="1" applyFill="1" applyBorder="1" applyAlignment="1">
      <alignment horizontal="right" vertical="top"/>
    </xf>
    <xf numFmtId="4" fontId="1" fillId="2" borderId="23" xfId="1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 applyAlignment="1"/>
    <xf numFmtId="0" fontId="1" fillId="0" borderId="31" xfId="0" applyFont="1" applyFill="1" applyBorder="1"/>
    <xf numFmtId="4" fontId="1" fillId="0" borderId="23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4" fontId="9" fillId="0" borderId="53" xfId="0" applyNumberFormat="1" applyFont="1" applyFill="1" applyBorder="1" applyAlignment="1">
      <alignment horizontal="right"/>
    </xf>
    <xf numFmtId="168" fontId="1" fillId="0" borderId="0" xfId="0" applyNumberFormat="1" applyFont="1" applyBorder="1"/>
    <xf numFmtId="0" fontId="1" fillId="2" borderId="15" xfId="0" applyFont="1" applyFill="1" applyBorder="1"/>
    <xf numFmtId="4" fontId="9" fillId="0" borderId="54" xfId="0" applyNumberFormat="1" applyFont="1" applyFill="1" applyBorder="1" applyAlignment="1">
      <alignment vertical="center" wrapText="1"/>
    </xf>
    <xf numFmtId="0" fontId="9" fillId="0" borderId="43" xfId="0" applyFont="1" applyFill="1" applyBorder="1"/>
    <xf numFmtId="169" fontId="9" fillId="0" borderId="0" xfId="0" applyNumberFormat="1" applyFont="1" applyFill="1" applyBorder="1"/>
    <xf numFmtId="4" fontId="9" fillId="0" borderId="55" xfId="0" applyNumberFormat="1" applyFont="1" applyFill="1" applyBorder="1" applyAlignment="1">
      <alignment horizontal="right"/>
    </xf>
    <xf numFmtId="4" fontId="9" fillId="0" borderId="56" xfId="0" applyNumberFormat="1" applyFont="1" applyFill="1" applyBorder="1" applyAlignment="1">
      <alignment horizontal="right"/>
    </xf>
    <xf numFmtId="4" fontId="9" fillId="0" borderId="46" xfId="0" applyNumberFormat="1" applyFont="1" applyFill="1" applyBorder="1" applyAlignment="1">
      <alignment horizontal="right"/>
    </xf>
    <xf numFmtId="4" fontId="17" fillId="0" borderId="9" xfId="0" applyNumberFormat="1" applyFont="1" applyFill="1" applyBorder="1" applyAlignment="1">
      <alignment horizontal="right"/>
    </xf>
    <xf numFmtId="4" fontId="1" fillId="0" borderId="48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4" fontId="1" fillId="0" borderId="2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/>
    </xf>
    <xf numFmtId="167" fontId="1" fillId="0" borderId="29" xfId="0" applyNumberFormat="1" applyFont="1" applyBorder="1"/>
    <xf numFmtId="167" fontId="1" fillId="0" borderId="12" xfId="0" applyNumberFormat="1" applyFont="1" applyBorder="1"/>
    <xf numFmtId="4" fontId="1" fillId="2" borderId="23" xfId="0" applyNumberFormat="1" applyFont="1" applyFill="1" applyBorder="1" applyAlignment="1">
      <alignment vertical="center"/>
    </xf>
    <xf numFmtId="4" fontId="1" fillId="0" borderId="22" xfId="0" applyNumberFormat="1" applyFont="1" applyFill="1" applyBorder="1" applyAlignment="1">
      <alignment vertical="center"/>
    </xf>
    <xf numFmtId="4" fontId="1" fillId="0" borderId="34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/>
    <xf numFmtId="4" fontId="1" fillId="0" borderId="20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4" fontId="1" fillId="0" borderId="41" xfId="0" applyNumberFormat="1" applyFont="1" applyFill="1" applyBorder="1" applyAlignment="1">
      <alignment horizontal="center" vertical="center" wrapText="1"/>
    </xf>
    <xf numFmtId="4" fontId="9" fillId="0" borderId="52" xfId="0" applyNumberFormat="1" applyFont="1" applyFill="1" applyBorder="1"/>
    <xf numFmtId="0" fontId="1" fillId="0" borderId="26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vertical="top"/>
    </xf>
    <xf numFmtId="4" fontId="1" fillId="2" borderId="22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4" fontId="1" fillId="2" borderId="11" xfId="0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4" xfId="1" applyFont="1" applyFill="1" applyBorder="1" applyAlignment="1">
      <alignment horizontal="left" vertical="center" wrapText="1"/>
    </xf>
    <xf numFmtId="4" fontId="9" fillId="0" borderId="54" xfId="0" applyNumberFormat="1" applyFont="1" applyFill="1" applyBorder="1"/>
    <xf numFmtId="4" fontId="1" fillId="2" borderId="48" xfId="1" applyNumberFormat="1" applyFont="1" applyFill="1" applyBorder="1" applyAlignment="1">
      <alignment vertical="center"/>
    </xf>
    <xf numFmtId="4" fontId="1" fillId="2" borderId="15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 wrapText="1"/>
    </xf>
    <xf numFmtId="0" fontId="28" fillId="2" borderId="1" xfId="1" applyFont="1" applyFill="1" applyBorder="1" applyAlignment="1">
      <alignment vertical="center" wrapText="1"/>
    </xf>
    <xf numFmtId="0" fontId="28" fillId="0" borderId="1" xfId="1" applyFont="1" applyFill="1" applyBorder="1" applyAlignment="1">
      <alignment vertical="center" wrapText="1"/>
    </xf>
    <xf numFmtId="4" fontId="0" fillId="0" borderId="23" xfId="0" applyNumberFormat="1" applyBorder="1"/>
    <xf numFmtId="0" fontId="0" fillId="0" borderId="1" xfId="0" applyBorder="1"/>
    <xf numFmtId="4" fontId="1" fillId="2" borderId="15" xfId="0" applyNumberFormat="1" applyFont="1" applyFill="1" applyBorder="1" applyAlignment="1">
      <alignment horizontal="right" vertical="center" wrapText="1"/>
    </xf>
    <xf numFmtId="0" fontId="29" fillId="0" borderId="1" xfId="1" applyFont="1" applyFill="1" applyBorder="1" applyAlignment="1" applyProtection="1"/>
    <xf numFmtId="0" fontId="1" fillId="0" borderId="1" xfId="0" applyNumberFormat="1" applyFont="1" applyBorder="1" applyAlignment="1">
      <alignment vertical="center" wrapText="1"/>
    </xf>
    <xf numFmtId="4" fontId="9" fillId="0" borderId="12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4" fontId="9" fillId="0" borderId="21" xfId="0" applyNumberFormat="1" applyFont="1" applyFill="1" applyBorder="1" applyAlignment="1">
      <alignment horizontal="right"/>
    </xf>
    <xf numFmtId="4" fontId="7" fillId="2" borderId="1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4" fontId="1" fillId="0" borderId="48" xfId="0" applyNumberFormat="1" applyFont="1" applyFill="1" applyBorder="1"/>
    <xf numFmtId="0" fontId="29" fillId="0" borderId="13" xfId="1" applyFont="1" applyFill="1" applyBorder="1" applyAlignment="1" applyProtection="1"/>
    <xf numFmtId="4" fontId="2" fillId="0" borderId="23" xfId="0" applyNumberFormat="1" applyFont="1" applyBorder="1" applyAlignment="1">
      <alignment horizontal="right"/>
    </xf>
    <xf numFmtId="0" fontId="0" fillId="0" borderId="5" xfId="0" applyBorder="1"/>
    <xf numFmtId="4" fontId="9" fillId="0" borderId="54" xfId="0" applyNumberFormat="1" applyFont="1" applyFill="1" applyBorder="1" applyAlignment="1">
      <alignment wrapText="1"/>
    </xf>
    <xf numFmtId="4" fontId="9" fillId="0" borderId="9" xfId="0" applyNumberFormat="1" applyFont="1" applyFill="1" applyBorder="1" applyAlignment="1">
      <alignment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/>
    </xf>
    <xf numFmtId="4" fontId="1" fillId="0" borderId="58" xfId="0" applyNumberFormat="1" applyFont="1" applyBorder="1"/>
    <xf numFmtId="4" fontId="1" fillId="0" borderId="3" xfId="0" applyNumberFormat="1" applyFont="1" applyBorder="1"/>
    <xf numFmtId="4" fontId="1" fillId="0" borderId="61" xfId="0" applyNumberFormat="1" applyFont="1" applyBorder="1"/>
    <xf numFmtId="4" fontId="0" fillId="0" borderId="58" xfId="0" applyNumberFormat="1" applyBorder="1"/>
    <xf numFmtId="0" fontId="0" fillId="0" borderId="13" xfId="0" applyBorder="1"/>
    <xf numFmtId="4" fontId="18" fillId="0" borderId="23" xfId="0" applyNumberFormat="1" applyFont="1" applyFill="1" applyBorder="1" applyAlignment="1">
      <alignment wrapText="1"/>
    </xf>
    <xf numFmtId="0" fontId="20" fillId="0" borderId="13" xfId="0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right" wrapText="1"/>
    </xf>
    <xf numFmtId="0" fontId="20" fillId="0" borderId="4" xfId="0" applyFont="1" applyFill="1" applyBorder="1" applyAlignment="1">
      <alignment wrapText="1"/>
    </xf>
    <xf numFmtId="0" fontId="1" fillId="0" borderId="62" xfId="0" applyFont="1" applyFill="1" applyBorder="1" applyAlignment="1">
      <alignment wrapText="1"/>
    </xf>
    <xf numFmtId="4" fontId="18" fillId="0" borderId="24" xfId="0" applyNumberFormat="1" applyFont="1" applyFill="1" applyBorder="1" applyAlignment="1">
      <alignment wrapText="1"/>
    </xf>
    <xf numFmtId="4" fontId="18" fillId="2" borderId="0" xfId="0" applyNumberFormat="1" applyFont="1" applyFill="1" applyBorder="1"/>
    <xf numFmtId="49" fontId="18" fillId="0" borderId="0" xfId="0" applyNumberFormat="1" applyFont="1" applyFill="1" applyBorder="1" applyAlignment="1">
      <alignment horizontal="left" vertical="center"/>
    </xf>
    <xf numFmtId="0" fontId="3" fillId="0" borderId="64" xfId="0" applyFont="1" applyFill="1" applyBorder="1"/>
    <xf numFmtId="4" fontId="1" fillId="0" borderId="65" xfId="0" applyNumberFormat="1" applyFont="1" applyFill="1" applyBorder="1"/>
    <xf numFmtId="4" fontId="11" fillId="2" borderId="63" xfId="0" applyNumberFormat="1" applyFont="1" applyFill="1" applyBorder="1"/>
    <xf numFmtId="4" fontId="7" fillId="2" borderId="15" xfId="0" applyNumberFormat="1" applyFont="1" applyFill="1" applyBorder="1" applyAlignment="1">
      <alignment horizontal="right" vertical="center" wrapText="1"/>
    </xf>
    <xf numFmtId="8" fontId="1" fillId="0" borderId="3" xfId="0" applyNumberFormat="1" applyFont="1" applyBorder="1"/>
    <xf numFmtId="4" fontId="18" fillId="0" borderId="0" xfId="0" applyNumberFormat="1" applyFont="1" applyFill="1" applyBorder="1"/>
    <xf numFmtId="4" fontId="18" fillId="0" borderId="0" xfId="0" applyNumberFormat="1" applyFont="1" applyFill="1" applyBorder="1" applyAlignment="1">
      <alignment horizontal="right"/>
    </xf>
    <xf numFmtId="4" fontId="18" fillId="0" borderId="11" xfId="0" applyNumberFormat="1" applyFont="1" applyFill="1" applyBorder="1" applyAlignment="1">
      <alignment wrapText="1"/>
    </xf>
    <xf numFmtId="4" fontId="18" fillId="2" borderId="11" xfId="0" applyNumberFormat="1" applyFont="1" applyFill="1" applyBorder="1" applyAlignment="1">
      <alignment wrapText="1"/>
    </xf>
    <xf numFmtId="4" fontId="18" fillId="0" borderId="0" xfId="0" applyNumberFormat="1" applyFont="1" applyFill="1" applyAlignment="1">
      <alignment wrapText="1"/>
    </xf>
    <xf numFmtId="4" fontId="18" fillId="0" borderId="0" xfId="0" applyNumberFormat="1" applyFont="1" applyFill="1"/>
    <xf numFmtId="0" fontId="6" fillId="0" borderId="12" xfId="0" applyFont="1" applyFill="1" applyBorder="1" applyAlignment="1">
      <alignment horizontal="center"/>
    </xf>
    <xf numFmtId="0" fontId="1" fillId="2" borderId="13" xfId="1" applyFont="1" applyFill="1" applyBorder="1" applyAlignment="1">
      <alignment horizontal="left" vertical="center" wrapText="1"/>
    </xf>
    <xf numFmtId="3" fontId="1" fillId="2" borderId="23" xfId="1" applyNumberFormat="1" applyFont="1" applyFill="1" applyBorder="1" applyAlignment="1">
      <alignment horizontal="right" vertical="center"/>
    </xf>
    <xf numFmtId="0" fontId="30" fillId="0" borderId="1" xfId="0" applyFont="1" applyBorder="1"/>
    <xf numFmtId="0" fontId="0" fillId="0" borderId="1" xfId="0" applyFont="1" applyBorder="1"/>
    <xf numFmtId="0" fontId="0" fillId="0" borderId="4" xfId="0" applyBorder="1"/>
    <xf numFmtId="0" fontId="0" fillId="0" borderId="2" xfId="0" applyBorder="1"/>
    <xf numFmtId="0" fontId="0" fillId="0" borderId="26" xfId="0" applyBorder="1"/>
    <xf numFmtId="4" fontId="1" fillId="0" borderId="7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22" xfId="1" applyNumberFormat="1" applyFont="1" applyFill="1" applyBorder="1" applyAlignment="1">
      <alignment horizontal="right" vertical="center"/>
    </xf>
    <xf numFmtId="4" fontId="1" fillId="2" borderId="23" xfId="1" applyNumberFormat="1" applyFont="1" applyFill="1" applyBorder="1" applyAlignment="1">
      <alignment horizontal="right" vertical="center"/>
    </xf>
    <xf numFmtId="4" fontId="8" fillId="0" borderId="23" xfId="1" applyNumberFormat="1" applyBorder="1"/>
    <xf numFmtId="4" fontId="8" fillId="0" borderId="10" xfId="1" applyNumberFormat="1" applyBorder="1"/>
    <xf numFmtId="4" fontId="8" fillId="0" borderId="11" xfId="1" applyNumberFormat="1" applyBorder="1"/>
    <xf numFmtId="4" fontId="8" fillId="0" borderId="18" xfId="1" applyNumberFormat="1" applyBorder="1"/>
    <xf numFmtId="4" fontId="1" fillId="0" borderId="22" xfId="0" applyNumberFormat="1" applyFont="1" applyFill="1" applyBorder="1"/>
    <xf numFmtId="4" fontId="1" fillId="0" borderId="23" xfId="0" applyNumberFormat="1" applyFont="1" applyFill="1" applyBorder="1"/>
    <xf numFmtId="4" fontId="8" fillId="0" borderId="22" xfId="1" applyNumberFormat="1" applyBorder="1"/>
    <xf numFmtId="4" fontId="8" fillId="0" borderId="24" xfId="1" applyNumberFormat="1" applyBorder="1"/>
    <xf numFmtId="49" fontId="1" fillId="0" borderId="1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justify" vertical="center" wrapText="1" shrinkToFi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shrinkToFit="1"/>
    </xf>
    <xf numFmtId="0" fontId="1" fillId="0" borderId="1" xfId="0" applyFont="1" applyBorder="1" applyAlignment="1">
      <alignment vertical="center" wrapText="1"/>
    </xf>
    <xf numFmtId="4" fontId="1" fillId="0" borderId="66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4" fontId="1" fillId="0" borderId="61" xfId="0" applyNumberFormat="1" applyFont="1" applyFill="1" applyBorder="1" applyAlignment="1">
      <alignment vertical="center"/>
    </xf>
    <xf numFmtId="0" fontId="1" fillId="0" borderId="60" xfId="0" quotePrefix="1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4" fontId="1" fillId="2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4" fontId="23" fillId="0" borderId="0" xfId="0" applyNumberFormat="1" applyFon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2" borderId="5" xfId="1" applyFont="1" applyFill="1" applyBorder="1" applyAlignment="1">
      <alignment vertical="center" wrapText="1"/>
    </xf>
    <xf numFmtId="4" fontId="8" fillId="0" borderId="47" xfId="1" applyNumberFormat="1" applyBorder="1"/>
    <xf numFmtId="0" fontId="7" fillId="0" borderId="67" xfId="0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29" fillId="0" borderId="3" xfId="1" applyNumberFormat="1" applyFont="1" applyFill="1" applyBorder="1" applyAlignment="1" applyProtection="1"/>
    <xf numFmtId="0" fontId="1" fillId="0" borderId="1" xfId="1" applyFont="1" applyFill="1" applyBorder="1" applyAlignment="1" applyProtection="1"/>
    <xf numFmtId="4" fontId="1" fillId="0" borderId="3" xfId="1" applyNumberFormat="1" applyFont="1" applyFill="1" applyBorder="1" applyAlignment="1" applyProtection="1"/>
    <xf numFmtId="0" fontId="28" fillId="0" borderId="5" xfId="1" applyFont="1" applyFill="1" applyBorder="1" applyAlignment="1">
      <alignment vertical="center" wrapText="1"/>
    </xf>
    <xf numFmtId="0" fontId="1" fillId="0" borderId="13" xfId="0" applyFont="1" applyBorder="1"/>
    <xf numFmtId="0" fontId="1" fillId="0" borderId="4" xfId="0" applyFont="1" applyBorder="1"/>
    <xf numFmtId="0" fontId="1" fillId="0" borderId="26" xfId="0" applyFont="1" applyBorder="1"/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" fontId="0" fillId="0" borderId="23" xfId="0" applyNumberFormat="1" applyFont="1" applyBorder="1" applyAlignment="1">
      <alignment horizontal="right" vertical="center"/>
    </xf>
    <xf numFmtId="4" fontId="2" fillId="0" borderId="48" xfId="0" applyNumberFormat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4" fontId="1" fillId="0" borderId="23" xfId="0" applyNumberFormat="1" applyFont="1" applyBorder="1" applyAlignment="1">
      <alignment horizontal="right" vertical="center"/>
    </xf>
    <xf numFmtId="0" fontId="0" fillId="0" borderId="31" xfId="0" applyFill="1" applyBorder="1"/>
    <xf numFmtId="49" fontId="0" fillId="0" borderId="13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" fontId="0" fillId="0" borderId="7" xfId="0" applyNumberFormat="1" applyFont="1" applyBorder="1" applyAlignment="1">
      <alignment horizontal="right"/>
    </xf>
    <xf numFmtId="4" fontId="0" fillId="0" borderId="22" xfId="0" applyNumberFormat="1" applyFont="1" applyBorder="1" applyAlignment="1">
      <alignment horizontal="right"/>
    </xf>
    <xf numFmtId="4" fontId="0" fillId="0" borderId="23" xfId="0" applyNumberFormat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left"/>
    </xf>
    <xf numFmtId="4" fontId="1" fillId="0" borderId="2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4" fontId="9" fillId="0" borderId="1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wrapText="1"/>
    </xf>
    <xf numFmtId="49" fontId="1" fillId="0" borderId="1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wrapText="1"/>
    </xf>
    <xf numFmtId="4" fontId="1" fillId="4" borderId="23" xfId="0" applyNumberFormat="1" applyFont="1" applyFill="1" applyBorder="1" applyAlignment="1">
      <alignment horizontal="right"/>
    </xf>
    <xf numFmtId="4" fontId="1" fillId="4" borderId="48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vertical="center" wrapText="1"/>
    </xf>
    <xf numFmtId="0" fontId="1" fillId="4" borderId="6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wrapText="1"/>
    </xf>
    <xf numFmtId="0" fontId="0" fillId="0" borderId="10" xfId="0" applyBorder="1"/>
    <xf numFmtId="0" fontId="0" fillId="0" borderId="11" xfId="0" applyFill="1" applyBorder="1" applyAlignment="1">
      <alignment vertical="top" wrapText="1"/>
    </xf>
    <xf numFmtId="0" fontId="1" fillId="0" borderId="11" xfId="0" applyFont="1" applyBorder="1"/>
    <xf numFmtId="0" fontId="1" fillId="0" borderId="18" xfId="0" applyFont="1" applyFill="1" applyBorder="1"/>
    <xf numFmtId="4" fontId="1" fillId="2" borderId="10" xfId="0" applyNumberFormat="1" applyFont="1" applyFill="1" applyBorder="1" applyAlignment="1">
      <alignment vertical="center"/>
    </xf>
    <xf numFmtId="4" fontId="8" fillId="0" borderId="23" xfId="1" applyNumberFormat="1" applyBorder="1" applyAlignment="1">
      <alignment vertical="center"/>
    </xf>
    <xf numFmtId="4" fontId="1" fillId="2" borderId="23" xfId="0" applyNumberFormat="1" applyFont="1" applyFill="1" applyBorder="1"/>
    <xf numFmtId="4" fontId="1" fillId="2" borderId="24" xfId="0" applyNumberFormat="1" applyFont="1" applyFill="1" applyBorder="1"/>
    <xf numFmtId="4" fontId="9" fillId="0" borderId="68" xfId="0" applyNumberFormat="1" applyFont="1" applyFill="1" applyBorder="1" applyAlignment="1">
      <alignment horizontal="right"/>
    </xf>
    <xf numFmtId="4" fontId="7" fillId="2" borderId="18" xfId="0" applyNumberFormat="1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4" fontId="1" fillId="4" borderId="23" xfId="0" applyNumberFormat="1" applyFont="1" applyFill="1" applyBorder="1" applyAlignment="1">
      <alignment horizontal="right" vertical="top"/>
    </xf>
    <xf numFmtId="0" fontId="1" fillId="4" borderId="1" xfId="0" applyFont="1" applyFill="1" applyBorder="1"/>
    <xf numFmtId="0" fontId="1" fillId="0" borderId="1" xfId="0" applyFont="1" applyBorder="1" applyAlignment="1">
      <alignment horizontal="justify"/>
    </xf>
    <xf numFmtId="0" fontId="1" fillId="4" borderId="1" xfId="0" applyFont="1" applyFill="1" applyBorder="1" applyAlignment="1">
      <alignment horizontal="justify"/>
    </xf>
    <xf numFmtId="0" fontId="1" fillId="5" borderId="1" xfId="0" applyFont="1" applyFill="1" applyBorder="1" applyAlignment="1">
      <alignment horizontal="justify"/>
    </xf>
    <xf numFmtId="0" fontId="1" fillId="0" borderId="5" xfId="0" applyFont="1" applyFill="1" applyBorder="1" applyAlignment="1">
      <alignment vertical="top" wrapText="1"/>
    </xf>
    <xf numFmtId="4" fontId="8" fillId="0" borderId="16" xfId="1" applyNumberFormat="1" applyBorder="1"/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4" fontId="1" fillId="0" borderId="24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left"/>
    </xf>
    <xf numFmtId="4" fontId="2" fillId="0" borderId="24" xfId="0" applyNumberFormat="1" applyFont="1" applyBorder="1" applyAlignment="1">
      <alignment horizontal="right"/>
    </xf>
    <xf numFmtId="0" fontId="1" fillId="0" borderId="0" xfId="0" applyFont="1" applyFill="1" applyBorder="1" applyAlignment="1">
      <alignment vertical="center" wrapText="1" shrinkToFit="1"/>
    </xf>
    <xf numFmtId="0" fontId="1" fillId="0" borderId="4" xfId="0" applyFont="1" applyFill="1" applyBorder="1" applyAlignment="1">
      <alignment vertical="center" wrapText="1" shrinkToFit="1"/>
    </xf>
    <xf numFmtId="4" fontId="1" fillId="0" borderId="24" xfId="0" applyNumberFormat="1" applyFont="1" applyFill="1" applyBorder="1" applyAlignment="1">
      <alignment vertical="center" wrapText="1"/>
    </xf>
    <xf numFmtId="4" fontId="8" fillId="0" borderId="0" xfId="1" applyNumberFormat="1" applyBorder="1"/>
    <xf numFmtId="0" fontId="28" fillId="2" borderId="4" xfId="1" applyFont="1" applyFill="1" applyBorder="1" applyAlignment="1">
      <alignment vertical="center" wrapText="1"/>
    </xf>
    <xf numFmtId="49" fontId="0" fillId="0" borderId="5" xfId="0" applyNumberFormat="1" applyFont="1" applyBorder="1" applyAlignment="1">
      <alignment horizontal="left" vertical="center"/>
    </xf>
    <xf numFmtId="4" fontId="0" fillId="0" borderId="47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shrinkToFit="1"/>
    </xf>
    <xf numFmtId="4" fontId="1" fillId="2" borderId="24" xfId="0" applyNumberFormat="1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0" borderId="24" xfId="0" applyNumberFormat="1" applyFont="1" applyFill="1" applyBorder="1"/>
    <xf numFmtId="0" fontId="1" fillId="0" borderId="0" xfId="0" applyFont="1" applyBorder="1"/>
    <xf numFmtId="0" fontId="1" fillId="0" borderId="4" xfId="0" applyFont="1" applyFill="1" applyBorder="1" applyAlignment="1">
      <alignment horizontal="justify" vertical="center" wrapText="1"/>
    </xf>
    <xf numFmtId="4" fontId="1" fillId="0" borderId="24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4" fontId="1" fillId="0" borderId="0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justify" vertical="center" wrapText="1" shrinkToFit="1"/>
    </xf>
    <xf numFmtId="4" fontId="1" fillId="0" borderId="2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justify" vertical="center" wrapText="1" shrinkToFit="1"/>
    </xf>
    <xf numFmtId="4" fontId="1" fillId="0" borderId="0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4" xfId="0" applyNumberFormat="1" applyFont="1" applyBorder="1" applyAlignment="1">
      <alignment horizontal="left"/>
    </xf>
    <xf numFmtId="4" fontId="0" fillId="0" borderId="24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left"/>
    </xf>
    <xf numFmtId="4" fontId="0" fillId="0" borderId="0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0" fillId="0" borderId="4" xfId="0" applyFont="1" applyBorder="1" applyAlignment="1">
      <alignment vertical="center" wrapText="1"/>
    </xf>
    <xf numFmtId="0" fontId="0" fillId="0" borderId="0" xfId="0" applyBorder="1"/>
    <xf numFmtId="0" fontId="30" fillId="0" borderId="2" xfId="0" applyFont="1" applyBorder="1"/>
    <xf numFmtId="4" fontId="9" fillId="0" borderId="69" xfId="0" applyNumberFormat="1" applyFont="1" applyFill="1" applyBorder="1" applyAlignment="1">
      <alignment wrapText="1"/>
    </xf>
    <xf numFmtId="4" fontId="18" fillId="0" borderId="22" xfId="0" applyNumberFormat="1" applyFont="1" applyFill="1" applyBorder="1" applyAlignment="1">
      <alignment wrapText="1"/>
    </xf>
    <xf numFmtId="4" fontId="18" fillId="0" borderId="49" xfId="0" applyNumberFormat="1" applyFont="1" applyFill="1" applyBorder="1" applyAlignment="1">
      <alignment wrapText="1"/>
    </xf>
    <xf numFmtId="4" fontId="18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4" fontId="18" fillId="0" borderId="10" xfId="0" applyNumberFormat="1" applyFont="1" applyFill="1" applyBorder="1" applyAlignment="1">
      <alignment wrapText="1"/>
    </xf>
    <xf numFmtId="4" fontId="18" fillId="0" borderId="15" xfId="0" applyNumberFormat="1" applyFont="1" applyFill="1" applyBorder="1" applyAlignment="1">
      <alignment horizontal="right" wrapText="1"/>
    </xf>
    <xf numFmtId="0" fontId="20" fillId="0" borderId="2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47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 shrinkToFit="1"/>
    </xf>
    <xf numFmtId="4" fontId="1" fillId="0" borderId="48" xfId="0" applyNumberFormat="1" applyFont="1" applyFill="1" applyBorder="1" applyAlignment="1">
      <alignment vertical="center" wrapText="1"/>
    </xf>
    <xf numFmtId="49" fontId="0" fillId="0" borderId="4" xfId="0" applyNumberFormat="1" applyFont="1" applyBorder="1" applyAlignment="1">
      <alignment horizontal="left" vertical="center"/>
    </xf>
    <xf numFmtId="4" fontId="0" fillId="0" borderId="24" xfId="0" applyNumberFormat="1" applyFont="1" applyBorder="1" applyAlignment="1">
      <alignment horizontal="right" vertical="center"/>
    </xf>
    <xf numFmtId="164" fontId="0" fillId="0" borderId="37" xfId="0" applyNumberFormat="1" applyFill="1" applyBorder="1" applyAlignment="1">
      <alignment horizontal="center"/>
    </xf>
    <xf numFmtId="0" fontId="1" fillId="0" borderId="2" xfId="0" quotePrefix="1" applyFont="1" applyFill="1" applyBorder="1" applyAlignment="1">
      <alignment vertical="center" wrapText="1"/>
    </xf>
    <xf numFmtId="4" fontId="8" fillId="0" borderId="48" xfId="1" applyNumberFormat="1" applyBorder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vertical="center" wrapText="1"/>
    </xf>
    <xf numFmtId="4" fontId="29" fillId="0" borderId="23" xfId="1" applyNumberFormat="1" applyFont="1" applyFill="1" applyBorder="1" applyAlignment="1" applyProtection="1"/>
    <xf numFmtId="4" fontId="1" fillId="2" borderId="48" xfId="0" applyNumberFormat="1" applyFont="1" applyFill="1" applyBorder="1" applyAlignment="1">
      <alignment vertical="center"/>
    </xf>
    <xf numFmtId="0" fontId="1" fillId="0" borderId="4" xfId="0" applyFont="1" applyFill="1" applyBorder="1"/>
    <xf numFmtId="0" fontId="1" fillId="0" borderId="2" xfId="0" applyFont="1" applyBorder="1"/>
    <xf numFmtId="0" fontId="1" fillId="2" borderId="1" xfId="0" applyFont="1" applyFill="1" applyBorder="1"/>
    <xf numFmtId="0" fontId="1" fillId="0" borderId="2" xfId="0" applyFont="1" applyFill="1" applyBorder="1"/>
    <xf numFmtId="0" fontId="1" fillId="0" borderId="13" xfId="2" applyFont="1" applyFill="1" applyBorder="1" applyAlignment="1">
      <alignment vertical="center" wrapText="1"/>
    </xf>
    <xf numFmtId="4" fontId="1" fillId="0" borderId="22" xfId="0" applyNumberFormat="1" applyFont="1" applyFill="1" applyBorder="1" applyAlignment="1">
      <alignment horizontal="right"/>
    </xf>
    <xf numFmtId="0" fontId="1" fillId="0" borderId="4" xfId="2" applyFont="1" applyFill="1" applyBorder="1" applyAlignment="1">
      <alignment vertical="center" wrapText="1"/>
    </xf>
    <xf numFmtId="4" fontId="1" fillId="0" borderId="24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4" fontId="1" fillId="0" borderId="48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 shrinkToFit="1"/>
    </xf>
    <xf numFmtId="4" fontId="1" fillId="0" borderId="48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justify" vertical="center" wrapText="1"/>
    </xf>
    <xf numFmtId="0" fontId="0" fillId="6" borderId="0" xfId="0" applyFill="1" applyBorder="1"/>
    <xf numFmtId="0" fontId="1" fillId="6" borderId="0" xfId="0" applyFont="1" applyFill="1" applyBorder="1"/>
    <xf numFmtId="0" fontId="4" fillId="6" borderId="0" xfId="0" applyFont="1" applyFill="1" applyBorder="1"/>
    <xf numFmtId="4" fontId="23" fillId="6" borderId="0" xfId="0" applyNumberFormat="1" applyFont="1" applyFill="1" applyBorder="1"/>
    <xf numFmtId="4" fontId="0" fillId="6" borderId="0" xfId="0" applyNumberFormat="1" applyFill="1" applyBorder="1"/>
    <xf numFmtId="0" fontId="0" fillId="6" borderId="0" xfId="0" applyFill="1"/>
    <xf numFmtId="0" fontId="0" fillId="6" borderId="0" xfId="0" applyFill="1" applyAlignment="1">
      <alignment horizontal="center"/>
    </xf>
    <xf numFmtId="4" fontId="18" fillId="0" borderId="48" xfId="0" applyNumberFormat="1" applyFont="1" applyFill="1" applyBorder="1" applyAlignment="1">
      <alignment horizontal="right" wrapText="1"/>
    </xf>
    <xf numFmtId="4" fontId="7" fillId="2" borderId="4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shrinkToFit="1"/>
    </xf>
    <xf numFmtId="0" fontId="1" fillId="2" borderId="11" xfId="0" applyFont="1" applyFill="1" applyBorder="1" applyAlignment="1">
      <alignment shrinkToFit="1"/>
    </xf>
    <xf numFmtId="0" fontId="1" fillId="2" borderId="8" xfId="0" applyFont="1" applyFill="1" applyBorder="1" applyAlignment="1">
      <alignment shrinkToFit="1"/>
    </xf>
    <xf numFmtId="0" fontId="1" fillId="2" borderId="35" xfId="0" applyFont="1" applyFill="1" applyBorder="1" applyAlignment="1">
      <alignment shrinkToFit="1"/>
    </xf>
    <xf numFmtId="0" fontId="1" fillId="2" borderId="13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/>
    <xf numFmtId="4" fontId="9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0" fontId="4" fillId="2" borderId="0" xfId="0" applyFont="1" applyFill="1" applyBorder="1"/>
    <xf numFmtId="4" fontId="23" fillId="2" borderId="0" xfId="0" applyNumberFormat="1" applyFont="1" applyFill="1" applyBorder="1"/>
    <xf numFmtId="4" fontId="0" fillId="2" borderId="0" xfId="0" applyNumberFormat="1" applyFill="1" applyBorder="1"/>
    <xf numFmtId="0" fontId="0" fillId="2" borderId="0" xfId="0" applyFill="1"/>
    <xf numFmtId="0" fontId="1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4" fontId="1" fillId="2" borderId="22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1" fillId="2" borderId="23" xfId="0" applyNumberFormat="1" applyFont="1" applyFill="1" applyBorder="1" applyAlignment="1">
      <alignment vertical="center" wrapText="1"/>
    </xf>
    <xf numFmtId="0" fontId="0" fillId="2" borderId="12" xfId="0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" fontId="1" fillId="0" borderId="48" xfId="0" applyNumberFormat="1" applyFont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18" fillId="0" borderId="0" xfId="0" applyFont="1" applyFill="1" applyBorder="1" applyAlignment="1">
      <alignment horizontal="right"/>
    </xf>
    <xf numFmtId="4" fontId="18" fillId="0" borderId="2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3" fontId="1" fillId="0" borderId="0" xfId="0" applyNumberFormat="1" applyFont="1" applyBorder="1" applyAlignment="1">
      <alignment horizontal="right"/>
    </xf>
    <xf numFmtId="0" fontId="18" fillId="0" borderId="0" xfId="0" applyFont="1" applyFill="1"/>
    <xf numFmtId="0" fontId="1" fillId="0" borderId="0" xfId="0" applyFont="1" applyFill="1"/>
    <xf numFmtId="4" fontId="7" fillId="2" borderId="11" xfId="0" applyNumberFormat="1" applyFont="1" applyFill="1" applyBorder="1" applyAlignment="1">
      <alignment horizontal="right" wrapText="1"/>
    </xf>
    <xf numFmtId="0" fontId="1" fillId="0" borderId="9" xfId="0" applyFont="1" applyBorder="1"/>
    <xf numFmtId="8" fontId="1" fillId="0" borderId="23" xfId="0" applyNumberFormat="1" applyFont="1" applyBorder="1"/>
    <xf numFmtId="165" fontId="1" fillId="0" borderId="23" xfId="0" applyNumberFormat="1" applyFont="1" applyBorder="1"/>
    <xf numFmtId="8" fontId="1" fillId="0" borderId="18" xfId="0" applyNumberFormat="1" applyFont="1" applyBorder="1"/>
    <xf numFmtId="8" fontId="1" fillId="0" borderId="11" xfId="0" applyNumberFormat="1" applyFont="1" applyBorder="1"/>
    <xf numFmtId="8" fontId="1" fillId="0" borderId="0" xfId="0" applyNumberFormat="1" applyFont="1" applyBorder="1"/>
    <xf numFmtId="165" fontId="1" fillId="0" borderId="11" xfId="0" applyNumberFormat="1" applyFont="1" applyBorder="1"/>
    <xf numFmtId="4" fontId="18" fillId="0" borderId="17" xfId="0" applyNumberFormat="1" applyFont="1" applyFill="1" applyBorder="1" applyAlignment="1">
      <alignment horizontal="right" wrapText="1"/>
    </xf>
    <xf numFmtId="4" fontId="18" fillId="0" borderId="15" xfId="0" applyNumberFormat="1" applyFont="1" applyFill="1" applyBorder="1" applyAlignment="1">
      <alignment horizontal="right" wrapText="1"/>
    </xf>
    <xf numFmtId="4" fontId="18" fillId="0" borderId="49" xfId="0" applyNumberFormat="1" applyFont="1" applyFill="1" applyBorder="1" applyAlignment="1">
      <alignment horizontal="right" wrapText="1"/>
    </xf>
    <xf numFmtId="0" fontId="20" fillId="0" borderId="43" xfId="0" applyFont="1" applyFill="1" applyBorder="1" applyAlignment="1">
      <alignment horizontal="center" vertical="center" wrapText="1"/>
    </xf>
    <xf numFmtId="0" fontId="0" fillId="0" borderId="46" xfId="0" applyFill="1" applyBorder="1" applyAlignment="1"/>
    <xf numFmtId="0" fontId="19" fillId="0" borderId="26" xfId="0" applyFont="1" applyFill="1" applyBorder="1" applyAlignment="1">
      <alignment horizontal="left" wrapText="1"/>
    </xf>
    <xf numFmtId="0" fontId="19" fillId="0" borderId="19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4" fontId="18" fillId="0" borderId="47" xfId="0" applyNumberFormat="1" applyFont="1" applyFill="1" applyBorder="1" applyAlignment="1">
      <alignment horizontal="right" wrapText="1"/>
    </xf>
    <xf numFmtId="4" fontId="18" fillId="0" borderId="48" xfId="0" applyNumberFormat="1" applyFont="1" applyFill="1" applyBorder="1" applyAlignment="1">
      <alignment horizontal="right" wrapText="1"/>
    </xf>
    <xf numFmtId="0" fontId="20" fillId="0" borderId="5" xfId="0" applyFont="1" applyFill="1" applyBorder="1" applyAlignment="1">
      <alignment horizontal="right" wrapText="1"/>
    </xf>
    <xf numFmtId="0" fontId="20" fillId="0" borderId="2" xfId="0" applyFont="1" applyFill="1" applyBorder="1" applyAlignment="1">
      <alignment horizontal="right" wrapText="1"/>
    </xf>
    <xf numFmtId="0" fontId="0" fillId="0" borderId="70" xfId="0" applyBorder="1" applyAlignment="1">
      <alignment wrapText="1"/>
    </xf>
    <xf numFmtId="4" fontId="18" fillId="0" borderId="9" xfId="0" applyNumberFormat="1" applyFont="1" applyFill="1" applyBorder="1" applyAlignment="1">
      <alignment horizontal="right" wrapText="1"/>
    </xf>
    <xf numFmtId="0" fontId="20" fillId="0" borderId="5" xfId="0" applyFont="1" applyFill="1" applyBorder="1" applyAlignment="1">
      <alignment horizontal="right" vertical="center" wrapText="1"/>
    </xf>
    <xf numFmtId="0" fontId="20" fillId="0" borderId="71" xfId="0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right" vertical="center" wrapText="1"/>
    </xf>
    <xf numFmtId="168" fontId="3" fillId="0" borderId="45" xfId="0" applyNumberFormat="1" applyFont="1" applyFill="1" applyBorder="1" applyAlignment="1">
      <alignment horizontal="right"/>
    </xf>
    <xf numFmtId="4" fontId="2" fillId="0" borderId="47" xfId="0" applyNumberFormat="1" applyFont="1" applyBorder="1" applyAlignment="1">
      <alignment horizontal="right" vertical="center" wrapText="1"/>
    </xf>
    <xf numFmtId="4" fontId="2" fillId="0" borderId="48" xfId="0" applyNumberFormat="1" applyFont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4" fontId="0" fillId="0" borderId="47" xfId="0" applyNumberFormat="1" applyFont="1" applyBorder="1" applyAlignment="1">
      <alignment horizontal="right" vertical="center" wrapText="1"/>
    </xf>
    <xf numFmtId="4" fontId="0" fillId="0" borderId="48" xfId="0" applyNumberFormat="1" applyFont="1" applyBorder="1" applyAlignment="1">
      <alignment horizontal="right" vertical="center" wrapText="1"/>
    </xf>
    <xf numFmtId="0" fontId="11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168" fontId="18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0" fillId="0" borderId="45" xfId="0" applyBorder="1" applyAlignment="1">
      <alignment horizontal="right"/>
    </xf>
    <xf numFmtId="4" fontId="1" fillId="0" borderId="57" xfId="0" applyNumberFormat="1" applyFont="1" applyBorder="1" applyAlignment="1">
      <alignment horizontal="right" vertical="center" wrapText="1"/>
    </xf>
    <xf numFmtId="4" fontId="1" fillId="0" borderId="48" xfId="0" applyNumberFormat="1" applyFont="1" applyBorder="1" applyAlignment="1">
      <alignment horizontal="right" vertical="center" wrapText="1"/>
    </xf>
    <xf numFmtId="4" fontId="2" fillId="0" borderId="44" xfId="0" applyNumberFormat="1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4" fontId="1" fillId="0" borderId="47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wrapText="1"/>
    </xf>
    <xf numFmtId="4" fontId="7" fillId="2" borderId="4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13" fillId="0" borderId="40" xfId="0" applyNumberFormat="1" applyFont="1" applyFill="1" applyBorder="1"/>
    <xf numFmtId="4" fontId="1" fillId="0" borderId="57" xfId="0" applyNumberFormat="1" applyFont="1" applyFill="1" applyBorder="1" applyAlignment="1">
      <alignment vertical="center" wrapText="1"/>
    </xf>
    <xf numFmtId="4" fontId="1" fillId="0" borderId="54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wrapText="1"/>
    </xf>
    <xf numFmtId="0" fontId="1" fillId="0" borderId="59" xfId="0" applyFont="1" applyFill="1" applyBorder="1" applyAlignment="1" applyProtection="1">
      <alignment vertical="center" wrapText="1" readingOrder="1"/>
      <protection locked="0"/>
    </xf>
    <xf numFmtId="0" fontId="1" fillId="0" borderId="42" xfId="0" applyFont="1" applyFill="1" applyBorder="1" applyAlignment="1" applyProtection="1">
      <alignment vertical="center" wrapText="1" readingOrder="1"/>
      <protection locked="0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 wrapText="1"/>
    </xf>
    <xf numFmtId="4" fontId="0" fillId="0" borderId="57" xfId="0" applyNumberFormat="1" applyFont="1" applyFill="1" applyBorder="1" applyAlignment="1">
      <alignment horizontal="right" vertical="center" wrapText="1"/>
    </xf>
    <xf numFmtId="4" fontId="0" fillId="0" borderId="48" xfId="0" applyNumberFormat="1" applyFont="1" applyFill="1" applyBorder="1" applyAlignment="1">
      <alignment horizontal="right" vertical="center" wrapText="1"/>
    </xf>
    <xf numFmtId="4" fontId="0" fillId="0" borderId="54" xfId="0" applyNumberFormat="1" applyFont="1" applyBorder="1" applyAlignment="1">
      <alignment horizontal="right" vertical="center" wrapText="1"/>
    </xf>
    <xf numFmtId="0" fontId="1" fillId="0" borderId="68" xfId="0" applyFont="1" applyBorder="1" applyAlignment="1">
      <alignment wrapText="1"/>
    </xf>
    <xf numFmtId="49" fontId="1" fillId="0" borderId="5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  <xf numFmtId="49" fontId="1" fillId="0" borderId="59" xfId="0" applyNumberFormat="1" applyFont="1" applyBorder="1" applyAlignment="1">
      <alignment horizontal="left" wrapText="1"/>
    </xf>
    <xf numFmtId="49" fontId="0" fillId="0" borderId="5" xfId="0" applyNumberFormat="1" applyFont="1" applyBorder="1" applyAlignment="1">
      <alignment horizontal="left" wrapText="1"/>
    </xf>
    <xf numFmtId="49" fontId="0" fillId="0" borderId="2" xfId="0" applyNumberFormat="1" applyFont="1" applyBorder="1" applyAlignment="1">
      <alignment horizontal="left" wrapText="1"/>
    </xf>
    <xf numFmtId="49" fontId="0" fillId="0" borderId="42" xfId="0" applyNumberFormat="1" applyFont="1" applyBorder="1" applyAlignment="1">
      <alignment horizontal="left" wrapText="1"/>
    </xf>
    <xf numFmtId="49" fontId="0" fillId="0" borderId="59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</cellXfs>
  <cellStyles count="3">
    <cellStyle name="Normální" xfId="0" builtinId="0"/>
    <cellStyle name="Normální 2" xfId="1"/>
    <cellStyle name="normální_Lis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58" name="Text Box 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59" name="Text Box 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0" name="Text Box 3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1" name="Text Box 4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2" name="Text Box 5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3" name="Text Box 6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4" name="Text Box 7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5" name="Text Box 8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6" name="Text Box 9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7" name="Text Box 10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8" name="Text Box 1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1101</xdr:row>
      <xdr:rowOff>0</xdr:rowOff>
    </xdr:from>
    <xdr:to>
      <xdr:col>1</xdr:col>
      <xdr:colOff>152400</xdr:colOff>
      <xdr:row>1102</xdr:row>
      <xdr:rowOff>35560</xdr:rowOff>
    </xdr:to>
    <xdr:sp macro="" textlink="">
      <xdr:nvSpPr>
        <xdr:cNvPr id="1869" name="Text Box 1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102"/>
  <sheetViews>
    <sheetView zoomScaleNormal="100" zoomScaleSheetLayoutView="100" workbookViewId="0">
      <selection activeCell="B49" sqref="B49"/>
    </sheetView>
  </sheetViews>
  <sheetFormatPr defaultColWidth="9.140625" defaultRowHeight="14.25" x14ac:dyDescent="0.2"/>
  <cols>
    <col min="1" max="1" width="3.5703125" style="30" customWidth="1"/>
    <col min="2" max="2" width="62.140625" style="30" customWidth="1"/>
    <col min="3" max="3" width="17.42578125" style="497" customWidth="1"/>
    <col min="4" max="4" width="2.7109375" style="14" customWidth="1"/>
    <col min="5" max="5" width="14.5703125" style="258" customWidth="1"/>
    <col min="6" max="16384" width="9.140625" style="30"/>
  </cols>
  <sheetData>
    <row r="1" spans="1:9" s="14" customFormat="1" ht="18" x14ac:dyDescent="0.25">
      <c r="A1" s="32" t="s">
        <v>60</v>
      </c>
      <c r="C1" s="253"/>
      <c r="E1" s="253"/>
      <c r="G1" s="21"/>
      <c r="I1" s="20"/>
    </row>
    <row r="2" spans="1:9" s="14" customFormat="1" ht="27" customHeight="1" x14ac:dyDescent="0.25">
      <c r="B2" s="19"/>
      <c r="C2" s="253"/>
      <c r="E2" s="253"/>
      <c r="G2" s="21"/>
      <c r="I2" s="20"/>
    </row>
    <row r="3" spans="1:9" s="14" customFormat="1" ht="15" x14ac:dyDescent="0.25">
      <c r="A3" s="19" t="s">
        <v>31</v>
      </c>
      <c r="C3" s="253"/>
      <c r="E3" s="253"/>
      <c r="G3" s="21"/>
      <c r="I3" s="20"/>
    </row>
    <row r="4" spans="1:9" s="14" customFormat="1" ht="15.75" thickBot="1" x14ac:dyDescent="0.3">
      <c r="C4" s="493"/>
      <c r="D4" s="22"/>
      <c r="E4" s="254" t="s">
        <v>14</v>
      </c>
      <c r="G4" s="21"/>
      <c r="I4" s="20"/>
    </row>
    <row r="5" spans="1:9" s="14" customFormat="1" ht="30" thickTop="1" thickBot="1" x14ac:dyDescent="0.3">
      <c r="A5" s="510" t="s">
        <v>16</v>
      </c>
      <c r="B5" s="511"/>
      <c r="C5" s="494" t="s">
        <v>17</v>
      </c>
      <c r="D5" s="24"/>
      <c r="E5" s="124" t="s">
        <v>61</v>
      </c>
      <c r="G5" s="21"/>
      <c r="I5" s="20"/>
    </row>
    <row r="6" spans="1:9" s="26" customFormat="1" ht="15" thickTop="1" x14ac:dyDescent="0.2">
      <c r="A6" s="241">
        <v>1</v>
      </c>
      <c r="B6" s="25" t="s">
        <v>32</v>
      </c>
      <c r="C6" s="410">
        <f>SUM('dotace '!C154)</f>
        <v>39022700</v>
      </c>
      <c r="D6" s="411"/>
      <c r="E6" s="414">
        <f>SUM('dotace '!E154)</f>
        <v>0</v>
      </c>
    </row>
    <row r="7" spans="1:9" s="26" customFormat="1" x14ac:dyDescent="0.2">
      <c r="A7" s="242">
        <v>2</v>
      </c>
      <c r="B7" s="27" t="s">
        <v>0</v>
      </c>
      <c r="C7" s="240">
        <f>SUM('dotace '!C474)</f>
        <v>5277657</v>
      </c>
      <c r="D7" s="411"/>
      <c r="E7" s="255">
        <f>SUM('dotace '!E474)</f>
        <v>4141.8999999999996</v>
      </c>
    </row>
    <row r="8" spans="1:9" s="26" customFormat="1" ht="25.5" x14ac:dyDescent="0.2">
      <c r="A8" s="242">
        <v>3</v>
      </c>
      <c r="B8" s="27" t="s">
        <v>26</v>
      </c>
      <c r="C8" s="240">
        <f>SUM('dotace '!C658)</f>
        <v>4743173.4000000004</v>
      </c>
      <c r="D8" s="411"/>
      <c r="E8" s="255">
        <f>SUM('dotace '!E658)</f>
        <v>4426</v>
      </c>
    </row>
    <row r="9" spans="1:9" s="26" customFormat="1" ht="25.5" x14ac:dyDescent="0.2">
      <c r="A9" s="242">
        <v>4</v>
      </c>
      <c r="B9" s="27" t="s">
        <v>1</v>
      </c>
      <c r="C9" s="240">
        <f>SUM('dotace '!C673)</f>
        <v>2375250.4</v>
      </c>
      <c r="D9" s="411"/>
      <c r="E9" s="255">
        <f>SUM('dotace '!E673)</f>
        <v>14800</v>
      </c>
    </row>
    <row r="10" spans="1:9" s="26" customFormat="1" x14ac:dyDescent="0.2">
      <c r="A10" s="242">
        <v>5</v>
      </c>
      <c r="B10" s="27" t="s">
        <v>2</v>
      </c>
      <c r="C10" s="240">
        <f>SUM('dotace '!C733)</f>
        <v>58876651.200000003</v>
      </c>
      <c r="D10" s="411"/>
      <c r="E10" s="255">
        <f>SUM('dotace '!E733)</f>
        <v>0</v>
      </c>
    </row>
    <row r="11" spans="1:9" s="26" customFormat="1" x14ac:dyDescent="0.2">
      <c r="A11" s="242">
        <v>6</v>
      </c>
      <c r="B11" s="27" t="s">
        <v>3</v>
      </c>
      <c r="C11" s="240">
        <f>SUM('dotace '!C824)</f>
        <v>16384086.82</v>
      </c>
      <c r="D11" s="411"/>
      <c r="E11" s="255">
        <f>SUM('dotace '!E824)</f>
        <v>34598.199999999997</v>
      </c>
    </row>
    <row r="12" spans="1:9" s="26" customFormat="1" x14ac:dyDescent="0.2">
      <c r="A12" s="242">
        <v>7</v>
      </c>
      <c r="B12" s="27" t="s">
        <v>40</v>
      </c>
      <c r="C12" s="240">
        <f>SUM('dotace '!C834)</f>
        <v>1600000</v>
      </c>
      <c r="D12" s="411"/>
      <c r="E12" s="255">
        <f>SUM('dotace '!E834)</f>
        <v>0</v>
      </c>
    </row>
    <row r="13" spans="1:9" s="26" customFormat="1" x14ac:dyDescent="0.2">
      <c r="A13" s="522">
        <v>8</v>
      </c>
      <c r="B13" s="514" t="s">
        <v>1814</v>
      </c>
      <c r="C13" s="516">
        <f>SUM('dotace '!C958)</f>
        <v>2113131</v>
      </c>
      <c r="D13" s="411"/>
      <c r="E13" s="507">
        <f>'dotace '!E958</f>
        <v>1989</v>
      </c>
    </row>
    <row r="14" spans="1:9" s="26" customFormat="1" x14ac:dyDescent="0.2">
      <c r="A14" s="523"/>
      <c r="B14" s="520"/>
      <c r="C14" s="509"/>
      <c r="D14" s="411"/>
      <c r="E14" s="521"/>
    </row>
    <row r="15" spans="1:9" s="26" customFormat="1" ht="22.5" customHeight="1" x14ac:dyDescent="0.2">
      <c r="A15" s="524"/>
      <c r="B15" s="515"/>
      <c r="C15" s="517"/>
      <c r="D15" s="411"/>
      <c r="E15" s="508"/>
    </row>
    <row r="16" spans="1:9" s="26" customFormat="1" ht="25.5" x14ac:dyDescent="0.2">
      <c r="A16" s="416">
        <v>9</v>
      </c>
      <c r="B16" s="492" t="s">
        <v>2028</v>
      </c>
      <c r="C16" s="451">
        <f>SUM('dotace '!C967)</f>
        <v>51811</v>
      </c>
      <c r="D16" s="411"/>
      <c r="E16" s="415">
        <v>0</v>
      </c>
    </row>
    <row r="17" spans="1:5" s="26" customFormat="1" x14ac:dyDescent="0.2">
      <c r="A17" s="242">
        <v>10</v>
      </c>
      <c r="B17" s="27" t="s">
        <v>4</v>
      </c>
      <c r="C17" s="240">
        <f>SUM('dotace '!C1546)</f>
        <v>44551451</v>
      </c>
      <c r="D17" s="411"/>
      <c r="E17" s="255">
        <f>SUM('dotace '!E1546)</f>
        <v>27000</v>
      </c>
    </row>
    <row r="18" spans="1:5" s="26" customFormat="1" x14ac:dyDescent="0.2">
      <c r="A18" s="242">
        <v>11</v>
      </c>
      <c r="B18" s="27" t="s">
        <v>5</v>
      </c>
      <c r="C18" s="240">
        <f>SUM('dotace '!C1597)</f>
        <v>662542</v>
      </c>
      <c r="D18" s="411"/>
      <c r="E18" s="255">
        <f>SUM('dotace '!E1597)</f>
        <v>5250</v>
      </c>
    </row>
    <row r="19" spans="1:5" s="26" customFormat="1" x14ac:dyDescent="0.2">
      <c r="A19" s="242">
        <v>12</v>
      </c>
      <c r="B19" s="27" t="s">
        <v>6</v>
      </c>
      <c r="C19" s="240">
        <f>SUM('dotace '!C1638)</f>
        <v>338531</v>
      </c>
      <c r="D19" s="411"/>
      <c r="E19" s="255">
        <f>SUM('dotace '!E1638)</f>
        <v>0</v>
      </c>
    </row>
    <row r="20" spans="1:5" s="26" customFormat="1" x14ac:dyDescent="0.2">
      <c r="A20" s="242">
        <v>13</v>
      </c>
      <c r="B20" s="27" t="s">
        <v>7</v>
      </c>
      <c r="C20" s="240">
        <f>SUM('dotace '!C1724)</f>
        <v>279000</v>
      </c>
      <c r="D20" s="411"/>
      <c r="E20" s="255">
        <f>SUM('dotace '!E1724)</f>
        <v>0</v>
      </c>
    </row>
    <row r="21" spans="1:5" s="26" customFormat="1" x14ac:dyDescent="0.2">
      <c r="A21" s="242">
        <v>14</v>
      </c>
      <c r="B21" s="27" t="s">
        <v>22</v>
      </c>
      <c r="C21" s="240">
        <f>SUM('dotace '!C1733)</f>
        <v>9000</v>
      </c>
      <c r="D21" s="411"/>
      <c r="E21" s="255">
        <f>SUM('dotace '!E1733)</f>
        <v>0</v>
      </c>
    </row>
    <row r="22" spans="1:5" s="26" customFormat="1" x14ac:dyDescent="0.2">
      <c r="A22" s="242">
        <v>15</v>
      </c>
      <c r="B22" s="27" t="s">
        <v>39</v>
      </c>
      <c r="C22" s="240">
        <f>SUM('dotace '!C1744)</f>
        <v>10300000</v>
      </c>
      <c r="D22" s="411"/>
      <c r="E22" s="255">
        <f>'dotace '!E1744</f>
        <v>0</v>
      </c>
    </row>
    <row r="23" spans="1:5" s="26" customFormat="1" x14ac:dyDescent="0.2">
      <c r="A23" s="242">
        <v>16</v>
      </c>
      <c r="B23" s="97" t="s">
        <v>2029</v>
      </c>
      <c r="C23" s="240">
        <f>SUM('dotace '!C1774)</f>
        <v>486000</v>
      </c>
      <c r="D23" s="411"/>
      <c r="E23" s="255"/>
    </row>
    <row r="24" spans="1:5" s="26" customFormat="1" x14ac:dyDescent="0.2">
      <c r="A24" s="242">
        <v>17</v>
      </c>
      <c r="B24" s="27" t="s">
        <v>23</v>
      </c>
      <c r="C24" s="240">
        <f>SUM('dotace '!C1784)</f>
        <v>1500000</v>
      </c>
      <c r="D24" s="411"/>
      <c r="E24" s="255">
        <f>SUM('dotace '!E1784)</f>
        <v>0</v>
      </c>
    </row>
    <row r="25" spans="1:5" s="26" customFormat="1" x14ac:dyDescent="0.2">
      <c r="A25" s="242">
        <v>18</v>
      </c>
      <c r="B25" s="27" t="s">
        <v>24</v>
      </c>
      <c r="C25" s="240">
        <f>SUM('dotace '!C1799)</f>
        <v>9000000</v>
      </c>
      <c r="D25" s="411"/>
      <c r="E25" s="255">
        <f>SUM('dotace '!E1799)</f>
        <v>0</v>
      </c>
    </row>
    <row r="26" spans="1:5" s="26" customFormat="1" x14ac:dyDescent="0.2">
      <c r="A26" s="242">
        <v>19</v>
      </c>
      <c r="B26" s="27" t="s">
        <v>25</v>
      </c>
      <c r="C26" s="240">
        <f>SUM('dotace '!C1857)</f>
        <v>9623722</v>
      </c>
      <c r="D26" s="411"/>
      <c r="E26" s="255">
        <f>SUM('dotace '!E1857)</f>
        <v>0</v>
      </c>
    </row>
    <row r="27" spans="1:5" s="26" customFormat="1" ht="25.5" x14ac:dyDescent="0.2">
      <c r="A27" s="242">
        <v>20</v>
      </c>
      <c r="B27" s="27" t="s">
        <v>19</v>
      </c>
      <c r="C27" s="240">
        <f>SUM('dotace '!C1899)</f>
        <v>1418000</v>
      </c>
      <c r="D27" s="411"/>
      <c r="E27" s="255">
        <f>SUM('dotace '!E1899)</f>
        <v>0</v>
      </c>
    </row>
    <row r="28" spans="1:5" s="26" customFormat="1" x14ac:dyDescent="0.2">
      <c r="A28" s="242">
        <v>21</v>
      </c>
      <c r="B28" s="27" t="s">
        <v>20</v>
      </c>
      <c r="C28" s="240">
        <f>SUM('dotace '!C2091)</f>
        <v>8664002</v>
      </c>
      <c r="D28" s="411"/>
      <c r="E28" s="255">
        <f>'dotace '!E2091</f>
        <v>7719</v>
      </c>
    </row>
    <row r="29" spans="1:5" s="26" customFormat="1" x14ac:dyDescent="0.2">
      <c r="A29" s="242">
        <v>22</v>
      </c>
      <c r="B29" s="103" t="s">
        <v>36</v>
      </c>
      <c r="C29" s="240">
        <f>'dotace '!C2111</f>
        <v>5740000</v>
      </c>
      <c r="D29" s="411"/>
      <c r="E29" s="255">
        <f>'dotace '!E2111</f>
        <v>0</v>
      </c>
    </row>
    <row r="30" spans="1:5" s="26" customFormat="1" x14ac:dyDescent="0.2">
      <c r="A30" s="242">
        <v>23</v>
      </c>
      <c r="B30" s="27" t="s">
        <v>21</v>
      </c>
      <c r="C30" s="240">
        <f>SUM('dotace '!C2122)</f>
        <v>2500000</v>
      </c>
      <c r="D30" s="411"/>
      <c r="E30" s="255">
        <f>SUM('dotace '!E2122)</f>
        <v>0</v>
      </c>
    </row>
    <row r="31" spans="1:5" s="26" customFormat="1" x14ac:dyDescent="0.2">
      <c r="A31" s="242">
        <v>24</v>
      </c>
      <c r="B31" s="27" t="s">
        <v>1817</v>
      </c>
      <c r="C31" s="240">
        <f>SUM('dotace '!C2129)</f>
        <v>200000</v>
      </c>
      <c r="D31" s="411"/>
      <c r="E31" s="255">
        <f>'dotace '!E2129</f>
        <v>0</v>
      </c>
    </row>
    <row r="32" spans="1:5" s="26" customFormat="1" x14ac:dyDescent="0.2">
      <c r="A32" s="242">
        <v>25</v>
      </c>
      <c r="B32" s="27" t="s">
        <v>37</v>
      </c>
      <c r="C32" s="240">
        <f>SUM('dotace '!C2135)</f>
        <v>280000</v>
      </c>
      <c r="D32" s="411"/>
      <c r="E32" s="255">
        <f>'dotace '!E2135</f>
        <v>0</v>
      </c>
    </row>
    <row r="33" spans="1:5" s="26" customFormat="1" x14ac:dyDescent="0.2">
      <c r="A33" s="242">
        <v>26</v>
      </c>
      <c r="B33" s="97" t="s">
        <v>33</v>
      </c>
      <c r="C33" s="240">
        <f>SUM('dotace '!C2150)</f>
        <v>800000</v>
      </c>
      <c r="D33" s="411"/>
      <c r="E33" s="255">
        <f>'dotace '!E2150</f>
        <v>5302.24</v>
      </c>
    </row>
    <row r="34" spans="1:5" s="26" customFormat="1" ht="25.5" x14ac:dyDescent="0.2">
      <c r="A34" s="242">
        <v>27</v>
      </c>
      <c r="B34" s="27" t="s">
        <v>27</v>
      </c>
      <c r="C34" s="240">
        <f>SUM('dotace '!C2161)</f>
        <v>150000</v>
      </c>
      <c r="D34" s="411"/>
      <c r="E34" s="255">
        <f>SUM('dotace '!E2161)</f>
        <v>0</v>
      </c>
    </row>
    <row r="35" spans="1:5" s="26" customFormat="1" x14ac:dyDescent="0.2">
      <c r="A35" s="518">
        <v>28</v>
      </c>
      <c r="B35" s="514" t="s">
        <v>1818</v>
      </c>
      <c r="C35" s="516">
        <f>SUM('dotace '!C2210)</f>
        <v>14920100</v>
      </c>
      <c r="D35" s="509"/>
      <c r="E35" s="507">
        <f>SUM('dotace '!E2210)</f>
        <v>18596.5</v>
      </c>
    </row>
    <row r="36" spans="1:5" s="26" customFormat="1" x14ac:dyDescent="0.2">
      <c r="A36" s="519"/>
      <c r="B36" s="515"/>
      <c r="C36" s="517"/>
      <c r="D36" s="509"/>
      <c r="E36" s="508"/>
    </row>
    <row r="37" spans="1:5" s="26" customFormat="1" x14ac:dyDescent="0.2">
      <c r="A37" s="242">
        <v>29</v>
      </c>
      <c r="B37" s="97" t="s">
        <v>2030</v>
      </c>
      <c r="C37" s="240">
        <f>SUM('dotace '!C2275)</f>
        <v>7557800</v>
      </c>
      <c r="D37" s="411"/>
      <c r="E37" s="255">
        <f>SUM('dotace '!E2275)</f>
        <v>2756.7</v>
      </c>
    </row>
    <row r="38" spans="1:5" s="26" customFormat="1" ht="25.5" x14ac:dyDescent="0.2">
      <c r="A38" s="242">
        <v>30</v>
      </c>
      <c r="B38" s="27" t="s">
        <v>28</v>
      </c>
      <c r="C38" s="240">
        <f>SUM('dotace '!C2477)</f>
        <v>9999070</v>
      </c>
      <c r="D38" s="411"/>
      <c r="E38" s="255">
        <f>SUM('dotace '!E2477)</f>
        <v>0</v>
      </c>
    </row>
    <row r="39" spans="1:5" s="26" customFormat="1" ht="25.5" x14ac:dyDescent="0.2">
      <c r="A39" s="242">
        <v>31</v>
      </c>
      <c r="B39" s="27" t="s">
        <v>34</v>
      </c>
      <c r="C39" s="240">
        <f>SUM('dotace '!C2520)</f>
        <v>46738771.159999996</v>
      </c>
      <c r="D39" s="411"/>
      <c r="E39" s="256">
        <f>SUM('dotace '!E2520)</f>
        <v>536213</v>
      </c>
    </row>
    <row r="40" spans="1:5" s="26" customFormat="1" ht="25.5" x14ac:dyDescent="0.2">
      <c r="A40" s="242">
        <v>32</v>
      </c>
      <c r="B40" s="27" t="s">
        <v>29</v>
      </c>
      <c r="C40" s="240">
        <f>SUM('dotace '!C2534)</f>
        <v>5000000</v>
      </c>
      <c r="D40" s="411"/>
      <c r="E40" s="255">
        <f>SUM('dotace '!E2534)</f>
        <v>84493.1</v>
      </c>
    </row>
    <row r="41" spans="1:5" s="26" customFormat="1" x14ac:dyDescent="0.2">
      <c r="A41" s="242">
        <v>33</v>
      </c>
      <c r="B41" s="102" t="s">
        <v>38</v>
      </c>
      <c r="C41" s="240">
        <f>SUM('dotace '!C2591)</f>
        <v>399141</v>
      </c>
      <c r="D41" s="411"/>
      <c r="E41" s="255">
        <f>'dotace '!E2591</f>
        <v>0</v>
      </c>
    </row>
    <row r="42" spans="1:5" s="26" customFormat="1" x14ac:dyDescent="0.2">
      <c r="A42" s="242">
        <v>34</v>
      </c>
      <c r="B42" s="102" t="s">
        <v>53</v>
      </c>
      <c r="C42" s="240">
        <f>SUM('dotace '!C2602)</f>
        <v>4052000</v>
      </c>
      <c r="D42" s="412"/>
      <c r="E42" s="255">
        <f>'dotace '!E2602</f>
        <v>172681</v>
      </c>
    </row>
    <row r="43" spans="1:5" s="26" customFormat="1" x14ac:dyDescent="0.2">
      <c r="A43" s="242">
        <v>35</v>
      </c>
      <c r="B43" s="102" t="s">
        <v>54</v>
      </c>
      <c r="C43" s="240">
        <f>'dotace '!C2635</f>
        <v>7934210.29</v>
      </c>
      <c r="D43" s="412"/>
      <c r="E43" s="255">
        <f>'dotace '!E2635</f>
        <v>563811.75</v>
      </c>
    </row>
    <row r="44" spans="1:5" s="26" customFormat="1" ht="15" thickBot="1" x14ac:dyDescent="0.25">
      <c r="A44" s="243">
        <v>36</v>
      </c>
      <c r="B44" s="244" t="s">
        <v>41</v>
      </c>
      <c r="C44" s="245"/>
      <c r="D44" s="413"/>
      <c r="E44" s="256">
        <f>SUM('dotace '!E2644)</f>
        <v>7197190.0799999991</v>
      </c>
    </row>
    <row r="45" spans="1:5" s="26" customFormat="1" ht="25.5" customHeight="1" thickTop="1" thickBot="1" x14ac:dyDescent="0.3">
      <c r="A45" s="512" t="s">
        <v>18</v>
      </c>
      <c r="B45" s="513"/>
      <c r="C45" s="126">
        <f>SUM(C6:C44)</f>
        <v>323547801.27000004</v>
      </c>
      <c r="D45" s="155"/>
      <c r="E45" s="28">
        <f>SUM(E6:E44)</f>
        <v>8680968.4699999988</v>
      </c>
    </row>
    <row r="46" spans="1:5" s="26" customFormat="1" ht="15" thickTop="1" x14ac:dyDescent="0.2">
      <c r="B46" s="29"/>
      <c r="C46" s="495"/>
      <c r="D46" s="154"/>
      <c r="E46" s="257"/>
    </row>
    <row r="47" spans="1:5" s="26" customFormat="1" x14ac:dyDescent="0.2">
      <c r="B47" s="29"/>
      <c r="C47" s="495"/>
      <c r="D47" s="154"/>
      <c r="E47" s="257"/>
    </row>
    <row r="48" spans="1:5" s="26" customFormat="1" x14ac:dyDescent="0.2">
      <c r="B48" s="29"/>
      <c r="C48" s="496"/>
      <c r="D48" s="154"/>
      <c r="E48" s="257"/>
    </row>
    <row r="49" spans="2:5" s="26" customFormat="1" x14ac:dyDescent="0.2">
      <c r="B49" s="29"/>
      <c r="C49" s="495"/>
      <c r="D49" s="154"/>
      <c r="E49" s="257"/>
    </row>
    <row r="50" spans="2:5" s="26" customFormat="1" x14ac:dyDescent="0.2">
      <c r="B50" s="29"/>
      <c r="C50" s="495"/>
      <c r="D50" s="154"/>
      <c r="E50" s="257"/>
    </row>
    <row r="51" spans="2:5" s="26" customFormat="1" x14ac:dyDescent="0.2">
      <c r="B51" s="29"/>
      <c r="C51" s="495"/>
      <c r="D51" s="154"/>
      <c r="E51" s="257"/>
    </row>
    <row r="52" spans="2:5" s="26" customFormat="1" x14ac:dyDescent="0.2">
      <c r="B52" s="29"/>
      <c r="C52" s="495"/>
      <c r="D52" s="154"/>
      <c r="E52" s="257"/>
    </row>
    <row r="53" spans="2:5" s="26" customFormat="1" x14ac:dyDescent="0.2">
      <c r="B53" s="29"/>
      <c r="C53" s="495"/>
      <c r="D53" s="154"/>
      <c r="E53" s="257"/>
    </row>
    <row r="54" spans="2:5" s="26" customFormat="1" x14ac:dyDescent="0.2">
      <c r="B54" s="29"/>
      <c r="C54" s="495"/>
      <c r="D54" s="154"/>
      <c r="E54" s="257"/>
    </row>
    <row r="55" spans="2:5" s="26" customFormat="1" x14ac:dyDescent="0.2">
      <c r="B55" s="29"/>
      <c r="C55" s="495"/>
      <c r="D55" s="154"/>
      <c r="E55" s="257"/>
    </row>
    <row r="56" spans="2:5" s="26" customFormat="1" x14ac:dyDescent="0.2">
      <c r="B56" s="29"/>
      <c r="C56" s="495"/>
      <c r="D56" s="154"/>
      <c r="E56" s="257"/>
    </row>
    <row r="57" spans="2:5" s="26" customFormat="1" x14ac:dyDescent="0.2">
      <c r="B57" s="29"/>
      <c r="C57" s="495"/>
      <c r="D57" s="154"/>
      <c r="E57" s="257"/>
    </row>
    <row r="58" spans="2:5" s="26" customFormat="1" x14ac:dyDescent="0.2">
      <c r="B58" s="29"/>
      <c r="C58" s="495"/>
      <c r="D58" s="154"/>
      <c r="E58" s="257"/>
    </row>
    <row r="59" spans="2:5" s="26" customFormat="1" x14ac:dyDescent="0.2">
      <c r="B59" s="29"/>
      <c r="C59" s="495"/>
      <c r="D59" s="154"/>
      <c r="E59" s="257"/>
    </row>
    <row r="60" spans="2:5" s="26" customFormat="1" x14ac:dyDescent="0.2">
      <c r="B60" s="29"/>
      <c r="C60" s="495"/>
      <c r="D60" s="154"/>
      <c r="E60" s="257"/>
    </row>
    <row r="61" spans="2:5" s="26" customFormat="1" x14ac:dyDescent="0.2">
      <c r="B61" s="29"/>
      <c r="C61" s="495"/>
      <c r="D61" s="154"/>
      <c r="E61" s="257"/>
    </row>
    <row r="62" spans="2:5" s="26" customFormat="1" x14ac:dyDescent="0.2">
      <c r="B62" s="29"/>
      <c r="C62" s="495"/>
      <c r="D62" s="154"/>
      <c r="E62" s="257"/>
    </row>
    <row r="63" spans="2:5" s="26" customFormat="1" x14ac:dyDescent="0.2">
      <c r="B63" s="29"/>
      <c r="C63" s="495"/>
      <c r="D63" s="154"/>
      <c r="E63" s="257"/>
    </row>
    <row r="64" spans="2:5" s="26" customFormat="1" x14ac:dyDescent="0.2">
      <c r="B64" s="29"/>
      <c r="C64" s="495"/>
      <c r="D64" s="154"/>
      <c r="E64" s="257"/>
    </row>
    <row r="65" spans="2:5" s="26" customFormat="1" x14ac:dyDescent="0.2">
      <c r="B65" s="29"/>
      <c r="C65" s="495"/>
      <c r="D65" s="154"/>
      <c r="E65" s="257"/>
    </row>
    <row r="66" spans="2:5" s="26" customFormat="1" x14ac:dyDescent="0.2">
      <c r="B66" s="29"/>
      <c r="C66" s="495"/>
      <c r="D66" s="154"/>
      <c r="E66" s="257"/>
    </row>
    <row r="67" spans="2:5" s="26" customFormat="1" x14ac:dyDescent="0.2">
      <c r="C67" s="495"/>
      <c r="D67" s="154"/>
      <c r="E67" s="257"/>
    </row>
    <row r="68" spans="2:5" s="26" customFormat="1" x14ac:dyDescent="0.2">
      <c r="C68" s="495"/>
      <c r="D68" s="154"/>
      <c r="E68" s="257"/>
    </row>
    <row r="69" spans="2:5" s="26" customFormat="1" x14ac:dyDescent="0.2">
      <c r="C69" s="495"/>
      <c r="D69" s="154"/>
      <c r="E69" s="257"/>
    </row>
    <row r="70" spans="2:5" s="26" customFormat="1" x14ac:dyDescent="0.2">
      <c r="C70" s="495"/>
      <c r="D70" s="154"/>
      <c r="E70" s="257"/>
    </row>
    <row r="71" spans="2:5" s="26" customFormat="1" x14ac:dyDescent="0.2">
      <c r="C71" s="495"/>
      <c r="D71" s="154"/>
      <c r="E71" s="257"/>
    </row>
    <row r="72" spans="2:5" s="26" customFormat="1" x14ac:dyDescent="0.2">
      <c r="C72" s="495"/>
      <c r="D72" s="154"/>
      <c r="E72" s="257"/>
    </row>
    <row r="73" spans="2:5" s="26" customFormat="1" x14ac:dyDescent="0.2">
      <c r="C73" s="495"/>
      <c r="D73" s="154"/>
      <c r="E73" s="257"/>
    </row>
    <row r="74" spans="2:5" s="26" customFormat="1" x14ac:dyDescent="0.2">
      <c r="C74" s="495"/>
      <c r="D74" s="154"/>
      <c r="E74" s="257"/>
    </row>
    <row r="75" spans="2:5" s="26" customFormat="1" x14ac:dyDescent="0.2">
      <c r="C75" s="495"/>
      <c r="D75" s="154"/>
      <c r="E75" s="257"/>
    </row>
    <row r="76" spans="2:5" s="26" customFormat="1" x14ac:dyDescent="0.2">
      <c r="C76" s="495"/>
      <c r="D76" s="154"/>
      <c r="E76" s="257"/>
    </row>
    <row r="77" spans="2:5" s="26" customFormat="1" x14ac:dyDescent="0.2">
      <c r="C77" s="495"/>
      <c r="D77" s="154"/>
      <c r="E77" s="257"/>
    </row>
    <row r="78" spans="2:5" s="26" customFormat="1" x14ac:dyDescent="0.2">
      <c r="C78" s="495"/>
      <c r="D78" s="154"/>
      <c r="E78" s="257"/>
    </row>
    <row r="79" spans="2:5" s="26" customFormat="1" x14ac:dyDescent="0.2">
      <c r="C79" s="495"/>
      <c r="D79" s="154"/>
      <c r="E79" s="257"/>
    </row>
    <row r="80" spans="2:5" s="26" customFormat="1" x14ac:dyDescent="0.2">
      <c r="C80" s="495"/>
      <c r="D80" s="154"/>
      <c r="E80" s="257"/>
    </row>
    <row r="81" spans="3:5" s="26" customFormat="1" x14ac:dyDescent="0.2">
      <c r="C81" s="495"/>
      <c r="D81" s="154"/>
      <c r="E81" s="257"/>
    </row>
    <row r="82" spans="3:5" s="26" customFormat="1" x14ac:dyDescent="0.2">
      <c r="C82" s="495"/>
      <c r="D82" s="154"/>
      <c r="E82" s="257"/>
    </row>
    <row r="83" spans="3:5" s="26" customFormat="1" x14ac:dyDescent="0.2">
      <c r="C83" s="495"/>
      <c r="D83" s="154"/>
      <c r="E83" s="257"/>
    </row>
    <row r="84" spans="3:5" s="26" customFormat="1" x14ac:dyDescent="0.2">
      <c r="C84" s="495"/>
      <c r="D84" s="154"/>
      <c r="E84" s="257"/>
    </row>
    <row r="85" spans="3:5" s="26" customFormat="1" x14ac:dyDescent="0.2">
      <c r="C85" s="495"/>
      <c r="D85" s="154"/>
      <c r="E85" s="257"/>
    </row>
    <row r="86" spans="3:5" s="26" customFormat="1" x14ac:dyDescent="0.2">
      <c r="C86" s="495"/>
      <c r="D86" s="154"/>
      <c r="E86" s="257"/>
    </row>
    <row r="87" spans="3:5" s="26" customFormat="1" x14ac:dyDescent="0.2">
      <c r="C87" s="495"/>
      <c r="D87" s="154"/>
      <c r="E87" s="257"/>
    </row>
    <row r="88" spans="3:5" s="26" customFormat="1" x14ac:dyDescent="0.2">
      <c r="C88" s="495"/>
      <c r="D88" s="154"/>
      <c r="E88" s="257"/>
    </row>
    <row r="89" spans="3:5" s="26" customFormat="1" x14ac:dyDescent="0.2">
      <c r="C89" s="495"/>
      <c r="D89" s="154"/>
      <c r="E89" s="257"/>
    </row>
    <row r="90" spans="3:5" s="26" customFormat="1" x14ac:dyDescent="0.2">
      <c r="C90" s="495"/>
      <c r="D90" s="154"/>
      <c r="E90" s="257"/>
    </row>
    <row r="91" spans="3:5" s="26" customFormat="1" x14ac:dyDescent="0.2">
      <c r="C91" s="495"/>
      <c r="D91" s="154"/>
      <c r="E91" s="257"/>
    </row>
    <row r="92" spans="3:5" s="26" customFormat="1" x14ac:dyDescent="0.2">
      <c r="C92" s="495"/>
      <c r="D92" s="154"/>
      <c r="E92" s="257"/>
    </row>
    <row r="93" spans="3:5" s="26" customFormat="1" x14ac:dyDescent="0.2">
      <c r="C93" s="495"/>
      <c r="D93" s="154"/>
      <c r="E93" s="257"/>
    </row>
    <row r="94" spans="3:5" s="26" customFormat="1" x14ac:dyDescent="0.2">
      <c r="C94" s="495"/>
      <c r="D94" s="154"/>
      <c r="E94" s="257"/>
    </row>
    <row r="95" spans="3:5" s="26" customFormat="1" x14ac:dyDescent="0.2">
      <c r="C95" s="495"/>
      <c r="D95" s="154"/>
      <c r="E95" s="257"/>
    </row>
    <row r="96" spans="3:5" s="26" customFormat="1" x14ac:dyDescent="0.2">
      <c r="C96" s="495"/>
      <c r="D96" s="154"/>
      <c r="E96" s="257"/>
    </row>
    <row r="97" spans="3:5" s="26" customFormat="1" x14ac:dyDescent="0.2">
      <c r="C97" s="495"/>
      <c r="D97" s="154"/>
      <c r="E97" s="257"/>
    </row>
    <row r="98" spans="3:5" s="26" customFormat="1" x14ac:dyDescent="0.2">
      <c r="C98" s="495"/>
      <c r="D98" s="154"/>
      <c r="E98" s="257"/>
    </row>
    <row r="99" spans="3:5" s="26" customFormat="1" x14ac:dyDescent="0.2">
      <c r="C99" s="495"/>
      <c r="D99" s="154"/>
      <c r="E99" s="257"/>
    </row>
    <row r="100" spans="3:5" s="26" customFormat="1" x14ac:dyDescent="0.2">
      <c r="C100" s="495"/>
      <c r="D100" s="154"/>
      <c r="E100" s="257"/>
    </row>
    <row r="101" spans="3:5" s="26" customFormat="1" x14ac:dyDescent="0.2">
      <c r="C101" s="495"/>
      <c r="D101" s="154"/>
      <c r="E101" s="257"/>
    </row>
    <row r="102" spans="3:5" s="26" customFormat="1" x14ac:dyDescent="0.2">
      <c r="C102" s="495"/>
      <c r="D102" s="154"/>
      <c r="E102" s="257"/>
    </row>
  </sheetData>
  <mergeCells count="11">
    <mergeCell ref="E35:E36"/>
    <mergeCell ref="D35:D36"/>
    <mergeCell ref="A5:B5"/>
    <mergeCell ref="A45:B45"/>
    <mergeCell ref="B35:B36"/>
    <mergeCell ref="C35:C36"/>
    <mergeCell ref="A35:A36"/>
    <mergeCell ref="B13:B15"/>
    <mergeCell ref="C13:C15"/>
    <mergeCell ref="E13:E15"/>
    <mergeCell ref="A13:A15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80" firstPageNumber="215" orientation="portrait" useFirstPageNumber="1" r:id="rId1"/>
  <headerFooter alignWithMargins="0">
    <oddFooter>&amp;L&amp;"Arial,Kurzíva"Zastupitelstvo Olomouckého kraje 24. 6. 2016
4.1. - Rozpočet Olomouckého kraje 2015 – závěrečný účet
Příloha č. 11.: Příspěvky a dotace poskytnuté z rozpočtu Olomouckého kraje v roce 2015&amp;R&amp;"Arial,Kurzíva"Strana &amp;P (celkem 473)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T2688"/>
  <sheetViews>
    <sheetView showGridLines="0" tabSelected="1" view="pageBreakPreview" topLeftCell="B1" zoomScaleNormal="100" zoomScaleSheetLayoutView="100" workbookViewId="0">
      <selection activeCell="G2647" sqref="G2647"/>
    </sheetView>
  </sheetViews>
  <sheetFormatPr defaultColWidth="9.140625" defaultRowHeight="12.75" x14ac:dyDescent="0.2"/>
  <cols>
    <col min="1" max="1" width="9.42578125" style="15" hidden="1" customWidth="1"/>
    <col min="2" max="2" width="73" style="163" customWidth="1"/>
    <col min="3" max="3" width="20.7109375" style="128" customWidth="1"/>
    <col min="4" max="4" width="1.7109375" style="16" customWidth="1"/>
    <col min="5" max="5" width="19.140625" style="145" customWidth="1"/>
    <col min="6" max="6" width="17.85546875" style="55" customWidth="1"/>
    <col min="7" max="7" width="15.140625" style="17" customWidth="1"/>
    <col min="8" max="8" width="16.28515625" style="88" customWidth="1"/>
    <col min="9" max="9" width="14.140625" style="7" customWidth="1"/>
    <col min="10" max="10" width="14.140625" style="1" customWidth="1"/>
    <col min="11" max="11" width="15.85546875" style="1" customWidth="1"/>
    <col min="12" max="12" width="13.7109375" style="1" customWidth="1"/>
    <col min="13" max="13" width="14.85546875" style="1" customWidth="1"/>
    <col min="14" max="20" width="9.140625" style="1"/>
    <col min="21" max="16384" width="9.140625" style="18"/>
  </cols>
  <sheetData>
    <row r="1" spans="1:9" ht="18" x14ac:dyDescent="0.25">
      <c r="A1" s="31"/>
      <c r="B1" s="32" t="s">
        <v>60</v>
      </c>
      <c r="C1" s="141"/>
      <c r="D1" s="1"/>
      <c r="E1" s="139"/>
    </row>
    <row r="2" spans="1:9" ht="15.75" customHeight="1" x14ac:dyDescent="0.25">
      <c r="A2" s="31"/>
      <c r="B2" s="32"/>
      <c r="C2" s="141"/>
      <c r="D2" s="1"/>
      <c r="E2" s="139"/>
    </row>
    <row r="3" spans="1:9" ht="18.75" customHeight="1" x14ac:dyDescent="0.25">
      <c r="A3" s="31"/>
      <c r="B3" s="32" t="s">
        <v>8</v>
      </c>
      <c r="C3" s="141"/>
      <c r="D3" s="1"/>
      <c r="E3" s="139"/>
    </row>
    <row r="4" spans="1:9" ht="18.75" customHeight="1" x14ac:dyDescent="0.25">
      <c r="A4" s="31"/>
      <c r="B4" s="32"/>
      <c r="C4" s="141"/>
      <c r="D4" s="1"/>
      <c r="E4" s="139"/>
    </row>
    <row r="5" spans="1:9" ht="18.75" customHeight="1" x14ac:dyDescent="0.25">
      <c r="A5" s="31"/>
      <c r="B5" s="32"/>
      <c r="C5" s="141"/>
      <c r="D5" s="1"/>
      <c r="E5" s="139"/>
    </row>
    <row r="6" spans="1:9" ht="18" customHeight="1" x14ac:dyDescent="0.25">
      <c r="A6" s="31"/>
      <c r="B6" s="33" t="s">
        <v>13</v>
      </c>
      <c r="C6" s="141"/>
      <c r="D6" s="1"/>
      <c r="E6" s="139"/>
    </row>
    <row r="7" spans="1:9" ht="17.25" thickBot="1" x14ac:dyDescent="0.3">
      <c r="A7" s="31"/>
      <c r="B7" s="33"/>
      <c r="C7" s="180"/>
      <c r="D7" s="34"/>
      <c r="E7" s="143" t="s">
        <v>14</v>
      </c>
    </row>
    <row r="8" spans="1:9" s="2" customFormat="1" ht="14.25" thickTop="1" thickBot="1" x14ac:dyDescent="0.25">
      <c r="A8" s="35" t="s">
        <v>15</v>
      </c>
      <c r="B8" s="194" t="s">
        <v>16</v>
      </c>
      <c r="C8" s="189" t="s">
        <v>35</v>
      </c>
      <c r="D8" s="37"/>
      <c r="E8" s="195" t="s">
        <v>61</v>
      </c>
      <c r="F8" s="55"/>
      <c r="G8" s="17"/>
      <c r="H8" s="134"/>
      <c r="I8" s="38"/>
    </row>
    <row r="9" spans="1:9" ht="13.5" thickTop="1" x14ac:dyDescent="0.2">
      <c r="A9" s="39">
        <v>0</v>
      </c>
      <c r="B9" s="260" t="s">
        <v>178</v>
      </c>
      <c r="C9" s="269">
        <v>120000</v>
      </c>
      <c r="D9" s="40"/>
      <c r="E9" s="110"/>
    </row>
    <row r="10" spans="1:9" x14ac:dyDescent="0.2">
      <c r="A10" s="41"/>
      <c r="B10" s="127" t="s">
        <v>179</v>
      </c>
      <c r="C10" s="270">
        <v>100000</v>
      </c>
      <c r="D10" s="40"/>
      <c r="E10" s="107"/>
    </row>
    <row r="11" spans="1:9" x14ac:dyDescent="0.2">
      <c r="A11" s="42">
        <v>2</v>
      </c>
      <c r="B11" s="127" t="s">
        <v>180</v>
      </c>
      <c r="C11" s="270">
        <v>100000</v>
      </c>
      <c r="D11" s="40"/>
      <c r="E11" s="107"/>
      <c r="G11" s="44"/>
    </row>
    <row r="12" spans="1:9" x14ac:dyDescent="0.2">
      <c r="A12" s="42">
        <v>2</v>
      </c>
      <c r="B12" s="127" t="s">
        <v>181</v>
      </c>
      <c r="C12" s="270">
        <v>100000</v>
      </c>
      <c r="D12" s="40"/>
      <c r="E12" s="107"/>
    </row>
    <row r="13" spans="1:9" x14ac:dyDescent="0.2">
      <c r="A13" s="42">
        <v>9</v>
      </c>
      <c r="B13" s="127" t="s">
        <v>182</v>
      </c>
      <c r="C13" s="270">
        <v>100000</v>
      </c>
      <c r="D13" s="40"/>
      <c r="E13" s="107"/>
      <c r="F13" s="55" t="s">
        <v>45</v>
      </c>
      <c r="G13" s="84"/>
      <c r="H13" s="88">
        <f>C9+C10+C11+C12+C13</f>
        <v>520000</v>
      </c>
    </row>
    <row r="14" spans="1:9" x14ac:dyDescent="0.2">
      <c r="A14" s="42">
        <v>9</v>
      </c>
      <c r="B14" s="213" t="s">
        <v>200</v>
      </c>
      <c r="C14" s="271">
        <v>50000</v>
      </c>
      <c r="D14" s="40"/>
      <c r="E14" s="107"/>
    </row>
    <row r="15" spans="1:9" x14ac:dyDescent="0.2">
      <c r="A15" s="42">
        <v>9</v>
      </c>
      <c r="B15" s="213" t="s">
        <v>201</v>
      </c>
      <c r="C15" s="271">
        <v>50000</v>
      </c>
      <c r="D15" s="40"/>
      <c r="E15" s="107"/>
    </row>
    <row r="16" spans="1:9" x14ac:dyDescent="0.2">
      <c r="A16" s="42">
        <v>10</v>
      </c>
      <c r="B16" s="213" t="s">
        <v>202</v>
      </c>
      <c r="C16" s="271">
        <v>150000</v>
      </c>
      <c r="D16" s="40"/>
      <c r="E16" s="107"/>
      <c r="G16" s="6"/>
    </row>
    <row r="17" spans="1:8" x14ac:dyDescent="0.2">
      <c r="A17" s="42">
        <v>10</v>
      </c>
      <c r="B17" s="213" t="s">
        <v>203</v>
      </c>
      <c r="C17" s="271">
        <v>115000</v>
      </c>
      <c r="D17" s="40"/>
      <c r="E17" s="107"/>
      <c r="G17" s="6"/>
    </row>
    <row r="18" spans="1:8" x14ac:dyDescent="0.2">
      <c r="A18" s="42">
        <v>10</v>
      </c>
      <c r="B18" s="213" t="s">
        <v>200</v>
      </c>
      <c r="C18" s="271">
        <v>100000</v>
      </c>
      <c r="D18" s="40"/>
      <c r="E18" s="107"/>
    </row>
    <row r="19" spans="1:8" x14ac:dyDescent="0.2">
      <c r="A19" s="43">
        <v>10</v>
      </c>
      <c r="B19" s="213" t="s">
        <v>204</v>
      </c>
      <c r="C19" s="271">
        <v>100000</v>
      </c>
      <c r="D19" s="40"/>
      <c r="E19" s="107"/>
    </row>
    <row r="20" spans="1:8" x14ac:dyDescent="0.2">
      <c r="A20" s="43">
        <v>10</v>
      </c>
      <c r="B20" s="213" t="s">
        <v>205</v>
      </c>
      <c r="C20" s="271">
        <v>85000</v>
      </c>
      <c r="D20" s="40"/>
      <c r="E20" s="107"/>
      <c r="G20" s="6"/>
    </row>
    <row r="21" spans="1:8" x14ac:dyDescent="0.2">
      <c r="A21" s="43">
        <v>10</v>
      </c>
      <c r="B21" s="213" t="s">
        <v>206</v>
      </c>
      <c r="C21" s="271">
        <v>50000</v>
      </c>
      <c r="D21" s="40"/>
      <c r="E21" s="107"/>
      <c r="F21" s="55" t="s">
        <v>46</v>
      </c>
      <c r="H21" s="88">
        <f>C14+C15+C16+C17+C18+C19+C20+C21</f>
        <v>700000</v>
      </c>
    </row>
    <row r="22" spans="1:8" x14ac:dyDescent="0.2">
      <c r="A22" s="42">
        <v>10</v>
      </c>
      <c r="B22" s="129" t="s">
        <v>497</v>
      </c>
      <c r="C22" s="140">
        <v>200000</v>
      </c>
      <c r="D22" s="40"/>
      <c r="E22" s="107"/>
    </row>
    <row r="23" spans="1:8" x14ac:dyDescent="0.2">
      <c r="A23" s="42">
        <v>10</v>
      </c>
      <c r="B23" s="129" t="s">
        <v>498</v>
      </c>
      <c r="C23" s="181">
        <v>500000</v>
      </c>
      <c r="D23" s="40"/>
      <c r="E23" s="107"/>
    </row>
    <row r="24" spans="1:8" x14ac:dyDescent="0.2">
      <c r="A24" s="42">
        <v>10</v>
      </c>
      <c r="B24" s="129" t="s">
        <v>499</v>
      </c>
      <c r="C24" s="140">
        <v>300000</v>
      </c>
      <c r="D24" s="40"/>
      <c r="E24" s="107"/>
    </row>
    <row r="25" spans="1:8" x14ac:dyDescent="0.2">
      <c r="A25" s="42">
        <v>10</v>
      </c>
      <c r="B25" s="129" t="s">
        <v>500</v>
      </c>
      <c r="C25" s="140">
        <v>150000</v>
      </c>
      <c r="D25" s="40"/>
      <c r="E25" s="107"/>
      <c r="G25" s="44"/>
      <c r="H25" s="86"/>
    </row>
    <row r="26" spans="1:8" x14ac:dyDescent="0.2">
      <c r="A26" s="42"/>
      <c r="B26" s="129" t="s">
        <v>501</v>
      </c>
      <c r="C26" s="140">
        <v>200000</v>
      </c>
      <c r="D26" s="40"/>
      <c r="E26" s="111"/>
      <c r="H26" s="135"/>
    </row>
    <row r="27" spans="1:8" x14ac:dyDescent="0.2">
      <c r="A27" s="42"/>
      <c r="B27" s="129" t="s">
        <v>502</v>
      </c>
      <c r="C27" s="140">
        <v>180000</v>
      </c>
      <c r="D27" s="40"/>
      <c r="E27" s="107"/>
      <c r="H27" s="135"/>
    </row>
    <row r="28" spans="1:8" x14ac:dyDescent="0.2">
      <c r="A28" s="42"/>
      <c r="B28" s="129" t="s">
        <v>503</v>
      </c>
      <c r="C28" s="140">
        <v>1500000</v>
      </c>
      <c r="D28" s="40"/>
      <c r="E28" s="107"/>
      <c r="H28" s="135"/>
    </row>
    <row r="29" spans="1:8" x14ac:dyDescent="0.2">
      <c r="A29" s="42"/>
      <c r="B29" s="129" t="s">
        <v>504</v>
      </c>
      <c r="C29" s="140">
        <v>500000</v>
      </c>
      <c r="D29" s="40"/>
      <c r="E29" s="107"/>
      <c r="H29" s="135"/>
    </row>
    <row r="30" spans="1:8" x14ac:dyDescent="0.2">
      <c r="A30" s="42"/>
      <c r="B30" s="129" t="s">
        <v>505</v>
      </c>
      <c r="C30" s="140">
        <v>100000</v>
      </c>
      <c r="D30" s="40"/>
      <c r="E30" s="107"/>
      <c r="G30" s="6"/>
      <c r="H30" s="135"/>
    </row>
    <row r="31" spans="1:8" x14ac:dyDescent="0.2">
      <c r="A31" s="42"/>
      <c r="B31" s="129" t="s">
        <v>506</v>
      </c>
      <c r="C31" s="140">
        <v>150000</v>
      </c>
      <c r="D31" s="40"/>
      <c r="E31" s="107"/>
      <c r="H31" s="135"/>
    </row>
    <row r="32" spans="1:8" x14ac:dyDescent="0.2">
      <c r="A32" s="42"/>
      <c r="B32" s="129" t="s">
        <v>507</v>
      </c>
      <c r="C32" s="140">
        <v>100000</v>
      </c>
      <c r="D32" s="40"/>
      <c r="E32" s="107"/>
      <c r="H32" s="135"/>
    </row>
    <row r="33" spans="1:8" x14ac:dyDescent="0.2">
      <c r="A33" s="42"/>
      <c r="B33" s="129" t="s">
        <v>508</v>
      </c>
      <c r="C33" s="140">
        <v>130000</v>
      </c>
      <c r="D33" s="40"/>
      <c r="E33" s="107"/>
    </row>
    <row r="34" spans="1:8" x14ac:dyDescent="0.2">
      <c r="A34" s="42"/>
      <c r="B34" s="129" t="s">
        <v>509</v>
      </c>
      <c r="C34" s="140">
        <v>150000</v>
      </c>
      <c r="D34" s="40"/>
      <c r="E34" s="107"/>
      <c r="H34" s="135"/>
    </row>
    <row r="35" spans="1:8" x14ac:dyDescent="0.2">
      <c r="A35" s="42"/>
      <c r="B35" s="129" t="s">
        <v>510</v>
      </c>
      <c r="C35" s="140">
        <v>3600000</v>
      </c>
      <c r="D35" s="40"/>
      <c r="E35" s="107"/>
      <c r="H35" s="135"/>
    </row>
    <row r="36" spans="1:8" x14ac:dyDescent="0.2">
      <c r="A36" s="42"/>
      <c r="B36" s="129" t="s">
        <v>511</v>
      </c>
      <c r="C36" s="140">
        <v>1700000</v>
      </c>
      <c r="D36" s="40"/>
      <c r="E36" s="107"/>
      <c r="H36" s="135"/>
    </row>
    <row r="37" spans="1:8" x14ac:dyDescent="0.2">
      <c r="A37" s="42"/>
      <c r="B37" s="129" t="s">
        <v>512</v>
      </c>
      <c r="C37" s="140">
        <v>250000</v>
      </c>
      <c r="D37" s="40"/>
      <c r="E37" s="107"/>
      <c r="H37" s="135"/>
    </row>
    <row r="38" spans="1:8" x14ac:dyDescent="0.2">
      <c r="A38" s="42"/>
      <c r="B38" s="129" t="s">
        <v>513</v>
      </c>
      <c r="C38" s="140">
        <v>400000</v>
      </c>
      <c r="D38" s="40"/>
      <c r="E38" s="107"/>
      <c r="H38" s="135"/>
    </row>
    <row r="39" spans="1:8" x14ac:dyDescent="0.2">
      <c r="A39" s="42"/>
      <c r="B39" s="129" t="s">
        <v>514</v>
      </c>
      <c r="C39" s="140">
        <v>70000</v>
      </c>
      <c r="D39" s="40"/>
      <c r="E39" s="107"/>
      <c r="H39" s="135"/>
    </row>
    <row r="40" spans="1:8" x14ac:dyDescent="0.2">
      <c r="A40" s="42"/>
      <c r="B40" s="129" t="s">
        <v>515</v>
      </c>
      <c r="C40" s="140">
        <v>600000</v>
      </c>
      <c r="D40" s="40"/>
      <c r="E40" s="107"/>
      <c r="H40" s="135"/>
    </row>
    <row r="41" spans="1:8" x14ac:dyDescent="0.2">
      <c r="A41" s="42"/>
      <c r="B41" s="129" t="s">
        <v>516</v>
      </c>
      <c r="C41" s="140">
        <v>3500000</v>
      </c>
      <c r="D41" s="40"/>
      <c r="E41" s="107"/>
      <c r="H41" s="135"/>
    </row>
    <row r="42" spans="1:8" x14ac:dyDescent="0.2">
      <c r="A42" s="42"/>
      <c r="B42" s="129" t="s">
        <v>517</v>
      </c>
      <c r="C42" s="181">
        <v>80000</v>
      </c>
      <c r="D42" s="40"/>
      <c r="E42" s="107"/>
      <c r="H42" s="135"/>
    </row>
    <row r="43" spans="1:8" x14ac:dyDescent="0.2">
      <c r="A43" s="42"/>
      <c r="B43" s="129" t="s">
        <v>518</v>
      </c>
      <c r="C43" s="140">
        <v>60000</v>
      </c>
      <c r="D43" s="40"/>
      <c r="E43" s="107"/>
      <c r="H43" s="135"/>
    </row>
    <row r="44" spans="1:8" x14ac:dyDescent="0.2">
      <c r="A44" s="42"/>
      <c r="B44" s="129" t="s">
        <v>519</v>
      </c>
      <c r="C44" s="140">
        <v>100000</v>
      </c>
      <c r="D44" s="40"/>
      <c r="E44" s="107"/>
      <c r="H44" s="135"/>
    </row>
    <row r="45" spans="1:8" x14ac:dyDescent="0.2">
      <c r="A45" s="42"/>
      <c r="B45" s="129" t="s">
        <v>520</v>
      </c>
      <c r="C45" s="140">
        <v>400000</v>
      </c>
      <c r="D45" s="40"/>
      <c r="E45" s="107"/>
      <c r="H45" s="135"/>
    </row>
    <row r="46" spans="1:8" x14ac:dyDescent="0.2">
      <c r="A46" s="42"/>
      <c r="B46" s="129" t="s">
        <v>521</v>
      </c>
      <c r="C46" s="140">
        <v>350000</v>
      </c>
      <c r="D46" s="40"/>
      <c r="E46" s="107"/>
      <c r="H46" s="135"/>
    </row>
    <row r="47" spans="1:8" x14ac:dyDescent="0.2">
      <c r="A47" s="42"/>
      <c r="B47" s="129" t="s">
        <v>522</v>
      </c>
      <c r="C47" s="181">
        <v>30000</v>
      </c>
      <c r="D47" s="40"/>
      <c r="E47" s="107"/>
      <c r="H47" s="135"/>
    </row>
    <row r="48" spans="1:8" x14ac:dyDescent="0.2">
      <c r="A48" s="42"/>
      <c r="B48" s="129" t="s">
        <v>523</v>
      </c>
      <c r="C48" s="181">
        <v>100000</v>
      </c>
      <c r="D48" s="40"/>
      <c r="E48" s="107"/>
      <c r="H48" s="135"/>
    </row>
    <row r="49" spans="1:8" x14ac:dyDescent="0.2">
      <c r="A49" s="42"/>
      <c r="B49" s="129" t="s">
        <v>524</v>
      </c>
      <c r="C49" s="181">
        <v>100000</v>
      </c>
      <c r="D49" s="40"/>
      <c r="E49" s="107"/>
      <c r="H49" s="135"/>
    </row>
    <row r="50" spans="1:8" x14ac:dyDescent="0.2">
      <c r="A50" s="42"/>
      <c r="B50" s="129" t="s">
        <v>525</v>
      </c>
      <c r="C50" s="181">
        <v>150000</v>
      </c>
      <c r="D50" s="40"/>
      <c r="E50" s="107"/>
      <c r="H50" s="135"/>
    </row>
    <row r="51" spans="1:8" x14ac:dyDescent="0.2">
      <c r="A51" s="42"/>
      <c r="B51" s="129" t="s">
        <v>526</v>
      </c>
      <c r="C51" s="140">
        <v>80000</v>
      </c>
      <c r="D51" s="40"/>
      <c r="E51" s="107"/>
      <c r="H51" s="135"/>
    </row>
    <row r="52" spans="1:8" x14ac:dyDescent="0.2">
      <c r="A52" s="42"/>
      <c r="B52" s="129" t="s">
        <v>527</v>
      </c>
      <c r="C52" s="140">
        <v>50000</v>
      </c>
      <c r="D52" s="40"/>
      <c r="E52" s="107"/>
      <c r="H52" s="135"/>
    </row>
    <row r="53" spans="1:8" x14ac:dyDescent="0.2">
      <c r="A53" s="42"/>
      <c r="B53" s="129" t="s">
        <v>528</v>
      </c>
      <c r="C53" s="140">
        <v>50000</v>
      </c>
      <c r="D53" s="40"/>
      <c r="E53" s="107"/>
      <c r="H53" s="135"/>
    </row>
    <row r="54" spans="1:8" x14ac:dyDescent="0.2">
      <c r="A54" s="42"/>
      <c r="B54" s="129" t="s">
        <v>529</v>
      </c>
      <c r="C54" s="140">
        <v>100000</v>
      </c>
      <c r="D54" s="40"/>
      <c r="E54" s="107"/>
      <c r="H54" s="135"/>
    </row>
    <row r="55" spans="1:8" x14ac:dyDescent="0.2">
      <c r="A55" s="42"/>
      <c r="B55" s="129" t="s">
        <v>530</v>
      </c>
      <c r="C55" s="140">
        <v>70000</v>
      </c>
      <c r="D55" s="40"/>
      <c r="E55" s="107"/>
      <c r="H55" s="135"/>
    </row>
    <row r="56" spans="1:8" x14ac:dyDescent="0.2">
      <c r="A56" s="42"/>
      <c r="B56" s="129" t="s">
        <v>531</v>
      </c>
      <c r="C56" s="181">
        <v>200000</v>
      </c>
      <c r="D56" s="40"/>
      <c r="E56" s="107"/>
      <c r="H56" s="135"/>
    </row>
    <row r="57" spans="1:8" x14ac:dyDescent="0.2">
      <c r="A57" s="42"/>
      <c r="B57" s="129" t="s">
        <v>532</v>
      </c>
      <c r="C57" s="140">
        <v>350000</v>
      </c>
      <c r="D57" s="40"/>
      <c r="E57" s="107"/>
      <c r="H57" s="135"/>
    </row>
    <row r="58" spans="1:8" x14ac:dyDescent="0.2">
      <c r="A58" s="42"/>
      <c r="B58" s="129" t="s">
        <v>533</v>
      </c>
      <c r="C58" s="140">
        <v>300000</v>
      </c>
      <c r="D58" s="40"/>
      <c r="E58" s="107"/>
      <c r="H58" s="135"/>
    </row>
    <row r="59" spans="1:8" x14ac:dyDescent="0.2">
      <c r="A59" s="42"/>
      <c r="B59" s="129" t="s">
        <v>534</v>
      </c>
      <c r="C59" s="140">
        <v>150000</v>
      </c>
      <c r="D59" s="40"/>
      <c r="E59" s="107"/>
      <c r="H59" s="135"/>
    </row>
    <row r="60" spans="1:8" x14ac:dyDescent="0.2">
      <c r="A60" s="42"/>
      <c r="B60" s="129" t="s">
        <v>535</v>
      </c>
      <c r="C60" s="140">
        <v>500000</v>
      </c>
      <c r="D60" s="40"/>
      <c r="E60" s="107"/>
      <c r="H60" s="135"/>
    </row>
    <row r="61" spans="1:8" x14ac:dyDescent="0.2">
      <c r="A61" s="42"/>
      <c r="B61" s="129" t="s">
        <v>536</v>
      </c>
      <c r="C61" s="140">
        <v>50000</v>
      </c>
      <c r="D61" s="40"/>
      <c r="E61" s="107"/>
      <c r="H61" s="135"/>
    </row>
    <row r="62" spans="1:8" x14ac:dyDescent="0.2">
      <c r="A62" s="42"/>
      <c r="B62" s="129" t="s">
        <v>537</v>
      </c>
      <c r="C62" s="140">
        <v>100000</v>
      </c>
      <c r="D62" s="40"/>
      <c r="E62" s="107"/>
      <c r="H62" s="135"/>
    </row>
    <row r="63" spans="1:8" x14ac:dyDescent="0.2">
      <c r="A63" s="42"/>
      <c r="B63" s="129" t="s">
        <v>538</v>
      </c>
      <c r="C63" s="140">
        <v>80000</v>
      </c>
      <c r="D63" s="40"/>
      <c r="E63" s="107"/>
      <c r="H63" s="135"/>
    </row>
    <row r="64" spans="1:8" x14ac:dyDescent="0.2">
      <c r="A64" s="42"/>
      <c r="B64" s="129" t="s">
        <v>539</v>
      </c>
      <c r="C64" s="181">
        <v>50000</v>
      </c>
      <c r="D64" s="40"/>
      <c r="E64" s="107"/>
      <c r="H64" s="135"/>
    </row>
    <row r="65" spans="1:9" x14ac:dyDescent="0.2">
      <c r="A65" s="42"/>
      <c r="B65" s="129" t="s">
        <v>540</v>
      </c>
      <c r="C65" s="181">
        <v>50000</v>
      </c>
      <c r="D65" s="40"/>
      <c r="E65" s="131"/>
      <c r="H65" s="135"/>
    </row>
    <row r="66" spans="1:9" x14ac:dyDescent="0.2">
      <c r="A66" s="42"/>
      <c r="B66" s="129" t="s">
        <v>541</v>
      </c>
      <c r="C66" s="181">
        <v>200000</v>
      </c>
      <c r="D66" s="1"/>
      <c r="E66" s="108"/>
      <c r="H66" s="135"/>
    </row>
    <row r="67" spans="1:9" ht="25.5" x14ac:dyDescent="0.2">
      <c r="A67" s="31"/>
      <c r="B67" s="129" t="s">
        <v>542</v>
      </c>
      <c r="C67" s="140">
        <v>800000</v>
      </c>
      <c r="D67" s="1"/>
      <c r="E67" s="108"/>
      <c r="H67" s="135"/>
    </row>
    <row r="68" spans="1:9" ht="13.5" thickBot="1" x14ac:dyDescent="0.25">
      <c r="A68" s="31"/>
      <c r="B68" s="129" t="s">
        <v>543</v>
      </c>
      <c r="C68" s="140">
        <v>80000</v>
      </c>
      <c r="D68" s="34"/>
      <c r="E68" s="116"/>
    </row>
    <row r="69" spans="1:9" s="2" customFormat="1" ht="13.5" thickTop="1" x14ac:dyDescent="0.2">
      <c r="A69" s="35" t="s">
        <v>15</v>
      </c>
      <c r="B69" s="129" t="s">
        <v>544</v>
      </c>
      <c r="C69" s="140">
        <v>50000</v>
      </c>
      <c r="D69" s="37"/>
      <c r="E69" s="120"/>
      <c r="F69" s="55"/>
      <c r="G69" s="17"/>
      <c r="H69" s="134"/>
      <c r="I69" s="38"/>
    </row>
    <row r="70" spans="1:9" x14ac:dyDescent="0.2">
      <c r="A70" s="42"/>
      <c r="B70" s="129" t="s">
        <v>545</v>
      </c>
      <c r="C70" s="181">
        <v>80000</v>
      </c>
      <c r="D70" s="1"/>
      <c r="E70" s="108"/>
      <c r="H70" s="135"/>
    </row>
    <row r="71" spans="1:9" ht="13.5" thickBot="1" x14ac:dyDescent="0.25">
      <c r="A71" s="42"/>
      <c r="B71" s="368" t="s">
        <v>546</v>
      </c>
      <c r="C71" s="369">
        <v>150000</v>
      </c>
      <c r="D71" s="1"/>
      <c r="E71" s="109"/>
      <c r="H71" s="135"/>
    </row>
    <row r="72" spans="1:9" ht="13.5" thickTop="1" x14ac:dyDescent="0.2">
      <c r="A72" s="31"/>
      <c r="B72" s="366"/>
      <c r="C72" s="367"/>
      <c r="D72" s="1"/>
      <c r="E72" s="139"/>
      <c r="H72" s="135"/>
    </row>
    <row r="73" spans="1:9" ht="17.25" thickBot="1" x14ac:dyDescent="0.3">
      <c r="A73" s="31"/>
      <c r="B73" s="33"/>
      <c r="C73" s="180"/>
      <c r="D73" s="34"/>
      <c r="E73" s="143" t="s">
        <v>14</v>
      </c>
    </row>
    <row r="74" spans="1:9" s="2" customFormat="1" ht="14.25" thickTop="1" thickBot="1" x14ac:dyDescent="0.25">
      <c r="A74" s="35" t="s">
        <v>15</v>
      </c>
      <c r="B74" s="194" t="s">
        <v>16</v>
      </c>
      <c r="C74" s="189" t="s">
        <v>35</v>
      </c>
      <c r="D74" s="37"/>
      <c r="E74" s="195" t="s">
        <v>61</v>
      </c>
      <c r="F74" s="55"/>
      <c r="G74" s="17"/>
      <c r="H74" s="134"/>
      <c r="I74" s="38"/>
    </row>
    <row r="75" spans="1:9" ht="14.25" thickTop="1" thickBot="1" x14ac:dyDescent="0.25">
      <c r="A75" s="31"/>
      <c r="B75" s="129" t="s">
        <v>547</v>
      </c>
      <c r="C75" s="140">
        <v>45000</v>
      </c>
      <c r="D75" s="34"/>
      <c r="E75" s="116"/>
    </row>
    <row r="76" spans="1:9" s="2" customFormat="1" ht="13.5" thickTop="1" x14ac:dyDescent="0.2">
      <c r="A76" s="35" t="s">
        <v>15</v>
      </c>
      <c r="B76" s="129" t="s">
        <v>548</v>
      </c>
      <c r="C76" s="140">
        <v>100000</v>
      </c>
      <c r="D76" s="89"/>
      <c r="E76" s="268"/>
      <c r="F76" s="55"/>
      <c r="G76" s="17"/>
      <c r="H76" s="134"/>
      <c r="I76" s="38"/>
    </row>
    <row r="77" spans="1:9" ht="13.5" thickBot="1" x14ac:dyDescent="0.25">
      <c r="A77" s="31"/>
      <c r="B77" s="129" t="s">
        <v>549</v>
      </c>
      <c r="C77" s="181">
        <v>80000</v>
      </c>
      <c r="D77" s="34"/>
      <c r="E77" s="116"/>
    </row>
    <row r="78" spans="1:9" s="2" customFormat="1" ht="26.25" thickTop="1" x14ac:dyDescent="0.2">
      <c r="A78" s="35" t="s">
        <v>15</v>
      </c>
      <c r="B78" s="129" t="s">
        <v>550</v>
      </c>
      <c r="C78" s="140">
        <v>500000</v>
      </c>
      <c r="D78" s="37"/>
      <c r="E78" s="120"/>
      <c r="F78" s="55"/>
      <c r="G78" s="17"/>
      <c r="H78" s="134"/>
      <c r="I78" s="38"/>
    </row>
    <row r="79" spans="1:9" x14ac:dyDescent="0.2">
      <c r="A79" s="31"/>
      <c r="B79" s="129" t="s">
        <v>551</v>
      </c>
      <c r="C79" s="181">
        <v>100000</v>
      </c>
      <c r="D79" s="1"/>
      <c r="E79" s="108"/>
      <c r="H79" s="135"/>
    </row>
    <row r="80" spans="1:9" ht="13.5" thickBot="1" x14ac:dyDescent="0.25">
      <c r="A80" s="31"/>
      <c r="B80" s="129" t="s">
        <v>552</v>
      </c>
      <c r="C80" s="140">
        <v>100000</v>
      </c>
      <c r="D80" s="34"/>
      <c r="E80" s="116"/>
    </row>
    <row r="81" spans="1:9" s="2" customFormat="1" ht="13.5" thickTop="1" x14ac:dyDescent="0.2">
      <c r="A81" s="35" t="s">
        <v>15</v>
      </c>
      <c r="B81" s="129" t="s">
        <v>553</v>
      </c>
      <c r="C81" s="140">
        <v>600000</v>
      </c>
      <c r="D81" s="89"/>
      <c r="E81" s="118"/>
      <c r="F81" s="55"/>
      <c r="G81" s="17"/>
      <c r="H81" s="134"/>
      <c r="I81" s="38"/>
    </row>
    <row r="82" spans="1:9" x14ac:dyDescent="0.2">
      <c r="A82" s="42"/>
      <c r="B82" s="129" t="s">
        <v>554</v>
      </c>
      <c r="C82" s="181">
        <v>500000</v>
      </c>
      <c r="D82" s="40"/>
      <c r="E82" s="107"/>
      <c r="H82" s="135"/>
    </row>
    <row r="83" spans="1:9" x14ac:dyDescent="0.2">
      <c r="A83" s="42"/>
      <c r="B83" s="129" t="s">
        <v>555</v>
      </c>
      <c r="C83" s="140">
        <v>500000</v>
      </c>
      <c r="D83" s="40"/>
      <c r="E83" s="108"/>
      <c r="F83" s="55" t="s">
        <v>48</v>
      </c>
      <c r="G83" s="6"/>
      <c r="H83" s="88">
        <f>SUM(C22:C83)</f>
        <v>21715000</v>
      </c>
    </row>
    <row r="84" spans="1:9" x14ac:dyDescent="0.2">
      <c r="A84" s="42"/>
      <c r="B84" s="211" t="s">
        <v>1285</v>
      </c>
      <c r="C84" s="271">
        <v>250000</v>
      </c>
      <c r="D84" s="40"/>
      <c r="E84" s="107"/>
      <c r="H84" s="135"/>
    </row>
    <row r="85" spans="1:9" x14ac:dyDescent="0.2">
      <c r="A85" s="42"/>
      <c r="B85" s="211" t="s">
        <v>1286</v>
      </c>
      <c r="C85" s="271">
        <v>300000</v>
      </c>
      <c r="D85" s="40"/>
      <c r="E85" s="107"/>
      <c r="H85" s="135"/>
    </row>
    <row r="86" spans="1:9" x14ac:dyDescent="0.2">
      <c r="A86" s="42"/>
      <c r="B86" s="211" t="s">
        <v>1287</v>
      </c>
      <c r="C86" s="271">
        <v>400000</v>
      </c>
      <c r="D86" s="40"/>
      <c r="E86" s="107"/>
    </row>
    <row r="87" spans="1:9" x14ac:dyDescent="0.2">
      <c r="A87" s="42"/>
      <c r="B87" s="211" t="s">
        <v>1287</v>
      </c>
      <c r="C87" s="271">
        <v>50000</v>
      </c>
      <c r="D87" s="40"/>
      <c r="E87" s="107"/>
      <c r="H87" s="135"/>
    </row>
    <row r="88" spans="1:9" x14ac:dyDescent="0.2">
      <c r="A88" s="42"/>
      <c r="B88" s="211" t="s">
        <v>1288</v>
      </c>
      <c r="C88" s="271">
        <v>100000</v>
      </c>
      <c r="D88" s="40"/>
      <c r="E88" s="107"/>
    </row>
    <row r="89" spans="1:9" x14ac:dyDescent="0.2">
      <c r="A89" s="42"/>
      <c r="B89" s="211" t="s">
        <v>1289</v>
      </c>
      <c r="C89" s="271">
        <v>100000</v>
      </c>
      <c r="D89" s="40"/>
      <c r="E89" s="107"/>
      <c r="H89" s="135"/>
    </row>
    <row r="90" spans="1:9" x14ac:dyDescent="0.2">
      <c r="A90" s="42"/>
      <c r="B90" s="211" t="s">
        <v>1290</v>
      </c>
      <c r="C90" s="271">
        <v>50000</v>
      </c>
      <c r="D90" s="40"/>
      <c r="E90" s="108"/>
      <c r="G90" s="6"/>
      <c r="H90" s="135"/>
    </row>
    <row r="91" spans="1:9" x14ac:dyDescent="0.2">
      <c r="A91" s="42"/>
      <c r="B91" s="211" t="s">
        <v>1291</v>
      </c>
      <c r="C91" s="271">
        <v>100000</v>
      </c>
      <c r="D91" s="40"/>
      <c r="E91" s="111"/>
      <c r="G91" s="6"/>
    </row>
    <row r="92" spans="1:9" x14ac:dyDescent="0.2">
      <c r="A92" s="42">
        <v>10</v>
      </c>
      <c r="B92" s="211" t="s">
        <v>1292</v>
      </c>
      <c r="C92" s="271">
        <v>80000</v>
      </c>
      <c r="D92" s="40"/>
      <c r="E92" s="107"/>
    </row>
    <row r="93" spans="1:9" x14ac:dyDescent="0.2">
      <c r="A93" s="42">
        <v>10</v>
      </c>
      <c r="B93" s="211" t="s">
        <v>1293</v>
      </c>
      <c r="C93" s="271">
        <v>50000</v>
      </c>
      <c r="D93" s="40"/>
      <c r="E93" s="107"/>
    </row>
    <row r="94" spans="1:9" x14ac:dyDescent="0.2">
      <c r="A94" s="42">
        <v>10</v>
      </c>
      <c r="B94" s="211" t="s">
        <v>1294</v>
      </c>
      <c r="C94" s="271">
        <v>50000</v>
      </c>
      <c r="D94" s="40"/>
      <c r="E94" s="107"/>
    </row>
    <row r="95" spans="1:9" x14ac:dyDescent="0.2">
      <c r="A95" s="42">
        <v>10</v>
      </c>
      <c r="B95" s="310" t="s">
        <v>1295</v>
      </c>
      <c r="C95" s="271">
        <v>200000</v>
      </c>
      <c r="D95" s="40"/>
      <c r="E95" s="107"/>
      <c r="F95" s="55" t="s">
        <v>49</v>
      </c>
      <c r="H95" s="88">
        <f>C84+C85+C86+C87+C88+C89+C90+C91+C92+C93+C94+C95</f>
        <v>1730000</v>
      </c>
    </row>
    <row r="96" spans="1:9" x14ac:dyDescent="0.2">
      <c r="A96" s="42">
        <v>10</v>
      </c>
      <c r="B96" s="314" t="s">
        <v>1399</v>
      </c>
      <c r="C96" s="229">
        <v>150000</v>
      </c>
      <c r="D96" s="40"/>
      <c r="E96" s="107"/>
    </row>
    <row r="97" spans="1:5" x14ac:dyDescent="0.2">
      <c r="A97" s="42">
        <v>10</v>
      </c>
      <c r="B97" s="314" t="s">
        <v>1400</v>
      </c>
      <c r="C97" s="318">
        <v>450000</v>
      </c>
      <c r="D97" s="40"/>
      <c r="E97" s="107"/>
    </row>
    <row r="98" spans="1:5" x14ac:dyDescent="0.2">
      <c r="A98" s="42">
        <v>10</v>
      </c>
      <c r="B98" s="314" t="s">
        <v>1401</v>
      </c>
      <c r="C98" s="318">
        <v>500000</v>
      </c>
      <c r="D98" s="40"/>
      <c r="E98" s="107"/>
    </row>
    <row r="99" spans="1:5" x14ac:dyDescent="0.2">
      <c r="A99" s="42">
        <v>10</v>
      </c>
      <c r="B99" s="314" t="s">
        <v>1402</v>
      </c>
      <c r="C99" s="318">
        <v>550000</v>
      </c>
      <c r="D99" s="40"/>
      <c r="E99" s="107"/>
    </row>
    <row r="100" spans="1:5" x14ac:dyDescent="0.2">
      <c r="A100" s="42">
        <v>10</v>
      </c>
      <c r="B100" s="314" t="s">
        <v>1403</v>
      </c>
      <c r="C100" s="318">
        <v>200000</v>
      </c>
      <c r="D100" s="40"/>
      <c r="E100" s="107"/>
    </row>
    <row r="101" spans="1:5" x14ac:dyDescent="0.2">
      <c r="A101" s="42">
        <v>10</v>
      </c>
      <c r="B101" s="314" t="s">
        <v>1404</v>
      </c>
      <c r="C101" s="318">
        <v>100000</v>
      </c>
      <c r="D101" s="40"/>
      <c r="E101" s="107"/>
    </row>
    <row r="102" spans="1:5" x14ac:dyDescent="0.2">
      <c r="A102" s="42">
        <v>10</v>
      </c>
      <c r="B102" s="314" t="s">
        <v>1405</v>
      </c>
      <c r="C102" s="318">
        <v>550000</v>
      </c>
      <c r="D102" s="40"/>
      <c r="E102" s="107"/>
    </row>
    <row r="103" spans="1:5" x14ac:dyDescent="0.2">
      <c r="A103" s="42"/>
      <c r="B103" s="314" t="s">
        <v>1406</v>
      </c>
      <c r="C103" s="318">
        <v>700000</v>
      </c>
      <c r="D103" s="40"/>
      <c r="E103" s="107"/>
    </row>
    <row r="104" spans="1:5" x14ac:dyDescent="0.2">
      <c r="A104" s="42"/>
      <c r="B104" s="314" t="s">
        <v>1407</v>
      </c>
      <c r="C104" s="318">
        <v>100000</v>
      </c>
      <c r="D104" s="40"/>
      <c r="E104" s="107"/>
    </row>
    <row r="105" spans="1:5" x14ac:dyDescent="0.2">
      <c r="A105" s="42"/>
      <c r="B105" s="314" t="s">
        <v>1408</v>
      </c>
      <c r="C105" s="318">
        <v>300000</v>
      </c>
      <c r="D105" s="40"/>
      <c r="E105" s="107"/>
    </row>
    <row r="106" spans="1:5" x14ac:dyDescent="0.2">
      <c r="A106" s="42"/>
      <c r="B106" s="314" t="s">
        <v>1409</v>
      </c>
      <c r="C106" s="318">
        <v>300000</v>
      </c>
      <c r="D106" s="40"/>
      <c r="E106" s="107"/>
    </row>
    <row r="107" spans="1:5" x14ac:dyDescent="0.2">
      <c r="A107" s="42"/>
      <c r="B107" s="314" t="s">
        <v>1410</v>
      </c>
      <c r="C107" s="318">
        <v>500000</v>
      </c>
      <c r="D107" s="40"/>
      <c r="E107" s="107"/>
    </row>
    <row r="108" spans="1:5" x14ac:dyDescent="0.2">
      <c r="A108" s="42"/>
      <c r="B108" s="314" t="s">
        <v>1411</v>
      </c>
      <c r="C108" s="318">
        <v>400000</v>
      </c>
      <c r="D108" s="40"/>
      <c r="E108" s="107"/>
    </row>
    <row r="109" spans="1:5" x14ac:dyDescent="0.2">
      <c r="A109" s="42"/>
      <c r="B109" s="314" t="s">
        <v>1412</v>
      </c>
      <c r="C109" s="318">
        <v>100000</v>
      </c>
      <c r="D109" s="40"/>
      <c r="E109" s="107"/>
    </row>
    <row r="110" spans="1:5" x14ac:dyDescent="0.2">
      <c r="A110" s="42"/>
      <c r="B110" s="314" t="s">
        <v>1406</v>
      </c>
      <c r="C110" s="318">
        <v>220000</v>
      </c>
      <c r="D110" s="40"/>
      <c r="E110" s="107"/>
    </row>
    <row r="111" spans="1:5" x14ac:dyDescent="0.2">
      <c r="A111" s="42"/>
      <c r="B111" s="314" t="s">
        <v>1413</v>
      </c>
      <c r="C111" s="318">
        <v>80000</v>
      </c>
      <c r="D111" s="40"/>
      <c r="E111" s="107"/>
    </row>
    <row r="112" spans="1:5" x14ac:dyDescent="0.2">
      <c r="A112" s="42"/>
      <c r="B112" s="314" t="s">
        <v>1414</v>
      </c>
      <c r="C112" s="318">
        <v>400000</v>
      </c>
      <c r="D112" s="40"/>
      <c r="E112" s="107"/>
    </row>
    <row r="113" spans="1:5" x14ac:dyDescent="0.2">
      <c r="A113" s="42"/>
      <c r="B113" s="314" t="s">
        <v>1415</v>
      </c>
      <c r="C113" s="318">
        <v>100000</v>
      </c>
      <c r="D113" s="40"/>
      <c r="E113" s="107"/>
    </row>
    <row r="114" spans="1:5" x14ac:dyDescent="0.2">
      <c r="A114" s="42"/>
      <c r="B114" s="314" t="s">
        <v>1416</v>
      </c>
      <c r="C114" s="318">
        <v>100000</v>
      </c>
      <c r="D114" s="40"/>
      <c r="E114" s="107"/>
    </row>
    <row r="115" spans="1:5" x14ac:dyDescent="0.2">
      <c r="A115" s="42"/>
      <c r="B115" s="314" t="s">
        <v>1417</v>
      </c>
      <c r="C115" s="318">
        <v>300000</v>
      </c>
      <c r="D115" s="40"/>
      <c r="E115" s="107"/>
    </row>
    <row r="116" spans="1:5" x14ac:dyDescent="0.2">
      <c r="A116" s="42"/>
      <c r="B116" s="314" t="s">
        <v>1418</v>
      </c>
      <c r="C116" s="318">
        <v>60000</v>
      </c>
      <c r="D116" s="40"/>
      <c r="E116" s="107"/>
    </row>
    <row r="117" spans="1:5" x14ac:dyDescent="0.2">
      <c r="A117" s="42"/>
      <c r="B117" s="314" t="s">
        <v>1419</v>
      </c>
      <c r="C117" s="318">
        <v>300000</v>
      </c>
      <c r="D117" s="40"/>
      <c r="E117" s="107"/>
    </row>
    <row r="118" spans="1:5" x14ac:dyDescent="0.2">
      <c r="A118" s="42"/>
      <c r="B118" s="314" t="s">
        <v>1420</v>
      </c>
      <c r="C118" s="318">
        <v>200000</v>
      </c>
      <c r="D118" s="40"/>
      <c r="E118" s="107"/>
    </row>
    <row r="119" spans="1:5" x14ac:dyDescent="0.2">
      <c r="A119" s="42"/>
      <c r="B119" s="314" t="s">
        <v>1421</v>
      </c>
      <c r="C119" s="318">
        <v>600000</v>
      </c>
      <c r="D119" s="40"/>
      <c r="E119" s="107"/>
    </row>
    <row r="120" spans="1:5" x14ac:dyDescent="0.2">
      <c r="A120" s="42"/>
      <c r="B120" s="314" t="s">
        <v>1422</v>
      </c>
      <c r="C120" s="318">
        <v>100000</v>
      </c>
      <c r="D120" s="40"/>
      <c r="E120" s="107"/>
    </row>
    <row r="121" spans="1:5" x14ac:dyDescent="0.2">
      <c r="A121" s="42"/>
      <c r="B121" s="314" t="s">
        <v>1423</v>
      </c>
      <c r="C121" s="318">
        <v>100000</v>
      </c>
      <c r="D121" s="40"/>
      <c r="E121" s="107"/>
    </row>
    <row r="122" spans="1:5" x14ac:dyDescent="0.2">
      <c r="A122" s="42"/>
      <c r="B122" s="314" t="s">
        <v>1424</v>
      </c>
      <c r="C122" s="318">
        <v>450000</v>
      </c>
      <c r="D122" s="40"/>
      <c r="E122" s="107"/>
    </row>
    <row r="123" spans="1:5" ht="13.9" customHeight="1" x14ac:dyDescent="0.2">
      <c r="A123" s="42"/>
      <c r="B123" s="558" t="s">
        <v>1443</v>
      </c>
      <c r="C123" s="526">
        <v>350000</v>
      </c>
      <c r="D123" s="40"/>
      <c r="E123" s="528"/>
    </row>
    <row r="124" spans="1:5" ht="13.9" customHeight="1" x14ac:dyDescent="0.2">
      <c r="A124" s="42"/>
      <c r="B124" s="559"/>
      <c r="C124" s="527"/>
      <c r="D124" s="40"/>
      <c r="E124" s="529"/>
    </row>
    <row r="125" spans="1:5" x14ac:dyDescent="0.2">
      <c r="A125" s="42"/>
      <c r="B125" s="314" t="s">
        <v>1425</v>
      </c>
      <c r="C125" s="318">
        <v>250000</v>
      </c>
      <c r="D125" s="40"/>
      <c r="E125" s="107"/>
    </row>
    <row r="126" spans="1:5" x14ac:dyDescent="0.2">
      <c r="A126" s="42"/>
      <c r="B126" s="314" t="s">
        <v>1426</v>
      </c>
      <c r="C126" s="318">
        <v>50000</v>
      </c>
      <c r="D126" s="40"/>
      <c r="E126" s="107"/>
    </row>
    <row r="127" spans="1:5" x14ac:dyDescent="0.2">
      <c r="A127" s="42"/>
      <c r="B127" s="314" t="s">
        <v>1427</v>
      </c>
      <c r="C127" s="318">
        <v>14700</v>
      </c>
      <c r="D127" s="40"/>
      <c r="E127" s="107"/>
    </row>
    <row r="128" spans="1:5" x14ac:dyDescent="0.2">
      <c r="A128" s="42"/>
      <c r="B128" s="314" t="s">
        <v>1428</v>
      </c>
      <c r="C128" s="318">
        <v>150000</v>
      </c>
      <c r="D128" s="40"/>
      <c r="E128" s="107"/>
    </row>
    <row r="129" spans="1:8" x14ac:dyDescent="0.2">
      <c r="A129" s="42"/>
      <c r="B129" s="314" t="s">
        <v>1429</v>
      </c>
      <c r="C129" s="318">
        <v>100000</v>
      </c>
      <c r="D129" s="40"/>
      <c r="E129" s="107"/>
    </row>
    <row r="130" spans="1:8" x14ac:dyDescent="0.2">
      <c r="A130" s="42"/>
      <c r="B130" s="314" t="s">
        <v>1429</v>
      </c>
      <c r="C130" s="318">
        <v>1000000</v>
      </c>
      <c r="D130" s="40"/>
      <c r="E130" s="107"/>
    </row>
    <row r="131" spans="1:8" x14ac:dyDescent="0.2">
      <c r="A131" s="42"/>
      <c r="B131" s="314" t="s">
        <v>1430</v>
      </c>
      <c r="C131" s="318">
        <v>500000</v>
      </c>
      <c r="D131" s="40"/>
      <c r="E131" s="107"/>
    </row>
    <row r="132" spans="1:8" x14ac:dyDescent="0.2">
      <c r="A132" s="42"/>
      <c r="B132" s="314" t="s">
        <v>1431</v>
      </c>
      <c r="C132" s="318">
        <v>100000</v>
      </c>
      <c r="D132" s="40"/>
      <c r="E132" s="107"/>
    </row>
    <row r="133" spans="1:8" x14ac:dyDescent="0.2">
      <c r="A133" s="42"/>
      <c r="B133" s="314" t="s">
        <v>1432</v>
      </c>
      <c r="C133" s="318">
        <v>58000</v>
      </c>
      <c r="D133" s="40"/>
      <c r="E133" s="107"/>
    </row>
    <row r="134" spans="1:8" x14ac:dyDescent="0.2">
      <c r="A134" s="42"/>
      <c r="B134" s="314" t="s">
        <v>1433</v>
      </c>
      <c r="C134" s="318">
        <v>200000</v>
      </c>
      <c r="D134" s="40"/>
      <c r="E134" s="107"/>
    </row>
    <row r="135" spans="1:8" x14ac:dyDescent="0.2">
      <c r="A135" s="42"/>
      <c r="B135" s="314" t="s">
        <v>1434</v>
      </c>
      <c r="C135" s="318">
        <v>50000</v>
      </c>
      <c r="D135" s="40"/>
      <c r="E135" s="107"/>
    </row>
    <row r="136" spans="1:8" x14ac:dyDescent="0.2">
      <c r="A136" s="42"/>
      <c r="B136" s="314" t="s">
        <v>1435</v>
      </c>
      <c r="C136" s="318">
        <v>50000</v>
      </c>
      <c r="D136" s="40"/>
      <c r="E136" s="107"/>
    </row>
    <row r="137" spans="1:8" x14ac:dyDescent="0.2">
      <c r="A137" s="42"/>
      <c r="B137" s="314" t="s">
        <v>1436</v>
      </c>
      <c r="C137" s="318">
        <v>300000</v>
      </c>
      <c r="D137" s="40"/>
      <c r="E137" s="107"/>
    </row>
    <row r="138" spans="1:8" x14ac:dyDescent="0.2">
      <c r="A138" s="42"/>
      <c r="B138" s="314" t="s">
        <v>1437</v>
      </c>
      <c r="C138" s="318">
        <v>75000</v>
      </c>
      <c r="D138" s="40"/>
      <c r="E138" s="107"/>
    </row>
    <row r="139" spans="1:8" x14ac:dyDescent="0.2">
      <c r="A139" s="42"/>
      <c r="B139" s="314" t="s">
        <v>1438</v>
      </c>
      <c r="C139" s="318">
        <v>50000</v>
      </c>
      <c r="D139" s="40"/>
      <c r="E139" s="107"/>
    </row>
    <row r="140" spans="1:8" x14ac:dyDescent="0.2">
      <c r="A140" s="42"/>
      <c r="B140" s="314" t="s">
        <v>1439</v>
      </c>
      <c r="C140" s="318">
        <v>150000</v>
      </c>
      <c r="D140" s="40"/>
      <c r="E140" s="107"/>
    </row>
    <row r="141" spans="1:8" x14ac:dyDescent="0.2">
      <c r="A141" s="42"/>
      <c r="B141" s="314" t="s">
        <v>1440</v>
      </c>
      <c r="C141" s="318">
        <v>200000</v>
      </c>
      <c r="D141" s="40"/>
      <c r="E141" s="107"/>
    </row>
    <row r="142" spans="1:8" x14ac:dyDescent="0.2">
      <c r="A142" s="42"/>
      <c r="B142" s="314" t="s">
        <v>1441</v>
      </c>
      <c r="C142" s="318">
        <v>100000</v>
      </c>
      <c r="D142" s="40"/>
      <c r="E142" s="107"/>
    </row>
    <row r="143" spans="1:8" ht="13.5" thickBot="1" x14ac:dyDescent="0.25">
      <c r="A143" s="42"/>
      <c r="B143" s="372" t="s">
        <v>1442</v>
      </c>
      <c r="C143" s="373">
        <v>500000</v>
      </c>
      <c r="D143" s="40"/>
      <c r="E143" s="109"/>
      <c r="F143" s="55" t="s">
        <v>51</v>
      </c>
      <c r="H143" s="88">
        <f>SUM(C96:C143)</f>
        <v>12157700</v>
      </c>
    </row>
    <row r="144" spans="1:8" ht="13.5" thickTop="1" x14ac:dyDescent="0.2">
      <c r="A144" s="42"/>
      <c r="B144" s="370"/>
      <c r="C144" s="371"/>
      <c r="D144" s="1"/>
      <c r="E144" s="139"/>
    </row>
    <row r="145" spans="1:9" ht="17.25" thickBot="1" x14ac:dyDescent="0.3">
      <c r="A145" s="31"/>
      <c r="B145" s="33"/>
      <c r="C145" s="180"/>
      <c r="D145" s="34"/>
      <c r="E145" s="143" t="s">
        <v>14</v>
      </c>
    </row>
    <row r="146" spans="1:9" s="2" customFormat="1" ht="14.25" thickTop="1" thickBot="1" x14ac:dyDescent="0.25">
      <c r="A146" s="35" t="s">
        <v>15</v>
      </c>
      <c r="B146" s="194" t="s">
        <v>16</v>
      </c>
      <c r="C146" s="189" t="s">
        <v>35</v>
      </c>
      <c r="D146" s="37"/>
      <c r="E146" s="195" t="s">
        <v>61</v>
      </c>
      <c r="F146" s="55"/>
      <c r="G146" s="17"/>
      <c r="H146" s="134"/>
      <c r="I146" s="38"/>
    </row>
    <row r="147" spans="1:9" ht="13.5" thickTop="1" x14ac:dyDescent="0.2">
      <c r="A147" s="42">
        <v>10</v>
      </c>
      <c r="B147" s="95" t="s">
        <v>1378</v>
      </c>
      <c r="C147" s="229">
        <v>250000</v>
      </c>
      <c r="D147" s="40"/>
      <c r="E147" s="107"/>
      <c r="H147" s="135"/>
    </row>
    <row r="148" spans="1:9" x14ac:dyDescent="0.2">
      <c r="A148" s="42">
        <v>10</v>
      </c>
      <c r="B148" s="95" t="s">
        <v>1379</v>
      </c>
      <c r="C148" s="229">
        <v>300000</v>
      </c>
      <c r="D148" s="40"/>
      <c r="E148" s="107"/>
    </row>
    <row r="149" spans="1:9" x14ac:dyDescent="0.2">
      <c r="A149" s="42">
        <v>10</v>
      </c>
      <c r="B149" s="95" t="s">
        <v>1380</v>
      </c>
      <c r="C149" s="229">
        <v>500000</v>
      </c>
      <c r="D149" s="1"/>
      <c r="E149" s="108"/>
      <c r="F149" s="55" t="s">
        <v>52</v>
      </c>
      <c r="H149" s="88">
        <f>C147+C148+C149</f>
        <v>1050000</v>
      </c>
    </row>
    <row r="150" spans="1:9" ht="13.5" thickBot="1" x14ac:dyDescent="0.25">
      <c r="A150" s="31"/>
      <c r="B150" s="341" t="s">
        <v>1748</v>
      </c>
      <c r="C150" s="342">
        <v>800000</v>
      </c>
      <c r="D150" s="34"/>
      <c r="E150" s="116"/>
    </row>
    <row r="151" spans="1:9" s="2" customFormat="1" ht="13.5" thickTop="1" x14ac:dyDescent="0.2">
      <c r="A151" s="35" t="s">
        <v>15</v>
      </c>
      <c r="B151" s="341" t="s">
        <v>1749</v>
      </c>
      <c r="C151" s="342">
        <v>200000</v>
      </c>
      <c r="D151" s="89"/>
      <c r="E151" s="268"/>
      <c r="F151" s="55"/>
      <c r="G151" s="17"/>
      <c r="H151" s="134"/>
      <c r="I151" s="38"/>
    </row>
    <row r="152" spans="1:9" x14ac:dyDescent="0.2">
      <c r="A152" s="42"/>
      <c r="B152" s="341" t="s">
        <v>1750</v>
      </c>
      <c r="C152" s="342">
        <v>100000</v>
      </c>
      <c r="D152" s="1"/>
      <c r="E152" s="108"/>
    </row>
    <row r="153" spans="1:9" ht="13.5" thickBot="1" x14ac:dyDescent="0.25">
      <c r="A153" s="42"/>
      <c r="B153" s="341" t="s">
        <v>1751</v>
      </c>
      <c r="C153" s="343">
        <v>50000</v>
      </c>
      <c r="D153" s="40"/>
      <c r="E153" s="107"/>
      <c r="F153" s="55" t="s">
        <v>1752</v>
      </c>
      <c r="H153" s="88">
        <f>C150+C151+C152+C153</f>
        <v>1150000</v>
      </c>
    </row>
    <row r="154" spans="1:9" ht="21" customHeight="1" thickTop="1" thickBot="1" x14ac:dyDescent="0.25">
      <c r="A154" s="42"/>
      <c r="B154" s="47" t="s">
        <v>18</v>
      </c>
      <c r="C154" s="80">
        <f>SUM(C9:C71,C75:C143,C147:C153)</f>
        <v>39022700</v>
      </c>
      <c r="D154" s="100"/>
      <c r="E154" s="80">
        <f>SUM(E9:E153)</f>
        <v>0</v>
      </c>
      <c r="G154" s="44"/>
      <c r="H154" s="86">
        <f>H153+H149+H143+H95+H83+H21+H13</f>
        <v>39022700</v>
      </c>
    </row>
    <row r="155" spans="1:9" ht="13.5" thickTop="1" x14ac:dyDescent="0.2">
      <c r="A155" s="49"/>
      <c r="B155" s="178"/>
      <c r="C155" s="50"/>
      <c r="D155" s="1"/>
      <c r="E155" s="139"/>
      <c r="G155" s="6"/>
      <c r="H155" s="86"/>
    </row>
    <row r="156" spans="1:9" x14ac:dyDescent="0.2">
      <c r="A156" s="31"/>
      <c r="B156" s="178"/>
      <c r="C156" s="50"/>
      <c r="D156" s="1"/>
      <c r="E156" s="139"/>
      <c r="G156" s="6"/>
      <c r="H156" s="86"/>
    </row>
    <row r="157" spans="1:9" ht="12" customHeight="1" x14ac:dyDescent="0.2">
      <c r="A157" s="31"/>
      <c r="B157" s="178"/>
      <c r="C157" s="50"/>
      <c r="D157" s="1"/>
      <c r="E157" s="139"/>
      <c r="G157" s="6"/>
      <c r="H157" s="86"/>
    </row>
    <row r="158" spans="1:9" ht="15.75" x14ac:dyDescent="0.25">
      <c r="A158" s="51"/>
      <c r="B158" s="11" t="s">
        <v>42</v>
      </c>
      <c r="C158" s="141"/>
      <c r="D158" s="1"/>
      <c r="E158" s="139"/>
    </row>
    <row r="159" spans="1:9" ht="16.5" thickBot="1" x14ac:dyDescent="0.3">
      <c r="A159" s="51"/>
      <c r="B159" s="55"/>
      <c r="C159" s="180"/>
      <c r="D159" s="34"/>
      <c r="E159" s="143" t="s">
        <v>14</v>
      </c>
    </row>
    <row r="160" spans="1:9" ht="17.25" thickTop="1" thickBot="1" x14ac:dyDescent="0.3">
      <c r="A160" s="51"/>
      <c r="B160" s="36" t="s">
        <v>16</v>
      </c>
      <c r="C160" s="189" t="s">
        <v>17</v>
      </c>
      <c r="D160" s="37"/>
      <c r="E160" s="113" t="s">
        <v>61</v>
      </c>
    </row>
    <row r="161" spans="1:9" ht="13.5" thickTop="1" x14ac:dyDescent="0.2">
      <c r="A161" s="41">
        <v>0</v>
      </c>
      <c r="B161" s="260" t="s">
        <v>183</v>
      </c>
      <c r="C161" s="157">
        <v>25000</v>
      </c>
      <c r="D161" s="40"/>
      <c r="E161" s="111"/>
      <c r="F161" s="55" t="s">
        <v>45</v>
      </c>
      <c r="H161" s="88">
        <f>C161</f>
        <v>25000</v>
      </c>
    </row>
    <row r="162" spans="1:9" x14ac:dyDescent="0.2">
      <c r="A162" s="41">
        <v>0</v>
      </c>
      <c r="B162" s="213" t="s">
        <v>207</v>
      </c>
      <c r="C162" s="271">
        <v>20000</v>
      </c>
      <c r="D162" s="40"/>
      <c r="E162" s="107"/>
    </row>
    <row r="163" spans="1:9" x14ac:dyDescent="0.2">
      <c r="A163" s="41">
        <v>0</v>
      </c>
      <c r="B163" s="213" t="s">
        <v>208</v>
      </c>
      <c r="C163" s="271">
        <v>20000</v>
      </c>
      <c r="D163" s="40"/>
      <c r="E163" s="107"/>
    </row>
    <row r="164" spans="1:9" x14ac:dyDescent="0.2">
      <c r="A164" s="41">
        <v>0</v>
      </c>
      <c r="B164" s="213" t="s">
        <v>209</v>
      </c>
      <c r="C164" s="271">
        <v>10000</v>
      </c>
      <c r="D164" s="40"/>
      <c r="E164" s="107"/>
      <c r="G164" s="44"/>
      <c r="H164" s="86"/>
    </row>
    <row r="165" spans="1:9" ht="15" x14ac:dyDescent="0.25">
      <c r="A165" s="41">
        <v>0</v>
      </c>
      <c r="B165" s="262" t="s">
        <v>210</v>
      </c>
      <c r="C165" s="271">
        <v>20000</v>
      </c>
      <c r="D165" s="40"/>
      <c r="E165" s="107"/>
    </row>
    <row r="166" spans="1:9" ht="15" x14ac:dyDescent="0.25">
      <c r="A166" s="41">
        <v>0</v>
      </c>
      <c r="B166" s="262" t="s">
        <v>211</v>
      </c>
      <c r="C166" s="271">
        <v>20000</v>
      </c>
      <c r="D166" s="40"/>
      <c r="E166" s="107"/>
    </row>
    <row r="167" spans="1:9" ht="15" x14ac:dyDescent="0.25">
      <c r="A167" s="41">
        <v>0</v>
      </c>
      <c r="B167" s="262" t="s">
        <v>212</v>
      </c>
      <c r="C167" s="271">
        <v>25000</v>
      </c>
      <c r="D167" s="40"/>
      <c r="E167" s="108"/>
      <c r="H167" s="86"/>
      <c r="I167" s="6"/>
    </row>
    <row r="168" spans="1:9" ht="15.75" x14ac:dyDescent="0.25">
      <c r="A168" s="51"/>
      <c r="B168" s="262" t="s">
        <v>213</v>
      </c>
      <c r="C168" s="271">
        <v>20000</v>
      </c>
      <c r="D168" s="34"/>
      <c r="E168" s="116"/>
    </row>
    <row r="169" spans="1:9" ht="15.75" x14ac:dyDescent="0.25">
      <c r="A169" s="51"/>
      <c r="B169" s="262" t="s">
        <v>214</v>
      </c>
      <c r="C169" s="271">
        <v>15000</v>
      </c>
      <c r="D169" s="37"/>
      <c r="E169" s="118"/>
    </row>
    <row r="170" spans="1:9" ht="15" x14ac:dyDescent="0.25">
      <c r="A170" s="41">
        <v>0</v>
      </c>
      <c r="B170" s="262" t="s">
        <v>215</v>
      </c>
      <c r="C170" s="271">
        <v>25000</v>
      </c>
      <c r="D170" s="40"/>
      <c r="E170" s="111"/>
    </row>
    <row r="171" spans="1:9" ht="15" x14ac:dyDescent="0.25">
      <c r="A171" s="41">
        <v>0</v>
      </c>
      <c r="B171" s="262" t="s">
        <v>216</v>
      </c>
      <c r="C171" s="271">
        <v>15000</v>
      </c>
      <c r="D171" s="40"/>
      <c r="E171" s="107"/>
    </row>
    <row r="172" spans="1:9" ht="15" x14ac:dyDescent="0.25">
      <c r="A172" s="41">
        <v>0</v>
      </c>
      <c r="B172" s="262" t="s">
        <v>217</v>
      </c>
      <c r="C172" s="271">
        <v>15000</v>
      </c>
      <c r="D172" s="40"/>
      <c r="E172" s="107"/>
    </row>
    <row r="173" spans="1:9" ht="15" x14ac:dyDescent="0.25">
      <c r="A173" s="41">
        <v>0</v>
      </c>
      <c r="B173" s="262" t="s">
        <v>218</v>
      </c>
      <c r="C173" s="271">
        <v>20000</v>
      </c>
      <c r="D173" s="40"/>
      <c r="E173" s="107"/>
    </row>
    <row r="174" spans="1:9" ht="15" x14ac:dyDescent="0.25">
      <c r="A174" s="41">
        <v>0</v>
      </c>
      <c r="B174" s="262" t="s">
        <v>219</v>
      </c>
      <c r="C174" s="271">
        <v>20000</v>
      </c>
      <c r="D174" s="40"/>
      <c r="E174" s="107"/>
    </row>
    <row r="175" spans="1:9" ht="15" x14ac:dyDescent="0.25">
      <c r="A175" s="41">
        <v>0</v>
      </c>
      <c r="B175" s="262" t="s">
        <v>220</v>
      </c>
      <c r="C175" s="271">
        <v>15000</v>
      </c>
      <c r="D175" s="40"/>
      <c r="E175" s="107"/>
    </row>
    <row r="176" spans="1:9" ht="15" x14ac:dyDescent="0.25">
      <c r="A176" s="41">
        <v>0</v>
      </c>
      <c r="B176" s="262" t="s">
        <v>221</v>
      </c>
      <c r="C176" s="271">
        <v>10000</v>
      </c>
      <c r="D176" s="40"/>
      <c r="E176" s="107"/>
    </row>
    <row r="177" spans="1:5" ht="15" x14ac:dyDescent="0.25">
      <c r="A177" s="41">
        <v>0</v>
      </c>
      <c r="B177" s="262" t="s">
        <v>222</v>
      </c>
      <c r="C177" s="271">
        <v>25000</v>
      </c>
      <c r="D177" s="40"/>
      <c r="E177" s="107"/>
    </row>
    <row r="178" spans="1:5" ht="15" x14ac:dyDescent="0.25">
      <c r="A178" s="41">
        <v>0</v>
      </c>
      <c r="B178" s="262" t="s">
        <v>223</v>
      </c>
      <c r="C178" s="271">
        <v>20000</v>
      </c>
      <c r="D178" s="40"/>
      <c r="E178" s="107"/>
    </row>
    <row r="179" spans="1:5" ht="15" x14ac:dyDescent="0.25">
      <c r="A179" s="41">
        <v>0</v>
      </c>
      <c r="B179" s="262" t="s">
        <v>205</v>
      </c>
      <c r="C179" s="271">
        <v>20000</v>
      </c>
      <c r="D179" s="40"/>
      <c r="E179" s="107"/>
    </row>
    <row r="180" spans="1:5" ht="15" x14ac:dyDescent="0.25">
      <c r="A180" s="41">
        <v>0</v>
      </c>
      <c r="B180" s="262" t="s">
        <v>224</v>
      </c>
      <c r="C180" s="271">
        <v>10000</v>
      </c>
      <c r="D180" s="40"/>
      <c r="E180" s="107"/>
    </row>
    <row r="181" spans="1:5" ht="15.75" thickBot="1" x14ac:dyDescent="0.3">
      <c r="A181" s="53">
        <v>0</v>
      </c>
      <c r="B181" s="262" t="s">
        <v>225</v>
      </c>
      <c r="C181" s="271">
        <v>10000</v>
      </c>
      <c r="D181" s="40"/>
      <c r="E181" s="108"/>
    </row>
    <row r="182" spans="1:5" ht="15.75" thickTop="1" x14ac:dyDescent="0.25">
      <c r="A182" s="56">
        <v>0</v>
      </c>
      <c r="B182" s="262" t="s">
        <v>226</v>
      </c>
      <c r="C182" s="271">
        <v>10000</v>
      </c>
      <c r="D182" s="40"/>
      <c r="E182" s="111"/>
    </row>
    <row r="183" spans="1:5" ht="15" x14ac:dyDescent="0.25">
      <c r="A183" s="41">
        <v>0</v>
      </c>
      <c r="B183" s="262" t="s">
        <v>227</v>
      </c>
      <c r="C183" s="271">
        <v>10000</v>
      </c>
      <c r="D183" s="40"/>
      <c r="E183" s="107"/>
    </row>
    <row r="184" spans="1:5" ht="15" x14ac:dyDescent="0.25">
      <c r="A184" s="41">
        <v>0</v>
      </c>
      <c r="B184" s="262" t="s">
        <v>228</v>
      </c>
      <c r="C184" s="271">
        <v>25000</v>
      </c>
      <c r="D184" s="40"/>
      <c r="E184" s="107"/>
    </row>
    <row r="185" spans="1:5" ht="15" x14ac:dyDescent="0.25">
      <c r="A185" s="41">
        <v>0</v>
      </c>
      <c r="B185" s="262" t="s">
        <v>229</v>
      </c>
      <c r="C185" s="271">
        <v>10000</v>
      </c>
      <c r="D185" s="40"/>
      <c r="E185" s="107"/>
    </row>
    <row r="186" spans="1:5" ht="15" x14ac:dyDescent="0.25">
      <c r="A186" s="41">
        <v>0</v>
      </c>
      <c r="B186" s="262" t="s">
        <v>230</v>
      </c>
      <c r="C186" s="271">
        <v>7000</v>
      </c>
      <c r="D186" s="40"/>
      <c r="E186" s="107"/>
    </row>
    <row r="187" spans="1:5" ht="15" x14ac:dyDescent="0.25">
      <c r="A187" s="41">
        <v>0</v>
      </c>
      <c r="B187" s="262" t="s">
        <v>231</v>
      </c>
      <c r="C187" s="271">
        <v>15000</v>
      </c>
      <c r="D187" s="40"/>
      <c r="E187" s="107"/>
    </row>
    <row r="188" spans="1:5" ht="15" x14ac:dyDescent="0.25">
      <c r="A188" s="41">
        <v>0</v>
      </c>
      <c r="B188" s="262" t="s">
        <v>232</v>
      </c>
      <c r="C188" s="271">
        <v>25000</v>
      </c>
      <c r="D188" s="40"/>
      <c r="E188" s="107"/>
    </row>
    <row r="189" spans="1:5" ht="13.5" customHeight="1" x14ac:dyDescent="0.25">
      <c r="A189" s="41">
        <v>0</v>
      </c>
      <c r="B189" s="262" t="s">
        <v>233</v>
      </c>
      <c r="C189" s="271">
        <v>10000</v>
      </c>
      <c r="D189" s="40"/>
      <c r="E189" s="108"/>
    </row>
    <row r="190" spans="1:5" ht="15" x14ac:dyDescent="0.25">
      <c r="A190" s="41">
        <v>0</v>
      </c>
      <c r="B190" s="262" t="s">
        <v>234</v>
      </c>
      <c r="C190" s="271">
        <v>15000</v>
      </c>
      <c r="D190" s="40"/>
      <c r="E190" s="144"/>
    </row>
    <row r="191" spans="1:5" ht="15" x14ac:dyDescent="0.25">
      <c r="A191" s="41">
        <v>0</v>
      </c>
      <c r="B191" s="262" t="s">
        <v>235</v>
      </c>
      <c r="C191" s="271">
        <v>10000</v>
      </c>
      <c r="D191" s="40"/>
      <c r="E191" s="144"/>
    </row>
    <row r="192" spans="1:5" ht="15" x14ac:dyDescent="0.25">
      <c r="A192" s="41">
        <v>0</v>
      </c>
      <c r="B192" s="262" t="s">
        <v>236</v>
      </c>
      <c r="C192" s="271">
        <v>10000</v>
      </c>
      <c r="D192" s="40"/>
      <c r="E192" s="111"/>
    </row>
    <row r="193" spans="1:8" ht="15" x14ac:dyDescent="0.25">
      <c r="A193" s="41">
        <v>0</v>
      </c>
      <c r="B193" s="262" t="s">
        <v>237</v>
      </c>
      <c r="C193" s="271">
        <v>15000</v>
      </c>
      <c r="D193" s="40"/>
      <c r="E193" s="107"/>
    </row>
    <row r="194" spans="1:8" ht="15" x14ac:dyDescent="0.25">
      <c r="A194" s="41">
        <v>0</v>
      </c>
      <c r="B194" s="262" t="s">
        <v>238</v>
      </c>
      <c r="C194" s="271">
        <v>10000</v>
      </c>
      <c r="D194" s="40"/>
      <c r="E194" s="107"/>
    </row>
    <row r="195" spans="1:8" ht="15" x14ac:dyDescent="0.25">
      <c r="A195" s="41">
        <v>0</v>
      </c>
      <c r="B195" s="262" t="s">
        <v>239</v>
      </c>
      <c r="C195" s="271">
        <v>25000</v>
      </c>
      <c r="D195" s="40"/>
      <c r="E195" s="108"/>
    </row>
    <row r="196" spans="1:8" ht="15" x14ac:dyDescent="0.25">
      <c r="A196" s="41">
        <v>0</v>
      </c>
      <c r="B196" s="262" t="s">
        <v>240</v>
      </c>
      <c r="C196" s="271">
        <v>10000</v>
      </c>
      <c r="D196" s="40"/>
      <c r="E196" s="107"/>
    </row>
    <row r="197" spans="1:8" ht="15" x14ac:dyDescent="0.25">
      <c r="A197" s="41">
        <v>0</v>
      </c>
      <c r="B197" s="262" t="s">
        <v>241</v>
      </c>
      <c r="C197" s="271">
        <v>7000</v>
      </c>
      <c r="D197" s="40"/>
      <c r="E197" s="107"/>
    </row>
    <row r="198" spans="1:8" ht="15" x14ac:dyDescent="0.25">
      <c r="A198" s="41">
        <v>0</v>
      </c>
      <c r="B198" s="262" t="s">
        <v>242</v>
      </c>
      <c r="C198" s="271">
        <v>20000</v>
      </c>
      <c r="D198" s="40"/>
      <c r="E198" s="107"/>
      <c r="F198" s="55" t="s">
        <v>46</v>
      </c>
      <c r="H198" s="88">
        <f>C162+C163+C164+C165+C166+C167+C168+C169+C170+C171+C172+C173+C174+C175+C176+C177+C178+C179+C180+C181+C182+C183+C184+C185+C186+C187+C188+C189+C190+C191+C192+C193+C194+C195+C196+C197+C198</f>
        <v>589000</v>
      </c>
    </row>
    <row r="199" spans="1:8" x14ac:dyDescent="0.2">
      <c r="A199" s="41">
        <v>0</v>
      </c>
      <c r="B199" s="93" t="s">
        <v>556</v>
      </c>
      <c r="C199" s="92">
        <v>10000</v>
      </c>
      <c r="D199" s="40"/>
      <c r="E199" s="107"/>
    </row>
    <row r="200" spans="1:8" ht="25.5" x14ac:dyDescent="0.2">
      <c r="A200" s="41">
        <v>0</v>
      </c>
      <c r="B200" s="93" t="s">
        <v>557</v>
      </c>
      <c r="C200" s="92">
        <v>15000</v>
      </c>
      <c r="D200" s="40"/>
      <c r="E200" s="107"/>
    </row>
    <row r="201" spans="1:8" x14ac:dyDescent="0.2">
      <c r="A201" s="41">
        <v>0</v>
      </c>
      <c r="B201" s="93" t="s">
        <v>558</v>
      </c>
      <c r="C201" s="92">
        <v>15000</v>
      </c>
      <c r="D201" s="40"/>
      <c r="E201" s="107"/>
    </row>
    <row r="202" spans="1:8" x14ac:dyDescent="0.2">
      <c r="A202" s="41">
        <v>0</v>
      </c>
      <c r="B202" s="94" t="s">
        <v>559</v>
      </c>
      <c r="C202" s="92">
        <v>15000</v>
      </c>
      <c r="D202" s="40"/>
      <c r="E202" s="107"/>
    </row>
    <row r="203" spans="1:8" x14ac:dyDescent="0.2">
      <c r="A203" s="41">
        <v>0</v>
      </c>
      <c r="B203" s="93" t="s">
        <v>560</v>
      </c>
      <c r="C203" s="92">
        <v>20000</v>
      </c>
      <c r="D203" s="40"/>
      <c r="E203" s="107"/>
    </row>
    <row r="204" spans="1:8" x14ac:dyDescent="0.2">
      <c r="A204" s="41">
        <v>0</v>
      </c>
      <c r="B204" s="93" t="s">
        <v>561</v>
      </c>
      <c r="C204" s="92">
        <v>25000</v>
      </c>
      <c r="D204" s="40"/>
      <c r="E204" s="107"/>
    </row>
    <row r="205" spans="1:8" x14ac:dyDescent="0.2">
      <c r="A205" s="41">
        <v>0</v>
      </c>
      <c r="B205" s="94" t="s">
        <v>562</v>
      </c>
      <c r="C205" s="92">
        <v>15000</v>
      </c>
      <c r="D205" s="40"/>
      <c r="E205" s="107"/>
    </row>
    <row r="206" spans="1:8" x14ac:dyDescent="0.2">
      <c r="A206" s="41">
        <v>0</v>
      </c>
      <c r="B206" s="93" t="s">
        <v>563</v>
      </c>
      <c r="C206" s="92">
        <v>25000</v>
      </c>
      <c r="D206" s="40"/>
      <c r="E206" s="107"/>
    </row>
    <row r="207" spans="1:8" x14ac:dyDescent="0.2">
      <c r="A207" s="41">
        <v>0</v>
      </c>
      <c r="B207" s="93" t="s">
        <v>564</v>
      </c>
      <c r="C207" s="92">
        <v>10000</v>
      </c>
      <c r="D207" s="40"/>
      <c r="E207" s="107"/>
    </row>
    <row r="208" spans="1:8" x14ac:dyDescent="0.2">
      <c r="A208" s="41">
        <v>0</v>
      </c>
      <c r="B208" s="94" t="s">
        <v>565</v>
      </c>
      <c r="C208" s="92">
        <v>15000</v>
      </c>
      <c r="D208" s="40"/>
      <c r="E208" s="107"/>
    </row>
    <row r="209" spans="1:5" ht="13.5" thickBot="1" x14ac:dyDescent="0.25">
      <c r="A209" s="41">
        <v>0</v>
      </c>
      <c r="B209" s="375" t="s">
        <v>566</v>
      </c>
      <c r="C209" s="376">
        <v>25000</v>
      </c>
      <c r="D209" s="40"/>
      <c r="E209" s="109"/>
    </row>
    <row r="210" spans="1:5" ht="13.5" thickTop="1" x14ac:dyDescent="0.2">
      <c r="A210" s="41"/>
      <c r="B210" s="366"/>
      <c r="C210" s="391"/>
      <c r="D210" s="1"/>
      <c r="E210" s="139"/>
    </row>
    <row r="211" spans="1:5" ht="16.5" thickBot="1" x14ac:dyDescent="0.3">
      <c r="A211" s="51"/>
      <c r="B211" s="55"/>
      <c r="C211" s="180"/>
      <c r="D211" s="34"/>
      <c r="E211" s="143" t="s">
        <v>14</v>
      </c>
    </row>
    <row r="212" spans="1:5" ht="17.25" thickTop="1" thickBot="1" x14ac:dyDescent="0.3">
      <c r="A212" s="51"/>
      <c r="B212" s="36" t="s">
        <v>16</v>
      </c>
      <c r="C212" s="189" t="s">
        <v>17</v>
      </c>
      <c r="D212" s="37"/>
      <c r="E212" s="113" t="s">
        <v>61</v>
      </c>
    </row>
    <row r="213" spans="1:5" ht="13.5" thickTop="1" x14ac:dyDescent="0.2">
      <c r="A213" s="41">
        <v>0</v>
      </c>
      <c r="B213" s="417" t="s">
        <v>567</v>
      </c>
      <c r="C213" s="418">
        <v>15000</v>
      </c>
      <c r="D213" s="40"/>
      <c r="E213" s="114"/>
    </row>
    <row r="214" spans="1:5" x14ac:dyDescent="0.2">
      <c r="A214" s="41">
        <v>0</v>
      </c>
      <c r="B214" s="419" t="s">
        <v>568</v>
      </c>
      <c r="C214" s="420">
        <v>20000</v>
      </c>
      <c r="D214" s="40"/>
      <c r="E214" s="111"/>
    </row>
    <row r="215" spans="1:5" x14ac:dyDescent="0.2">
      <c r="A215" s="41">
        <v>0</v>
      </c>
      <c r="B215" s="93" t="s">
        <v>569</v>
      </c>
      <c r="C215" s="92">
        <v>20000</v>
      </c>
      <c r="D215" s="40"/>
      <c r="E215" s="107"/>
    </row>
    <row r="216" spans="1:5" x14ac:dyDescent="0.2">
      <c r="A216" s="41">
        <v>0</v>
      </c>
      <c r="B216" s="93" t="s">
        <v>570</v>
      </c>
      <c r="C216" s="92">
        <v>25000</v>
      </c>
      <c r="D216" s="40"/>
      <c r="E216" s="108"/>
    </row>
    <row r="217" spans="1:5" x14ac:dyDescent="0.2">
      <c r="A217" s="41">
        <v>0</v>
      </c>
      <c r="B217" s="93" t="s">
        <v>571</v>
      </c>
      <c r="C217" s="92">
        <v>20000</v>
      </c>
      <c r="D217" s="40"/>
      <c r="E217" s="107"/>
    </row>
    <row r="218" spans="1:5" x14ac:dyDescent="0.2">
      <c r="A218" s="41">
        <v>0</v>
      </c>
      <c r="B218" s="93" t="s">
        <v>572</v>
      </c>
      <c r="C218" s="92">
        <v>25000</v>
      </c>
      <c r="D218" s="40"/>
      <c r="E218" s="107"/>
    </row>
    <row r="219" spans="1:5" x14ac:dyDescent="0.2">
      <c r="A219" s="41">
        <v>0</v>
      </c>
      <c r="B219" s="93" t="s">
        <v>573</v>
      </c>
      <c r="C219" s="92">
        <v>25000</v>
      </c>
      <c r="D219" s="1"/>
      <c r="E219" s="108"/>
    </row>
    <row r="220" spans="1:5" ht="15.75" x14ac:dyDescent="0.25">
      <c r="A220" s="51"/>
      <c r="B220" s="93" t="s">
        <v>574</v>
      </c>
      <c r="C220" s="92">
        <v>20000</v>
      </c>
      <c r="D220" s="34"/>
      <c r="E220" s="116"/>
    </row>
    <row r="221" spans="1:5" ht="15.75" x14ac:dyDescent="0.25">
      <c r="A221" s="51"/>
      <c r="B221" s="93" t="s">
        <v>575</v>
      </c>
      <c r="C221" s="92">
        <v>15000</v>
      </c>
      <c r="D221" s="89"/>
      <c r="E221" s="118"/>
    </row>
    <row r="222" spans="1:5" x14ac:dyDescent="0.2">
      <c r="A222" s="41">
        <v>0</v>
      </c>
      <c r="B222" s="93" t="s">
        <v>576</v>
      </c>
      <c r="C222" s="92">
        <v>20000</v>
      </c>
      <c r="D222" s="1"/>
      <c r="E222" s="108"/>
    </row>
    <row r="223" spans="1:5" x14ac:dyDescent="0.2">
      <c r="A223" s="41">
        <v>0</v>
      </c>
      <c r="B223" s="93" t="s">
        <v>577</v>
      </c>
      <c r="C223" s="92">
        <v>25000</v>
      </c>
      <c r="D223" s="40"/>
      <c r="E223" s="107"/>
    </row>
    <row r="224" spans="1:5" x14ac:dyDescent="0.2">
      <c r="A224" s="41">
        <v>0</v>
      </c>
      <c r="B224" s="93" t="s">
        <v>578</v>
      </c>
      <c r="C224" s="92">
        <v>10000</v>
      </c>
      <c r="D224" s="40"/>
      <c r="E224" s="107"/>
    </row>
    <row r="225" spans="1:11" x14ac:dyDescent="0.2">
      <c r="A225" s="41">
        <v>0</v>
      </c>
      <c r="B225" s="93" t="s">
        <v>579</v>
      </c>
      <c r="C225" s="92">
        <v>15000</v>
      </c>
      <c r="D225" s="40"/>
      <c r="E225" s="107"/>
    </row>
    <row r="226" spans="1:11" x14ac:dyDescent="0.2">
      <c r="A226" s="41">
        <v>0</v>
      </c>
      <c r="B226" s="93" t="s">
        <v>580</v>
      </c>
      <c r="C226" s="92">
        <v>20000</v>
      </c>
      <c r="D226" s="40"/>
      <c r="E226" s="107"/>
    </row>
    <row r="227" spans="1:11" x14ac:dyDescent="0.2">
      <c r="A227" s="41">
        <v>0</v>
      </c>
      <c r="B227" s="93" t="s">
        <v>581</v>
      </c>
      <c r="C227" s="92">
        <v>20000</v>
      </c>
      <c r="D227" s="40"/>
      <c r="E227" s="108"/>
    </row>
    <row r="228" spans="1:11" x14ac:dyDescent="0.2">
      <c r="A228" s="41">
        <v>0</v>
      </c>
      <c r="B228" s="93" t="s">
        <v>582</v>
      </c>
      <c r="C228" s="92">
        <v>25000</v>
      </c>
      <c r="D228" s="40"/>
      <c r="E228" s="111"/>
    </row>
    <row r="229" spans="1:11" x14ac:dyDescent="0.2">
      <c r="A229" s="41">
        <v>0</v>
      </c>
      <c r="B229" s="93" t="s">
        <v>583</v>
      </c>
      <c r="C229" s="92">
        <v>25000</v>
      </c>
      <c r="D229" s="40"/>
      <c r="E229" s="107"/>
    </row>
    <row r="230" spans="1:11" ht="12.75" customHeight="1" x14ac:dyDescent="0.2">
      <c r="A230" s="41">
        <v>0</v>
      </c>
      <c r="B230" s="93" t="s">
        <v>584</v>
      </c>
      <c r="C230" s="92">
        <v>20000</v>
      </c>
      <c r="D230" s="40"/>
      <c r="E230" s="107"/>
    </row>
    <row r="231" spans="1:11" ht="12.75" customHeight="1" x14ac:dyDescent="0.2">
      <c r="A231" s="42">
        <v>8</v>
      </c>
      <c r="B231" s="93" t="s">
        <v>585</v>
      </c>
      <c r="C231" s="92">
        <v>20000</v>
      </c>
      <c r="D231" s="40"/>
      <c r="E231" s="107"/>
    </row>
    <row r="232" spans="1:11" ht="12.75" customHeight="1" x14ac:dyDescent="0.2">
      <c r="A232" s="42">
        <v>9</v>
      </c>
      <c r="B232" s="93" t="s">
        <v>586</v>
      </c>
      <c r="C232" s="92">
        <v>25000</v>
      </c>
      <c r="D232" s="40"/>
      <c r="E232" s="107"/>
      <c r="G232" s="6"/>
      <c r="H232" s="86"/>
      <c r="I232" s="57"/>
      <c r="J232" s="58"/>
      <c r="K232" s="59"/>
    </row>
    <row r="233" spans="1:11" ht="12.75" customHeight="1" x14ac:dyDescent="0.2">
      <c r="A233" s="42">
        <v>9</v>
      </c>
      <c r="B233" s="93" t="s">
        <v>587</v>
      </c>
      <c r="C233" s="92">
        <v>10000</v>
      </c>
      <c r="D233" s="40"/>
      <c r="E233" s="107"/>
    </row>
    <row r="234" spans="1:11" ht="12.75" customHeight="1" x14ac:dyDescent="0.2">
      <c r="A234" s="42">
        <v>9</v>
      </c>
      <c r="B234" s="93" t="s">
        <v>588</v>
      </c>
      <c r="C234" s="92">
        <v>25000</v>
      </c>
      <c r="D234" s="40"/>
      <c r="E234" s="108"/>
    </row>
    <row r="235" spans="1:11" ht="12.75" customHeight="1" x14ac:dyDescent="0.2">
      <c r="A235" s="42">
        <v>9</v>
      </c>
      <c r="B235" s="129" t="s">
        <v>589</v>
      </c>
      <c r="C235" s="90">
        <v>15000</v>
      </c>
      <c r="D235" s="40"/>
      <c r="E235" s="111"/>
    </row>
    <row r="236" spans="1:11" ht="12.75" customHeight="1" x14ac:dyDescent="0.2">
      <c r="A236" s="42">
        <v>9</v>
      </c>
      <c r="B236" s="93" t="s">
        <v>590</v>
      </c>
      <c r="C236" s="92">
        <v>20000</v>
      </c>
      <c r="D236" s="40"/>
      <c r="E236" s="108"/>
    </row>
    <row r="237" spans="1:11" ht="12.75" customHeight="1" x14ac:dyDescent="0.2">
      <c r="A237" s="42">
        <v>9</v>
      </c>
      <c r="B237" s="93" t="s">
        <v>591</v>
      </c>
      <c r="C237" s="92">
        <v>15000</v>
      </c>
      <c r="D237" s="40"/>
      <c r="E237" s="111"/>
    </row>
    <row r="238" spans="1:11" ht="12.75" customHeight="1" x14ac:dyDescent="0.2">
      <c r="A238" s="42">
        <v>9</v>
      </c>
      <c r="B238" s="93" t="s">
        <v>592</v>
      </c>
      <c r="C238" s="92">
        <v>20000</v>
      </c>
      <c r="D238" s="40"/>
      <c r="E238" s="107"/>
      <c r="G238" s="6"/>
    </row>
    <row r="239" spans="1:11" ht="12.75" customHeight="1" x14ac:dyDescent="0.2">
      <c r="A239" s="42">
        <v>9</v>
      </c>
      <c r="B239" s="93" t="s">
        <v>593</v>
      </c>
      <c r="C239" s="92">
        <v>20000</v>
      </c>
      <c r="D239" s="40"/>
      <c r="E239" s="107"/>
    </row>
    <row r="240" spans="1:11" ht="12.75" customHeight="1" x14ac:dyDescent="0.2">
      <c r="A240" s="42">
        <v>9</v>
      </c>
      <c r="B240" s="93" t="s">
        <v>594</v>
      </c>
      <c r="C240" s="92">
        <v>5000</v>
      </c>
      <c r="D240" s="40"/>
      <c r="E240" s="107"/>
    </row>
    <row r="241" spans="1:7" ht="12.75" customHeight="1" x14ac:dyDescent="0.2">
      <c r="A241" s="42">
        <v>9</v>
      </c>
      <c r="B241" s="93" t="s">
        <v>595</v>
      </c>
      <c r="C241" s="92">
        <v>10000</v>
      </c>
      <c r="D241" s="40"/>
      <c r="E241" s="107"/>
      <c r="G241" s="6"/>
    </row>
    <row r="242" spans="1:7" ht="12.75" customHeight="1" x14ac:dyDescent="0.2">
      <c r="A242" s="42">
        <v>9</v>
      </c>
      <c r="B242" s="93" t="s">
        <v>596</v>
      </c>
      <c r="C242" s="92">
        <v>10000</v>
      </c>
      <c r="D242" s="40"/>
      <c r="E242" s="107"/>
    </row>
    <row r="243" spans="1:7" ht="12.75" customHeight="1" x14ac:dyDescent="0.2">
      <c r="A243" s="42">
        <v>9</v>
      </c>
      <c r="B243" s="93" t="s">
        <v>579</v>
      </c>
      <c r="C243" s="92">
        <v>25000</v>
      </c>
      <c r="D243" s="40"/>
      <c r="E243" s="107"/>
    </row>
    <row r="244" spans="1:7" x14ac:dyDescent="0.2">
      <c r="A244" s="42">
        <v>10</v>
      </c>
      <c r="B244" s="93" t="s">
        <v>597</v>
      </c>
      <c r="C244" s="92">
        <v>10000</v>
      </c>
      <c r="D244" s="40"/>
      <c r="E244" s="107"/>
    </row>
    <row r="245" spans="1:7" x14ac:dyDescent="0.2">
      <c r="A245" s="42">
        <v>10</v>
      </c>
      <c r="B245" s="93" t="s">
        <v>598</v>
      </c>
      <c r="C245" s="92">
        <v>10000</v>
      </c>
      <c r="D245" s="40"/>
      <c r="E245" s="108"/>
    </row>
    <row r="246" spans="1:7" ht="15" customHeight="1" x14ac:dyDescent="0.2">
      <c r="A246" s="42">
        <v>10</v>
      </c>
      <c r="B246" s="93" t="s">
        <v>599</v>
      </c>
      <c r="C246" s="92">
        <v>10000</v>
      </c>
      <c r="D246" s="40"/>
      <c r="E246" s="111"/>
    </row>
    <row r="247" spans="1:7" x14ac:dyDescent="0.2">
      <c r="A247" s="42">
        <v>10</v>
      </c>
      <c r="B247" s="93" t="s">
        <v>600</v>
      </c>
      <c r="C247" s="92">
        <v>20000</v>
      </c>
      <c r="D247" s="40"/>
      <c r="E247" s="107"/>
    </row>
    <row r="248" spans="1:7" x14ac:dyDescent="0.2">
      <c r="A248" s="42">
        <v>10</v>
      </c>
      <c r="B248" s="93" t="s">
        <v>601</v>
      </c>
      <c r="C248" s="92">
        <v>25000</v>
      </c>
      <c r="D248" s="40"/>
      <c r="E248" s="107"/>
    </row>
    <row r="249" spans="1:7" x14ac:dyDescent="0.2">
      <c r="A249" s="42">
        <v>10</v>
      </c>
      <c r="B249" s="93" t="s">
        <v>602</v>
      </c>
      <c r="C249" s="92">
        <v>15000</v>
      </c>
      <c r="D249" s="40"/>
      <c r="E249" s="107"/>
    </row>
    <row r="250" spans="1:7" x14ac:dyDescent="0.2">
      <c r="A250" s="42">
        <v>10</v>
      </c>
      <c r="B250" s="93" t="s">
        <v>603</v>
      </c>
      <c r="C250" s="92">
        <v>10000</v>
      </c>
      <c r="D250" s="40"/>
      <c r="E250" s="107"/>
    </row>
    <row r="251" spans="1:7" x14ac:dyDescent="0.2">
      <c r="A251" s="42">
        <v>10</v>
      </c>
      <c r="B251" s="93" t="s">
        <v>604</v>
      </c>
      <c r="C251" s="92">
        <v>15000</v>
      </c>
      <c r="D251" s="40"/>
      <c r="E251" s="107"/>
    </row>
    <row r="252" spans="1:7" x14ac:dyDescent="0.2">
      <c r="A252" s="42">
        <v>10</v>
      </c>
      <c r="B252" s="93" t="s">
        <v>605</v>
      </c>
      <c r="C252" s="92">
        <v>25000</v>
      </c>
      <c r="D252" s="40"/>
      <c r="E252" s="107"/>
    </row>
    <row r="253" spans="1:7" x14ac:dyDescent="0.2">
      <c r="A253" s="42">
        <v>10</v>
      </c>
      <c r="B253" s="93" t="s">
        <v>606</v>
      </c>
      <c r="C253" s="92">
        <v>10000</v>
      </c>
      <c r="D253" s="40"/>
      <c r="E253" s="107"/>
    </row>
    <row r="254" spans="1:7" x14ac:dyDescent="0.2">
      <c r="A254" s="42">
        <v>10</v>
      </c>
      <c r="B254" s="93" t="s">
        <v>607</v>
      </c>
      <c r="C254" s="92">
        <v>20000</v>
      </c>
      <c r="D254" s="40"/>
      <c r="E254" s="107"/>
    </row>
    <row r="255" spans="1:7" x14ac:dyDescent="0.2">
      <c r="A255" s="60">
        <v>10</v>
      </c>
      <c r="B255" s="93" t="s">
        <v>608</v>
      </c>
      <c r="C255" s="92">
        <v>10000</v>
      </c>
      <c r="D255" s="40"/>
      <c r="E255" s="108"/>
    </row>
    <row r="256" spans="1:7" ht="17.25" customHeight="1" x14ac:dyDescent="0.2">
      <c r="A256" s="45">
        <v>10</v>
      </c>
      <c r="B256" s="93" t="s">
        <v>609</v>
      </c>
      <c r="C256" s="92">
        <v>25000</v>
      </c>
      <c r="D256" s="40"/>
      <c r="E256" s="111"/>
    </row>
    <row r="257" spans="1:8" x14ac:dyDescent="0.2">
      <c r="A257" s="42">
        <v>10</v>
      </c>
      <c r="B257" s="93" t="s">
        <v>610</v>
      </c>
      <c r="C257" s="92">
        <v>15000</v>
      </c>
      <c r="D257" s="40"/>
      <c r="E257" s="107"/>
    </row>
    <row r="258" spans="1:8" x14ac:dyDescent="0.2">
      <c r="A258" s="42">
        <v>10</v>
      </c>
      <c r="B258" s="93" t="s">
        <v>596</v>
      </c>
      <c r="C258" s="92">
        <v>19757</v>
      </c>
      <c r="D258" s="40"/>
      <c r="E258" s="107"/>
    </row>
    <row r="259" spans="1:8" ht="25.5" x14ac:dyDescent="0.2">
      <c r="A259" s="42">
        <v>10</v>
      </c>
      <c r="B259" s="93" t="s">
        <v>611</v>
      </c>
      <c r="C259" s="92">
        <v>25000</v>
      </c>
      <c r="D259" s="40"/>
      <c r="E259" s="107"/>
    </row>
    <row r="260" spans="1:8" x14ac:dyDescent="0.2">
      <c r="A260" s="42">
        <v>10</v>
      </c>
      <c r="B260" s="129" t="s">
        <v>612</v>
      </c>
      <c r="C260" s="92">
        <v>25000</v>
      </c>
      <c r="D260" s="40"/>
      <c r="E260" s="107"/>
    </row>
    <row r="261" spans="1:8" x14ac:dyDescent="0.2">
      <c r="A261" s="42">
        <v>10</v>
      </c>
      <c r="B261" s="93" t="s">
        <v>613</v>
      </c>
      <c r="C261" s="92">
        <v>25000</v>
      </c>
      <c r="D261" s="40"/>
      <c r="E261" s="107"/>
    </row>
    <row r="262" spans="1:8" x14ac:dyDescent="0.2">
      <c r="A262" s="42">
        <v>10</v>
      </c>
      <c r="B262" s="93" t="s">
        <v>614</v>
      </c>
      <c r="C262" s="92">
        <v>10000</v>
      </c>
      <c r="D262" s="40"/>
      <c r="E262" s="107"/>
      <c r="G262" s="6"/>
      <c r="H262" s="86"/>
    </row>
    <row r="263" spans="1:8" x14ac:dyDescent="0.2">
      <c r="A263" s="42">
        <v>10</v>
      </c>
      <c r="B263" s="93" t="s">
        <v>615</v>
      </c>
      <c r="C263" s="92">
        <v>10000</v>
      </c>
      <c r="D263" s="40"/>
      <c r="E263" s="108"/>
    </row>
    <row r="264" spans="1:8" x14ac:dyDescent="0.2">
      <c r="A264" s="42">
        <v>10</v>
      </c>
      <c r="B264" s="93" t="s">
        <v>616</v>
      </c>
      <c r="C264" s="92">
        <v>25000</v>
      </c>
      <c r="D264" s="40"/>
      <c r="E264" s="111"/>
    </row>
    <row r="265" spans="1:8" ht="24" customHeight="1" x14ac:dyDescent="0.2">
      <c r="A265" s="42">
        <v>10</v>
      </c>
      <c r="B265" s="93" t="s">
        <v>617</v>
      </c>
      <c r="C265" s="92">
        <v>20000</v>
      </c>
      <c r="D265" s="40"/>
      <c r="E265" s="107"/>
    </row>
    <row r="266" spans="1:8" x14ac:dyDescent="0.2">
      <c r="A266" s="42">
        <v>10</v>
      </c>
      <c r="B266" s="93" t="s">
        <v>618</v>
      </c>
      <c r="C266" s="92">
        <v>10000</v>
      </c>
      <c r="D266" s="40"/>
      <c r="E266" s="107"/>
    </row>
    <row r="267" spans="1:8" x14ac:dyDescent="0.2">
      <c r="A267" s="42">
        <v>10</v>
      </c>
      <c r="B267" s="93" t="s">
        <v>619</v>
      </c>
      <c r="C267" s="92">
        <v>25000</v>
      </c>
      <c r="D267" s="40"/>
      <c r="E267" s="107"/>
    </row>
    <row r="268" spans="1:8" x14ac:dyDescent="0.2">
      <c r="A268" s="42">
        <v>10</v>
      </c>
      <c r="B268" s="93" t="s">
        <v>620</v>
      </c>
      <c r="C268" s="92">
        <v>15000</v>
      </c>
      <c r="D268" s="40"/>
      <c r="E268" s="108"/>
    </row>
    <row r="269" spans="1:8" x14ac:dyDescent="0.2">
      <c r="A269" s="42">
        <v>10</v>
      </c>
      <c r="B269" s="93" t="s">
        <v>621</v>
      </c>
      <c r="C269" s="92">
        <v>25000</v>
      </c>
      <c r="D269" s="40"/>
      <c r="E269" s="111"/>
    </row>
    <row r="270" spans="1:8" x14ac:dyDescent="0.2">
      <c r="A270" s="42">
        <v>10</v>
      </c>
      <c r="B270" s="93" t="s">
        <v>622</v>
      </c>
      <c r="C270" s="92">
        <v>25000</v>
      </c>
      <c r="D270" s="40"/>
      <c r="E270" s="107"/>
    </row>
    <row r="271" spans="1:8" x14ac:dyDescent="0.2">
      <c r="A271" s="42">
        <v>10</v>
      </c>
      <c r="B271" s="93" t="s">
        <v>623</v>
      </c>
      <c r="C271" s="92">
        <v>20000</v>
      </c>
      <c r="D271" s="40"/>
      <c r="E271" s="107"/>
    </row>
    <row r="272" spans="1:8" x14ac:dyDescent="0.2">
      <c r="A272" s="42">
        <v>10</v>
      </c>
      <c r="B272" s="93" t="s">
        <v>624</v>
      </c>
      <c r="C272" s="92">
        <v>20000</v>
      </c>
      <c r="D272" s="40"/>
      <c r="E272" s="108"/>
    </row>
    <row r="273" spans="1:9" x14ac:dyDescent="0.2">
      <c r="A273" s="42">
        <v>10</v>
      </c>
      <c r="B273" s="93" t="s">
        <v>625</v>
      </c>
      <c r="C273" s="92">
        <v>20000</v>
      </c>
      <c r="D273" s="40"/>
      <c r="E273" s="111"/>
    </row>
    <row r="274" spans="1:9" x14ac:dyDescent="0.2">
      <c r="A274" s="42">
        <v>10</v>
      </c>
      <c r="B274" s="93" t="s">
        <v>626</v>
      </c>
      <c r="C274" s="92">
        <v>20000</v>
      </c>
      <c r="D274" s="40"/>
      <c r="E274" s="107"/>
      <c r="G274" s="86"/>
      <c r="H274" s="141"/>
    </row>
    <row r="275" spans="1:9" ht="12.75" customHeight="1" x14ac:dyDescent="0.2">
      <c r="A275" s="42">
        <v>10</v>
      </c>
      <c r="B275" s="93" t="s">
        <v>627</v>
      </c>
      <c r="C275" s="92">
        <v>25000</v>
      </c>
      <c r="D275" s="40"/>
      <c r="E275" s="107"/>
      <c r="G275" s="6"/>
    </row>
    <row r="276" spans="1:9" ht="15" customHeight="1" x14ac:dyDescent="0.2">
      <c r="A276" s="42">
        <v>10</v>
      </c>
      <c r="B276" s="93" t="s">
        <v>628</v>
      </c>
      <c r="C276" s="92">
        <v>15000</v>
      </c>
      <c r="D276" s="40"/>
      <c r="E276" s="107"/>
    </row>
    <row r="277" spans="1:9" x14ac:dyDescent="0.2">
      <c r="A277" s="42">
        <v>10</v>
      </c>
      <c r="B277" s="93" t="s">
        <v>629</v>
      </c>
      <c r="C277" s="92">
        <v>15000</v>
      </c>
      <c r="D277" s="40"/>
      <c r="E277" s="107"/>
    </row>
    <row r="278" spans="1:9" x14ac:dyDescent="0.2">
      <c r="A278" s="42">
        <v>10</v>
      </c>
      <c r="B278" s="93" t="s">
        <v>630</v>
      </c>
      <c r="C278" s="92">
        <v>20000</v>
      </c>
      <c r="D278" s="40"/>
      <c r="E278" s="107"/>
    </row>
    <row r="279" spans="1:9" x14ac:dyDescent="0.2">
      <c r="A279" s="42">
        <v>10</v>
      </c>
      <c r="B279" s="129" t="s">
        <v>631</v>
      </c>
      <c r="C279" s="90">
        <v>15000</v>
      </c>
      <c r="D279" s="40"/>
      <c r="E279" s="107"/>
    </row>
    <row r="280" spans="1:9" ht="13.5" thickBot="1" x14ac:dyDescent="0.25">
      <c r="A280" s="60">
        <v>10</v>
      </c>
      <c r="B280" s="375" t="s">
        <v>632</v>
      </c>
      <c r="C280" s="376">
        <v>20000</v>
      </c>
      <c r="D280" s="40"/>
      <c r="E280" s="109"/>
    </row>
    <row r="281" spans="1:9" s="1" customFormat="1" ht="13.5" thickTop="1" x14ac:dyDescent="0.2">
      <c r="A281" s="31"/>
      <c r="B281" s="55"/>
      <c r="C281" s="141"/>
      <c r="E281" s="139"/>
      <c r="F281" s="55"/>
      <c r="G281" s="17"/>
      <c r="H281" s="88"/>
      <c r="I281" s="7"/>
    </row>
    <row r="282" spans="1:9" ht="16.5" thickBot="1" x14ac:dyDescent="0.3">
      <c r="A282" s="51"/>
      <c r="B282" s="55"/>
      <c r="C282" s="180"/>
      <c r="D282" s="34"/>
      <c r="E282" s="143" t="s">
        <v>14</v>
      </c>
    </row>
    <row r="283" spans="1:9" ht="17.25" thickTop="1" thickBot="1" x14ac:dyDescent="0.3">
      <c r="A283" s="51"/>
      <c r="B283" s="36" t="s">
        <v>16</v>
      </c>
      <c r="C283" s="189" t="s">
        <v>17</v>
      </c>
      <c r="D283" s="37"/>
      <c r="E283" s="113" t="s">
        <v>61</v>
      </c>
    </row>
    <row r="284" spans="1:9" ht="13.5" thickTop="1" x14ac:dyDescent="0.2">
      <c r="A284" s="42">
        <v>10</v>
      </c>
      <c r="B284" s="93" t="s">
        <v>633</v>
      </c>
      <c r="C284" s="92">
        <v>25000</v>
      </c>
      <c r="D284" s="40"/>
      <c r="E284" s="107"/>
      <c r="G284" s="44"/>
      <c r="H284" s="86"/>
    </row>
    <row r="285" spans="1:9" x14ac:dyDescent="0.2">
      <c r="A285" s="42">
        <v>10</v>
      </c>
      <c r="B285" s="93" t="s">
        <v>634</v>
      </c>
      <c r="C285" s="92">
        <v>20000</v>
      </c>
      <c r="D285" s="40"/>
      <c r="E285" s="107"/>
    </row>
    <row r="286" spans="1:9" x14ac:dyDescent="0.2">
      <c r="A286" s="42">
        <v>10</v>
      </c>
      <c r="B286" s="93" t="s">
        <v>635</v>
      </c>
      <c r="C286" s="92">
        <v>15000</v>
      </c>
      <c r="D286" s="40"/>
      <c r="E286" s="107"/>
      <c r="G286" s="44"/>
      <c r="H286" s="86"/>
    </row>
    <row r="287" spans="1:9" x14ac:dyDescent="0.2">
      <c r="A287" s="42">
        <v>10</v>
      </c>
      <c r="B287" s="93" t="s">
        <v>636</v>
      </c>
      <c r="C287" s="92">
        <v>25000</v>
      </c>
      <c r="D287" s="40"/>
      <c r="E287" s="107"/>
    </row>
    <row r="288" spans="1:9" x14ac:dyDescent="0.2">
      <c r="A288" s="42">
        <v>10</v>
      </c>
      <c r="B288" s="93" t="s">
        <v>637</v>
      </c>
      <c r="C288" s="92">
        <v>20000</v>
      </c>
      <c r="D288" s="40"/>
      <c r="E288" s="108"/>
    </row>
    <row r="289" spans="1:7" x14ac:dyDescent="0.2">
      <c r="A289" s="42">
        <v>10</v>
      </c>
      <c r="B289" s="419" t="s">
        <v>638</v>
      </c>
      <c r="C289" s="420">
        <v>10000</v>
      </c>
      <c r="D289" s="40"/>
      <c r="E289" s="111"/>
    </row>
    <row r="290" spans="1:7" x14ac:dyDescent="0.2">
      <c r="A290" s="42">
        <v>10</v>
      </c>
      <c r="B290" s="93" t="s">
        <v>639</v>
      </c>
      <c r="C290" s="92">
        <v>25000</v>
      </c>
      <c r="D290" s="40"/>
      <c r="E290" s="107"/>
    </row>
    <row r="291" spans="1:7" x14ac:dyDescent="0.2">
      <c r="A291" s="42">
        <v>10</v>
      </c>
      <c r="B291" s="93" t="s">
        <v>640</v>
      </c>
      <c r="C291" s="92">
        <v>10000</v>
      </c>
      <c r="D291" s="40"/>
      <c r="E291" s="107"/>
    </row>
    <row r="292" spans="1:7" x14ac:dyDescent="0.2">
      <c r="A292" s="42">
        <v>10</v>
      </c>
      <c r="B292" s="93" t="s">
        <v>641</v>
      </c>
      <c r="C292" s="92">
        <v>8000</v>
      </c>
      <c r="D292" s="40"/>
      <c r="E292" s="107"/>
      <c r="G292" s="44"/>
    </row>
    <row r="293" spans="1:7" x14ac:dyDescent="0.2">
      <c r="A293" s="42">
        <v>10</v>
      </c>
      <c r="B293" s="93" t="s">
        <v>642</v>
      </c>
      <c r="C293" s="92">
        <v>10000</v>
      </c>
      <c r="D293" s="40"/>
      <c r="E293" s="107"/>
    </row>
    <row r="294" spans="1:7" x14ac:dyDescent="0.2">
      <c r="A294" s="42">
        <v>10</v>
      </c>
      <c r="B294" s="93" t="s">
        <v>643</v>
      </c>
      <c r="C294" s="92">
        <v>25000</v>
      </c>
      <c r="D294" s="40"/>
      <c r="E294" s="107"/>
    </row>
    <row r="295" spans="1:7" x14ac:dyDescent="0.2">
      <c r="A295" s="42">
        <v>10</v>
      </c>
      <c r="B295" s="93" t="s">
        <v>644</v>
      </c>
      <c r="C295" s="92">
        <v>10000</v>
      </c>
      <c r="D295" s="40"/>
      <c r="E295" s="107"/>
    </row>
    <row r="296" spans="1:7" x14ac:dyDescent="0.2">
      <c r="A296" s="42">
        <v>10</v>
      </c>
      <c r="B296" s="93" t="s">
        <v>645</v>
      </c>
      <c r="C296" s="92">
        <v>10000</v>
      </c>
      <c r="D296" s="1"/>
      <c r="E296" s="108"/>
    </row>
    <row r="297" spans="1:7" ht="15.75" x14ac:dyDescent="0.25">
      <c r="A297" s="51"/>
      <c r="B297" s="93" t="s">
        <v>646</v>
      </c>
      <c r="C297" s="92">
        <v>25000</v>
      </c>
      <c r="D297" s="34"/>
      <c r="E297" s="116"/>
    </row>
    <row r="298" spans="1:7" ht="15.75" x14ac:dyDescent="0.25">
      <c r="A298" s="51"/>
      <c r="B298" s="93" t="s">
        <v>647</v>
      </c>
      <c r="C298" s="92">
        <v>25000</v>
      </c>
      <c r="D298" s="89"/>
      <c r="E298" s="118"/>
    </row>
    <row r="299" spans="1:7" x14ac:dyDescent="0.2">
      <c r="A299" s="42">
        <v>10</v>
      </c>
      <c r="B299" s="93" t="s">
        <v>648</v>
      </c>
      <c r="C299" s="92">
        <v>10000</v>
      </c>
      <c r="D299" s="40"/>
      <c r="E299" s="108"/>
    </row>
    <row r="300" spans="1:7" x14ac:dyDescent="0.2">
      <c r="A300" s="42">
        <v>10</v>
      </c>
      <c r="B300" s="93" t="s">
        <v>649</v>
      </c>
      <c r="C300" s="92">
        <v>25000</v>
      </c>
      <c r="D300" s="40"/>
      <c r="E300" s="107"/>
    </row>
    <row r="301" spans="1:7" x14ac:dyDescent="0.2">
      <c r="A301" s="42">
        <v>10</v>
      </c>
      <c r="B301" s="94" t="s">
        <v>650</v>
      </c>
      <c r="C301" s="92">
        <v>20000</v>
      </c>
      <c r="D301" s="40"/>
      <c r="E301" s="107"/>
    </row>
    <row r="302" spans="1:7" x14ac:dyDescent="0.2">
      <c r="A302" s="42">
        <v>10</v>
      </c>
      <c r="B302" s="93" t="s">
        <v>651</v>
      </c>
      <c r="C302" s="92">
        <v>10000</v>
      </c>
      <c r="D302" s="40"/>
      <c r="E302" s="107"/>
    </row>
    <row r="303" spans="1:7" x14ac:dyDescent="0.2">
      <c r="A303" s="42">
        <v>10</v>
      </c>
      <c r="B303" s="93" t="s">
        <v>652</v>
      </c>
      <c r="C303" s="92">
        <v>15000</v>
      </c>
      <c r="D303" s="40"/>
      <c r="E303" s="107"/>
    </row>
    <row r="304" spans="1:7" x14ac:dyDescent="0.2">
      <c r="A304" s="42">
        <v>10</v>
      </c>
      <c r="B304" s="94" t="s">
        <v>653</v>
      </c>
      <c r="C304" s="92">
        <v>15000</v>
      </c>
      <c r="D304" s="1"/>
      <c r="E304" s="108"/>
    </row>
    <row r="305" spans="1:5" ht="15.75" x14ac:dyDescent="0.25">
      <c r="A305" s="51"/>
      <c r="B305" s="94" t="s">
        <v>654</v>
      </c>
      <c r="C305" s="92">
        <v>25000</v>
      </c>
      <c r="D305" s="34"/>
      <c r="E305" s="116"/>
    </row>
    <row r="306" spans="1:5" ht="15.75" x14ac:dyDescent="0.25">
      <c r="A306" s="51"/>
      <c r="B306" s="93" t="s">
        <v>655</v>
      </c>
      <c r="C306" s="92">
        <v>20000</v>
      </c>
      <c r="D306" s="89"/>
      <c r="E306" s="118"/>
    </row>
    <row r="307" spans="1:5" x14ac:dyDescent="0.2">
      <c r="A307" s="42">
        <v>10</v>
      </c>
      <c r="B307" s="129" t="s">
        <v>656</v>
      </c>
      <c r="C307" s="92">
        <v>20000</v>
      </c>
      <c r="D307" s="40"/>
      <c r="E307" s="111"/>
    </row>
    <row r="308" spans="1:5" x14ac:dyDescent="0.2">
      <c r="A308" s="42">
        <v>10</v>
      </c>
      <c r="B308" s="93" t="s">
        <v>657</v>
      </c>
      <c r="C308" s="92">
        <v>10000</v>
      </c>
      <c r="D308" s="40"/>
      <c r="E308" s="107"/>
    </row>
    <row r="309" spans="1:5" x14ac:dyDescent="0.2">
      <c r="A309" s="42">
        <v>10</v>
      </c>
      <c r="B309" s="93" t="s">
        <v>658</v>
      </c>
      <c r="C309" s="92">
        <v>15000</v>
      </c>
      <c r="D309" s="40"/>
      <c r="E309" s="107"/>
    </row>
    <row r="310" spans="1:5" x14ac:dyDescent="0.2">
      <c r="A310" s="42">
        <v>10</v>
      </c>
      <c r="B310" s="93" t="s">
        <v>659</v>
      </c>
      <c r="C310" s="92">
        <v>10000</v>
      </c>
      <c r="D310" s="40"/>
      <c r="E310" s="107"/>
    </row>
    <row r="311" spans="1:5" x14ac:dyDescent="0.2">
      <c r="A311" s="42">
        <v>10</v>
      </c>
      <c r="B311" s="93" t="s">
        <v>660</v>
      </c>
      <c r="C311" s="92">
        <v>10000</v>
      </c>
      <c r="D311" s="40"/>
      <c r="E311" s="107"/>
    </row>
    <row r="312" spans="1:5" x14ac:dyDescent="0.2">
      <c r="A312" s="42">
        <v>10</v>
      </c>
      <c r="B312" s="93" t="s">
        <v>661</v>
      </c>
      <c r="C312" s="92">
        <v>25000</v>
      </c>
      <c r="D312" s="40"/>
      <c r="E312" s="108"/>
    </row>
    <row r="313" spans="1:5" x14ac:dyDescent="0.2">
      <c r="A313" s="42">
        <v>10</v>
      </c>
      <c r="B313" s="93" t="s">
        <v>662</v>
      </c>
      <c r="C313" s="92">
        <v>15000</v>
      </c>
      <c r="D313" s="40"/>
      <c r="E313" s="111"/>
    </row>
    <row r="314" spans="1:5" ht="25.5" x14ac:dyDescent="0.2">
      <c r="A314" s="42">
        <v>10</v>
      </c>
      <c r="B314" s="93" t="s">
        <v>663</v>
      </c>
      <c r="C314" s="92">
        <v>25000</v>
      </c>
      <c r="D314" s="40"/>
      <c r="E314" s="107"/>
    </row>
    <row r="315" spans="1:5" x14ac:dyDescent="0.2">
      <c r="A315" s="42">
        <v>10</v>
      </c>
      <c r="B315" s="93" t="s">
        <v>664</v>
      </c>
      <c r="C315" s="92">
        <v>20000</v>
      </c>
      <c r="D315" s="40"/>
      <c r="E315" s="108"/>
    </row>
    <row r="316" spans="1:5" x14ac:dyDescent="0.2">
      <c r="A316" s="42">
        <v>10</v>
      </c>
      <c r="B316" s="93" t="s">
        <v>665</v>
      </c>
      <c r="C316" s="92">
        <v>20000</v>
      </c>
      <c r="D316" s="40"/>
      <c r="E316" s="111"/>
    </row>
    <row r="317" spans="1:5" x14ac:dyDescent="0.2">
      <c r="A317" s="42">
        <v>10</v>
      </c>
      <c r="B317" s="93" t="s">
        <v>666</v>
      </c>
      <c r="C317" s="92">
        <v>15000</v>
      </c>
      <c r="D317" s="40"/>
      <c r="E317" s="107"/>
    </row>
    <row r="318" spans="1:5" x14ac:dyDescent="0.2">
      <c r="A318" s="42">
        <v>10</v>
      </c>
      <c r="B318" s="93" t="s">
        <v>667</v>
      </c>
      <c r="C318" s="92">
        <v>10000</v>
      </c>
      <c r="D318" s="40"/>
      <c r="E318" s="107"/>
    </row>
    <row r="319" spans="1:5" x14ac:dyDescent="0.2">
      <c r="A319" s="42">
        <v>10</v>
      </c>
      <c r="B319" s="93" t="s">
        <v>668</v>
      </c>
      <c r="C319" s="92">
        <v>15000</v>
      </c>
      <c r="D319" s="40"/>
      <c r="E319" s="107"/>
    </row>
    <row r="320" spans="1:5" x14ac:dyDescent="0.2">
      <c r="A320" s="42">
        <v>10</v>
      </c>
      <c r="B320" s="93" t="s">
        <v>669</v>
      </c>
      <c r="C320" s="92">
        <v>10000</v>
      </c>
      <c r="D320" s="40"/>
      <c r="E320" s="131"/>
    </row>
    <row r="321" spans="1:8" ht="15.75" x14ac:dyDescent="0.25">
      <c r="A321" s="51"/>
      <c r="B321" s="93" t="s">
        <v>670</v>
      </c>
      <c r="C321" s="92">
        <v>20000</v>
      </c>
      <c r="D321" s="34"/>
      <c r="E321" s="116"/>
    </row>
    <row r="322" spans="1:8" ht="15.75" x14ac:dyDescent="0.25">
      <c r="A322" s="51"/>
      <c r="B322" s="93" t="s">
        <v>671</v>
      </c>
      <c r="C322" s="92">
        <v>25000</v>
      </c>
      <c r="D322" s="89"/>
      <c r="E322" s="118"/>
    </row>
    <row r="323" spans="1:8" x14ac:dyDescent="0.2">
      <c r="A323" s="42">
        <v>10</v>
      </c>
      <c r="B323" s="93" t="s">
        <v>672</v>
      </c>
      <c r="C323" s="92">
        <v>20000</v>
      </c>
      <c r="D323" s="40"/>
      <c r="E323" s="111"/>
    </row>
    <row r="324" spans="1:8" x14ac:dyDescent="0.2">
      <c r="A324" s="42">
        <v>10</v>
      </c>
      <c r="B324" s="93" t="s">
        <v>673</v>
      </c>
      <c r="C324" s="92">
        <v>25000</v>
      </c>
      <c r="D324" s="40"/>
      <c r="E324" s="107"/>
    </row>
    <row r="325" spans="1:8" ht="12.75" customHeight="1" x14ac:dyDescent="0.2">
      <c r="A325" s="42">
        <v>10</v>
      </c>
      <c r="B325" s="93" t="s">
        <v>674</v>
      </c>
      <c r="C325" s="92">
        <v>20000</v>
      </c>
      <c r="D325" s="40"/>
      <c r="E325" s="107"/>
    </row>
    <row r="326" spans="1:8" x14ac:dyDescent="0.2">
      <c r="A326" s="42">
        <v>10</v>
      </c>
      <c r="B326" s="93" t="s">
        <v>675</v>
      </c>
      <c r="C326" s="92">
        <v>10000</v>
      </c>
      <c r="D326" s="40"/>
      <c r="E326" s="107"/>
    </row>
    <row r="327" spans="1:8" x14ac:dyDescent="0.2">
      <c r="A327" s="42">
        <v>10</v>
      </c>
      <c r="B327" s="91" t="s">
        <v>676</v>
      </c>
      <c r="C327" s="90">
        <v>10000</v>
      </c>
      <c r="D327" s="40"/>
      <c r="E327" s="107"/>
      <c r="F327" s="55" t="s">
        <v>48</v>
      </c>
      <c r="H327" s="88">
        <f>SUM(C199:C327)</f>
        <v>2197757</v>
      </c>
    </row>
    <row r="328" spans="1:8" x14ac:dyDescent="0.2">
      <c r="A328" s="42">
        <v>10</v>
      </c>
      <c r="B328" s="210" t="s">
        <v>1296</v>
      </c>
      <c r="C328" s="271">
        <v>7000</v>
      </c>
      <c r="D328" s="40"/>
      <c r="E328" s="108"/>
    </row>
    <row r="329" spans="1:8" x14ac:dyDescent="0.2">
      <c r="A329" s="42">
        <v>10</v>
      </c>
      <c r="B329" s="210" t="s">
        <v>1297</v>
      </c>
      <c r="C329" s="271">
        <v>20000</v>
      </c>
      <c r="D329" s="40"/>
      <c r="E329" s="111"/>
    </row>
    <row r="330" spans="1:8" x14ac:dyDescent="0.2">
      <c r="A330" s="42">
        <v>10</v>
      </c>
      <c r="B330" s="210" t="s">
        <v>1298</v>
      </c>
      <c r="C330" s="271">
        <v>10000</v>
      </c>
      <c r="D330" s="40"/>
      <c r="E330" s="107"/>
    </row>
    <row r="331" spans="1:8" x14ac:dyDescent="0.2">
      <c r="A331" s="42">
        <v>10</v>
      </c>
      <c r="B331" s="210" t="s">
        <v>1299</v>
      </c>
      <c r="C331" s="271">
        <v>20000</v>
      </c>
      <c r="D331" s="40"/>
      <c r="E331" s="107"/>
    </row>
    <row r="332" spans="1:8" x14ac:dyDescent="0.2">
      <c r="A332" s="42">
        <v>10</v>
      </c>
      <c r="B332" s="210" t="s">
        <v>1300</v>
      </c>
      <c r="C332" s="271">
        <v>15000</v>
      </c>
      <c r="D332" s="40"/>
      <c r="E332" s="107"/>
    </row>
    <row r="333" spans="1:8" x14ac:dyDescent="0.2">
      <c r="A333" s="42">
        <v>10</v>
      </c>
      <c r="B333" s="210" t="s">
        <v>1301</v>
      </c>
      <c r="C333" s="271">
        <v>20000</v>
      </c>
      <c r="D333" s="40"/>
      <c r="E333" s="107"/>
    </row>
    <row r="334" spans="1:8" x14ac:dyDescent="0.2">
      <c r="A334" s="42">
        <v>10</v>
      </c>
      <c r="B334" s="210" t="s">
        <v>1302</v>
      </c>
      <c r="C334" s="271">
        <v>12000</v>
      </c>
      <c r="D334" s="40"/>
      <c r="E334" s="107"/>
    </row>
    <row r="335" spans="1:8" x14ac:dyDescent="0.2">
      <c r="A335" s="42">
        <v>10</v>
      </c>
      <c r="B335" s="210" t="s">
        <v>1303</v>
      </c>
      <c r="C335" s="271">
        <v>12000</v>
      </c>
      <c r="D335" s="40"/>
      <c r="E335" s="107"/>
      <c r="G335" s="85"/>
      <c r="H335" s="86"/>
    </row>
    <row r="336" spans="1:8" x14ac:dyDescent="0.2">
      <c r="A336" s="42"/>
      <c r="B336" s="210" t="s">
        <v>1304</v>
      </c>
      <c r="C336" s="271">
        <v>25000</v>
      </c>
      <c r="D336" s="40"/>
      <c r="E336" s="114"/>
      <c r="G336" s="85"/>
      <c r="H336" s="86"/>
    </row>
    <row r="337" spans="1:8" x14ac:dyDescent="0.2">
      <c r="A337" s="42"/>
      <c r="B337" s="210" t="s">
        <v>1305</v>
      </c>
      <c r="C337" s="271">
        <v>25000</v>
      </c>
      <c r="D337" s="40"/>
      <c r="E337" s="114"/>
      <c r="G337" s="85"/>
      <c r="H337" s="86"/>
    </row>
    <row r="338" spans="1:8" x14ac:dyDescent="0.2">
      <c r="A338" s="42"/>
      <c r="B338" s="210" t="s">
        <v>1306</v>
      </c>
      <c r="C338" s="271">
        <v>20000</v>
      </c>
      <c r="D338" s="40"/>
      <c r="E338" s="114"/>
      <c r="G338" s="85"/>
      <c r="H338" s="86"/>
    </row>
    <row r="339" spans="1:8" x14ac:dyDescent="0.2">
      <c r="A339" s="42"/>
      <c r="B339" s="210" t="s">
        <v>1307</v>
      </c>
      <c r="C339" s="271">
        <v>25000</v>
      </c>
      <c r="D339" s="40"/>
      <c r="E339" s="114"/>
      <c r="G339" s="85"/>
    </row>
    <row r="340" spans="1:8" x14ac:dyDescent="0.2">
      <c r="A340" s="42"/>
      <c r="B340" s="210" t="s">
        <v>1308</v>
      </c>
      <c r="C340" s="271">
        <v>25000</v>
      </c>
      <c r="D340" s="40"/>
      <c r="E340" s="114"/>
      <c r="G340" s="85"/>
      <c r="H340" s="86"/>
    </row>
    <row r="341" spans="1:8" x14ac:dyDescent="0.2">
      <c r="A341" s="42"/>
      <c r="B341" s="210" t="s">
        <v>1309</v>
      </c>
      <c r="C341" s="271">
        <v>20000</v>
      </c>
      <c r="D341" s="40"/>
      <c r="E341" s="114"/>
      <c r="G341" s="85"/>
      <c r="H341" s="86"/>
    </row>
    <row r="342" spans="1:8" x14ac:dyDescent="0.2">
      <c r="A342" s="42"/>
      <c r="B342" s="210" t="s">
        <v>1310</v>
      </c>
      <c r="C342" s="271">
        <v>20000</v>
      </c>
      <c r="D342" s="40"/>
      <c r="E342" s="114"/>
      <c r="G342" s="85"/>
      <c r="H342" s="86"/>
    </row>
    <row r="343" spans="1:8" x14ac:dyDescent="0.2">
      <c r="A343" s="42"/>
      <c r="B343" s="210" t="s">
        <v>1311</v>
      </c>
      <c r="C343" s="271">
        <v>20000</v>
      </c>
      <c r="D343" s="40"/>
      <c r="E343" s="114"/>
      <c r="G343" s="85"/>
      <c r="H343" s="86"/>
    </row>
    <row r="344" spans="1:8" x14ac:dyDescent="0.2">
      <c r="A344" s="42"/>
      <c r="B344" s="210" t="s">
        <v>1312</v>
      </c>
      <c r="C344" s="271">
        <v>20000</v>
      </c>
      <c r="D344" s="40"/>
      <c r="E344" s="114"/>
      <c r="G344" s="85"/>
      <c r="H344" s="86"/>
    </row>
    <row r="345" spans="1:8" x14ac:dyDescent="0.2">
      <c r="A345" s="42"/>
      <c r="B345" s="210" t="s">
        <v>1307</v>
      </c>
      <c r="C345" s="271">
        <v>10000</v>
      </c>
      <c r="D345" s="40"/>
      <c r="E345" s="114"/>
      <c r="G345" s="85"/>
      <c r="H345" s="86"/>
    </row>
    <row r="346" spans="1:8" x14ac:dyDescent="0.2">
      <c r="A346" s="42"/>
      <c r="B346" s="210" t="s">
        <v>1313</v>
      </c>
      <c r="C346" s="271">
        <v>20000</v>
      </c>
      <c r="D346" s="40"/>
      <c r="E346" s="114"/>
      <c r="G346" s="85"/>
      <c r="H346" s="86"/>
    </row>
    <row r="347" spans="1:8" x14ac:dyDescent="0.2">
      <c r="A347" s="42"/>
      <c r="B347" s="210" t="s">
        <v>1314</v>
      </c>
      <c r="C347" s="271">
        <v>20000</v>
      </c>
      <c r="D347" s="40"/>
      <c r="E347" s="114"/>
      <c r="G347" s="85"/>
      <c r="H347" s="86"/>
    </row>
    <row r="348" spans="1:8" x14ac:dyDescent="0.2">
      <c r="A348" s="42"/>
      <c r="B348" s="210" t="s">
        <v>1315</v>
      </c>
      <c r="C348" s="271">
        <v>10000</v>
      </c>
      <c r="D348" s="40"/>
      <c r="E348" s="114"/>
      <c r="G348" s="85"/>
      <c r="H348" s="86"/>
    </row>
    <row r="349" spans="1:8" x14ac:dyDescent="0.2">
      <c r="A349" s="42"/>
      <c r="B349" s="210" t="s">
        <v>1316</v>
      </c>
      <c r="C349" s="271">
        <v>20000</v>
      </c>
      <c r="D349" s="40"/>
      <c r="E349" s="114"/>
      <c r="G349" s="85"/>
      <c r="H349" s="86"/>
    </row>
    <row r="350" spans="1:8" x14ac:dyDescent="0.2">
      <c r="A350" s="42"/>
      <c r="B350" s="210" t="s">
        <v>1317</v>
      </c>
      <c r="C350" s="271">
        <v>10000</v>
      </c>
      <c r="D350" s="40"/>
      <c r="E350" s="114"/>
      <c r="G350" s="85"/>
      <c r="H350" s="86"/>
    </row>
    <row r="351" spans="1:8" x14ac:dyDescent="0.2">
      <c r="A351" s="42"/>
      <c r="B351" s="210" t="s">
        <v>1318</v>
      </c>
      <c r="C351" s="271">
        <v>10000</v>
      </c>
      <c r="D351" s="40"/>
      <c r="E351" s="114"/>
      <c r="G351" s="85"/>
      <c r="H351" s="86"/>
    </row>
    <row r="352" spans="1:8" ht="13.5" thickBot="1" x14ac:dyDescent="0.25">
      <c r="A352" s="60"/>
      <c r="B352" s="378" t="s">
        <v>1319</v>
      </c>
      <c r="C352" s="278">
        <v>25000</v>
      </c>
      <c r="D352" s="40"/>
      <c r="E352" s="109"/>
      <c r="G352" s="85"/>
      <c r="H352" s="86"/>
    </row>
    <row r="353" spans="1:9" s="1" customFormat="1" ht="13.5" thickTop="1" x14ac:dyDescent="0.2">
      <c r="A353" s="31"/>
      <c r="B353" s="55"/>
      <c r="C353" s="141"/>
      <c r="E353" s="139"/>
      <c r="F353" s="55"/>
      <c r="G353" s="17"/>
      <c r="H353" s="88"/>
      <c r="I353" s="7"/>
    </row>
    <row r="354" spans="1:9" ht="16.5" thickBot="1" x14ac:dyDescent="0.3">
      <c r="A354" s="51"/>
      <c r="B354" s="55"/>
      <c r="C354" s="180"/>
      <c r="D354" s="34"/>
      <c r="E354" s="143" t="s">
        <v>14</v>
      </c>
    </row>
    <row r="355" spans="1:9" ht="17.25" thickTop="1" thickBot="1" x14ac:dyDescent="0.3">
      <c r="A355" s="51"/>
      <c r="B355" s="36" t="s">
        <v>16</v>
      </c>
      <c r="C355" s="189" t="s">
        <v>17</v>
      </c>
      <c r="D355" s="37"/>
      <c r="E355" s="113" t="s">
        <v>61</v>
      </c>
    </row>
    <row r="356" spans="1:9" ht="13.5" thickTop="1" x14ac:dyDescent="0.2">
      <c r="A356" s="42"/>
      <c r="B356" s="210" t="s">
        <v>1320</v>
      </c>
      <c r="C356" s="271">
        <v>25000</v>
      </c>
      <c r="D356" s="40"/>
      <c r="E356" s="114"/>
      <c r="G356" s="85"/>
      <c r="H356" s="86"/>
    </row>
    <row r="357" spans="1:9" x14ac:dyDescent="0.2">
      <c r="A357" s="42"/>
      <c r="B357" s="210" t="s">
        <v>1321</v>
      </c>
      <c r="C357" s="271">
        <v>10000</v>
      </c>
      <c r="D357" s="40"/>
      <c r="E357" s="114"/>
      <c r="G357" s="85"/>
      <c r="H357" s="86"/>
    </row>
    <row r="358" spans="1:9" x14ac:dyDescent="0.2">
      <c r="A358" s="42"/>
      <c r="B358" s="210" t="s">
        <v>1322</v>
      </c>
      <c r="C358" s="271">
        <v>20000</v>
      </c>
      <c r="D358" s="40"/>
      <c r="E358" s="114"/>
      <c r="G358" s="85"/>
      <c r="H358" s="86"/>
    </row>
    <row r="359" spans="1:9" x14ac:dyDescent="0.2">
      <c r="A359" s="42"/>
      <c r="B359" s="210" t="s">
        <v>1323</v>
      </c>
      <c r="C359" s="271">
        <v>10000</v>
      </c>
      <c r="D359" s="40"/>
      <c r="E359" s="114"/>
      <c r="G359" s="85"/>
      <c r="H359" s="86"/>
    </row>
    <row r="360" spans="1:9" x14ac:dyDescent="0.2">
      <c r="A360" s="42"/>
      <c r="B360" s="210" t="s">
        <v>1324</v>
      </c>
      <c r="C360" s="271">
        <v>10000</v>
      </c>
      <c r="D360" s="40"/>
      <c r="E360" s="114"/>
      <c r="G360" s="85"/>
      <c r="H360" s="86"/>
    </row>
    <row r="361" spans="1:9" x14ac:dyDescent="0.2">
      <c r="A361" s="42"/>
      <c r="B361" s="210" t="s">
        <v>1325</v>
      </c>
      <c r="C361" s="271">
        <v>10000</v>
      </c>
      <c r="D361" s="40"/>
      <c r="E361" s="108"/>
      <c r="G361" s="85"/>
      <c r="H361" s="86"/>
    </row>
    <row r="362" spans="1:9" x14ac:dyDescent="0.2">
      <c r="A362" s="42"/>
      <c r="B362" s="210" t="s">
        <v>1326</v>
      </c>
      <c r="C362" s="271">
        <v>10000</v>
      </c>
      <c r="D362" s="40"/>
      <c r="E362" s="114"/>
      <c r="G362" s="85"/>
      <c r="H362" s="86"/>
    </row>
    <row r="363" spans="1:9" x14ac:dyDescent="0.2">
      <c r="A363" s="42"/>
      <c r="B363" s="210" t="s">
        <v>1327</v>
      </c>
      <c r="C363" s="271">
        <v>10000</v>
      </c>
      <c r="D363" s="40"/>
      <c r="E363" s="114"/>
      <c r="G363" s="85"/>
      <c r="H363" s="86"/>
    </row>
    <row r="364" spans="1:9" x14ac:dyDescent="0.2">
      <c r="A364" s="42"/>
      <c r="B364" s="210" t="s">
        <v>1328</v>
      </c>
      <c r="C364" s="271">
        <v>10000</v>
      </c>
      <c r="D364" s="40"/>
      <c r="E364" s="114"/>
      <c r="G364" s="85"/>
      <c r="H364" s="86"/>
    </row>
    <row r="365" spans="1:9" x14ac:dyDescent="0.2">
      <c r="A365" s="42"/>
      <c r="B365" s="210" t="s">
        <v>1329</v>
      </c>
      <c r="C365" s="271">
        <v>15000</v>
      </c>
      <c r="D365" s="40"/>
      <c r="E365" s="114">
        <v>4140</v>
      </c>
      <c r="G365" s="85"/>
      <c r="H365" s="86"/>
    </row>
    <row r="366" spans="1:9" x14ac:dyDescent="0.2">
      <c r="A366" s="42"/>
      <c r="B366" s="210" t="s">
        <v>1330</v>
      </c>
      <c r="C366" s="271">
        <v>25000</v>
      </c>
      <c r="D366" s="40"/>
      <c r="E366" s="114"/>
      <c r="G366" s="85"/>
      <c r="H366" s="86"/>
    </row>
    <row r="367" spans="1:9" x14ac:dyDescent="0.2">
      <c r="A367" s="42"/>
      <c r="B367" s="210" t="s">
        <v>1331</v>
      </c>
      <c r="C367" s="271">
        <v>10000</v>
      </c>
      <c r="D367" s="40"/>
      <c r="E367" s="114"/>
      <c r="G367" s="85"/>
      <c r="H367" s="86"/>
    </row>
    <row r="368" spans="1:9" x14ac:dyDescent="0.2">
      <c r="A368" s="42"/>
      <c r="B368" s="210" t="s">
        <v>1332</v>
      </c>
      <c r="C368" s="271">
        <v>12500</v>
      </c>
      <c r="D368" s="40"/>
      <c r="E368" s="114"/>
      <c r="G368" s="85"/>
      <c r="H368" s="86"/>
    </row>
    <row r="369" spans="1:8" x14ac:dyDescent="0.2">
      <c r="A369" s="42"/>
      <c r="B369" s="210" t="s">
        <v>1333</v>
      </c>
      <c r="C369" s="271">
        <v>10000</v>
      </c>
      <c r="D369" s="40"/>
      <c r="E369" s="114"/>
      <c r="G369" s="85"/>
      <c r="H369" s="86"/>
    </row>
    <row r="370" spans="1:8" x14ac:dyDescent="0.2">
      <c r="A370" s="42"/>
      <c r="B370" s="210" t="s">
        <v>1334</v>
      </c>
      <c r="C370" s="271">
        <v>25000</v>
      </c>
      <c r="D370" s="40"/>
      <c r="E370" s="114"/>
      <c r="G370" s="85"/>
      <c r="H370" s="86"/>
    </row>
    <row r="371" spans="1:8" x14ac:dyDescent="0.2">
      <c r="A371" s="42"/>
      <c r="B371" s="210" t="s">
        <v>1335</v>
      </c>
      <c r="C371" s="271">
        <v>25000</v>
      </c>
      <c r="D371" s="1"/>
      <c r="E371" s="108"/>
      <c r="G371" s="85"/>
      <c r="H371" s="86"/>
    </row>
    <row r="372" spans="1:8" ht="15.75" x14ac:dyDescent="0.25">
      <c r="A372" s="51"/>
      <c r="B372" s="299" t="s">
        <v>1336</v>
      </c>
      <c r="C372" s="300">
        <v>25000</v>
      </c>
      <c r="D372" s="34"/>
      <c r="E372" s="116"/>
      <c r="F372" s="55" t="s">
        <v>49</v>
      </c>
      <c r="H372" s="88">
        <f>C328+C329+C330+C331+C332+C333+C334+C335+C336+C337+C338+C339+C340+C341+C342+C343+C344+C345+C346+C347+C348+C349+C350+C351+C352+C356+C357+C358+C359+C360+C361+C362+C363+C364+C365+C366+C367+C368+C369+C370+C371+C372</f>
        <v>703500</v>
      </c>
    </row>
    <row r="373" spans="1:8" x14ac:dyDescent="0.2">
      <c r="A373" s="42"/>
      <c r="B373" s="315" t="s">
        <v>1444</v>
      </c>
      <c r="C373" s="317">
        <v>20000</v>
      </c>
      <c r="D373" s="1"/>
      <c r="E373" s="108"/>
      <c r="G373" s="85"/>
      <c r="H373" s="86"/>
    </row>
    <row r="374" spans="1:8" ht="15.75" x14ac:dyDescent="0.25">
      <c r="A374" s="51"/>
      <c r="B374" s="315" t="s">
        <v>1445</v>
      </c>
      <c r="C374" s="317">
        <v>20000</v>
      </c>
      <c r="D374" s="34"/>
      <c r="E374" s="116"/>
    </row>
    <row r="375" spans="1:8" ht="15.75" x14ac:dyDescent="0.25">
      <c r="A375" s="51"/>
      <c r="B375" s="315" t="s">
        <v>1446</v>
      </c>
      <c r="C375" s="317">
        <v>15000</v>
      </c>
      <c r="D375" s="89"/>
      <c r="E375" s="118"/>
    </row>
    <row r="376" spans="1:8" ht="15.75" x14ac:dyDescent="0.25">
      <c r="A376" s="51"/>
      <c r="B376" s="315" t="s">
        <v>1447</v>
      </c>
      <c r="C376" s="317">
        <v>25000</v>
      </c>
      <c r="D376" s="34"/>
      <c r="E376" s="168"/>
    </row>
    <row r="377" spans="1:8" ht="15.75" x14ac:dyDescent="0.25">
      <c r="A377" s="51"/>
      <c r="B377" s="316" t="s">
        <v>1448</v>
      </c>
      <c r="C377" s="317">
        <v>25000</v>
      </c>
      <c r="D377" s="34"/>
      <c r="E377" s="116"/>
    </row>
    <row r="378" spans="1:8" ht="15.75" x14ac:dyDescent="0.25">
      <c r="A378" s="51"/>
      <c r="B378" s="316" t="s">
        <v>1449</v>
      </c>
      <c r="C378" s="317">
        <v>15000</v>
      </c>
      <c r="D378" s="34"/>
      <c r="E378" s="116"/>
    </row>
    <row r="379" spans="1:8" ht="15.75" x14ac:dyDescent="0.25">
      <c r="A379" s="51"/>
      <c r="B379" s="316" t="s">
        <v>1450</v>
      </c>
      <c r="C379" s="317">
        <v>10000</v>
      </c>
      <c r="D379" s="34"/>
      <c r="E379" s="116"/>
    </row>
    <row r="380" spans="1:8" ht="15.75" x14ac:dyDescent="0.25">
      <c r="A380" s="51"/>
      <c r="B380" s="316" t="s">
        <v>1451</v>
      </c>
      <c r="C380" s="317">
        <v>20000</v>
      </c>
      <c r="D380" s="89"/>
      <c r="E380" s="118"/>
    </row>
    <row r="381" spans="1:8" x14ac:dyDescent="0.2">
      <c r="A381" s="42"/>
      <c r="B381" s="316" t="s">
        <v>1452</v>
      </c>
      <c r="C381" s="317">
        <v>10000</v>
      </c>
      <c r="D381" s="40"/>
      <c r="G381" s="85"/>
      <c r="H381" s="86"/>
    </row>
    <row r="382" spans="1:8" x14ac:dyDescent="0.2">
      <c r="A382" s="42"/>
      <c r="B382" s="319" t="s">
        <v>1521</v>
      </c>
      <c r="C382" s="317">
        <v>20000</v>
      </c>
      <c r="D382" s="40"/>
      <c r="E382" s="114"/>
      <c r="G382" s="85"/>
      <c r="H382" s="86"/>
    </row>
    <row r="383" spans="1:8" x14ac:dyDescent="0.2">
      <c r="A383" s="42"/>
      <c r="B383" s="316" t="s">
        <v>1453</v>
      </c>
      <c r="C383" s="317">
        <v>10000</v>
      </c>
      <c r="D383" s="40"/>
      <c r="E383" s="108">
        <v>1.9</v>
      </c>
      <c r="G383" s="85"/>
      <c r="H383" s="86"/>
    </row>
    <row r="384" spans="1:8" x14ac:dyDescent="0.2">
      <c r="A384" s="42"/>
      <c r="B384" s="316" t="s">
        <v>1454</v>
      </c>
      <c r="C384" s="317">
        <v>25000</v>
      </c>
      <c r="D384" s="40"/>
      <c r="E384" s="131"/>
      <c r="G384" s="85"/>
      <c r="H384" s="86"/>
    </row>
    <row r="385" spans="1:8" ht="15.75" x14ac:dyDescent="0.25">
      <c r="A385" s="51"/>
      <c r="B385" s="315" t="s">
        <v>1455</v>
      </c>
      <c r="C385" s="317">
        <v>20000</v>
      </c>
      <c r="D385" s="34"/>
      <c r="E385" s="116"/>
    </row>
    <row r="386" spans="1:8" ht="15.75" x14ac:dyDescent="0.25">
      <c r="A386" s="51"/>
      <c r="B386" s="315" t="s">
        <v>1456</v>
      </c>
      <c r="C386" s="317">
        <v>15000</v>
      </c>
      <c r="D386" s="89"/>
      <c r="E386" s="118"/>
    </row>
    <row r="387" spans="1:8" ht="12.75" customHeight="1" x14ac:dyDescent="0.2">
      <c r="A387" s="42"/>
      <c r="B387" s="552" t="s">
        <v>1457</v>
      </c>
      <c r="C387" s="530">
        <v>15000</v>
      </c>
      <c r="D387" s="40"/>
      <c r="G387" s="85"/>
      <c r="H387" s="86"/>
    </row>
    <row r="388" spans="1:8" x14ac:dyDescent="0.2">
      <c r="A388" s="42"/>
      <c r="B388" s="553"/>
      <c r="C388" s="531"/>
      <c r="D388" s="40"/>
      <c r="G388" s="85"/>
      <c r="H388" s="86"/>
    </row>
    <row r="389" spans="1:8" x14ac:dyDescent="0.2">
      <c r="A389" s="42"/>
      <c r="B389" s="315" t="s">
        <v>1435</v>
      </c>
      <c r="C389" s="317">
        <v>25000</v>
      </c>
      <c r="D389" s="40"/>
      <c r="E389" s="114"/>
      <c r="G389" s="85"/>
      <c r="H389" s="86"/>
    </row>
    <row r="390" spans="1:8" ht="12.75" customHeight="1" x14ac:dyDescent="0.2">
      <c r="A390" s="42"/>
      <c r="B390" s="552" t="s">
        <v>1458</v>
      </c>
      <c r="C390" s="530">
        <v>20000</v>
      </c>
      <c r="D390" s="40"/>
      <c r="E390" s="528"/>
      <c r="G390" s="85"/>
      <c r="H390" s="86"/>
    </row>
    <row r="391" spans="1:8" x14ac:dyDescent="0.2">
      <c r="A391" s="42"/>
      <c r="B391" s="553"/>
      <c r="C391" s="531"/>
      <c r="D391" s="40"/>
      <c r="E391" s="529"/>
      <c r="G391" s="85"/>
      <c r="H391" s="86"/>
    </row>
    <row r="392" spans="1:8" ht="12.75" customHeight="1" x14ac:dyDescent="0.2">
      <c r="A392" s="42"/>
      <c r="B392" s="552" t="s">
        <v>1459</v>
      </c>
      <c r="C392" s="530">
        <v>10000</v>
      </c>
      <c r="D392" s="40"/>
      <c r="E392" s="528"/>
      <c r="G392" s="85"/>
      <c r="H392" s="86"/>
    </row>
    <row r="393" spans="1:8" x14ac:dyDescent="0.2">
      <c r="A393" s="42"/>
      <c r="B393" s="553"/>
      <c r="C393" s="531"/>
      <c r="D393" s="40"/>
      <c r="E393" s="529"/>
      <c r="G393" s="85"/>
      <c r="H393" s="86"/>
    </row>
    <row r="394" spans="1:8" x14ac:dyDescent="0.2">
      <c r="A394" s="42"/>
      <c r="B394" s="315" t="s">
        <v>1460</v>
      </c>
      <c r="C394" s="317">
        <v>15000</v>
      </c>
      <c r="D394" s="40"/>
      <c r="E394" s="114"/>
      <c r="G394" s="85"/>
      <c r="H394" s="86"/>
    </row>
    <row r="395" spans="1:8" ht="12.75" customHeight="1" x14ac:dyDescent="0.2">
      <c r="A395" s="42"/>
      <c r="B395" s="552" t="s">
        <v>1461</v>
      </c>
      <c r="C395" s="530">
        <v>25000</v>
      </c>
      <c r="D395" s="40"/>
      <c r="E395" s="528"/>
      <c r="G395" s="85"/>
      <c r="H395" s="86"/>
    </row>
    <row r="396" spans="1:8" x14ac:dyDescent="0.2">
      <c r="A396" s="42"/>
      <c r="B396" s="553"/>
      <c r="C396" s="531"/>
      <c r="D396" s="40"/>
      <c r="E396" s="529"/>
      <c r="G396" s="85"/>
      <c r="H396" s="86"/>
    </row>
    <row r="397" spans="1:8" ht="12.75" customHeight="1" x14ac:dyDescent="0.2">
      <c r="A397" s="42"/>
      <c r="B397" s="552" t="s">
        <v>1462</v>
      </c>
      <c r="C397" s="530">
        <v>25000</v>
      </c>
      <c r="D397" s="40"/>
      <c r="E397" s="528"/>
      <c r="G397" s="85"/>
      <c r="H397" s="86"/>
    </row>
    <row r="398" spans="1:8" x14ac:dyDescent="0.2">
      <c r="A398" s="42"/>
      <c r="B398" s="553"/>
      <c r="C398" s="531"/>
      <c r="D398" s="40"/>
      <c r="E398" s="529"/>
      <c r="G398" s="85"/>
      <c r="H398" s="86"/>
    </row>
    <row r="399" spans="1:8" x14ac:dyDescent="0.2">
      <c r="A399" s="42"/>
      <c r="B399" s="315" t="s">
        <v>1463</v>
      </c>
      <c r="C399" s="317">
        <v>15000</v>
      </c>
      <c r="D399" s="40"/>
      <c r="E399" s="114"/>
      <c r="G399" s="85"/>
      <c r="H399" s="86"/>
    </row>
    <row r="400" spans="1:8" x14ac:dyDescent="0.2">
      <c r="A400" s="42"/>
      <c r="B400" s="315" t="s">
        <v>1464</v>
      </c>
      <c r="C400" s="317">
        <v>20000</v>
      </c>
      <c r="D400" s="40"/>
      <c r="E400" s="114"/>
      <c r="G400" s="85"/>
      <c r="H400" s="86"/>
    </row>
    <row r="401" spans="1:8" x14ac:dyDescent="0.2">
      <c r="A401" s="42"/>
      <c r="B401" s="315" t="s">
        <v>1465</v>
      </c>
      <c r="C401" s="317">
        <v>10000</v>
      </c>
      <c r="D401" s="40"/>
      <c r="E401" s="114"/>
      <c r="G401" s="85"/>
      <c r="H401" s="86"/>
    </row>
    <row r="402" spans="1:8" x14ac:dyDescent="0.2">
      <c r="A402" s="42"/>
      <c r="B402" s="315" t="s">
        <v>1466</v>
      </c>
      <c r="C402" s="317">
        <v>25000</v>
      </c>
      <c r="D402" s="40"/>
      <c r="E402" s="114"/>
      <c r="G402" s="85"/>
      <c r="H402" s="86"/>
    </row>
    <row r="403" spans="1:8" x14ac:dyDescent="0.2">
      <c r="A403" s="42"/>
      <c r="B403" s="315" t="s">
        <v>1467</v>
      </c>
      <c r="C403" s="317">
        <v>20000</v>
      </c>
      <c r="D403" s="40"/>
      <c r="E403" s="114"/>
      <c r="G403" s="85"/>
      <c r="H403" s="86"/>
    </row>
    <row r="404" spans="1:8" x14ac:dyDescent="0.2">
      <c r="A404" s="42"/>
      <c r="B404" s="315" t="s">
        <v>1468</v>
      </c>
      <c r="C404" s="317">
        <v>10000</v>
      </c>
      <c r="D404" s="40"/>
      <c r="E404" s="114"/>
      <c r="G404" s="85"/>
      <c r="H404" s="86"/>
    </row>
    <row r="405" spans="1:8" x14ac:dyDescent="0.2">
      <c r="A405" s="42"/>
      <c r="B405" s="315" t="s">
        <v>1469</v>
      </c>
      <c r="C405" s="317">
        <v>25000</v>
      </c>
      <c r="D405" s="40"/>
      <c r="E405" s="114"/>
      <c r="G405" s="85"/>
      <c r="H405" s="86"/>
    </row>
    <row r="406" spans="1:8" x14ac:dyDescent="0.2">
      <c r="A406" s="42"/>
      <c r="B406" s="315" t="s">
        <v>1470</v>
      </c>
      <c r="C406" s="317">
        <v>25000</v>
      </c>
      <c r="D406" s="40"/>
      <c r="E406" s="114"/>
      <c r="G406" s="85"/>
      <c r="H406" s="86"/>
    </row>
    <row r="407" spans="1:8" x14ac:dyDescent="0.2">
      <c r="A407" s="42"/>
      <c r="B407" s="315" t="s">
        <v>1471</v>
      </c>
      <c r="C407" s="317">
        <v>25000</v>
      </c>
      <c r="D407" s="40"/>
      <c r="E407" s="114"/>
      <c r="G407" s="85"/>
      <c r="H407" s="86"/>
    </row>
    <row r="408" spans="1:8" x14ac:dyDescent="0.2">
      <c r="A408" s="42"/>
      <c r="B408" s="315" t="s">
        <v>1472</v>
      </c>
      <c r="C408" s="317">
        <v>25000</v>
      </c>
      <c r="D408" s="40"/>
      <c r="E408" s="114"/>
      <c r="G408" s="85"/>
      <c r="H408" s="86"/>
    </row>
    <row r="409" spans="1:8" x14ac:dyDescent="0.2">
      <c r="A409" s="42"/>
      <c r="B409" s="315" t="s">
        <v>1473</v>
      </c>
      <c r="C409" s="317">
        <v>20000</v>
      </c>
      <c r="D409" s="40"/>
      <c r="E409" s="114"/>
      <c r="G409" s="85"/>
      <c r="H409" s="86"/>
    </row>
    <row r="410" spans="1:8" x14ac:dyDescent="0.2">
      <c r="A410" s="42"/>
      <c r="B410" s="315" t="s">
        <v>1474</v>
      </c>
      <c r="C410" s="317">
        <v>20000</v>
      </c>
      <c r="D410" s="40"/>
      <c r="E410" s="114"/>
      <c r="G410" s="85"/>
      <c r="H410" s="86"/>
    </row>
    <row r="411" spans="1:8" x14ac:dyDescent="0.2">
      <c r="A411" s="42"/>
      <c r="B411" s="315" t="s">
        <v>1475</v>
      </c>
      <c r="C411" s="317">
        <v>15000</v>
      </c>
      <c r="D411" s="40"/>
      <c r="E411" s="114"/>
      <c r="G411" s="85"/>
      <c r="H411" s="86"/>
    </row>
    <row r="412" spans="1:8" x14ac:dyDescent="0.2">
      <c r="A412" s="42"/>
      <c r="B412" s="315" t="s">
        <v>1476</v>
      </c>
      <c r="C412" s="317">
        <v>25000</v>
      </c>
      <c r="D412" s="40"/>
      <c r="E412" s="114"/>
      <c r="G412" s="85"/>
      <c r="H412" s="86"/>
    </row>
    <row r="413" spans="1:8" x14ac:dyDescent="0.2">
      <c r="A413" s="42"/>
      <c r="B413" s="315" t="s">
        <v>1477</v>
      </c>
      <c r="C413" s="317">
        <v>25000</v>
      </c>
      <c r="D413" s="40"/>
      <c r="E413" s="114"/>
      <c r="G413" s="85"/>
      <c r="H413" s="86"/>
    </row>
    <row r="414" spans="1:8" x14ac:dyDescent="0.2">
      <c r="A414" s="42"/>
      <c r="B414" s="315" t="s">
        <v>1478</v>
      </c>
      <c r="C414" s="317">
        <v>10000</v>
      </c>
      <c r="D414" s="40"/>
      <c r="E414" s="114"/>
      <c r="G414" s="85"/>
      <c r="H414" s="86"/>
    </row>
    <row r="415" spans="1:8" x14ac:dyDescent="0.2">
      <c r="A415" s="42"/>
      <c r="B415" s="315" t="s">
        <v>1479</v>
      </c>
      <c r="C415" s="317">
        <v>20000</v>
      </c>
      <c r="D415" s="40"/>
      <c r="E415" s="114"/>
      <c r="G415" s="85"/>
      <c r="H415" s="86"/>
    </row>
    <row r="416" spans="1:8" x14ac:dyDescent="0.2">
      <c r="A416" s="42"/>
      <c r="B416" s="315" t="s">
        <v>1480</v>
      </c>
      <c r="C416" s="317">
        <v>20000</v>
      </c>
      <c r="D416" s="40"/>
      <c r="E416" s="114"/>
      <c r="G416" s="85"/>
      <c r="H416" s="86"/>
    </row>
    <row r="417" spans="1:9" x14ac:dyDescent="0.2">
      <c r="A417" s="42"/>
      <c r="B417" s="315" t="s">
        <v>1481</v>
      </c>
      <c r="C417" s="317">
        <v>25000</v>
      </c>
      <c r="D417" s="40"/>
      <c r="E417" s="114"/>
      <c r="G417" s="85"/>
      <c r="H417" s="86"/>
    </row>
    <row r="418" spans="1:9" x14ac:dyDescent="0.2">
      <c r="A418" s="42"/>
      <c r="B418" s="315" t="s">
        <v>1482</v>
      </c>
      <c r="C418" s="317">
        <v>25000</v>
      </c>
      <c r="D418" s="40"/>
      <c r="E418" s="114"/>
      <c r="G418" s="85"/>
      <c r="H418" s="86"/>
    </row>
    <row r="419" spans="1:9" x14ac:dyDescent="0.2">
      <c r="A419" s="42"/>
      <c r="B419" s="315" t="s">
        <v>1483</v>
      </c>
      <c r="C419" s="317">
        <v>10000</v>
      </c>
      <c r="D419" s="40"/>
      <c r="E419" s="114"/>
      <c r="G419" s="85"/>
      <c r="H419" s="86"/>
    </row>
    <row r="420" spans="1:9" x14ac:dyDescent="0.2">
      <c r="A420" s="42"/>
      <c r="B420" s="315" t="s">
        <v>1484</v>
      </c>
      <c r="C420" s="317">
        <v>10000</v>
      </c>
      <c r="D420" s="40"/>
      <c r="E420" s="114"/>
      <c r="G420" s="85"/>
      <c r="H420" s="86"/>
    </row>
    <row r="421" spans="1:9" x14ac:dyDescent="0.2">
      <c r="A421" s="42"/>
      <c r="B421" s="315" t="s">
        <v>1485</v>
      </c>
      <c r="C421" s="317">
        <v>15000</v>
      </c>
      <c r="D421" s="40"/>
      <c r="E421" s="114"/>
      <c r="G421" s="85"/>
      <c r="H421" s="86"/>
    </row>
    <row r="422" spans="1:9" x14ac:dyDescent="0.2">
      <c r="A422" s="42"/>
      <c r="B422" s="315" t="s">
        <v>1486</v>
      </c>
      <c r="C422" s="317">
        <v>10000</v>
      </c>
      <c r="D422" s="40"/>
      <c r="E422" s="114"/>
      <c r="G422" s="85"/>
      <c r="H422" s="86"/>
    </row>
    <row r="423" spans="1:9" x14ac:dyDescent="0.2">
      <c r="A423" s="42"/>
      <c r="B423" s="315" t="s">
        <v>1487</v>
      </c>
      <c r="C423" s="317">
        <v>25000</v>
      </c>
      <c r="D423" s="40"/>
      <c r="E423" s="114"/>
      <c r="G423" s="85"/>
      <c r="H423" s="86"/>
    </row>
    <row r="424" spans="1:9" ht="13.5" thickBot="1" x14ac:dyDescent="0.25">
      <c r="A424" s="60"/>
      <c r="B424" s="421" t="s">
        <v>1488</v>
      </c>
      <c r="C424" s="422">
        <v>25000</v>
      </c>
      <c r="D424" s="40"/>
      <c r="E424" s="109"/>
      <c r="G424" s="85"/>
      <c r="H424" s="86"/>
    </row>
    <row r="425" spans="1:9" s="1" customFormat="1" ht="13.5" thickTop="1" x14ac:dyDescent="0.2">
      <c r="A425" s="31"/>
      <c r="B425" s="55"/>
      <c r="C425" s="141"/>
      <c r="E425" s="139"/>
      <c r="F425" s="55"/>
      <c r="G425" s="17"/>
      <c r="H425" s="88"/>
      <c r="I425" s="7"/>
    </row>
    <row r="426" spans="1:9" ht="16.5" thickBot="1" x14ac:dyDescent="0.3">
      <c r="A426" s="51"/>
      <c r="B426" s="55"/>
      <c r="C426" s="180"/>
      <c r="D426" s="34"/>
      <c r="E426" s="143" t="s">
        <v>14</v>
      </c>
    </row>
    <row r="427" spans="1:9" ht="17.25" thickTop="1" thickBot="1" x14ac:dyDescent="0.3">
      <c r="A427" s="51"/>
      <c r="B427" s="36" t="s">
        <v>16</v>
      </c>
      <c r="C427" s="189" t="s">
        <v>17</v>
      </c>
      <c r="D427" s="37"/>
      <c r="E427" s="113" t="s">
        <v>61</v>
      </c>
    </row>
    <row r="428" spans="1:9" ht="13.5" thickTop="1" x14ac:dyDescent="0.2">
      <c r="A428" s="42"/>
      <c r="B428" s="315" t="s">
        <v>1489</v>
      </c>
      <c r="C428" s="317">
        <v>25000</v>
      </c>
      <c r="D428" s="40"/>
      <c r="E428" s="114"/>
      <c r="G428" s="85"/>
      <c r="H428" s="86"/>
    </row>
    <row r="429" spans="1:9" ht="12.75" customHeight="1" x14ac:dyDescent="0.2">
      <c r="A429" s="42"/>
      <c r="B429" s="552" t="s">
        <v>1490</v>
      </c>
      <c r="C429" s="530">
        <v>20000</v>
      </c>
      <c r="D429" s="40"/>
      <c r="E429" s="528"/>
      <c r="G429" s="85"/>
      <c r="H429" s="86"/>
    </row>
    <row r="430" spans="1:9" x14ac:dyDescent="0.2">
      <c r="A430" s="42"/>
      <c r="B430" s="553"/>
      <c r="C430" s="531"/>
      <c r="D430" s="40"/>
      <c r="E430" s="529"/>
      <c r="G430" s="85"/>
      <c r="H430" s="86"/>
    </row>
    <row r="431" spans="1:9" x14ac:dyDescent="0.2">
      <c r="A431" s="42"/>
      <c r="B431" s="315" t="s">
        <v>1491</v>
      </c>
      <c r="C431" s="317">
        <v>25000</v>
      </c>
      <c r="D431" s="40"/>
      <c r="E431" s="114"/>
      <c r="G431" s="85"/>
      <c r="H431" s="86"/>
    </row>
    <row r="432" spans="1:9" x14ac:dyDescent="0.2">
      <c r="A432" s="42"/>
      <c r="B432" s="315" t="s">
        <v>1492</v>
      </c>
      <c r="C432" s="317">
        <v>15000</v>
      </c>
      <c r="D432" s="40"/>
      <c r="E432" s="114"/>
      <c r="G432" s="85"/>
      <c r="H432" s="86"/>
    </row>
    <row r="433" spans="1:8" x14ac:dyDescent="0.2">
      <c r="A433" s="42"/>
      <c r="B433" s="315" t="s">
        <v>1493</v>
      </c>
      <c r="C433" s="317">
        <v>25000</v>
      </c>
      <c r="D433" s="40"/>
      <c r="E433" s="114"/>
      <c r="G433" s="85"/>
      <c r="H433" s="86"/>
    </row>
    <row r="434" spans="1:8" x14ac:dyDescent="0.2">
      <c r="A434" s="42"/>
      <c r="B434" s="379" t="s">
        <v>1494</v>
      </c>
      <c r="C434" s="380">
        <v>24000</v>
      </c>
      <c r="E434" s="131"/>
      <c r="G434" s="85"/>
      <c r="H434" s="86"/>
    </row>
    <row r="435" spans="1:8" x14ac:dyDescent="0.2">
      <c r="A435" s="42"/>
      <c r="B435" s="315" t="s">
        <v>1495</v>
      </c>
      <c r="C435" s="317">
        <v>25000</v>
      </c>
      <c r="D435" s="40"/>
      <c r="E435" s="114"/>
      <c r="G435" s="85"/>
      <c r="H435" s="86"/>
    </row>
    <row r="436" spans="1:8" x14ac:dyDescent="0.2">
      <c r="A436" s="42"/>
      <c r="B436" s="315" t="s">
        <v>1496</v>
      </c>
      <c r="C436" s="317">
        <v>25000</v>
      </c>
      <c r="D436" s="40"/>
      <c r="E436" s="114"/>
      <c r="G436" s="85"/>
      <c r="H436" s="86"/>
    </row>
    <row r="437" spans="1:8" x14ac:dyDescent="0.2">
      <c r="A437" s="42"/>
      <c r="B437" s="315" t="s">
        <v>1497</v>
      </c>
      <c r="C437" s="317">
        <v>25000</v>
      </c>
      <c r="D437" s="40"/>
      <c r="E437" s="114"/>
      <c r="G437" s="85"/>
      <c r="H437" s="86"/>
    </row>
    <row r="438" spans="1:8" x14ac:dyDescent="0.2">
      <c r="A438" s="42"/>
      <c r="B438" s="315" t="s">
        <v>1498</v>
      </c>
      <c r="C438" s="317">
        <v>25000</v>
      </c>
      <c r="D438" s="1"/>
      <c r="E438" s="108"/>
      <c r="G438" s="85"/>
      <c r="H438" s="86"/>
    </row>
    <row r="439" spans="1:8" x14ac:dyDescent="0.2">
      <c r="A439" s="42"/>
      <c r="B439" s="315" t="s">
        <v>1499</v>
      </c>
      <c r="C439" s="317">
        <v>25000</v>
      </c>
      <c r="D439" s="1"/>
      <c r="E439" s="108"/>
      <c r="G439" s="85"/>
      <c r="H439" s="86"/>
    </row>
    <row r="440" spans="1:8" ht="15.75" x14ac:dyDescent="0.25">
      <c r="A440" s="51"/>
      <c r="B440" s="315" t="s">
        <v>1500</v>
      </c>
      <c r="C440" s="317">
        <v>25000</v>
      </c>
      <c r="D440" s="34"/>
      <c r="E440" s="116"/>
    </row>
    <row r="441" spans="1:8" ht="15.75" x14ac:dyDescent="0.25">
      <c r="A441" s="51"/>
      <c r="B441" s="315" t="s">
        <v>1501</v>
      </c>
      <c r="C441" s="317">
        <v>25000</v>
      </c>
      <c r="D441" s="89"/>
      <c r="E441" s="118"/>
    </row>
    <row r="442" spans="1:8" x14ac:dyDescent="0.2">
      <c r="A442" s="42"/>
      <c r="B442" s="315" t="s">
        <v>1502</v>
      </c>
      <c r="C442" s="317">
        <v>20000</v>
      </c>
      <c r="D442" s="1"/>
      <c r="E442" s="108"/>
      <c r="G442" s="85"/>
      <c r="H442" s="86"/>
    </row>
    <row r="443" spans="1:8" x14ac:dyDescent="0.2">
      <c r="A443" s="42"/>
      <c r="B443" s="315" t="s">
        <v>1503</v>
      </c>
      <c r="C443" s="317">
        <v>10000</v>
      </c>
      <c r="D443" s="1"/>
      <c r="E443" s="108"/>
      <c r="G443" s="85"/>
      <c r="H443" s="86"/>
    </row>
    <row r="444" spans="1:8" x14ac:dyDescent="0.2">
      <c r="A444" s="42"/>
      <c r="B444" s="315" t="s">
        <v>1504</v>
      </c>
      <c r="C444" s="317">
        <v>10000</v>
      </c>
      <c r="D444" s="40"/>
      <c r="E444" s="114"/>
      <c r="G444" s="85"/>
      <c r="H444" s="86"/>
    </row>
    <row r="445" spans="1:8" x14ac:dyDescent="0.2">
      <c r="A445" s="42"/>
      <c r="B445" s="315" t="s">
        <v>1505</v>
      </c>
      <c r="C445" s="317">
        <v>20000</v>
      </c>
      <c r="D445" s="40"/>
      <c r="E445" s="114"/>
      <c r="G445" s="85"/>
      <c r="H445" s="86"/>
    </row>
    <row r="446" spans="1:8" x14ac:dyDescent="0.2">
      <c r="A446" s="42"/>
      <c r="B446" s="315" t="s">
        <v>1506</v>
      </c>
      <c r="C446" s="317">
        <v>15000</v>
      </c>
      <c r="D446" s="40"/>
      <c r="E446" s="114"/>
      <c r="G446" s="85"/>
      <c r="H446" s="86"/>
    </row>
    <row r="447" spans="1:8" x14ac:dyDescent="0.2">
      <c r="A447" s="42"/>
      <c r="B447" s="315" t="s">
        <v>1507</v>
      </c>
      <c r="C447" s="317">
        <v>25000</v>
      </c>
      <c r="D447" s="40"/>
      <c r="E447" s="114"/>
      <c r="G447" s="85"/>
      <c r="H447" s="86"/>
    </row>
    <row r="448" spans="1:8" x14ac:dyDescent="0.2">
      <c r="A448" s="42"/>
      <c r="B448" s="315" t="s">
        <v>1508</v>
      </c>
      <c r="C448" s="317">
        <v>25000</v>
      </c>
      <c r="D448" s="40"/>
      <c r="E448" s="114"/>
      <c r="G448" s="85"/>
      <c r="H448" s="86"/>
    </row>
    <row r="449" spans="1:8" x14ac:dyDescent="0.2">
      <c r="A449" s="42"/>
      <c r="B449" s="315" t="s">
        <v>1509</v>
      </c>
      <c r="C449" s="317">
        <v>25000</v>
      </c>
      <c r="D449" s="40"/>
      <c r="E449" s="114"/>
      <c r="G449" s="85"/>
      <c r="H449" s="86"/>
    </row>
    <row r="450" spans="1:8" x14ac:dyDescent="0.2">
      <c r="A450" s="42"/>
      <c r="B450" s="315" t="s">
        <v>1510</v>
      </c>
      <c r="C450" s="317">
        <v>8400</v>
      </c>
      <c r="D450" s="40"/>
      <c r="E450" s="114"/>
      <c r="G450" s="85"/>
      <c r="H450" s="86"/>
    </row>
    <row r="451" spans="1:8" x14ac:dyDescent="0.2">
      <c r="A451" s="42"/>
      <c r="B451" s="315" t="s">
        <v>1511</v>
      </c>
      <c r="C451" s="317">
        <v>25000</v>
      </c>
      <c r="D451" s="40"/>
      <c r="E451" s="114"/>
      <c r="G451" s="85"/>
      <c r="H451" s="86"/>
    </row>
    <row r="452" spans="1:8" x14ac:dyDescent="0.2">
      <c r="A452" s="42"/>
      <c r="B452" s="315" t="s">
        <v>1512</v>
      </c>
      <c r="C452" s="317">
        <v>15000</v>
      </c>
      <c r="D452" s="40"/>
      <c r="E452" s="114"/>
      <c r="G452" s="85"/>
      <c r="H452" s="86"/>
    </row>
    <row r="453" spans="1:8" x14ac:dyDescent="0.2">
      <c r="A453" s="42"/>
      <c r="B453" s="315" t="s">
        <v>1513</v>
      </c>
      <c r="C453" s="317">
        <v>10000</v>
      </c>
      <c r="D453" s="40"/>
      <c r="E453" s="114"/>
      <c r="G453" s="85"/>
      <c r="H453" s="86"/>
    </row>
    <row r="454" spans="1:8" x14ac:dyDescent="0.2">
      <c r="A454" s="42"/>
      <c r="B454" s="315" t="s">
        <v>1514</v>
      </c>
      <c r="C454" s="317">
        <v>15000</v>
      </c>
      <c r="D454" s="40"/>
      <c r="E454" s="114"/>
      <c r="G454" s="85"/>
      <c r="H454" s="86"/>
    </row>
    <row r="455" spans="1:8" x14ac:dyDescent="0.2">
      <c r="A455" s="42"/>
      <c r="B455" s="315" t="s">
        <v>1515</v>
      </c>
      <c r="C455" s="317">
        <v>25000</v>
      </c>
      <c r="D455" s="40"/>
      <c r="E455" s="114"/>
      <c r="G455" s="85"/>
      <c r="H455" s="86"/>
    </row>
    <row r="456" spans="1:8" x14ac:dyDescent="0.2">
      <c r="A456" s="42"/>
      <c r="B456" s="315" t="s">
        <v>1516</v>
      </c>
      <c r="C456" s="317">
        <v>25000</v>
      </c>
      <c r="D456" s="40"/>
      <c r="E456" s="114"/>
      <c r="G456" s="85"/>
      <c r="H456" s="86"/>
    </row>
    <row r="457" spans="1:8" x14ac:dyDescent="0.2">
      <c r="A457" s="42"/>
      <c r="B457" s="315" t="s">
        <v>1517</v>
      </c>
      <c r="C457" s="317">
        <v>20000</v>
      </c>
      <c r="D457" s="1"/>
      <c r="E457" s="108"/>
      <c r="G457" s="85"/>
      <c r="H457" s="86"/>
    </row>
    <row r="458" spans="1:8" ht="15.75" x14ac:dyDescent="0.25">
      <c r="A458" s="51"/>
      <c r="B458" s="315" t="s">
        <v>1518</v>
      </c>
      <c r="C458" s="317">
        <v>25000</v>
      </c>
      <c r="D458" s="34"/>
      <c r="E458" s="116"/>
    </row>
    <row r="459" spans="1:8" ht="15.75" x14ac:dyDescent="0.25">
      <c r="A459" s="51"/>
      <c r="B459" s="315" t="s">
        <v>1519</v>
      </c>
      <c r="C459" s="317">
        <v>15000</v>
      </c>
      <c r="D459" s="89"/>
      <c r="E459" s="118"/>
    </row>
    <row r="460" spans="1:8" x14ac:dyDescent="0.2">
      <c r="A460" s="42"/>
      <c r="B460" s="315" t="s">
        <v>1520</v>
      </c>
      <c r="C460" s="317">
        <v>25000</v>
      </c>
      <c r="D460" s="40"/>
      <c r="F460" s="55" t="s">
        <v>51</v>
      </c>
      <c r="G460" s="85"/>
      <c r="H460" s="88">
        <f>SUM(C373:C460)</f>
        <v>1552400</v>
      </c>
    </row>
    <row r="461" spans="1:8" ht="15.75" x14ac:dyDescent="0.25">
      <c r="A461" s="51"/>
      <c r="B461" s="95" t="s">
        <v>1381</v>
      </c>
      <c r="C461" s="181">
        <v>15000</v>
      </c>
      <c r="D461" s="301"/>
      <c r="E461" s="118"/>
    </row>
    <row r="462" spans="1:8" x14ac:dyDescent="0.2">
      <c r="A462" s="42"/>
      <c r="B462" s="95" t="s">
        <v>1382</v>
      </c>
      <c r="C462" s="187">
        <v>15000</v>
      </c>
      <c r="D462" s="40"/>
      <c r="G462" s="85"/>
      <c r="H462" s="86"/>
    </row>
    <row r="463" spans="1:8" x14ac:dyDescent="0.2">
      <c r="A463" s="42"/>
      <c r="B463" s="95" t="s">
        <v>1383</v>
      </c>
      <c r="C463" s="187">
        <v>20000</v>
      </c>
      <c r="D463" s="40"/>
      <c r="E463" s="114"/>
      <c r="G463" s="85"/>
      <c r="H463" s="86"/>
    </row>
    <row r="464" spans="1:8" x14ac:dyDescent="0.2">
      <c r="A464" s="42"/>
      <c r="B464" s="95" t="s">
        <v>1384</v>
      </c>
      <c r="C464" s="132">
        <v>10000</v>
      </c>
      <c r="D464" s="40"/>
      <c r="E464" s="114"/>
      <c r="G464" s="85"/>
      <c r="H464" s="86"/>
    </row>
    <row r="465" spans="1:8" x14ac:dyDescent="0.2">
      <c r="A465" s="42"/>
      <c r="B465" s="95" t="s">
        <v>1385</v>
      </c>
      <c r="C465" s="132">
        <v>20000</v>
      </c>
      <c r="D465" s="40"/>
      <c r="E465" s="114"/>
      <c r="G465" s="85"/>
      <c r="H465" s="86"/>
    </row>
    <row r="466" spans="1:8" x14ac:dyDescent="0.2">
      <c r="A466" s="42"/>
      <c r="B466" s="95" t="s">
        <v>1386</v>
      </c>
      <c r="C466" s="187">
        <v>15000</v>
      </c>
      <c r="D466" s="40"/>
      <c r="E466" s="114"/>
      <c r="G466" s="85"/>
      <c r="H466" s="86"/>
    </row>
    <row r="467" spans="1:8" x14ac:dyDescent="0.2">
      <c r="A467" s="42"/>
      <c r="B467" s="95" t="s">
        <v>1387</v>
      </c>
      <c r="C467" s="132">
        <v>25000</v>
      </c>
      <c r="D467" s="40"/>
      <c r="E467" s="114"/>
      <c r="G467" s="85"/>
      <c r="H467" s="86"/>
    </row>
    <row r="468" spans="1:8" x14ac:dyDescent="0.2">
      <c r="A468" s="42"/>
      <c r="B468" s="95" t="s">
        <v>1388</v>
      </c>
      <c r="C468" s="132">
        <v>15000</v>
      </c>
      <c r="D468" s="40"/>
      <c r="E468" s="114"/>
      <c r="G468" s="85"/>
      <c r="H468" s="86"/>
    </row>
    <row r="469" spans="1:8" x14ac:dyDescent="0.2">
      <c r="A469" s="42"/>
      <c r="B469" s="95" t="s">
        <v>1389</v>
      </c>
      <c r="C469" s="132">
        <v>15000</v>
      </c>
      <c r="D469" s="40"/>
      <c r="E469" s="114"/>
      <c r="G469" s="85"/>
      <c r="H469" s="86"/>
    </row>
    <row r="470" spans="1:8" x14ac:dyDescent="0.2">
      <c r="A470" s="42"/>
      <c r="B470" s="95" t="s">
        <v>1390</v>
      </c>
      <c r="C470" s="132">
        <v>20000</v>
      </c>
      <c r="D470" s="40"/>
      <c r="E470" s="114"/>
      <c r="G470" s="85"/>
      <c r="H470" s="86"/>
    </row>
    <row r="471" spans="1:8" x14ac:dyDescent="0.2">
      <c r="A471" s="42"/>
      <c r="B471" s="95" t="s">
        <v>1391</v>
      </c>
      <c r="C471" s="132">
        <v>10000</v>
      </c>
      <c r="D471" s="40"/>
      <c r="E471" s="114"/>
      <c r="F471" s="55" t="s">
        <v>52</v>
      </c>
      <c r="G471" s="85"/>
      <c r="H471" s="88">
        <f>C461+C462+C463+C464+C465+C466+C467+C468+C469+C470+C471</f>
        <v>180000</v>
      </c>
    </row>
    <row r="472" spans="1:8" x14ac:dyDescent="0.2">
      <c r="A472" s="42"/>
      <c r="B472" s="344" t="s">
        <v>1753</v>
      </c>
      <c r="C472" s="212">
        <v>10000</v>
      </c>
      <c r="D472" s="40"/>
      <c r="E472" s="114"/>
      <c r="G472" s="85"/>
    </row>
    <row r="473" spans="1:8" ht="13.5" thickBot="1" x14ac:dyDescent="0.25">
      <c r="A473" s="42"/>
      <c r="B473" s="345" t="s">
        <v>1754</v>
      </c>
      <c r="C473" s="212">
        <v>20000</v>
      </c>
      <c r="D473" s="40"/>
      <c r="E473" s="114"/>
      <c r="F473" s="55" t="s">
        <v>1752</v>
      </c>
      <c r="G473" s="85"/>
      <c r="H473" s="88">
        <f>C472+C473</f>
        <v>30000</v>
      </c>
    </row>
    <row r="474" spans="1:8" ht="23.25" customHeight="1" thickTop="1" thickBot="1" x14ac:dyDescent="0.25">
      <c r="A474" s="42"/>
      <c r="B474" s="47" t="s">
        <v>18</v>
      </c>
      <c r="C474" s="80">
        <f>SUM(C161:C216,C217:C288,C289:C361,C362:C434,C435:C473)</f>
        <v>5277657</v>
      </c>
      <c r="D474" s="40"/>
      <c r="E474" s="112">
        <f>E383+E365</f>
        <v>4141.8999999999996</v>
      </c>
      <c r="G474" s="44"/>
      <c r="H474" s="86">
        <f>H473+H471+H460+H372+H327+H198+H161</f>
        <v>5277657</v>
      </c>
    </row>
    <row r="475" spans="1:8" ht="15.6" customHeight="1" thickTop="1" x14ac:dyDescent="0.2">
      <c r="A475" s="49"/>
      <c r="B475" s="546"/>
      <c r="C475" s="546"/>
      <c r="D475" s="1"/>
      <c r="E475" s="139"/>
      <c r="G475" s="6"/>
      <c r="H475" s="86"/>
    </row>
    <row r="476" spans="1:8" ht="15" customHeight="1" x14ac:dyDescent="0.2">
      <c r="A476" s="31"/>
      <c r="B476" s="2"/>
      <c r="C476" s="55"/>
      <c r="D476" s="1"/>
      <c r="E476" s="139"/>
      <c r="G476" s="6"/>
      <c r="H476" s="86"/>
    </row>
    <row r="477" spans="1:8" ht="14.45" customHeight="1" x14ac:dyDescent="0.25">
      <c r="A477" s="63"/>
      <c r="B477" s="11"/>
      <c r="C477" s="141"/>
      <c r="D477" s="1"/>
      <c r="E477" s="139"/>
    </row>
    <row r="478" spans="1:8" ht="15.75" x14ac:dyDescent="0.25">
      <c r="A478" s="64"/>
      <c r="B478" s="11" t="s">
        <v>10</v>
      </c>
      <c r="C478" s="141"/>
      <c r="D478" s="1"/>
      <c r="E478" s="139"/>
    </row>
    <row r="479" spans="1:8" ht="16.5" thickBot="1" x14ac:dyDescent="0.3">
      <c r="A479" s="65"/>
      <c r="B479" s="55"/>
      <c r="C479" s="180"/>
      <c r="D479" s="34"/>
      <c r="E479" s="143" t="s">
        <v>14</v>
      </c>
    </row>
    <row r="480" spans="1:8" ht="17.25" thickTop="1" thickBot="1" x14ac:dyDescent="0.3">
      <c r="A480" s="66"/>
      <c r="B480" s="36" t="s">
        <v>16</v>
      </c>
      <c r="C480" s="189" t="s">
        <v>17</v>
      </c>
      <c r="D480" s="197"/>
      <c r="E480" s="113" t="s">
        <v>61</v>
      </c>
    </row>
    <row r="481" spans="1:5" ht="13.5" thickTop="1" x14ac:dyDescent="0.2">
      <c r="A481" s="41">
        <v>0</v>
      </c>
      <c r="B481" s="453" t="s">
        <v>1819</v>
      </c>
      <c r="C481" s="273">
        <v>11000</v>
      </c>
      <c r="D481" s="68"/>
      <c r="E481" s="108"/>
    </row>
    <row r="482" spans="1:5" x14ac:dyDescent="0.2">
      <c r="A482" s="41">
        <v>0</v>
      </c>
      <c r="B482" s="454" t="s">
        <v>381</v>
      </c>
      <c r="C482" s="273">
        <v>17000</v>
      </c>
      <c r="D482" s="68"/>
      <c r="E482" s="108"/>
    </row>
    <row r="483" spans="1:5" x14ac:dyDescent="0.2">
      <c r="A483" s="41">
        <v>0</v>
      </c>
      <c r="B483" s="454" t="s">
        <v>1828</v>
      </c>
      <c r="C483" s="273">
        <v>11500</v>
      </c>
      <c r="D483" s="68"/>
      <c r="E483" s="108"/>
    </row>
    <row r="484" spans="1:5" x14ac:dyDescent="0.2">
      <c r="A484" s="41">
        <v>0</v>
      </c>
      <c r="B484" s="454" t="s">
        <v>1829</v>
      </c>
      <c r="C484" s="273">
        <v>30000</v>
      </c>
      <c r="D484" s="68"/>
      <c r="E484" s="131"/>
    </row>
    <row r="485" spans="1:5" ht="15.75" x14ac:dyDescent="0.25">
      <c r="A485" s="65"/>
      <c r="B485" s="454" t="s">
        <v>1830</v>
      </c>
      <c r="C485" s="273">
        <v>38991</v>
      </c>
      <c r="D485" s="34"/>
      <c r="E485" s="199"/>
    </row>
    <row r="486" spans="1:5" ht="15.75" x14ac:dyDescent="0.25">
      <c r="A486" s="66"/>
      <c r="B486" s="454" t="s">
        <v>1831</v>
      </c>
      <c r="C486" s="273">
        <v>5000</v>
      </c>
      <c r="D486" s="89"/>
      <c r="E486" s="118"/>
    </row>
    <row r="487" spans="1:5" x14ac:dyDescent="0.2">
      <c r="A487" s="41">
        <v>0</v>
      </c>
      <c r="B487" s="454" t="s">
        <v>1832</v>
      </c>
      <c r="C487" s="273">
        <v>9000</v>
      </c>
      <c r="D487" s="68"/>
      <c r="E487" s="144"/>
    </row>
    <row r="488" spans="1:5" x14ac:dyDescent="0.2">
      <c r="A488" s="41">
        <v>0</v>
      </c>
      <c r="B488" s="454" t="s">
        <v>1833</v>
      </c>
      <c r="C488" s="273">
        <v>30000</v>
      </c>
      <c r="D488" s="68"/>
      <c r="E488" s="108"/>
    </row>
    <row r="489" spans="1:5" x14ac:dyDescent="0.2">
      <c r="A489" s="41">
        <v>0</v>
      </c>
      <c r="B489" s="455" t="s">
        <v>1834</v>
      </c>
      <c r="C489" s="273">
        <v>5000</v>
      </c>
      <c r="D489" s="68"/>
      <c r="E489" s="108"/>
    </row>
    <row r="490" spans="1:5" x14ac:dyDescent="0.2">
      <c r="A490" s="41">
        <v>0</v>
      </c>
      <c r="B490" s="455" t="s">
        <v>1835</v>
      </c>
      <c r="C490" s="273">
        <v>120000</v>
      </c>
      <c r="D490" s="68"/>
      <c r="E490" s="108"/>
    </row>
    <row r="491" spans="1:5" x14ac:dyDescent="0.2">
      <c r="A491" s="41">
        <v>0</v>
      </c>
      <c r="B491" s="455" t="s">
        <v>1836</v>
      </c>
      <c r="C491" s="273">
        <v>10000</v>
      </c>
      <c r="D491" s="68"/>
      <c r="E491" s="108"/>
    </row>
    <row r="492" spans="1:5" x14ac:dyDescent="0.2">
      <c r="A492" s="41">
        <v>0</v>
      </c>
      <c r="B492" s="455" t="s">
        <v>1837</v>
      </c>
      <c r="C492" s="273">
        <v>16000</v>
      </c>
      <c r="D492" s="68"/>
      <c r="E492" s="116"/>
    </row>
    <row r="493" spans="1:5" x14ac:dyDescent="0.2">
      <c r="A493" s="41">
        <v>0</v>
      </c>
      <c r="B493" s="455" t="s">
        <v>1837</v>
      </c>
      <c r="C493" s="273">
        <v>39000</v>
      </c>
      <c r="D493" s="13"/>
      <c r="E493" s="147"/>
    </row>
    <row r="494" spans="1:5" ht="13.5" thickBot="1" x14ac:dyDescent="0.25">
      <c r="A494" s="41">
        <v>0</v>
      </c>
      <c r="B494" s="456" t="s">
        <v>1838</v>
      </c>
      <c r="C494" s="274">
        <v>40000</v>
      </c>
      <c r="D494" s="68"/>
      <c r="E494" s="109"/>
    </row>
    <row r="495" spans="1:5" ht="13.5" thickTop="1" x14ac:dyDescent="0.2">
      <c r="B495" s="55"/>
      <c r="C495" s="141"/>
      <c r="D495" s="1"/>
      <c r="E495" s="139"/>
    </row>
    <row r="496" spans="1:5" ht="16.5" thickBot="1" x14ac:dyDescent="0.3">
      <c r="A496" s="65"/>
      <c r="B496" s="55"/>
      <c r="C496" s="180"/>
      <c r="D496" s="34"/>
      <c r="E496" s="143" t="s">
        <v>14</v>
      </c>
    </row>
    <row r="497" spans="1:5" ht="17.25" thickTop="1" thickBot="1" x14ac:dyDescent="0.3">
      <c r="A497" s="66"/>
      <c r="B497" s="36" t="s">
        <v>16</v>
      </c>
      <c r="C497" s="189" t="s">
        <v>17</v>
      </c>
      <c r="D497" s="197"/>
      <c r="E497" s="113" t="s">
        <v>61</v>
      </c>
    </row>
    <row r="498" spans="1:5" ht="13.5" thickTop="1" x14ac:dyDescent="0.2">
      <c r="A498" s="41">
        <v>0</v>
      </c>
      <c r="B498" s="455" t="s">
        <v>1839</v>
      </c>
      <c r="C498" s="273">
        <v>5000</v>
      </c>
      <c r="D498" s="68"/>
      <c r="E498" s="108"/>
    </row>
    <row r="499" spans="1:5" x14ac:dyDescent="0.2">
      <c r="A499" s="41">
        <v>0</v>
      </c>
      <c r="B499" s="455" t="s">
        <v>1840</v>
      </c>
      <c r="C499" s="273">
        <v>5000</v>
      </c>
      <c r="D499" s="68"/>
      <c r="E499" s="108"/>
    </row>
    <row r="500" spans="1:5" x14ac:dyDescent="0.2">
      <c r="A500" s="41">
        <v>0</v>
      </c>
      <c r="B500" s="455" t="s">
        <v>1841</v>
      </c>
      <c r="C500" s="273">
        <v>100000</v>
      </c>
      <c r="D500" s="68"/>
      <c r="E500" s="108"/>
    </row>
    <row r="501" spans="1:5" x14ac:dyDescent="0.2">
      <c r="A501" s="41">
        <v>0</v>
      </c>
      <c r="B501" s="455" t="s">
        <v>374</v>
      </c>
      <c r="C501" s="273">
        <v>120000</v>
      </c>
      <c r="D501" s="68"/>
      <c r="E501" s="108"/>
    </row>
    <row r="502" spans="1:5" x14ac:dyDescent="0.2">
      <c r="A502" s="41">
        <v>0</v>
      </c>
      <c r="B502" s="455" t="s">
        <v>1842</v>
      </c>
      <c r="C502" s="273">
        <v>5000</v>
      </c>
      <c r="D502" s="68"/>
      <c r="E502" s="108"/>
    </row>
    <row r="503" spans="1:5" x14ac:dyDescent="0.2">
      <c r="A503" s="41">
        <v>0</v>
      </c>
      <c r="B503" s="455" t="s">
        <v>1843</v>
      </c>
      <c r="C503" s="273">
        <v>6000</v>
      </c>
      <c r="D503" s="68"/>
      <c r="E503" s="108"/>
    </row>
    <row r="504" spans="1:5" x14ac:dyDescent="0.2">
      <c r="A504" s="41">
        <v>0</v>
      </c>
      <c r="B504" s="455" t="s">
        <v>1844</v>
      </c>
      <c r="C504" s="273">
        <v>7000</v>
      </c>
      <c r="D504" s="68"/>
      <c r="E504" s="108"/>
    </row>
    <row r="505" spans="1:5" x14ac:dyDescent="0.2">
      <c r="A505" s="41">
        <v>0</v>
      </c>
      <c r="B505" s="455" t="s">
        <v>1845</v>
      </c>
      <c r="C505" s="273">
        <v>5500</v>
      </c>
      <c r="D505" s="68"/>
      <c r="E505" s="108"/>
    </row>
    <row r="506" spans="1:5" x14ac:dyDescent="0.2">
      <c r="A506" s="41">
        <v>0</v>
      </c>
      <c r="B506" s="455" t="s">
        <v>186</v>
      </c>
      <c r="C506" s="273">
        <v>7000</v>
      </c>
      <c r="D506" s="68"/>
      <c r="E506" s="108"/>
    </row>
    <row r="507" spans="1:5" x14ac:dyDescent="0.2">
      <c r="A507" s="41">
        <v>0</v>
      </c>
      <c r="B507" s="455" t="s">
        <v>1846</v>
      </c>
      <c r="C507" s="273">
        <v>9000</v>
      </c>
      <c r="D507" s="68"/>
      <c r="E507" s="108"/>
    </row>
    <row r="508" spans="1:5" x14ac:dyDescent="0.2">
      <c r="A508" s="41">
        <v>0</v>
      </c>
      <c r="B508" s="455" t="s">
        <v>188</v>
      </c>
      <c r="C508" s="273">
        <v>5500</v>
      </c>
      <c r="D508" s="68"/>
      <c r="E508" s="108"/>
    </row>
    <row r="509" spans="1:5" x14ac:dyDescent="0.2">
      <c r="A509" s="41">
        <v>0</v>
      </c>
      <c r="B509" s="455" t="s">
        <v>1847</v>
      </c>
      <c r="C509" s="273">
        <v>5000</v>
      </c>
      <c r="D509" s="68"/>
      <c r="E509" s="108"/>
    </row>
    <row r="510" spans="1:5" x14ac:dyDescent="0.2">
      <c r="A510" s="41">
        <v>0</v>
      </c>
      <c r="B510" s="455" t="s">
        <v>1848</v>
      </c>
      <c r="C510" s="273">
        <v>5000</v>
      </c>
      <c r="D510" s="68"/>
      <c r="E510" s="108"/>
    </row>
    <row r="511" spans="1:5" x14ac:dyDescent="0.2">
      <c r="A511" s="41">
        <v>0</v>
      </c>
      <c r="B511" s="455" t="s">
        <v>338</v>
      </c>
      <c r="C511" s="273">
        <v>12000</v>
      </c>
      <c r="D511" s="68"/>
      <c r="E511" s="108"/>
    </row>
    <row r="512" spans="1:5" x14ac:dyDescent="0.2">
      <c r="A512" s="41">
        <v>0</v>
      </c>
      <c r="B512" s="455" t="s">
        <v>1849</v>
      </c>
      <c r="C512" s="273">
        <v>6000</v>
      </c>
      <c r="D512" s="68"/>
      <c r="E512" s="108"/>
    </row>
    <row r="513" spans="1:5" x14ac:dyDescent="0.2">
      <c r="A513" s="41">
        <v>0</v>
      </c>
      <c r="B513" s="455" t="s">
        <v>1850</v>
      </c>
      <c r="C513" s="273">
        <v>17000</v>
      </c>
      <c r="D513" s="68"/>
      <c r="E513" s="108"/>
    </row>
    <row r="514" spans="1:5" x14ac:dyDescent="0.2">
      <c r="A514" s="41">
        <v>0</v>
      </c>
      <c r="B514" s="455" t="s">
        <v>384</v>
      </c>
      <c r="C514" s="273">
        <v>32000</v>
      </c>
      <c r="D514" s="68"/>
      <c r="E514" s="108"/>
    </row>
    <row r="515" spans="1:5" x14ac:dyDescent="0.2">
      <c r="A515" s="41">
        <v>0</v>
      </c>
      <c r="B515" s="455" t="s">
        <v>423</v>
      </c>
      <c r="C515" s="273">
        <v>100000</v>
      </c>
      <c r="D515" s="68"/>
      <c r="E515" s="108"/>
    </row>
    <row r="516" spans="1:5" x14ac:dyDescent="0.2">
      <c r="A516" s="41">
        <v>0</v>
      </c>
      <c r="B516" s="455" t="s">
        <v>1851</v>
      </c>
      <c r="C516" s="273">
        <v>120000</v>
      </c>
      <c r="D516" s="68"/>
      <c r="E516" s="108"/>
    </row>
    <row r="517" spans="1:5" x14ac:dyDescent="0.2">
      <c r="A517" s="41">
        <v>0</v>
      </c>
      <c r="B517" s="455" t="s">
        <v>367</v>
      </c>
      <c r="C517" s="273">
        <v>36000</v>
      </c>
      <c r="D517" s="68"/>
      <c r="E517" s="108"/>
    </row>
    <row r="518" spans="1:5" x14ac:dyDescent="0.2">
      <c r="A518" s="41">
        <v>0</v>
      </c>
      <c r="B518" s="455" t="s">
        <v>1852</v>
      </c>
      <c r="C518" s="273">
        <v>5000</v>
      </c>
      <c r="D518" s="68"/>
      <c r="E518" s="144"/>
    </row>
    <row r="519" spans="1:5" x14ac:dyDescent="0.2">
      <c r="A519" s="67">
        <v>0</v>
      </c>
      <c r="B519" s="455" t="s">
        <v>1853</v>
      </c>
      <c r="C519" s="273">
        <v>120000</v>
      </c>
      <c r="D519" s="68"/>
      <c r="E519" s="131"/>
    </row>
    <row r="520" spans="1:5" ht="15.75" x14ac:dyDescent="0.25">
      <c r="A520" s="65"/>
      <c r="B520" s="455" t="s">
        <v>1854</v>
      </c>
      <c r="C520" s="273">
        <v>20000</v>
      </c>
      <c r="D520" s="34"/>
      <c r="E520" s="116"/>
    </row>
    <row r="521" spans="1:5" ht="15.75" x14ac:dyDescent="0.25">
      <c r="A521" s="65"/>
      <c r="B521" s="455" t="s">
        <v>1855</v>
      </c>
      <c r="C521" s="273">
        <v>5000</v>
      </c>
      <c r="D521" s="259"/>
      <c r="E521" s="116"/>
    </row>
    <row r="522" spans="1:5" ht="15.75" x14ac:dyDescent="0.25">
      <c r="A522" s="66"/>
      <c r="B522" s="455" t="s">
        <v>1856</v>
      </c>
      <c r="C522" s="273">
        <v>13000</v>
      </c>
      <c r="D522" s="89"/>
      <c r="E522" s="118"/>
    </row>
    <row r="523" spans="1:5" ht="15.75" x14ac:dyDescent="0.25">
      <c r="A523" s="66"/>
      <c r="B523" s="455" t="s">
        <v>1857</v>
      </c>
      <c r="C523" s="273">
        <v>20000</v>
      </c>
      <c r="D523" s="89"/>
      <c r="E523" s="118"/>
    </row>
    <row r="524" spans="1:5" x14ac:dyDescent="0.2">
      <c r="A524" s="56">
        <v>0</v>
      </c>
      <c r="B524" s="455" t="s">
        <v>409</v>
      </c>
      <c r="C524" s="273">
        <v>10000</v>
      </c>
      <c r="D524" s="68"/>
      <c r="E524" s="144"/>
    </row>
    <row r="525" spans="1:5" x14ac:dyDescent="0.2">
      <c r="A525" s="41">
        <v>0</v>
      </c>
      <c r="B525" s="455" t="s">
        <v>1858</v>
      </c>
      <c r="C525" s="273">
        <v>20000</v>
      </c>
      <c r="D525" s="68"/>
      <c r="E525" s="108"/>
    </row>
    <row r="526" spans="1:5" x14ac:dyDescent="0.2">
      <c r="A526" s="41">
        <v>0</v>
      </c>
      <c r="B526" s="455" t="s">
        <v>1859</v>
      </c>
      <c r="C526" s="273">
        <v>17000</v>
      </c>
      <c r="D526" s="68"/>
      <c r="E526" s="108"/>
    </row>
    <row r="527" spans="1:5" x14ac:dyDescent="0.2">
      <c r="A527" s="41">
        <v>0</v>
      </c>
      <c r="B527" s="455" t="s">
        <v>404</v>
      </c>
      <c r="C527" s="273">
        <v>21000</v>
      </c>
      <c r="D527" s="68"/>
      <c r="E527" s="108"/>
    </row>
    <row r="528" spans="1:5" x14ac:dyDescent="0.2">
      <c r="A528" s="67">
        <v>0</v>
      </c>
      <c r="B528" s="455" t="s">
        <v>283</v>
      </c>
      <c r="C528" s="273">
        <v>14000</v>
      </c>
      <c r="D528" s="68"/>
      <c r="E528" s="108"/>
    </row>
    <row r="529" spans="1:5" x14ac:dyDescent="0.2">
      <c r="A529" s="56">
        <v>0</v>
      </c>
      <c r="B529" s="455" t="s">
        <v>1860</v>
      </c>
      <c r="C529" s="273">
        <v>17000</v>
      </c>
      <c r="D529" s="68"/>
      <c r="E529" s="144"/>
    </row>
    <row r="530" spans="1:5" x14ac:dyDescent="0.2">
      <c r="A530" s="41">
        <v>0</v>
      </c>
      <c r="B530" s="455" t="s">
        <v>1861</v>
      </c>
      <c r="C530" s="273">
        <v>5000</v>
      </c>
      <c r="D530" s="68"/>
      <c r="E530" s="108"/>
    </row>
    <row r="531" spans="1:5" x14ac:dyDescent="0.2">
      <c r="A531" s="41">
        <v>0</v>
      </c>
      <c r="B531" s="455" t="s">
        <v>340</v>
      </c>
      <c r="C531" s="273">
        <v>12412</v>
      </c>
      <c r="D531" s="68"/>
      <c r="E531" s="144"/>
    </row>
    <row r="532" spans="1:5" x14ac:dyDescent="0.2">
      <c r="A532" s="41">
        <v>0</v>
      </c>
      <c r="B532" s="455" t="s">
        <v>1862</v>
      </c>
      <c r="C532" s="273">
        <v>27000</v>
      </c>
      <c r="D532" s="68"/>
      <c r="E532" s="108"/>
    </row>
    <row r="533" spans="1:5" x14ac:dyDescent="0.2">
      <c r="A533" s="41">
        <v>0</v>
      </c>
      <c r="B533" s="455" t="s">
        <v>1863</v>
      </c>
      <c r="C533" s="273">
        <v>11000</v>
      </c>
      <c r="D533" s="68"/>
      <c r="E533" s="108"/>
    </row>
    <row r="534" spans="1:5" x14ac:dyDescent="0.2">
      <c r="A534" s="41">
        <v>0</v>
      </c>
      <c r="B534" s="455" t="s">
        <v>1864</v>
      </c>
      <c r="C534" s="273">
        <v>25000</v>
      </c>
      <c r="D534" s="68"/>
      <c r="E534" s="108"/>
    </row>
    <row r="535" spans="1:5" x14ac:dyDescent="0.2">
      <c r="A535" s="41">
        <v>0</v>
      </c>
      <c r="B535" s="455" t="s">
        <v>1338</v>
      </c>
      <c r="C535" s="273">
        <v>5000</v>
      </c>
      <c r="D535" s="68"/>
      <c r="E535" s="144"/>
    </row>
    <row r="536" spans="1:5" x14ac:dyDescent="0.2">
      <c r="A536" s="41">
        <v>0</v>
      </c>
      <c r="B536" s="455" t="s">
        <v>1338</v>
      </c>
      <c r="C536" s="273">
        <v>138000</v>
      </c>
      <c r="D536" s="68"/>
      <c r="E536" s="108"/>
    </row>
    <row r="537" spans="1:5" x14ac:dyDescent="0.2">
      <c r="A537" s="41">
        <v>0</v>
      </c>
      <c r="B537" s="455" t="s">
        <v>443</v>
      </c>
      <c r="C537" s="273">
        <v>10000</v>
      </c>
      <c r="D537" s="68"/>
      <c r="E537" s="108"/>
    </row>
    <row r="538" spans="1:5" x14ac:dyDescent="0.2">
      <c r="A538" s="41">
        <v>0</v>
      </c>
      <c r="B538" s="455" t="s">
        <v>1865</v>
      </c>
      <c r="C538" s="273">
        <v>120000</v>
      </c>
      <c r="D538" s="68"/>
      <c r="E538" s="108"/>
    </row>
    <row r="539" spans="1:5" x14ac:dyDescent="0.2">
      <c r="A539" s="41">
        <v>0</v>
      </c>
      <c r="B539" s="455" t="s">
        <v>1866</v>
      </c>
      <c r="C539" s="273">
        <v>5000</v>
      </c>
      <c r="D539" s="68"/>
      <c r="E539" s="108"/>
    </row>
    <row r="540" spans="1:5" x14ac:dyDescent="0.2">
      <c r="A540" s="41">
        <v>0</v>
      </c>
      <c r="B540" s="455" t="s">
        <v>1867</v>
      </c>
      <c r="C540" s="273">
        <v>6500</v>
      </c>
      <c r="D540" s="68"/>
      <c r="E540" s="108"/>
    </row>
    <row r="541" spans="1:5" x14ac:dyDescent="0.2">
      <c r="A541" s="41">
        <v>0</v>
      </c>
      <c r="B541" s="455" t="s">
        <v>1868</v>
      </c>
      <c r="C541" s="273">
        <v>5000</v>
      </c>
      <c r="D541" s="68"/>
      <c r="E541" s="108"/>
    </row>
    <row r="542" spans="1:5" x14ac:dyDescent="0.2">
      <c r="A542" s="41">
        <v>0</v>
      </c>
      <c r="B542" s="455" t="s">
        <v>1869</v>
      </c>
      <c r="C542" s="273">
        <v>5000</v>
      </c>
      <c r="D542" s="68"/>
      <c r="E542" s="108"/>
    </row>
    <row r="543" spans="1:5" x14ac:dyDescent="0.2">
      <c r="A543" s="41">
        <v>0</v>
      </c>
      <c r="B543" s="455" t="s">
        <v>1870</v>
      </c>
      <c r="C543" s="273">
        <v>6000</v>
      </c>
      <c r="D543" s="68"/>
      <c r="E543" s="108"/>
    </row>
    <row r="544" spans="1:5" x14ac:dyDescent="0.2">
      <c r="A544" s="41">
        <v>0</v>
      </c>
      <c r="B544" s="455" t="s">
        <v>1871</v>
      </c>
      <c r="C544" s="273">
        <v>5000</v>
      </c>
      <c r="D544" s="68"/>
      <c r="E544" s="108"/>
    </row>
    <row r="545" spans="1:5" x14ac:dyDescent="0.2">
      <c r="A545" s="41">
        <v>0</v>
      </c>
      <c r="B545" s="455" t="s">
        <v>1872</v>
      </c>
      <c r="C545" s="273">
        <v>36000</v>
      </c>
      <c r="D545" s="68"/>
      <c r="E545" s="108"/>
    </row>
    <row r="546" spans="1:5" x14ac:dyDescent="0.2">
      <c r="A546" s="41">
        <v>0</v>
      </c>
      <c r="B546" s="455" t="s">
        <v>1873</v>
      </c>
      <c r="C546" s="273">
        <v>5000</v>
      </c>
      <c r="D546" s="68"/>
      <c r="E546" s="108"/>
    </row>
    <row r="547" spans="1:5" x14ac:dyDescent="0.2">
      <c r="A547" s="41">
        <v>0</v>
      </c>
      <c r="B547" s="455" t="s">
        <v>435</v>
      </c>
      <c r="C547" s="273">
        <v>5000</v>
      </c>
      <c r="D547" s="68"/>
      <c r="E547" s="108"/>
    </row>
    <row r="548" spans="1:5" x14ac:dyDescent="0.2">
      <c r="A548" s="41">
        <v>0</v>
      </c>
      <c r="B548" s="455" t="s">
        <v>1874</v>
      </c>
      <c r="C548" s="273">
        <v>10000</v>
      </c>
      <c r="D548" s="68"/>
      <c r="E548" s="108"/>
    </row>
    <row r="549" spans="1:5" x14ac:dyDescent="0.2">
      <c r="A549" s="41">
        <v>0</v>
      </c>
      <c r="B549" s="455" t="s">
        <v>1874</v>
      </c>
      <c r="C549" s="273">
        <v>20000</v>
      </c>
      <c r="D549" s="68"/>
      <c r="E549" s="108"/>
    </row>
    <row r="550" spans="1:5" x14ac:dyDescent="0.2">
      <c r="A550" s="41">
        <v>0</v>
      </c>
      <c r="B550" s="455" t="s">
        <v>1875</v>
      </c>
      <c r="C550" s="273">
        <v>120000</v>
      </c>
      <c r="D550" s="68"/>
      <c r="E550" s="108"/>
    </row>
    <row r="551" spans="1:5" x14ac:dyDescent="0.2">
      <c r="A551" s="41">
        <v>0</v>
      </c>
      <c r="B551" s="455" t="s">
        <v>427</v>
      </c>
      <c r="C551" s="273">
        <v>6000</v>
      </c>
      <c r="D551" s="68"/>
      <c r="E551" s="108"/>
    </row>
    <row r="552" spans="1:5" x14ac:dyDescent="0.2">
      <c r="A552" s="41">
        <v>0</v>
      </c>
      <c r="B552" s="455" t="s">
        <v>448</v>
      </c>
      <c r="C552" s="273">
        <v>120000</v>
      </c>
      <c r="D552" s="68"/>
      <c r="E552" s="108"/>
    </row>
    <row r="553" spans="1:5" x14ac:dyDescent="0.2">
      <c r="A553" s="41">
        <v>0</v>
      </c>
      <c r="B553" s="455" t="s">
        <v>429</v>
      </c>
      <c r="C553" s="273">
        <v>10000</v>
      </c>
      <c r="D553" s="68"/>
      <c r="E553" s="108"/>
    </row>
    <row r="554" spans="1:5" x14ac:dyDescent="0.2">
      <c r="A554" s="41">
        <v>0</v>
      </c>
      <c r="B554" s="455" t="s">
        <v>1876</v>
      </c>
      <c r="C554" s="273">
        <v>25500</v>
      </c>
      <c r="D554" s="68"/>
      <c r="E554" s="108"/>
    </row>
    <row r="555" spans="1:5" x14ac:dyDescent="0.2">
      <c r="A555" s="41">
        <v>0</v>
      </c>
      <c r="B555" s="455" t="s">
        <v>1877</v>
      </c>
      <c r="C555" s="273">
        <v>10000</v>
      </c>
      <c r="D555" s="68"/>
      <c r="E555" s="108"/>
    </row>
    <row r="556" spans="1:5" x14ac:dyDescent="0.2">
      <c r="A556" s="41">
        <v>0</v>
      </c>
      <c r="B556" s="455" t="s">
        <v>1878</v>
      </c>
      <c r="C556" s="273">
        <v>9500</v>
      </c>
      <c r="D556" s="68"/>
      <c r="E556" s="108"/>
    </row>
    <row r="557" spans="1:5" x14ac:dyDescent="0.2">
      <c r="A557" s="41">
        <v>0</v>
      </c>
      <c r="B557" s="455" t="s">
        <v>1879</v>
      </c>
      <c r="C557" s="273">
        <v>120000</v>
      </c>
      <c r="D557" s="68"/>
      <c r="E557" s="131"/>
    </row>
    <row r="558" spans="1:5" ht="15.75" x14ac:dyDescent="0.25">
      <c r="A558" s="65"/>
      <c r="B558" s="455" t="s">
        <v>335</v>
      </c>
      <c r="C558" s="273">
        <v>10000</v>
      </c>
      <c r="D558" s="34"/>
      <c r="E558" s="116"/>
    </row>
    <row r="559" spans="1:5" ht="15.75" x14ac:dyDescent="0.25">
      <c r="A559" s="66"/>
      <c r="B559" s="455" t="s">
        <v>1880</v>
      </c>
      <c r="C559" s="273">
        <v>8000</v>
      </c>
      <c r="D559" s="198"/>
      <c r="E559" s="118"/>
    </row>
    <row r="560" spans="1:5" x14ac:dyDescent="0.2">
      <c r="A560" s="41">
        <v>0</v>
      </c>
      <c r="B560" s="455" t="s">
        <v>1881</v>
      </c>
      <c r="C560" s="273">
        <v>11000</v>
      </c>
      <c r="D560" s="69"/>
      <c r="E560" s="196"/>
    </row>
    <row r="561" spans="1:5" x14ac:dyDescent="0.2">
      <c r="A561" s="41">
        <v>0</v>
      </c>
      <c r="B561" s="455" t="s">
        <v>1822</v>
      </c>
      <c r="C561" s="273">
        <v>48000</v>
      </c>
      <c r="D561" s="68"/>
      <c r="E561" s="108"/>
    </row>
    <row r="562" spans="1:5" x14ac:dyDescent="0.2">
      <c r="A562" s="41">
        <v>0</v>
      </c>
      <c r="B562" s="455" t="s">
        <v>403</v>
      </c>
      <c r="C562" s="273">
        <v>9500</v>
      </c>
      <c r="D562" s="68"/>
      <c r="E562" s="108"/>
    </row>
    <row r="563" spans="1:5" x14ac:dyDescent="0.2">
      <c r="A563" s="41">
        <v>0</v>
      </c>
      <c r="B563" s="455" t="s">
        <v>190</v>
      </c>
      <c r="C563" s="273">
        <v>5000</v>
      </c>
      <c r="D563" s="68"/>
      <c r="E563" s="108"/>
    </row>
    <row r="564" spans="1:5" x14ac:dyDescent="0.2">
      <c r="A564" s="41">
        <v>0</v>
      </c>
      <c r="B564" s="455" t="s">
        <v>1792</v>
      </c>
      <c r="C564" s="273">
        <v>120000</v>
      </c>
      <c r="D564" s="68"/>
      <c r="E564" s="108"/>
    </row>
    <row r="565" spans="1:5" x14ac:dyDescent="0.2">
      <c r="A565" s="41">
        <v>0</v>
      </c>
      <c r="B565" s="455" t="s">
        <v>1882</v>
      </c>
      <c r="C565" s="273">
        <v>17000</v>
      </c>
      <c r="D565" s="68"/>
      <c r="E565" s="108"/>
    </row>
    <row r="566" spans="1:5" x14ac:dyDescent="0.2">
      <c r="A566" s="41">
        <v>0</v>
      </c>
      <c r="B566" s="455" t="s">
        <v>420</v>
      </c>
      <c r="C566" s="273">
        <v>10000</v>
      </c>
      <c r="D566" s="68"/>
      <c r="E566" s="108"/>
    </row>
    <row r="567" spans="1:5" ht="13.5" thickBot="1" x14ac:dyDescent="0.25">
      <c r="A567" s="41">
        <v>0</v>
      </c>
      <c r="B567" s="456" t="s">
        <v>1883</v>
      </c>
      <c r="C567" s="274">
        <v>54000</v>
      </c>
      <c r="D567" s="68"/>
      <c r="E567" s="109"/>
    </row>
    <row r="568" spans="1:5" ht="13.5" thickTop="1" x14ac:dyDescent="0.2">
      <c r="A568" s="41">
        <v>0</v>
      </c>
      <c r="B568" s="18"/>
      <c r="C568" s="18"/>
      <c r="D568" s="18"/>
      <c r="E568" s="498"/>
    </row>
    <row r="569" spans="1:5" ht="16.5" thickBot="1" x14ac:dyDescent="0.3">
      <c r="A569" s="65"/>
      <c r="B569" s="55"/>
      <c r="C569" s="180"/>
      <c r="D569" s="34"/>
      <c r="E569" s="143" t="s">
        <v>14</v>
      </c>
    </row>
    <row r="570" spans="1:5" ht="17.25" thickTop="1" thickBot="1" x14ac:dyDescent="0.3">
      <c r="A570" s="66"/>
      <c r="B570" s="36" t="s">
        <v>16</v>
      </c>
      <c r="C570" s="189" t="s">
        <v>17</v>
      </c>
      <c r="D570" s="197"/>
      <c r="E570" s="113" t="s">
        <v>61</v>
      </c>
    </row>
    <row r="571" spans="1:5" ht="13.5" thickTop="1" x14ac:dyDescent="0.2">
      <c r="A571" s="41">
        <v>0</v>
      </c>
      <c r="B571" s="455" t="s">
        <v>1884</v>
      </c>
      <c r="C571" s="273">
        <v>10000</v>
      </c>
      <c r="D571" s="68"/>
      <c r="E571" s="108"/>
    </row>
    <row r="572" spans="1:5" x14ac:dyDescent="0.2">
      <c r="A572" s="41">
        <v>0</v>
      </c>
      <c r="B572" s="455" t="s">
        <v>1756</v>
      </c>
      <c r="C572" s="273">
        <v>80000</v>
      </c>
      <c r="D572" s="68"/>
      <c r="E572" s="108"/>
    </row>
    <row r="573" spans="1:5" x14ac:dyDescent="0.2">
      <c r="A573" s="41">
        <v>0</v>
      </c>
      <c r="B573" s="455" t="s">
        <v>1885</v>
      </c>
      <c r="C573" s="273">
        <v>6000</v>
      </c>
      <c r="D573" s="68"/>
      <c r="E573" s="108"/>
    </row>
    <row r="574" spans="1:5" x14ac:dyDescent="0.2">
      <c r="A574" s="41"/>
      <c r="B574" s="455" t="s">
        <v>1885</v>
      </c>
      <c r="C574" s="273">
        <v>16000</v>
      </c>
      <c r="D574" s="68"/>
      <c r="E574" s="108"/>
    </row>
    <row r="575" spans="1:5" x14ac:dyDescent="0.2">
      <c r="A575" s="423"/>
      <c r="B575" s="455" t="s">
        <v>1886</v>
      </c>
      <c r="C575" s="273">
        <v>15000</v>
      </c>
      <c r="D575" s="68"/>
      <c r="E575" s="108"/>
    </row>
    <row r="576" spans="1:5" x14ac:dyDescent="0.2">
      <c r="A576" s="423"/>
      <c r="B576" s="455" t="s">
        <v>1887</v>
      </c>
      <c r="C576" s="273">
        <v>30000</v>
      </c>
      <c r="D576" s="68"/>
      <c r="E576" s="108"/>
    </row>
    <row r="577" spans="1:5" x14ac:dyDescent="0.2">
      <c r="A577" s="423"/>
      <c r="B577" s="455" t="s">
        <v>1888</v>
      </c>
      <c r="C577" s="273">
        <v>5000</v>
      </c>
      <c r="D577" s="68"/>
      <c r="E577" s="108"/>
    </row>
    <row r="578" spans="1:5" x14ac:dyDescent="0.2">
      <c r="A578" s="423"/>
      <c r="B578" s="455" t="s">
        <v>402</v>
      </c>
      <c r="C578" s="273">
        <v>120000</v>
      </c>
      <c r="D578" s="68"/>
      <c r="E578" s="108"/>
    </row>
    <row r="579" spans="1:5" x14ac:dyDescent="0.2">
      <c r="A579" s="423"/>
      <c r="B579" s="455" t="s">
        <v>361</v>
      </c>
      <c r="C579" s="273">
        <v>8000</v>
      </c>
      <c r="D579" s="68"/>
      <c r="E579" s="108"/>
    </row>
    <row r="580" spans="1:5" x14ac:dyDescent="0.2">
      <c r="A580" s="41">
        <v>0</v>
      </c>
      <c r="B580" s="455" t="s">
        <v>1889</v>
      </c>
      <c r="C580" s="273">
        <v>6000</v>
      </c>
      <c r="D580" s="68"/>
      <c r="E580" s="108"/>
    </row>
    <row r="581" spans="1:5" x14ac:dyDescent="0.2">
      <c r="A581" s="41">
        <v>0</v>
      </c>
      <c r="B581" s="455" t="s">
        <v>1890</v>
      </c>
      <c r="C581" s="273">
        <v>10000</v>
      </c>
      <c r="D581" s="68"/>
      <c r="E581" s="108"/>
    </row>
    <row r="582" spans="1:5" x14ac:dyDescent="0.2">
      <c r="A582" s="41">
        <v>0</v>
      </c>
      <c r="B582" s="455" t="s">
        <v>1891</v>
      </c>
      <c r="C582" s="273">
        <v>16000</v>
      </c>
      <c r="D582" s="68"/>
      <c r="E582" s="144"/>
    </row>
    <row r="583" spans="1:5" x14ac:dyDescent="0.2">
      <c r="A583" s="41">
        <v>0</v>
      </c>
      <c r="B583" s="455" t="s">
        <v>1892</v>
      </c>
      <c r="C583" s="273">
        <v>12000</v>
      </c>
      <c r="D583" s="68"/>
      <c r="E583" s="108"/>
    </row>
    <row r="584" spans="1:5" x14ac:dyDescent="0.2">
      <c r="A584" s="41">
        <v>0</v>
      </c>
      <c r="B584" s="455" t="s">
        <v>1893</v>
      </c>
      <c r="C584" s="273">
        <v>15000</v>
      </c>
      <c r="D584" s="68"/>
      <c r="E584" s="108"/>
    </row>
    <row r="585" spans="1:5" x14ac:dyDescent="0.2">
      <c r="A585" s="41">
        <v>0</v>
      </c>
      <c r="B585" s="455" t="s">
        <v>1894</v>
      </c>
      <c r="C585" s="273">
        <v>100000</v>
      </c>
      <c r="D585" s="68"/>
      <c r="E585" s="108"/>
    </row>
    <row r="586" spans="1:5" x14ac:dyDescent="0.2">
      <c r="A586" s="41">
        <v>0</v>
      </c>
      <c r="B586" s="455" t="s">
        <v>1895</v>
      </c>
      <c r="C586" s="273">
        <v>47000</v>
      </c>
      <c r="D586" s="68"/>
      <c r="E586" s="108"/>
    </row>
    <row r="587" spans="1:5" x14ac:dyDescent="0.2">
      <c r="A587" s="41">
        <v>0</v>
      </c>
      <c r="B587" s="455" t="s">
        <v>1896</v>
      </c>
      <c r="C587" s="273">
        <v>120000</v>
      </c>
      <c r="D587" s="68"/>
      <c r="E587" s="108"/>
    </row>
    <row r="588" spans="1:5" x14ac:dyDescent="0.2">
      <c r="A588" s="41">
        <v>0</v>
      </c>
      <c r="B588" s="455" t="s">
        <v>1897</v>
      </c>
      <c r="C588" s="273">
        <v>120000</v>
      </c>
      <c r="D588" s="68"/>
      <c r="E588" s="108"/>
    </row>
    <row r="589" spans="1:5" x14ac:dyDescent="0.2">
      <c r="A589" s="41">
        <v>0</v>
      </c>
      <c r="B589" s="455" t="s">
        <v>425</v>
      </c>
      <c r="C589" s="273">
        <v>120000</v>
      </c>
      <c r="D589" s="68"/>
      <c r="E589" s="108"/>
    </row>
    <row r="590" spans="1:5" x14ac:dyDescent="0.2">
      <c r="A590" s="41">
        <v>0</v>
      </c>
      <c r="B590" s="455" t="s">
        <v>1898</v>
      </c>
      <c r="C590" s="273">
        <v>20000</v>
      </c>
      <c r="D590" s="68"/>
      <c r="E590" s="108"/>
    </row>
    <row r="591" spans="1:5" x14ac:dyDescent="0.2">
      <c r="A591" s="41">
        <v>0</v>
      </c>
      <c r="B591" s="455" t="s">
        <v>1899</v>
      </c>
      <c r="C591" s="273">
        <v>6000</v>
      </c>
      <c r="D591" s="68"/>
      <c r="E591" s="108"/>
    </row>
    <row r="592" spans="1:5" ht="13.5" thickBot="1" x14ac:dyDescent="0.25">
      <c r="A592" s="106">
        <v>0</v>
      </c>
      <c r="B592" s="455" t="s">
        <v>1900</v>
      </c>
      <c r="C592" s="273">
        <v>8000</v>
      </c>
      <c r="D592" s="68"/>
      <c r="E592" s="108"/>
    </row>
    <row r="593" spans="1:5" ht="16.5" thickTop="1" x14ac:dyDescent="0.25">
      <c r="A593" s="65"/>
      <c r="B593" s="455" t="s">
        <v>1901</v>
      </c>
      <c r="C593" s="273">
        <v>5000</v>
      </c>
      <c r="D593" s="34"/>
      <c r="E593" s="116"/>
    </row>
    <row r="594" spans="1:5" ht="15.75" x14ac:dyDescent="0.25">
      <c r="A594" s="66"/>
      <c r="B594" s="455" t="s">
        <v>1902</v>
      </c>
      <c r="C594" s="273">
        <v>5000</v>
      </c>
      <c r="D594" s="89"/>
      <c r="E594" s="118"/>
    </row>
    <row r="595" spans="1:5" x14ac:dyDescent="0.2">
      <c r="A595" s="70">
        <v>0</v>
      </c>
      <c r="B595" s="455" t="s">
        <v>433</v>
      </c>
      <c r="C595" s="273">
        <v>10000</v>
      </c>
      <c r="D595" s="68"/>
      <c r="E595" s="144"/>
    </row>
    <row r="596" spans="1:5" x14ac:dyDescent="0.2">
      <c r="A596" s="56">
        <v>0</v>
      </c>
      <c r="B596" s="455" t="s">
        <v>1903</v>
      </c>
      <c r="C596" s="273">
        <v>48000</v>
      </c>
      <c r="D596" s="68"/>
      <c r="E596" s="144"/>
    </row>
    <row r="597" spans="1:5" x14ac:dyDescent="0.2">
      <c r="A597" s="56"/>
      <c r="B597" s="455" t="s">
        <v>1904</v>
      </c>
      <c r="C597" s="273">
        <v>10000</v>
      </c>
      <c r="D597" s="68"/>
      <c r="E597" s="144"/>
    </row>
    <row r="598" spans="1:5" x14ac:dyDescent="0.2">
      <c r="A598" s="56"/>
      <c r="B598" s="455" t="s">
        <v>1905</v>
      </c>
      <c r="C598" s="273">
        <v>8000</v>
      </c>
      <c r="D598" s="68"/>
      <c r="E598" s="144"/>
    </row>
    <row r="599" spans="1:5" x14ac:dyDescent="0.2">
      <c r="A599" s="56"/>
      <c r="B599" s="455" t="s">
        <v>1906</v>
      </c>
      <c r="C599" s="273">
        <v>5000</v>
      </c>
      <c r="D599" s="68"/>
      <c r="E599" s="144"/>
    </row>
    <row r="600" spans="1:5" x14ac:dyDescent="0.2">
      <c r="A600" s="56"/>
      <c r="B600" s="455" t="s">
        <v>362</v>
      </c>
      <c r="C600" s="273">
        <v>32000</v>
      </c>
      <c r="D600" s="68"/>
      <c r="E600" s="144"/>
    </row>
    <row r="601" spans="1:5" x14ac:dyDescent="0.2">
      <c r="A601" s="56"/>
      <c r="B601" s="455" t="s">
        <v>418</v>
      </c>
      <c r="C601" s="273">
        <v>5000</v>
      </c>
      <c r="D601" s="68"/>
      <c r="E601" s="144"/>
    </row>
    <row r="602" spans="1:5" x14ac:dyDescent="0.2">
      <c r="A602" s="56"/>
      <c r="B602" s="455" t="s">
        <v>419</v>
      </c>
      <c r="C602" s="273">
        <v>5000</v>
      </c>
      <c r="D602" s="68"/>
      <c r="E602" s="108"/>
    </row>
    <row r="603" spans="1:5" x14ac:dyDescent="0.2">
      <c r="A603" s="56"/>
      <c r="B603" s="455" t="s">
        <v>1907</v>
      </c>
      <c r="C603" s="273">
        <v>10000</v>
      </c>
      <c r="D603" s="68"/>
      <c r="E603" s="144"/>
    </row>
    <row r="604" spans="1:5" x14ac:dyDescent="0.2">
      <c r="A604" s="56"/>
      <c r="B604" s="455" t="s">
        <v>1908</v>
      </c>
      <c r="C604" s="273">
        <v>15000</v>
      </c>
      <c r="D604" s="68"/>
      <c r="E604" s="144"/>
    </row>
    <row r="605" spans="1:5" x14ac:dyDescent="0.2">
      <c r="A605" s="56"/>
      <c r="B605" s="455" t="s">
        <v>1909</v>
      </c>
      <c r="C605" s="273">
        <v>10000</v>
      </c>
      <c r="D605" s="68"/>
      <c r="E605" s="144"/>
    </row>
    <row r="606" spans="1:5" x14ac:dyDescent="0.2">
      <c r="A606" s="56"/>
      <c r="B606" s="455" t="s">
        <v>1910</v>
      </c>
      <c r="C606" s="273">
        <v>5000</v>
      </c>
      <c r="D606" s="68"/>
      <c r="E606" s="144"/>
    </row>
    <row r="607" spans="1:5" x14ac:dyDescent="0.2">
      <c r="A607" s="56"/>
      <c r="B607" s="455" t="s">
        <v>344</v>
      </c>
      <c r="C607" s="273">
        <v>8000</v>
      </c>
      <c r="D607" s="68"/>
      <c r="E607" s="144"/>
    </row>
    <row r="608" spans="1:5" x14ac:dyDescent="0.2">
      <c r="A608" s="56"/>
      <c r="B608" s="455" t="s">
        <v>1911</v>
      </c>
      <c r="C608" s="273">
        <v>7500</v>
      </c>
      <c r="D608" s="68"/>
      <c r="E608" s="144"/>
    </row>
    <row r="609" spans="1:5" x14ac:dyDescent="0.2">
      <c r="A609" s="56"/>
      <c r="B609" s="455" t="s">
        <v>68</v>
      </c>
      <c r="C609" s="273">
        <v>56000</v>
      </c>
      <c r="D609" s="68"/>
      <c r="E609" s="144"/>
    </row>
    <row r="610" spans="1:5" x14ac:dyDescent="0.2">
      <c r="A610" s="56"/>
      <c r="B610" s="455" t="s">
        <v>1912</v>
      </c>
      <c r="C610" s="273">
        <v>5000</v>
      </c>
      <c r="D610" s="68"/>
      <c r="E610" s="144"/>
    </row>
    <row r="611" spans="1:5" x14ac:dyDescent="0.2">
      <c r="A611" s="56"/>
      <c r="B611" s="455" t="s">
        <v>1913</v>
      </c>
      <c r="C611" s="273">
        <v>5000</v>
      </c>
      <c r="D611" s="68"/>
      <c r="E611" s="144"/>
    </row>
    <row r="612" spans="1:5" x14ac:dyDescent="0.2">
      <c r="A612" s="56"/>
      <c r="B612" s="455" t="s">
        <v>281</v>
      </c>
      <c r="C612" s="273">
        <v>120000</v>
      </c>
      <c r="D612" s="68"/>
      <c r="E612" s="144"/>
    </row>
    <row r="613" spans="1:5" x14ac:dyDescent="0.2">
      <c r="A613" s="56"/>
      <c r="B613" s="455" t="s">
        <v>1914</v>
      </c>
      <c r="C613" s="273">
        <v>9000</v>
      </c>
      <c r="D613" s="68"/>
      <c r="E613" s="144"/>
    </row>
    <row r="614" spans="1:5" x14ac:dyDescent="0.2">
      <c r="A614" s="56"/>
      <c r="B614" s="455" t="s">
        <v>445</v>
      </c>
      <c r="C614" s="273">
        <v>8000</v>
      </c>
      <c r="D614" s="68"/>
      <c r="E614" s="108"/>
    </row>
    <row r="615" spans="1:5" x14ac:dyDescent="0.2">
      <c r="A615" s="56"/>
      <c r="B615" s="455" t="s">
        <v>1915</v>
      </c>
      <c r="C615" s="273">
        <v>10000</v>
      </c>
      <c r="D615" s="68"/>
      <c r="E615" s="144"/>
    </row>
    <row r="616" spans="1:5" x14ac:dyDescent="0.2">
      <c r="A616" s="56"/>
      <c r="B616" s="455" t="s">
        <v>1916</v>
      </c>
      <c r="C616" s="273">
        <v>10000</v>
      </c>
      <c r="D616" s="68"/>
      <c r="E616" s="144"/>
    </row>
    <row r="617" spans="1:5" x14ac:dyDescent="0.2">
      <c r="A617" s="56"/>
      <c r="B617" s="455" t="s">
        <v>1917</v>
      </c>
      <c r="C617" s="273">
        <v>10000</v>
      </c>
      <c r="D617" s="68"/>
      <c r="E617" s="144"/>
    </row>
    <row r="618" spans="1:5" x14ac:dyDescent="0.2">
      <c r="A618" s="56"/>
      <c r="B618" s="455" t="s">
        <v>1918</v>
      </c>
      <c r="C618" s="273">
        <v>10000</v>
      </c>
      <c r="D618" s="68"/>
      <c r="E618" s="144"/>
    </row>
    <row r="619" spans="1:5" x14ac:dyDescent="0.2">
      <c r="A619" s="56"/>
      <c r="B619" s="455" t="s">
        <v>1337</v>
      </c>
      <c r="C619" s="273">
        <v>10000</v>
      </c>
      <c r="D619" s="68"/>
      <c r="E619" s="144"/>
    </row>
    <row r="620" spans="1:5" x14ac:dyDescent="0.2">
      <c r="A620" s="56"/>
      <c r="B620" s="455" t="s">
        <v>1919</v>
      </c>
      <c r="C620" s="273">
        <v>5000</v>
      </c>
      <c r="D620" s="68"/>
      <c r="E620" s="144"/>
    </row>
    <row r="621" spans="1:5" x14ac:dyDescent="0.2">
      <c r="A621" s="56"/>
      <c r="B621" s="455" t="s">
        <v>1920</v>
      </c>
      <c r="C621" s="273">
        <v>120000</v>
      </c>
      <c r="D621" s="68"/>
      <c r="E621" s="144"/>
    </row>
    <row r="622" spans="1:5" x14ac:dyDescent="0.2">
      <c r="A622" s="56"/>
      <c r="B622" s="455" t="s">
        <v>1921</v>
      </c>
      <c r="C622" s="273">
        <v>35500</v>
      </c>
      <c r="D622" s="68"/>
      <c r="E622" s="144"/>
    </row>
    <row r="623" spans="1:5" x14ac:dyDescent="0.2">
      <c r="A623" s="56"/>
      <c r="B623" s="455" t="s">
        <v>1772</v>
      </c>
      <c r="C623" s="273">
        <v>19000</v>
      </c>
      <c r="D623" s="68"/>
      <c r="E623" s="144"/>
    </row>
    <row r="624" spans="1:5" x14ac:dyDescent="0.2">
      <c r="A624" s="56"/>
      <c r="B624" s="455" t="s">
        <v>1922</v>
      </c>
      <c r="C624" s="273">
        <v>20000</v>
      </c>
      <c r="D624" s="68"/>
      <c r="E624" s="144"/>
    </row>
    <row r="625" spans="1:8" x14ac:dyDescent="0.2">
      <c r="A625" s="56"/>
      <c r="B625" s="455" t="s">
        <v>1923</v>
      </c>
      <c r="C625" s="273">
        <v>13000</v>
      </c>
      <c r="D625" s="68"/>
      <c r="E625" s="144"/>
    </row>
    <row r="626" spans="1:8" x14ac:dyDescent="0.2">
      <c r="A626" s="56"/>
      <c r="B626" s="455" t="s">
        <v>1924</v>
      </c>
      <c r="C626" s="273">
        <v>5000</v>
      </c>
      <c r="D626" s="68"/>
      <c r="E626" s="144"/>
    </row>
    <row r="627" spans="1:8" x14ac:dyDescent="0.2">
      <c r="A627" s="56"/>
      <c r="B627" s="455" t="s">
        <v>1925</v>
      </c>
      <c r="C627" s="273">
        <v>11000</v>
      </c>
      <c r="D627" s="68"/>
      <c r="E627" s="144"/>
    </row>
    <row r="628" spans="1:8" x14ac:dyDescent="0.2">
      <c r="A628" s="56"/>
      <c r="B628" s="455" t="s">
        <v>358</v>
      </c>
      <c r="C628" s="273">
        <v>10500</v>
      </c>
      <c r="D628" s="68"/>
      <c r="E628" s="144"/>
    </row>
    <row r="629" spans="1:8" x14ac:dyDescent="0.2">
      <c r="A629" s="56"/>
      <c r="B629" s="455" t="s">
        <v>1926</v>
      </c>
      <c r="C629" s="273">
        <v>120000</v>
      </c>
      <c r="D629" s="68"/>
      <c r="E629" s="144"/>
    </row>
    <row r="630" spans="1:8" x14ac:dyDescent="0.2">
      <c r="A630" s="56"/>
      <c r="B630" s="455" t="s">
        <v>1927</v>
      </c>
      <c r="C630" s="273">
        <v>20000</v>
      </c>
      <c r="D630" s="68"/>
      <c r="E630" s="144"/>
    </row>
    <row r="631" spans="1:8" x14ac:dyDescent="0.2">
      <c r="A631" s="56"/>
      <c r="B631" s="455" t="s">
        <v>1928</v>
      </c>
      <c r="C631" s="273">
        <v>9000</v>
      </c>
      <c r="D631" s="68"/>
      <c r="E631" s="131"/>
    </row>
    <row r="632" spans="1:8" ht="15.75" x14ac:dyDescent="0.25">
      <c r="A632" s="65"/>
      <c r="B632" s="455" t="s">
        <v>1929</v>
      </c>
      <c r="C632" s="273">
        <v>14000</v>
      </c>
      <c r="D632" s="34"/>
      <c r="E632" s="116"/>
    </row>
    <row r="633" spans="1:8" ht="15.75" x14ac:dyDescent="0.25">
      <c r="A633" s="66"/>
      <c r="B633" s="455" t="s">
        <v>1930</v>
      </c>
      <c r="C633" s="273">
        <v>11000</v>
      </c>
      <c r="D633" s="89"/>
      <c r="E633" s="121"/>
    </row>
    <row r="634" spans="1:8" x14ac:dyDescent="0.2">
      <c r="A634" s="56"/>
      <c r="B634" s="455" t="s">
        <v>1788</v>
      </c>
      <c r="C634" s="273">
        <v>14500</v>
      </c>
      <c r="D634" s="68"/>
      <c r="E634" s="144"/>
    </row>
    <row r="635" spans="1:8" x14ac:dyDescent="0.2">
      <c r="A635" s="56"/>
      <c r="B635" s="455" t="s">
        <v>1931</v>
      </c>
      <c r="C635" s="273">
        <v>18500</v>
      </c>
      <c r="D635" s="68"/>
      <c r="E635" s="144"/>
    </row>
    <row r="636" spans="1:8" x14ac:dyDescent="0.2">
      <c r="A636" s="56"/>
      <c r="B636" s="455" t="s">
        <v>1932</v>
      </c>
      <c r="C636" s="273">
        <v>6000</v>
      </c>
      <c r="D636" s="68"/>
      <c r="E636" s="144"/>
    </row>
    <row r="637" spans="1:8" x14ac:dyDescent="0.2">
      <c r="A637" s="56"/>
      <c r="B637" s="455" t="s">
        <v>346</v>
      </c>
      <c r="C637" s="273">
        <v>17000</v>
      </c>
      <c r="D637" s="68"/>
      <c r="E637" s="144"/>
    </row>
    <row r="638" spans="1:8" x14ac:dyDescent="0.2">
      <c r="A638" s="56"/>
      <c r="B638" s="455" t="s">
        <v>1933</v>
      </c>
      <c r="C638" s="273">
        <v>13500</v>
      </c>
      <c r="D638" s="68"/>
      <c r="E638" s="144"/>
    </row>
    <row r="639" spans="1:8" x14ac:dyDescent="0.2">
      <c r="A639" s="56"/>
      <c r="B639" s="455" t="s">
        <v>1934</v>
      </c>
      <c r="C639" s="273">
        <v>120000</v>
      </c>
      <c r="D639" s="68"/>
      <c r="E639" s="144"/>
    </row>
    <row r="640" spans="1:8" ht="13.5" thickBot="1" x14ac:dyDescent="0.25">
      <c r="A640" s="70"/>
      <c r="B640" s="456" t="s">
        <v>1935</v>
      </c>
      <c r="C640" s="274">
        <v>5000</v>
      </c>
      <c r="D640" s="68"/>
      <c r="E640" s="109"/>
      <c r="G640" s="83"/>
      <c r="H640" s="86"/>
    </row>
    <row r="641" spans="1:9" s="1" customFormat="1" ht="13.5" thickTop="1" x14ac:dyDescent="0.2">
      <c r="A641" s="54"/>
      <c r="B641" s="381"/>
      <c r="C641" s="377"/>
      <c r="D641" s="68"/>
      <c r="E641" s="139"/>
      <c r="F641" s="55"/>
      <c r="G641" s="83"/>
      <c r="H641" s="86"/>
      <c r="I641" s="7"/>
    </row>
    <row r="642" spans="1:9" ht="16.5" thickBot="1" x14ac:dyDescent="0.3">
      <c r="A642" s="65"/>
      <c r="B642" s="55"/>
      <c r="C642" s="180"/>
      <c r="D642" s="34"/>
      <c r="E642" s="143" t="s">
        <v>14</v>
      </c>
    </row>
    <row r="643" spans="1:9" ht="17.25" thickTop="1" thickBot="1" x14ac:dyDescent="0.3">
      <c r="A643" s="66"/>
      <c r="B643" s="36" t="s">
        <v>16</v>
      </c>
      <c r="C643" s="189" t="s">
        <v>17</v>
      </c>
      <c r="D643" s="197"/>
      <c r="E643" s="113" t="s">
        <v>61</v>
      </c>
    </row>
    <row r="644" spans="1:9" ht="13.5" thickTop="1" x14ac:dyDescent="0.2">
      <c r="A644" s="54"/>
      <c r="B644" s="455" t="s">
        <v>438</v>
      </c>
      <c r="C644" s="273">
        <v>5000</v>
      </c>
      <c r="D644" s="68"/>
      <c r="E644" s="108"/>
      <c r="G644" s="83"/>
      <c r="H644" s="86"/>
    </row>
    <row r="645" spans="1:9" x14ac:dyDescent="0.2">
      <c r="A645" s="54"/>
      <c r="B645" s="455" t="s">
        <v>382</v>
      </c>
      <c r="C645" s="273">
        <v>4770.3999999999996</v>
      </c>
      <c r="D645" s="68"/>
      <c r="E645" s="108"/>
      <c r="G645" s="83"/>
      <c r="H645" s="86"/>
    </row>
    <row r="646" spans="1:9" x14ac:dyDescent="0.2">
      <c r="A646" s="54"/>
      <c r="B646" s="455" t="s">
        <v>1936</v>
      </c>
      <c r="C646" s="273">
        <v>6000</v>
      </c>
      <c r="D646" s="68"/>
      <c r="E646" s="108"/>
      <c r="G646" s="83"/>
      <c r="H646" s="86"/>
    </row>
    <row r="647" spans="1:9" x14ac:dyDescent="0.2">
      <c r="A647" s="54"/>
      <c r="B647" s="455" t="s">
        <v>1937</v>
      </c>
      <c r="C647" s="273">
        <v>5000</v>
      </c>
      <c r="D647" s="68"/>
      <c r="E647" s="108"/>
      <c r="G647" s="83"/>
      <c r="H647" s="86"/>
    </row>
    <row r="648" spans="1:9" x14ac:dyDescent="0.2">
      <c r="A648" s="54"/>
      <c r="B648" s="455" t="s">
        <v>1938</v>
      </c>
      <c r="C648" s="273">
        <v>12500</v>
      </c>
      <c r="D648" s="68"/>
      <c r="E648" s="108"/>
      <c r="G648" s="83"/>
      <c r="H648" s="86"/>
    </row>
    <row r="649" spans="1:9" x14ac:dyDescent="0.2">
      <c r="A649" s="54"/>
      <c r="B649" s="455" t="s">
        <v>1939</v>
      </c>
      <c r="C649" s="273">
        <v>5000</v>
      </c>
      <c r="D649" s="68"/>
      <c r="E649" s="108"/>
      <c r="G649" s="83"/>
      <c r="H649" s="86"/>
    </row>
    <row r="650" spans="1:9" x14ac:dyDescent="0.2">
      <c r="A650" s="54"/>
      <c r="B650" s="455" t="s">
        <v>1940</v>
      </c>
      <c r="C650" s="273">
        <v>5000</v>
      </c>
      <c r="D650" s="68"/>
      <c r="E650" s="108"/>
      <c r="G650" s="83"/>
      <c r="H650" s="86"/>
    </row>
    <row r="651" spans="1:9" x14ac:dyDescent="0.2">
      <c r="A651" s="54"/>
      <c r="B651" s="455" t="s">
        <v>1941</v>
      </c>
      <c r="C651" s="273">
        <v>5000</v>
      </c>
      <c r="D651" s="68"/>
      <c r="E651" s="108"/>
      <c r="G651" s="83"/>
      <c r="H651" s="86"/>
    </row>
    <row r="652" spans="1:9" x14ac:dyDescent="0.2">
      <c r="A652" s="54"/>
      <c r="B652" s="455" t="s">
        <v>347</v>
      </c>
      <c r="C652" s="273">
        <v>120000</v>
      </c>
      <c r="D652" s="68"/>
      <c r="E652" s="108"/>
      <c r="G652" s="83"/>
      <c r="H652" s="86"/>
    </row>
    <row r="653" spans="1:9" x14ac:dyDescent="0.2">
      <c r="A653" s="54"/>
      <c r="B653" s="455" t="s">
        <v>1942</v>
      </c>
      <c r="C653" s="273">
        <v>10000</v>
      </c>
      <c r="D653" s="68"/>
      <c r="E653" s="108"/>
      <c r="G653" s="83"/>
      <c r="H653" s="86"/>
    </row>
    <row r="654" spans="1:9" x14ac:dyDescent="0.2">
      <c r="A654" s="54"/>
      <c r="B654" s="455" t="s">
        <v>1943</v>
      </c>
      <c r="C654" s="273">
        <v>5000</v>
      </c>
      <c r="D654" s="68"/>
      <c r="E654" s="108"/>
      <c r="G654" s="83"/>
      <c r="H654" s="86"/>
    </row>
    <row r="655" spans="1:9" x14ac:dyDescent="0.2">
      <c r="A655" s="54"/>
      <c r="B655" s="455" t="s">
        <v>398</v>
      </c>
      <c r="C655" s="273">
        <v>128000</v>
      </c>
      <c r="D655" s="68"/>
      <c r="E655" s="108"/>
      <c r="G655" s="83"/>
      <c r="H655" s="86"/>
    </row>
    <row r="656" spans="1:9" x14ac:dyDescent="0.2">
      <c r="A656" s="54"/>
      <c r="B656" s="455" t="s">
        <v>1944</v>
      </c>
      <c r="C656" s="273">
        <v>5000</v>
      </c>
      <c r="D656" s="68"/>
      <c r="E656" s="108"/>
      <c r="G656" s="83"/>
      <c r="H656" s="86"/>
    </row>
    <row r="657" spans="1:9" ht="13.5" thickBot="1" x14ac:dyDescent="0.25">
      <c r="A657" s="54"/>
      <c r="B657" s="455" t="s">
        <v>351</v>
      </c>
      <c r="C657" s="273">
        <v>40000</v>
      </c>
      <c r="D657" s="68"/>
      <c r="E657" s="109">
        <v>4426</v>
      </c>
      <c r="F657" s="55" t="s">
        <v>64</v>
      </c>
      <c r="G657" s="83"/>
      <c r="H657" s="86">
        <f>C658</f>
        <v>4743173.4000000004</v>
      </c>
    </row>
    <row r="658" spans="1:9" s="3" customFormat="1" ht="19.5" customHeight="1" thickTop="1" thickBot="1" x14ac:dyDescent="0.25">
      <c r="A658" s="71"/>
      <c r="B658" s="346" t="s">
        <v>18</v>
      </c>
      <c r="C658" s="409">
        <f>SUM(C481:C505,C506:C579,C580:C653,C654:C657)</f>
        <v>4743173.4000000004</v>
      </c>
      <c r="D658" s="232"/>
      <c r="E658" s="231">
        <f>E657</f>
        <v>4426</v>
      </c>
      <c r="F658" s="162"/>
      <c r="G658" s="4"/>
      <c r="H658" s="136"/>
      <c r="I658" s="5"/>
    </row>
    <row r="659" spans="1:9" ht="13.5" thickTop="1" x14ac:dyDescent="0.2">
      <c r="A659" s="31"/>
      <c r="B659" s="55"/>
      <c r="C659" s="141"/>
      <c r="D659" s="1"/>
      <c r="E659" s="139"/>
      <c r="G659" s="6"/>
      <c r="H659" s="86"/>
    </row>
    <row r="660" spans="1:9" ht="12" customHeight="1" x14ac:dyDescent="0.2">
      <c r="A660" s="31"/>
      <c r="B660" s="55"/>
      <c r="C660" s="141"/>
      <c r="D660" s="1"/>
      <c r="E660" s="139"/>
      <c r="G660" s="6"/>
      <c r="H660" s="86"/>
    </row>
    <row r="661" spans="1:9" ht="9.75" customHeight="1" x14ac:dyDescent="0.2">
      <c r="A661" s="31"/>
      <c r="B661" s="55"/>
      <c r="C661" s="141"/>
      <c r="D661" s="1"/>
      <c r="E661" s="139"/>
    </row>
    <row r="662" spans="1:9" ht="15.75" x14ac:dyDescent="0.25">
      <c r="A662" s="31"/>
      <c r="B662" s="11" t="s">
        <v>30</v>
      </c>
      <c r="C662" s="141"/>
      <c r="D662" s="1"/>
      <c r="E662" s="139"/>
    </row>
    <row r="663" spans="1:9" ht="13.5" thickBot="1" x14ac:dyDescent="0.25">
      <c r="A663" s="31"/>
      <c r="B663" s="55"/>
      <c r="C663" s="180"/>
      <c r="D663" s="34"/>
      <c r="E663" s="143" t="s">
        <v>14</v>
      </c>
    </row>
    <row r="664" spans="1:9" ht="14.25" thickTop="1" thickBot="1" x14ac:dyDescent="0.25">
      <c r="B664" s="36" t="s">
        <v>16</v>
      </c>
      <c r="C664" s="190" t="s">
        <v>17</v>
      </c>
      <c r="D664" s="9"/>
      <c r="E664" s="113" t="s">
        <v>61</v>
      </c>
    </row>
    <row r="665" spans="1:9" ht="13.5" thickTop="1" x14ac:dyDescent="0.2">
      <c r="B665" s="347" t="s">
        <v>65</v>
      </c>
      <c r="C665" s="272">
        <v>200000</v>
      </c>
      <c r="E665" s="144">
        <v>14800</v>
      </c>
      <c r="G665" s="6"/>
      <c r="H665" s="86"/>
    </row>
    <row r="666" spans="1:9" x14ac:dyDescent="0.2">
      <c r="B666" s="348" t="s">
        <v>66</v>
      </c>
      <c r="C666" s="273">
        <v>1206363</v>
      </c>
      <c r="E666" s="144"/>
      <c r="G666" s="6"/>
      <c r="H666" s="86"/>
    </row>
    <row r="667" spans="1:9" x14ac:dyDescent="0.2">
      <c r="B667" s="348" t="s">
        <v>66</v>
      </c>
      <c r="C667" s="273">
        <v>133895.4</v>
      </c>
      <c r="E667" s="144"/>
      <c r="G667" s="6"/>
      <c r="H667" s="86"/>
    </row>
    <row r="668" spans="1:9" x14ac:dyDescent="0.2">
      <c r="B668" s="348" t="s">
        <v>66</v>
      </c>
      <c r="C668" s="273">
        <v>649992</v>
      </c>
      <c r="E668" s="144"/>
      <c r="G668" s="6"/>
      <c r="H668" s="86"/>
    </row>
    <row r="669" spans="1:9" x14ac:dyDescent="0.2">
      <c r="B669" s="349" t="s">
        <v>67</v>
      </c>
      <c r="C669" s="273">
        <v>50000</v>
      </c>
      <c r="E669" s="144"/>
      <c r="G669" s="6"/>
      <c r="H669" s="86"/>
    </row>
    <row r="670" spans="1:9" x14ac:dyDescent="0.2">
      <c r="B670" s="349" t="s">
        <v>68</v>
      </c>
      <c r="C670" s="273">
        <v>100000</v>
      </c>
      <c r="E670" s="144"/>
      <c r="G670" s="6"/>
      <c r="H670" s="86"/>
    </row>
    <row r="671" spans="1:9" x14ac:dyDescent="0.2">
      <c r="B671" s="349" t="s">
        <v>69</v>
      </c>
      <c r="C671" s="273">
        <v>25000</v>
      </c>
      <c r="E671" s="144"/>
      <c r="G671" s="6"/>
      <c r="H671" s="86"/>
    </row>
    <row r="672" spans="1:9" ht="13.5" thickBot="1" x14ac:dyDescent="0.25">
      <c r="B672" s="350" t="s">
        <v>70</v>
      </c>
      <c r="C672" s="274">
        <v>10000</v>
      </c>
      <c r="E672" s="144"/>
      <c r="F672" s="55" t="s">
        <v>64</v>
      </c>
      <c r="G672" s="6"/>
      <c r="H672" s="86">
        <f>C673</f>
        <v>2375250.4</v>
      </c>
    </row>
    <row r="673" spans="1:8" ht="19.5" customHeight="1" thickTop="1" thickBot="1" x14ac:dyDescent="0.25">
      <c r="B673" s="47" t="s">
        <v>18</v>
      </c>
      <c r="C673" s="48">
        <f>SUM(C665:C672)</f>
        <v>2375250.4</v>
      </c>
      <c r="E673" s="112">
        <f>SUM(E665:E672)</f>
        <v>14800</v>
      </c>
      <c r="G673" s="44"/>
      <c r="H673" s="86"/>
    </row>
    <row r="674" spans="1:8" ht="13.5" thickTop="1" x14ac:dyDescent="0.2">
      <c r="A674" s="31"/>
      <c r="B674" s="55"/>
      <c r="C674" s="6"/>
      <c r="D674" s="1"/>
      <c r="E674" s="148"/>
      <c r="G674" s="6"/>
      <c r="H674" s="86"/>
    </row>
    <row r="675" spans="1:8" x14ac:dyDescent="0.2">
      <c r="A675" s="31"/>
      <c r="B675" s="55"/>
      <c r="C675" s="6"/>
      <c r="D675" s="1"/>
      <c r="E675" s="139"/>
      <c r="G675" s="6"/>
      <c r="H675" s="86"/>
    </row>
    <row r="676" spans="1:8" ht="12.75" customHeight="1" x14ac:dyDescent="0.2">
      <c r="A676" s="31"/>
      <c r="B676" s="55"/>
      <c r="C676" s="6"/>
      <c r="D676" s="1"/>
      <c r="E676" s="139"/>
    </row>
    <row r="677" spans="1:8" ht="15.75" x14ac:dyDescent="0.25">
      <c r="A677" s="31"/>
      <c r="B677" s="11" t="s">
        <v>11</v>
      </c>
      <c r="C677" s="6"/>
      <c r="D677" s="1"/>
      <c r="E677" s="139"/>
    </row>
    <row r="678" spans="1:8" ht="13.5" thickBot="1" x14ac:dyDescent="0.25">
      <c r="A678" s="31"/>
      <c r="B678" s="55"/>
      <c r="C678" s="180"/>
      <c r="D678" s="34"/>
      <c r="E678" s="143" t="s">
        <v>14</v>
      </c>
    </row>
    <row r="679" spans="1:8" ht="14.25" thickTop="1" thickBot="1" x14ac:dyDescent="0.25">
      <c r="B679" s="36" t="s">
        <v>16</v>
      </c>
      <c r="C679" s="190" t="s">
        <v>17</v>
      </c>
      <c r="D679" s="9"/>
      <c r="E679" s="115" t="s">
        <v>61</v>
      </c>
    </row>
    <row r="680" spans="1:8" ht="13.5" thickTop="1" x14ac:dyDescent="0.2">
      <c r="B680" s="311" t="s">
        <v>71</v>
      </c>
      <c r="C680" s="183">
        <v>260000</v>
      </c>
      <c r="E680" s="149"/>
      <c r="F680" s="55" t="s">
        <v>43</v>
      </c>
      <c r="G680" s="6"/>
    </row>
    <row r="681" spans="1:8" x14ac:dyDescent="0.2">
      <c r="B681" s="95" t="s">
        <v>72</v>
      </c>
      <c r="C681" s="184">
        <v>300000</v>
      </c>
      <c r="E681" s="150"/>
      <c r="F681" s="55" t="s">
        <v>64</v>
      </c>
      <c r="H681" s="88">
        <f>C680+C681</f>
        <v>560000</v>
      </c>
    </row>
    <row r="682" spans="1:8" x14ac:dyDescent="0.2">
      <c r="A682" s="15">
        <v>8</v>
      </c>
      <c r="B682" s="137" t="s">
        <v>177</v>
      </c>
      <c r="C682" s="159">
        <v>400000</v>
      </c>
      <c r="E682" s="150"/>
      <c r="F682" s="55" t="s">
        <v>47</v>
      </c>
      <c r="G682" s="6"/>
      <c r="H682" s="88">
        <f>C682</f>
        <v>400000</v>
      </c>
    </row>
    <row r="683" spans="1:8" x14ac:dyDescent="0.2">
      <c r="B683" s="127" t="s">
        <v>184</v>
      </c>
      <c r="C683" s="261">
        <v>50000</v>
      </c>
      <c r="D683" s="40"/>
      <c r="E683" s="150"/>
      <c r="G683" s="6"/>
    </row>
    <row r="684" spans="1:8" x14ac:dyDescent="0.2">
      <c r="A684" s="15">
        <v>8</v>
      </c>
      <c r="B684" s="127" t="s">
        <v>185</v>
      </c>
      <c r="C684" s="261">
        <v>50000</v>
      </c>
      <c r="D684" s="40"/>
      <c r="E684" s="150"/>
    </row>
    <row r="685" spans="1:8" x14ac:dyDescent="0.2">
      <c r="B685" s="127" t="s">
        <v>186</v>
      </c>
      <c r="C685" s="261">
        <v>100000</v>
      </c>
      <c r="D685" s="40"/>
      <c r="E685" s="150"/>
    </row>
    <row r="686" spans="1:8" x14ac:dyDescent="0.2">
      <c r="B686" s="127" t="s">
        <v>187</v>
      </c>
      <c r="C686" s="261">
        <v>100000</v>
      </c>
      <c r="D686" s="40"/>
      <c r="E686" s="150"/>
    </row>
    <row r="687" spans="1:8" x14ac:dyDescent="0.2">
      <c r="B687" s="127" t="s">
        <v>188</v>
      </c>
      <c r="C687" s="261">
        <v>100000</v>
      </c>
      <c r="D687" s="40"/>
      <c r="E687" s="150"/>
    </row>
    <row r="688" spans="1:8" x14ac:dyDescent="0.2">
      <c r="B688" s="127" t="s">
        <v>189</v>
      </c>
      <c r="C688" s="261">
        <v>50000</v>
      </c>
      <c r="D688" s="40"/>
      <c r="E688" s="151"/>
    </row>
    <row r="689" spans="1:8" x14ac:dyDescent="0.2">
      <c r="B689" s="127" t="s">
        <v>190</v>
      </c>
      <c r="C689" s="261">
        <v>50000</v>
      </c>
      <c r="D689" s="40"/>
      <c r="E689" s="150"/>
    </row>
    <row r="690" spans="1:8" x14ac:dyDescent="0.2">
      <c r="B690" s="127" t="s">
        <v>191</v>
      </c>
      <c r="C690" s="261">
        <v>75000</v>
      </c>
      <c r="D690" s="40"/>
      <c r="E690" s="150"/>
    </row>
    <row r="691" spans="1:8" x14ac:dyDescent="0.2">
      <c r="B691" s="127" t="s">
        <v>192</v>
      </c>
      <c r="C691" s="261">
        <v>100000</v>
      </c>
      <c r="D691" s="40"/>
      <c r="E691" s="150"/>
    </row>
    <row r="692" spans="1:8" x14ac:dyDescent="0.2">
      <c r="B692" s="127" t="s">
        <v>193</v>
      </c>
      <c r="C692" s="261">
        <v>450000</v>
      </c>
      <c r="D692" s="40"/>
      <c r="E692" s="200"/>
    </row>
    <row r="693" spans="1:8" x14ac:dyDescent="0.2">
      <c r="A693" s="31"/>
      <c r="B693" s="127" t="s">
        <v>194</v>
      </c>
      <c r="C693" s="101">
        <v>361651.20000000001</v>
      </c>
      <c r="D693" s="34"/>
      <c r="E693" s="116"/>
    </row>
    <row r="694" spans="1:8" x14ac:dyDescent="0.2">
      <c r="B694" s="127" t="s">
        <v>195</v>
      </c>
      <c r="C694" s="101">
        <v>30000</v>
      </c>
      <c r="D694" s="89"/>
      <c r="E694" s="118"/>
    </row>
    <row r="695" spans="1:8" x14ac:dyDescent="0.2">
      <c r="B695" s="127" t="s">
        <v>195</v>
      </c>
      <c r="C695" s="101">
        <v>70000</v>
      </c>
      <c r="D695" s="40"/>
      <c r="E695" s="151"/>
      <c r="G695" s="44"/>
    </row>
    <row r="696" spans="1:8" x14ac:dyDescent="0.2">
      <c r="B696" s="127" t="s">
        <v>196</v>
      </c>
      <c r="C696" s="101">
        <v>120000</v>
      </c>
      <c r="D696" s="40"/>
      <c r="E696" s="150"/>
    </row>
    <row r="697" spans="1:8" ht="12.75" customHeight="1" x14ac:dyDescent="0.2">
      <c r="B697" s="127" t="s">
        <v>196</v>
      </c>
      <c r="C697" s="101">
        <v>280000</v>
      </c>
      <c r="D697" s="40"/>
      <c r="E697" s="150"/>
      <c r="G697" s="6"/>
    </row>
    <row r="698" spans="1:8" ht="12.75" customHeight="1" x14ac:dyDescent="0.2">
      <c r="B698" s="127" t="s">
        <v>197</v>
      </c>
      <c r="C698" s="101">
        <v>1500000</v>
      </c>
      <c r="D698" s="40"/>
      <c r="E698" s="150"/>
      <c r="F698" s="55" t="s">
        <v>45</v>
      </c>
      <c r="H698" s="88">
        <f>C683+C684+C685+C686+C687+C688+C689+C690+C691+C692+C693+C694+C695+C696+C697+C698</f>
        <v>3486651.2</v>
      </c>
    </row>
    <row r="699" spans="1:8" x14ac:dyDescent="0.2">
      <c r="B699" s="213" t="s">
        <v>243</v>
      </c>
      <c r="C699" s="365">
        <v>250000</v>
      </c>
      <c r="E699" s="107"/>
      <c r="F699" s="141"/>
    </row>
    <row r="700" spans="1:8" x14ac:dyDescent="0.2">
      <c r="B700" s="213" t="s">
        <v>244</v>
      </c>
      <c r="C700" s="365">
        <v>2000000</v>
      </c>
      <c r="E700" s="107"/>
      <c r="G700" s="44"/>
    </row>
    <row r="701" spans="1:8" x14ac:dyDescent="0.2">
      <c r="B701" s="213" t="s">
        <v>245</v>
      </c>
      <c r="C701" s="365">
        <v>450000</v>
      </c>
      <c r="E701" s="107"/>
      <c r="F701" s="55" t="s">
        <v>46</v>
      </c>
      <c r="G701" s="44"/>
      <c r="H701" s="88">
        <f>C699+C700+C701</f>
        <v>2700000</v>
      </c>
    </row>
    <row r="702" spans="1:8" x14ac:dyDescent="0.2">
      <c r="B702" s="91" t="s">
        <v>677</v>
      </c>
      <c r="C702" s="271">
        <v>34420</v>
      </c>
      <c r="E702" s="107"/>
    </row>
    <row r="703" spans="1:8" x14ac:dyDescent="0.2">
      <c r="B703" s="91" t="s">
        <v>678</v>
      </c>
      <c r="C703" s="271">
        <v>29370</v>
      </c>
      <c r="E703" s="107"/>
    </row>
    <row r="704" spans="1:8" x14ac:dyDescent="0.2">
      <c r="B704" s="129" t="s">
        <v>679</v>
      </c>
      <c r="C704" s="271">
        <v>4000</v>
      </c>
      <c r="E704" s="108"/>
    </row>
    <row r="705" spans="1:9" x14ac:dyDescent="0.2">
      <c r="B705" s="129" t="s">
        <v>680</v>
      </c>
      <c r="C705" s="271">
        <v>22000</v>
      </c>
      <c r="E705" s="107"/>
    </row>
    <row r="706" spans="1:9" x14ac:dyDescent="0.2">
      <c r="B706" s="129" t="s">
        <v>681</v>
      </c>
      <c r="C706" s="271">
        <v>9150</v>
      </c>
      <c r="E706" s="107"/>
    </row>
    <row r="707" spans="1:9" x14ac:dyDescent="0.2">
      <c r="B707" s="91" t="s">
        <v>682</v>
      </c>
      <c r="C707" s="271">
        <v>16860</v>
      </c>
      <c r="E707" s="107"/>
    </row>
    <row r="708" spans="1:9" x14ac:dyDescent="0.2">
      <c r="B708" s="216" t="s">
        <v>683</v>
      </c>
      <c r="C708" s="271">
        <v>10000</v>
      </c>
      <c r="E708" s="107"/>
    </row>
    <row r="709" spans="1:9" x14ac:dyDescent="0.2">
      <c r="B709" s="129" t="s">
        <v>684</v>
      </c>
      <c r="C709" s="271">
        <v>10200</v>
      </c>
      <c r="E709" s="107"/>
    </row>
    <row r="710" spans="1:9" x14ac:dyDescent="0.2">
      <c r="B710" s="216" t="s">
        <v>685</v>
      </c>
      <c r="C710" s="271">
        <v>4000</v>
      </c>
      <c r="E710" s="107"/>
    </row>
    <row r="711" spans="1:9" ht="13.5" thickBot="1" x14ac:dyDescent="0.25">
      <c r="B711" s="427" t="s">
        <v>686</v>
      </c>
      <c r="C711" s="278">
        <v>10000</v>
      </c>
      <c r="E711" s="109"/>
    </row>
    <row r="712" spans="1:9" s="1" customFormat="1" ht="13.5" thickTop="1" x14ac:dyDescent="0.2">
      <c r="A712" s="31"/>
      <c r="B712" s="426"/>
      <c r="C712" s="377"/>
      <c r="E712" s="139"/>
      <c r="F712" s="55"/>
      <c r="G712" s="17"/>
      <c r="H712" s="88"/>
      <c r="I712" s="7"/>
    </row>
    <row r="713" spans="1:9" s="1" customFormat="1" x14ac:dyDescent="0.2">
      <c r="A713" s="31"/>
      <c r="B713" s="426"/>
      <c r="C713" s="377"/>
      <c r="E713" s="139"/>
      <c r="F713" s="55"/>
      <c r="G713" s="17"/>
      <c r="H713" s="88"/>
      <c r="I713" s="7"/>
    </row>
    <row r="714" spans="1:9" ht="13.5" thickBot="1" x14ac:dyDescent="0.25">
      <c r="A714" s="31"/>
      <c r="B714" s="55"/>
      <c r="C714" s="180"/>
      <c r="D714" s="34"/>
      <c r="E714" s="143" t="s">
        <v>14</v>
      </c>
    </row>
    <row r="715" spans="1:9" ht="14.25" thickTop="1" thickBot="1" x14ac:dyDescent="0.25">
      <c r="B715" s="36" t="s">
        <v>16</v>
      </c>
      <c r="C715" s="190" t="s">
        <v>17</v>
      </c>
      <c r="D715" s="9"/>
      <c r="E715" s="115" t="s">
        <v>61</v>
      </c>
    </row>
    <row r="716" spans="1:9" ht="26.25" thickTop="1" x14ac:dyDescent="0.2">
      <c r="B716" s="424" t="s">
        <v>687</v>
      </c>
      <c r="C716" s="425">
        <v>150000</v>
      </c>
      <c r="E716" s="111"/>
    </row>
    <row r="717" spans="1:9" x14ac:dyDescent="0.2">
      <c r="B717" s="129" t="s">
        <v>688</v>
      </c>
      <c r="C717" s="271">
        <v>5000000</v>
      </c>
      <c r="E717" s="107"/>
    </row>
    <row r="718" spans="1:9" x14ac:dyDescent="0.2">
      <c r="B718" s="91" t="s">
        <v>689</v>
      </c>
      <c r="C718" s="271">
        <v>50000</v>
      </c>
      <c r="E718" s="107"/>
    </row>
    <row r="719" spans="1:9" ht="25.5" x14ac:dyDescent="0.2">
      <c r="B719" s="129" t="s">
        <v>690</v>
      </c>
      <c r="C719" s="352">
        <v>250000</v>
      </c>
      <c r="E719" s="107"/>
    </row>
    <row r="720" spans="1:9" ht="25.5" x14ac:dyDescent="0.2">
      <c r="B720" s="279" t="s">
        <v>691</v>
      </c>
      <c r="C720" s="271">
        <v>30000</v>
      </c>
      <c r="E720" s="107"/>
    </row>
    <row r="721" spans="1:8" ht="25.5" x14ac:dyDescent="0.2">
      <c r="B721" s="279" t="s">
        <v>692</v>
      </c>
      <c r="C721" s="352">
        <v>150000</v>
      </c>
      <c r="E721" s="107"/>
      <c r="F721" s="55" t="s">
        <v>48</v>
      </c>
      <c r="H721" s="88">
        <f>C702+C703+C704+C705+C706+C707+C708+C709+C710+C711+C716+C717+C718+C719+C720+C721</f>
        <v>5780000</v>
      </c>
    </row>
    <row r="722" spans="1:8" x14ac:dyDescent="0.2">
      <c r="B722" s="215" t="s">
        <v>1377</v>
      </c>
      <c r="C722" s="307">
        <v>1000000</v>
      </c>
      <c r="E722" s="107"/>
    </row>
    <row r="723" spans="1:8" x14ac:dyDescent="0.2">
      <c r="B723" s="215" t="s">
        <v>1820</v>
      </c>
      <c r="C723" s="428">
        <v>8000000</v>
      </c>
      <c r="E723" s="108"/>
    </row>
    <row r="724" spans="1:8" x14ac:dyDescent="0.2">
      <c r="B724" s="215" t="s">
        <v>1821</v>
      </c>
      <c r="C724" s="307">
        <v>1900000</v>
      </c>
      <c r="E724" s="107"/>
    </row>
    <row r="725" spans="1:8" x14ac:dyDescent="0.2">
      <c r="B725" s="215" t="s">
        <v>347</v>
      </c>
      <c r="C725" s="307">
        <v>10000000</v>
      </c>
      <c r="E725" s="107"/>
    </row>
    <row r="726" spans="1:8" x14ac:dyDescent="0.2">
      <c r="B726" s="215" t="s">
        <v>1822</v>
      </c>
      <c r="C726" s="307">
        <v>1800000</v>
      </c>
      <c r="E726" s="107"/>
    </row>
    <row r="727" spans="1:8" x14ac:dyDescent="0.2">
      <c r="B727" s="215" t="s">
        <v>1822</v>
      </c>
      <c r="C727" s="307">
        <v>2000000</v>
      </c>
      <c r="E727" s="107"/>
      <c r="F727" s="55" t="s">
        <v>50</v>
      </c>
      <c r="H727" s="88">
        <f>C722+C723+C724+C725+C726+C727</f>
        <v>24700000</v>
      </c>
    </row>
    <row r="728" spans="1:8" ht="25.5" x14ac:dyDescent="0.2">
      <c r="B728" s="320" t="s">
        <v>1523</v>
      </c>
      <c r="C728" s="233">
        <v>21000000</v>
      </c>
      <c r="E728" s="107"/>
    </row>
    <row r="729" spans="1:8" ht="25.5" x14ac:dyDescent="0.2">
      <c r="B729" s="320" t="s">
        <v>1519</v>
      </c>
      <c r="C729" s="233">
        <v>25000</v>
      </c>
      <c r="E729" s="107"/>
    </row>
    <row r="730" spans="1:8" x14ac:dyDescent="0.2">
      <c r="B730" s="320" t="s">
        <v>1524</v>
      </c>
      <c r="C730" s="233">
        <v>20000</v>
      </c>
      <c r="E730" s="107"/>
    </row>
    <row r="731" spans="1:8" x14ac:dyDescent="0.2">
      <c r="B731" s="320" t="s">
        <v>1525</v>
      </c>
      <c r="C731" s="233">
        <v>180000</v>
      </c>
      <c r="E731" s="107"/>
    </row>
    <row r="732" spans="1:8" ht="13.5" thickBot="1" x14ac:dyDescent="0.25">
      <c r="B732" s="320" t="s">
        <v>1526</v>
      </c>
      <c r="C732" s="233">
        <v>25000</v>
      </c>
      <c r="E732" s="107"/>
      <c r="F732" s="55" t="s">
        <v>51</v>
      </c>
      <c r="H732" s="88">
        <f>C728+C729+C730+C731+C732</f>
        <v>21250000</v>
      </c>
    </row>
    <row r="733" spans="1:8" ht="23.25" customHeight="1" thickTop="1" thickBot="1" x14ac:dyDescent="0.25">
      <c r="B733" s="47" t="s">
        <v>18</v>
      </c>
      <c r="C733" s="173">
        <f>SUM(C680:C723,C724:C732)</f>
        <v>58876651.200000003</v>
      </c>
      <c r="D733" s="100"/>
      <c r="E733" s="174">
        <f>SUM(E695:E732,E680:E692)</f>
        <v>0</v>
      </c>
      <c r="G733" s="44"/>
      <c r="H733" s="86">
        <f>H732+H727+H721+H701+H698+H682+H681</f>
        <v>58876651.200000003</v>
      </c>
    </row>
    <row r="734" spans="1:8" ht="13.5" thickTop="1" x14ac:dyDescent="0.2">
      <c r="A734" s="31"/>
      <c r="B734" s="141"/>
      <c r="C734" s="141"/>
      <c r="D734" s="1"/>
      <c r="E734" s="139"/>
      <c r="G734" s="6"/>
      <c r="H734" s="86"/>
    </row>
    <row r="735" spans="1:8" x14ac:dyDescent="0.2">
      <c r="A735" s="31"/>
      <c r="B735" s="141"/>
      <c r="C735" s="141"/>
      <c r="D735" s="1"/>
      <c r="E735" s="139"/>
      <c r="G735" s="6"/>
      <c r="H735" s="86"/>
    </row>
    <row r="736" spans="1:8" x14ac:dyDescent="0.2">
      <c r="A736" s="31"/>
      <c r="B736" s="141"/>
      <c r="C736" s="141"/>
      <c r="D736" s="1"/>
      <c r="E736" s="139"/>
      <c r="G736" s="6"/>
      <c r="H736" s="86"/>
    </row>
    <row r="737" spans="1:5" ht="15.75" x14ac:dyDescent="0.25">
      <c r="A737" s="31"/>
      <c r="B737" s="11" t="s">
        <v>12</v>
      </c>
      <c r="C737" s="180"/>
      <c r="D737" s="34"/>
      <c r="E737" s="143"/>
    </row>
    <row r="738" spans="1:5" ht="16.5" thickBot="1" x14ac:dyDescent="0.3">
      <c r="A738" s="31"/>
      <c r="B738" s="11"/>
      <c r="C738" s="180"/>
      <c r="D738" s="34"/>
      <c r="E738" s="143" t="s">
        <v>14</v>
      </c>
    </row>
    <row r="739" spans="1:5" ht="14.25" thickTop="1" thickBot="1" x14ac:dyDescent="0.25">
      <c r="B739" s="36" t="s">
        <v>16</v>
      </c>
      <c r="C739" s="190" t="s">
        <v>17</v>
      </c>
      <c r="D739" s="9"/>
      <c r="E739" s="113" t="s">
        <v>61</v>
      </c>
    </row>
    <row r="740" spans="1:5" ht="13.5" thickTop="1" x14ac:dyDescent="0.2">
      <c r="A740" s="15">
        <v>8</v>
      </c>
      <c r="B740" s="457" t="s">
        <v>1830</v>
      </c>
      <c r="C740" s="201">
        <v>300000</v>
      </c>
      <c r="D740" s="40"/>
      <c r="E740" s="351"/>
    </row>
    <row r="741" spans="1:5" x14ac:dyDescent="0.2">
      <c r="A741" s="15">
        <v>8</v>
      </c>
      <c r="B741" s="458" t="s">
        <v>378</v>
      </c>
      <c r="C741" s="185">
        <v>284365.52</v>
      </c>
      <c r="D741" s="1"/>
      <c r="E741" s="203"/>
    </row>
    <row r="742" spans="1:5" x14ac:dyDescent="0.2">
      <c r="A742" s="15">
        <v>8</v>
      </c>
      <c r="B742" s="458" t="s">
        <v>1938</v>
      </c>
      <c r="C742" s="185">
        <v>300000</v>
      </c>
      <c r="D742" s="1"/>
      <c r="E742" s="203"/>
    </row>
    <row r="743" spans="1:5" x14ac:dyDescent="0.2">
      <c r="A743" s="15">
        <v>8</v>
      </c>
      <c r="B743" s="458" t="s">
        <v>1949</v>
      </c>
      <c r="C743" s="185">
        <v>160000</v>
      </c>
      <c r="D743" s="1"/>
      <c r="E743" s="203"/>
    </row>
    <row r="744" spans="1:5" x14ac:dyDescent="0.2">
      <c r="A744" s="15">
        <v>8</v>
      </c>
      <c r="B744" s="458" t="s">
        <v>1950</v>
      </c>
      <c r="C744" s="185">
        <v>300000</v>
      </c>
      <c r="D744" s="1"/>
      <c r="E744" s="203"/>
    </row>
    <row r="745" spans="1:5" x14ac:dyDescent="0.2">
      <c r="A745" s="15">
        <v>8</v>
      </c>
      <c r="B745" s="458" t="s">
        <v>1847</v>
      </c>
      <c r="C745" s="185">
        <v>300000</v>
      </c>
      <c r="D745" s="1"/>
      <c r="E745" s="203"/>
    </row>
    <row r="746" spans="1:5" x14ac:dyDescent="0.2">
      <c r="A746" s="15">
        <v>8</v>
      </c>
      <c r="B746" s="458" t="s">
        <v>1951</v>
      </c>
      <c r="C746" s="185">
        <v>300000</v>
      </c>
      <c r="D746" s="1"/>
      <c r="E746" s="203"/>
    </row>
    <row r="747" spans="1:5" x14ac:dyDescent="0.2">
      <c r="A747" s="15">
        <v>8</v>
      </c>
      <c r="B747" s="458" t="s">
        <v>1851</v>
      </c>
      <c r="C747" s="185">
        <v>226122</v>
      </c>
      <c r="D747" s="1"/>
      <c r="E747" s="203"/>
    </row>
    <row r="748" spans="1:5" x14ac:dyDescent="0.2">
      <c r="A748" s="15">
        <v>8</v>
      </c>
      <c r="B748" s="458" t="s">
        <v>1860</v>
      </c>
      <c r="C748" s="185">
        <v>300000</v>
      </c>
      <c r="D748" s="1"/>
      <c r="E748" s="203"/>
    </row>
    <row r="749" spans="1:5" x14ac:dyDescent="0.2">
      <c r="A749" s="15">
        <v>8</v>
      </c>
      <c r="B749" s="458" t="s">
        <v>1952</v>
      </c>
      <c r="C749" s="185">
        <v>225000</v>
      </c>
      <c r="D749" s="1"/>
      <c r="E749" s="203"/>
    </row>
    <row r="750" spans="1:5" x14ac:dyDescent="0.2">
      <c r="A750" s="15">
        <v>8</v>
      </c>
      <c r="B750" s="458" t="s">
        <v>190</v>
      </c>
      <c r="C750" s="185">
        <v>300000</v>
      </c>
      <c r="D750" s="1"/>
      <c r="E750" s="203"/>
    </row>
    <row r="751" spans="1:5" x14ac:dyDescent="0.2">
      <c r="A751" s="15">
        <v>8</v>
      </c>
      <c r="B751" s="458" t="s">
        <v>1953</v>
      </c>
      <c r="C751" s="185">
        <v>193000</v>
      </c>
      <c r="D751" s="1"/>
      <c r="E751" s="203"/>
    </row>
    <row r="752" spans="1:5" x14ac:dyDescent="0.2">
      <c r="A752" s="15">
        <v>8</v>
      </c>
      <c r="B752" s="458" t="s">
        <v>1954</v>
      </c>
      <c r="C752" s="185">
        <v>195000</v>
      </c>
      <c r="D752" s="1"/>
      <c r="E752" s="203"/>
    </row>
    <row r="753" spans="1:5" x14ac:dyDescent="0.2">
      <c r="A753" s="15">
        <v>8</v>
      </c>
      <c r="B753" s="458" t="s">
        <v>1945</v>
      </c>
      <c r="C753" s="185">
        <v>201576.5</v>
      </c>
      <c r="D753" s="1"/>
      <c r="E753" s="203"/>
    </row>
    <row r="754" spans="1:5" x14ac:dyDescent="0.2">
      <c r="A754" s="15">
        <v>8</v>
      </c>
      <c r="B754" s="458" t="s">
        <v>1955</v>
      </c>
      <c r="C754" s="185">
        <v>300000</v>
      </c>
      <c r="D754" s="1"/>
      <c r="E754" s="203"/>
    </row>
    <row r="755" spans="1:5" x14ac:dyDescent="0.2">
      <c r="A755" s="15">
        <v>8</v>
      </c>
      <c r="B755" s="458" t="s">
        <v>1901</v>
      </c>
      <c r="C755" s="185">
        <v>300000</v>
      </c>
      <c r="D755" s="1"/>
      <c r="E755" s="203"/>
    </row>
    <row r="756" spans="1:5" x14ac:dyDescent="0.2">
      <c r="A756" s="15">
        <v>8</v>
      </c>
      <c r="B756" s="458" t="s">
        <v>1913</v>
      </c>
      <c r="C756" s="185">
        <v>300000</v>
      </c>
      <c r="D756" s="1"/>
      <c r="E756" s="203"/>
    </row>
    <row r="757" spans="1:5" x14ac:dyDescent="0.2">
      <c r="A757" s="15">
        <v>8</v>
      </c>
      <c r="B757" s="458" t="s">
        <v>445</v>
      </c>
      <c r="C757" s="185">
        <v>300000</v>
      </c>
      <c r="D757" s="1"/>
      <c r="E757" s="203"/>
    </row>
    <row r="758" spans="1:5" x14ac:dyDescent="0.2">
      <c r="A758" s="15">
        <v>8</v>
      </c>
      <c r="B758" s="458" t="s">
        <v>1919</v>
      </c>
      <c r="C758" s="185">
        <v>300000</v>
      </c>
      <c r="D758" s="1"/>
      <c r="E758" s="203"/>
    </row>
    <row r="759" spans="1:5" x14ac:dyDescent="0.2">
      <c r="A759" s="15">
        <v>8</v>
      </c>
      <c r="B759" s="458" t="s">
        <v>438</v>
      </c>
      <c r="C759" s="185">
        <v>77000</v>
      </c>
      <c r="D759" s="1"/>
      <c r="E759" s="203"/>
    </row>
    <row r="760" spans="1:5" x14ac:dyDescent="0.2">
      <c r="A760" s="15">
        <v>8</v>
      </c>
      <c r="B760" s="458" t="s">
        <v>1941</v>
      </c>
      <c r="C760" s="185">
        <v>300000</v>
      </c>
      <c r="D760" s="1"/>
      <c r="E760" s="203">
        <v>13651.1</v>
      </c>
    </row>
    <row r="761" spans="1:5" x14ac:dyDescent="0.2">
      <c r="A761" s="15">
        <v>8</v>
      </c>
      <c r="B761" s="458" t="s">
        <v>1956</v>
      </c>
      <c r="C761" s="185">
        <v>300000</v>
      </c>
      <c r="D761" s="1"/>
      <c r="E761" s="203"/>
    </row>
    <row r="762" spans="1:5" x14ac:dyDescent="0.2">
      <c r="A762" s="15">
        <v>8</v>
      </c>
      <c r="B762" s="458" t="s">
        <v>1957</v>
      </c>
      <c r="C762" s="185">
        <v>300000</v>
      </c>
      <c r="D762" s="1"/>
      <c r="E762" s="203"/>
    </row>
    <row r="763" spans="1:5" x14ac:dyDescent="0.2">
      <c r="A763" s="15">
        <v>8</v>
      </c>
      <c r="B763" s="458" t="s">
        <v>417</v>
      </c>
      <c r="C763" s="185">
        <v>300000</v>
      </c>
      <c r="D763" s="1"/>
      <c r="E763" s="203"/>
    </row>
    <row r="764" spans="1:5" x14ac:dyDescent="0.2">
      <c r="A764" s="15">
        <v>8</v>
      </c>
      <c r="B764" s="458" t="s">
        <v>394</v>
      </c>
      <c r="C764" s="185">
        <v>117000</v>
      </c>
      <c r="D764" s="1"/>
      <c r="E764" s="203"/>
    </row>
    <row r="765" spans="1:5" x14ac:dyDescent="0.2">
      <c r="A765" s="15">
        <v>8</v>
      </c>
      <c r="B765" s="458" t="s">
        <v>1958</v>
      </c>
      <c r="C765" s="185">
        <v>296000</v>
      </c>
      <c r="D765" s="1"/>
      <c r="E765" s="203"/>
    </row>
    <row r="766" spans="1:5" x14ac:dyDescent="0.2">
      <c r="A766" s="15">
        <v>8</v>
      </c>
      <c r="B766" s="458" t="s">
        <v>335</v>
      </c>
      <c r="C766" s="185">
        <v>262048.3</v>
      </c>
      <c r="D766" s="1"/>
      <c r="E766" s="203"/>
    </row>
    <row r="767" spans="1:5" x14ac:dyDescent="0.2">
      <c r="A767" s="15">
        <v>8</v>
      </c>
      <c r="B767" s="458" t="s">
        <v>1889</v>
      </c>
      <c r="C767" s="185">
        <v>300000</v>
      </c>
      <c r="D767" s="1"/>
      <c r="E767" s="203"/>
    </row>
    <row r="768" spans="1:5" x14ac:dyDescent="0.2">
      <c r="A768" s="15">
        <v>8</v>
      </c>
      <c r="B768" s="458" t="s">
        <v>1942</v>
      </c>
      <c r="C768" s="185">
        <v>300000</v>
      </c>
      <c r="D768" s="1"/>
      <c r="E768" s="203"/>
    </row>
    <row r="769" spans="1:9" x14ac:dyDescent="0.2">
      <c r="A769" s="15">
        <v>8</v>
      </c>
      <c r="B769" s="458" t="s">
        <v>245</v>
      </c>
      <c r="C769" s="185">
        <v>39000</v>
      </c>
      <c r="D769" s="1"/>
      <c r="E769" s="203"/>
    </row>
    <row r="770" spans="1:9" x14ac:dyDescent="0.2">
      <c r="A770" s="15">
        <v>8</v>
      </c>
      <c r="B770" s="458" t="s">
        <v>1819</v>
      </c>
      <c r="C770" s="185">
        <v>300000</v>
      </c>
      <c r="D770" s="1"/>
      <c r="E770" s="203"/>
    </row>
    <row r="771" spans="1:9" x14ac:dyDescent="0.2">
      <c r="A771" s="15">
        <v>8</v>
      </c>
      <c r="B771" s="458" t="s">
        <v>1951</v>
      </c>
      <c r="C771" s="185">
        <v>163350</v>
      </c>
      <c r="D771" s="1"/>
      <c r="E771" s="203"/>
    </row>
    <row r="772" spans="1:9" x14ac:dyDescent="0.2">
      <c r="A772" s="15">
        <v>8</v>
      </c>
      <c r="B772" s="458" t="s">
        <v>1959</v>
      </c>
      <c r="C772" s="185">
        <v>161929</v>
      </c>
      <c r="D772" s="202"/>
      <c r="E772" s="203"/>
    </row>
    <row r="773" spans="1:9" x14ac:dyDescent="0.2">
      <c r="A773" s="15">
        <v>8</v>
      </c>
      <c r="B773" s="458" t="s">
        <v>1960</v>
      </c>
      <c r="C773" s="185">
        <v>300000</v>
      </c>
      <c r="D773" s="1"/>
      <c r="E773" s="203"/>
    </row>
    <row r="774" spans="1:9" x14ac:dyDescent="0.2">
      <c r="A774" s="31"/>
      <c r="B774" s="458" t="s">
        <v>1785</v>
      </c>
      <c r="C774" s="185">
        <v>283195.5</v>
      </c>
      <c r="D774" s="34"/>
      <c r="E774" s="203"/>
    </row>
    <row r="775" spans="1:9" x14ac:dyDescent="0.2">
      <c r="B775" s="458" t="s">
        <v>1867</v>
      </c>
      <c r="C775" s="185">
        <v>300000</v>
      </c>
      <c r="D775" s="89"/>
      <c r="E775" s="203"/>
    </row>
    <row r="776" spans="1:9" x14ac:dyDescent="0.2">
      <c r="A776" s="15">
        <v>8</v>
      </c>
      <c r="B776" s="458" t="s">
        <v>1878</v>
      </c>
      <c r="C776" s="185">
        <v>84000</v>
      </c>
      <c r="D776" s="1"/>
      <c r="E776" s="203"/>
    </row>
    <row r="777" spans="1:9" x14ac:dyDescent="0.2">
      <c r="A777" s="15">
        <v>8</v>
      </c>
      <c r="B777" s="458" t="s">
        <v>1961</v>
      </c>
      <c r="C777" s="185">
        <v>300000</v>
      </c>
      <c r="D777" s="1"/>
      <c r="E777" s="203"/>
    </row>
    <row r="778" spans="1:9" x14ac:dyDescent="0.2">
      <c r="A778" s="15">
        <v>8</v>
      </c>
      <c r="B778" s="458" t="s">
        <v>1948</v>
      </c>
      <c r="C778" s="185">
        <v>195000</v>
      </c>
      <c r="D778" s="1"/>
      <c r="E778" s="203">
        <v>20182</v>
      </c>
    </row>
    <row r="779" spans="1:9" ht="13.5" thickBot="1" x14ac:dyDescent="0.25">
      <c r="A779" s="15">
        <v>8</v>
      </c>
      <c r="B779" s="459" t="s">
        <v>1962</v>
      </c>
      <c r="C779" s="382">
        <v>300000</v>
      </c>
      <c r="D779" s="1"/>
      <c r="E779" s="383"/>
    </row>
    <row r="780" spans="1:9" s="1" customFormat="1" ht="13.5" thickTop="1" x14ac:dyDescent="0.2">
      <c r="A780" s="31"/>
      <c r="B780" s="384"/>
      <c r="C780" s="385"/>
      <c r="E780" s="385"/>
      <c r="F780" s="55"/>
      <c r="G780" s="17"/>
      <c r="H780" s="88"/>
      <c r="I780" s="7"/>
    </row>
    <row r="781" spans="1:9" ht="16.5" thickBot="1" x14ac:dyDescent="0.3">
      <c r="A781" s="31"/>
      <c r="B781" s="11"/>
      <c r="C781" s="180"/>
      <c r="D781" s="34"/>
      <c r="E781" s="143" t="s">
        <v>14</v>
      </c>
    </row>
    <row r="782" spans="1:9" ht="14.25" thickTop="1" thickBot="1" x14ac:dyDescent="0.25">
      <c r="B782" s="36" t="s">
        <v>16</v>
      </c>
      <c r="C782" s="190" t="s">
        <v>17</v>
      </c>
      <c r="D782" s="9"/>
      <c r="E782" s="113" t="s">
        <v>61</v>
      </c>
    </row>
    <row r="783" spans="1:9" ht="13.5" thickTop="1" x14ac:dyDescent="0.2">
      <c r="A783" s="15">
        <v>8</v>
      </c>
      <c r="B783" s="460" t="s">
        <v>1930</v>
      </c>
      <c r="C783" s="429">
        <v>300000</v>
      </c>
      <c r="D783" s="1"/>
      <c r="E783" s="208"/>
    </row>
    <row r="784" spans="1:9" x14ac:dyDescent="0.2">
      <c r="A784" s="15">
        <v>8</v>
      </c>
      <c r="B784" s="458" t="s">
        <v>1963</v>
      </c>
      <c r="C784" s="185">
        <v>300000</v>
      </c>
      <c r="D784" s="1"/>
      <c r="E784" s="203"/>
    </row>
    <row r="785" spans="1:5" x14ac:dyDescent="0.2">
      <c r="A785" s="15">
        <v>8</v>
      </c>
      <c r="B785" s="458" t="s">
        <v>348</v>
      </c>
      <c r="C785" s="185">
        <v>300000</v>
      </c>
      <c r="D785" s="1"/>
      <c r="E785" s="203"/>
    </row>
    <row r="786" spans="1:5" x14ac:dyDescent="0.2">
      <c r="A786" s="15">
        <v>8</v>
      </c>
      <c r="B786" s="458" t="s">
        <v>186</v>
      </c>
      <c r="C786" s="185">
        <v>166000</v>
      </c>
      <c r="D786" s="1"/>
      <c r="E786" s="203"/>
    </row>
    <row r="787" spans="1:5" x14ac:dyDescent="0.2">
      <c r="A787" s="15">
        <v>8</v>
      </c>
      <c r="B787" s="458" t="s">
        <v>317</v>
      </c>
      <c r="C787" s="185">
        <v>60500</v>
      </c>
      <c r="D787" s="1"/>
      <c r="E787" s="203"/>
    </row>
    <row r="788" spans="1:5" x14ac:dyDescent="0.2">
      <c r="A788" s="15">
        <v>8</v>
      </c>
      <c r="B788" s="458" t="s">
        <v>1964</v>
      </c>
      <c r="C788" s="185">
        <v>111000</v>
      </c>
      <c r="D788" s="1"/>
      <c r="E788" s="203"/>
    </row>
    <row r="789" spans="1:5" x14ac:dyDescent="0.2">
      <c r="A789" s="15">
        <v>8</v>
      </c>
      <c r="B789" s="458" t="s">
        <v>1856</v>
      </c>
      <c r="C789" s="185">
        <v>200000</v>
      </c>
      <c r="D789" s="1"/>
      <c r="E789" s="203"/>
    </row>
    <row r="790" spans="1:5" x14ac:dyDescent="0.2">
      <c r="A790" s="15">
        <v>8</v>
      </c>
      <c r="B790" s="458" t="s">
        <v>1858</v>
      </c>
      <c r="C790" s="185">
        <v>300000</v>
      </c>
      <c r="D790" s="1"/>
      <c r="E790" s="203"/>
    </row>
    <row r="791" spans="1:5" x14ac:dyDescent="0.2">
      <c r="A791" s="15">
        <v>8</v>
      </c>
      <c r="B791" s="458" t="s">
        <v>404</v>
      </c>
      <c r="C791" s="185">
        <v>149000</v>
      </c>
      <c r="D791" s="1"/>
      <c r="E791" s="203"/>
    </row>
    <row r="792" spans="1:5" x14ac:dyDescent="0.2">
      <c r="A792" s="15">
        <v>8</v>
      </c>
      <c r="B792" s="458" t="s">
        <v>319</v>
      </c>
      <c r="C792" s="185">
        <v>99000</v>
      </c>
      <c r="D792" s="1"/>
      <c r="E792" s="203"/>
    </row>
    <row r="793" spans="1:5" x14ac:dyDescent="0.2">
      <c r="A793" s="15">
        <v>8</v>
      </c>
      <c r="B793" s="458" t="s">
        <v>1965</v>
      </c>
      <c r="C793" s="185">
        <v>300000</v>
      </c>
      <c r="D793" s="1"/>
      <c r="E793" s="203"/>
    </row>
    <row r="794" spans="1:5" x14ac:dyDescent="0.2">
      <c r="A794" s="15">
        <v>8</v>
      </c>
      <c r="B794" s="458" t="s">
        <v>1966</v>
      </c>
      <c r="C794" s="185">
        <v>257000</v>
      </c>
      <c r="D794" s="1"/>
      <c r="E794" s="203"/>
    </row>
    <row r="795" spans="1:5" x14ac:dyDescent="0.2">
      <c r="B795" s="458" t="s">
        <v>1967</v>
      </c>
      <c r="C795" s="185">
        <v>300000</v>
      </c>
      <c r="D795" s="1"/>
      <c r="E795" s="203"/>
    </row>
    <row r="796" spans="1:5" x14ac:dyDescent="0.2">
      <c r="B796" s="458" t="s">
        <v>1968</v>
      </c>
      <c r="C796" s="185">
        <v>300000</v>
      </c>
      <c r="D796" s="1"/>
      <c r="E796" s="203"/>
    </row>
    <row r="797" spans="1:5" x14ac:dyDescent="0.2">
      <c r="B797" s="458" t="s">
        <v>1969</v>
      </c>
      <c r="C797" s="185">
        <v>250000</v>
      </c>
      <c r="D797" s="1"/>
      <c r="E797" s="203"/>
    </row>
    <row r="798" spans="1:5" x14ac:dyDescent="0.2">
      <c r="B798" s="458" t="s">
        <v>1905</v>
      </c>
      <c r="C798" s="185">
        <v>190000</v>
      </c>
      <c r="D798" s="1"/>
      <c r="E798" s="203"/>
    </row>
    <row r="799" spans="1:5" x14ac:dyDescent="0.2">
      <c r="B799" s="458" t="s">
        <v>418</v>
      </c>
      <c r="C799" s="185">
        <v>196000</v>
      </c>
      <c r="D799" s="1"/>
      <c r="E799" s="203"/>
    </row>
    <row r="800" spans="1:5" x14ac:dyDescent="0.2">
      <c r="B800" s="458" t="s">
        <v>1970</v>
      </c>
      <c r="C800" s="185">
        <v>291000</v>
      </c>
      <c r="D800" s="1"/>
      <c r="E800" s="203"/>
    </row>
    <row r="801" spans="2:5" x14ac:dyDescent="0.2">
      <c r="B801" s="458" t="s">
        <v>1971</v>
      </c>
      <c r="C801" s="185">
        <v>276000</v>
      </c>
      <c r="D801" s="1"/>
      <c r="E801" s="203"/>
    </row>
    <row r="802" spans="2:5" x14ac:dyDescent="0.2">
      <c r="B802" s="458" t="s">
        <v>1972</v>
      </c>
      <c r="C802" s="185">
        <v>100000</v>
      </c>
      <c r="D802" s="1"/>
      <c r="E802" s="203"/>
    </row>
    <row r="803" spans="2:5" x14ac:dyDescent="0.2">
      <c r="B803" s="458" t="s">
        <v>1972</v>
      </c>
      <c r="C803" s="185">
        <v>24000</v>
      </c>
      <c r="D803" s="1"/>
      <c r="E803" s="203"/>
    </row>
    <row r="804" spans="2:5" x14ac:dyDescent="0.2">
      <c r="B804" s="458" t="s">
        <v>1973</v>
      </c>
      <c r="C804" s="185">
        <v>57000</v>
      </c>
      <c r="D804" s="1"/>
      <c r="E804" s="203"/>
    </row>
    <row r="805" spans="2:5" x14ac:dyDescent="0.2">
      <c r="B805" s="458" t="s">
        <v>1973</v>
      </c>
      <c r="C805" s="185">
        <v>67000</v>
      </c>
      <c r="D805" s="1"/>
      <c r="E805" s="203"/>
    </row>
    <row r="806" spans="2:5" x14ac:dyDescent="0.2">
      <c r="B806" s="458" t="s">
        <v>180</v>
      </c>
      <c r="C806" s="185">
        <v>125000</v>
      </c>
      <c r="D806" s="1"/>
      <c r="E806" s="203"/>
    </row>
    <row r="807" spans="2:5" x14ac:dyDescent="0.2">
      <c r="B807" s="458" t="s">
        <v>1974</v>
      </c>
      <c r="C807" s="185">
        <v>125000</v>
      </c>
      <c r="D807" s="1"/>
      <c r="E807" s="203"/>
    </row>
    <row r="808" spans="2:5" x14ac:dyDescent="0.2">
      <c r="B808" s="458" t="s">
        <v>1976</v>
      </c>
      <c r="C808" s="185">
        <v>125000</v>
      </c>
      <c r="D808" s="1"/>
      <c r="E808" s="203"/>
    </row>
    <row r="809" spans="2:5" x14ac:dyDescent="0.2">
      <c r="B809" s="458" t="s">
        <v>1975</v>
      </c>
      <c r="C809" s="185">
        <v>125000</v>
      </c>
      <c r="D809" s="1"/>
      <c r="E809" s="203"/>
    </row>
    <row r="810" spans="2:5" x14ac:dyDescent="0.2">
      <c r="B810" s="458" t="s">
        <v>1977</v>
      </c>
      <c r="C810" s="185">
        <v>124000</v>
      </c>
      <c r="D810" s="1"/>
      <c r="E810" s="203"/>
    </row>
    <row r="811" spans="2:5" x14ac:dyDescent="0.2">
      <c r="B811" s="458" t="s">
        <v>1978</v>
      </c>
      <c r="C811" s="185">
        <v>85000</v>
      </c>
      <c r="D811" s="1"/>
      <c r="E811" s="203"/>
    </row>
    <row r="812" spans="2:5" x14ac:dyDescent="0.2">
      <c r="B812" s="458" t="s">
        <v>1978</v>
      </c>
      <c r="C812" s="185">
        <v>24000</v>
      </c>
      <c r="D812" s="1"/>
      <c r="E812" s="203"/>
    </row>
    <row r="813" spans="2:5" x14ac:dyDescent="0.2">
      <c r="B813" s="458" t="s">
        <v>1979</v>
      </c>
      <c r="C813" s="185">
        <v>100000</v>
      </c>
      <c r="D813" s="1"/>
      <c r="E813" s="203">
        <v>215.6</v>
      </c>
    </row>
    <row r="814" spans="2:5" x14ac:dyDescent="0.2">
      <c r="B814" s="458" t="s">
        <v>1979</v>
      </c>
      <c r="C814" s="185">
        <v>25000</v>
      </c>
      <c r="D814" s="1"/>
      <c r="E814" s="203"/>
    </row>
    <row r="815" spans="2:5" x14ac:dyDescent="0.2">
      <c r="B815" s="458" t="s">
        <v>1980</v>
      </c>
      <c r="C815" s="185">
        <v>125000</v>
      </c>
      <c r="D815" s="1"/>
      <c r="E815" s="203">
        <v>549.5</v>
      </c>
    </row>
    <row r="816" spans="2:5" x14ac:dyDescent="0.2">
      <c r="B816" s="458" t="s">
        <v>1981</v>
      </c>
      <c r="C816" s="185">
        <v>125000</v>
      </c>
      <c r="D816" s="1"/>
      <c r="E816" s="203"/>
    </row>
    <row r="817" spans="1:20" x14ac:dyDescent="0.2">
      <c r="B817" s="458" t="s">
        <v>1982</v>
      </c>
      <c r="C817" s="185">
        <v>125000</v>
      </c>
      <c r="D817" s="1"/>
      <c r="E817" s="203"/>
    </row>
    <row r="818" spans="1:20" x14ac:dyDescent="0.2">
      <c r="B818" s="458" t="s">
        <v>1983</v>
      </c>
      <c r="C818" s="185">
        <v>108000</v>
      </c>
      <c r="D818" s="1"/>
      <c r="E818" s="203"/>
    </row>
    <row r="819" spans="1:20" x14ac:dyDescent="0.2">
      <c r="B819" s="458" t="s">
        <v>1983</v>
      </c>
      <c r="C819" s="185">
        <v>17000</v>
      </c>
      <c r="D819" s="1"/>
      <c r="E819" s="203"/>
    </row>
    <row r="820" spans="1:20" x14ac:dyDescent="0.2">
      <c r="B820" s="458" t="s">
        <v>1984</v>
      </c>
      <c r="C820" s="185">
        <v>120000</v>
      </c>
      <c r="D820" s="1"/>
      <c r="E820" s="203"/>
    </row>
    <row r="821" spans="1:20" x14ac:dyDescent="0.2">
      <c r="B821" s="458" t="s">
        <v>1985</v>
      </c>
      <c r="C821" s="185">
        <v>110000</v>
      </c>
      <c r="D821" s="1"/>
      <c r="E821" s="203"/>
    </row>
    <row r="822" spans="1:20" x14ac:dyDescent="0.2">
      <c r="B822" s="458" t="s">
        <v>1985</v>
      </c>
      <c r="C822" s="185">
        <v>14000</v>
      </c>
      <c r="D822" s="1"/>
      <c r="E822" s="203"/>
    </row>
    <row r="823" spans="1:20" x14ac:dyDescent="0.2">
      <c r="B823" s="458" t="s">
        <v>1986</v>
      </c>
      <c r="C823" s="185">
        <v>125000</v>
      </c>
      <c r="D823" s="1"/>
      <c r="E823" s="203"/>
      <c r="F823" s="55" t="s">
        <v>45</v>
      </c>
      <c r="H823" s="86">
        <f>C824</f>
        <v>16384086.82</v>
      </c>
    </row>
    <row r="824" spans="1:20" s="74" customFormat="1" ht="21" customHeight="1" thickBot="1" x14ac:dyDescent="0.25">
      <c r="A824" s="72"/>
      <c r="B824" s="73" t="s">
        <v>18</v>
      </c>
      <c r="C824" s="172">
        <f>SUM(C740:C796,C797:C823)</f>
        <v>16384086.82</v>
      </c>
      <c r="D824" s="100"/>
      <c r="E824" s="166">
        <f>SUM(E778,E815,E813,E760)</f>
        <v>34598.199999999997</v>
      </c>
      <c r="F824" s="52"/>
      <c r="G824" s="6"/>
      <c r="H824" s="86"/>
      <c r="I824" s="57"/>
      <c r="J824" s="58"/>
      <c r="K824" s="59"/>
      <c r="L824" s="52"/>
      <c r="M824" s="52"/>
      <c r="N824" s="52"/>
      <c r="O824" s="52"/>
      <c r="P824" s="52"/>
      <c r="Q824" s="52"/>
      <c r="R824" s="52"/>
      <c r="S824" s="52"/>
      <c r="T824" s="52"/>
    </row>
    <row r="825" spans="1:20" ht="13.5" thickTop="1" x14ac:dyDescent="0.2">
      <c r="A825" s="31"/>
      <c r="B825" s="178"/>
      <c r="C825" s="50"/>
      <c r="D825" s="1"/>
      <c r="E825" s="139"/>
      <c r="G825" s="44"/>
    </row>
    <row r="826" spans="1:20" x14ac:dyDescent="0.2">
      <c r="A826" s="31"/>
      <c r="B826" s="178"/>
      <c r="C826" s="50"/>
      <c r="D826" s="1"/>
      <c r="E826" s="139"/>
      <c r="G826" s="44"/>
    </row>
    <row r="827" spans="1:20" x14ac:dyDescent="0.2">
      <c r="A827" s="31"/>
      <c r="B827" s="178"/>
      <c r="C827" s="50"/>
      <c r="D827" s="1"/>
      <c r="E827" s="139"/>
      <c r="G827" s="44"/>
    </row>
    <row r="828" spans="1:20" ht="12.75" customHeight="1" x14ac:dyDescent="0.2">
      <c r="A828" s="31"/>
      <c r="B828" s="133" t="s">
        <v>1815</v>
      </c>
      <c r="C828" s="191"/>
      <c r="D828" s="1"/>
      <c r="E828" s="139"/>
    </row>
    <row r="829" spans="1:20" ht="15" customHeight="1" thickBot="1" x14ac:dyDescent="0.25">
      <c r="A829" s="31"/>
      <c r="B829" s="133"/>
      <c r="C829" s="191"/>
      <c r="D829" s="1"/>
      <c r="E829" s="143" t="s">
        <v>14</v>
      </c>
    </row>
    <row r="830" spans="1:20" ht="14.25" thickTop="1" thickBot="1" x14ac:dyDescent="0.25">
      <c r="B830" s="36" t="s">
        <v>16</v>
      </c>
      <c r="C830" s="192" t="s">
        <v>17</v>
      </c>
      <c r="D830" s="37"/>
      <c r="E830" s="113" t="s">
        <v>61</v>
      </c>
    </row>
    <row r="831" spans="1:20" ht="13.5" thickTop="1" x14ac:dyDescent="0.2">
      <c r="B831" s="260" t="s">
        <v>198</v>
      </c>
      <c r="C831" s="207">
        <v>300000</v>
      </c>
      <c r="D831" s="89"/>
      <c r="E831" s="121"/>
    </row>
    <row r="832" spans="1:20" x14ac:dyDescent="0.2">
      <c r="B832" s="127" t="s">
        <v>199</v>
      </c>
      <c r="C832" s="101">
        <v>1000000</v>
      </c>
      <c r="D832" s="89"/>
      <c r="E832" s="121"/>
    </row>
    <row r="833" spans="1:8" ht="13.5" thickBot="1" x14ac:dyDescent="0.25">
      <c r="A833" s="31"/>
      <c r="B833" s="205" t="s">
        <v>199</v>
      </c>
      <c r="C833" s="138">
        <v>300000</v>
      </c>
      <c r="D833" s="1"/>
      <c r="E833" s="144"/>
      <c r="F833" s="55" t="s">
        <v>45</v>
      </c>
      <c r="H833" s="86">
        <f>C834</f>
        <v>1600000</v>
      </c>
    </row>
    <row r="834" spans="1:8" ht="21" customHeight="1" thickTop="1" thickBot="1" x14ac:dyDescent="0.25">
      <c r="B834" s="73" t="s">
        <v>18</v>
      </c>
      <c r="C834" s="206">
        <f>SUM(C831:C833)</f>
        <v>1600000</v>
      </c>
      <c r="D834" s="46"/>
      <c r="E834" s="117">
        <f>SUM(E831:E833)</f>
        <v>0</v>
      </c>
      <c r="G834" s="44"/>
      <c r="H834" s="86"/>
    </row>
    <row r="835" spans="1:8" ht="12.75" customHeight="1" thickTop="1" x14ac:dyDescent="0.2">
      <c r="A835" s="31"/>
      <c r="B835" s="178"/>
      <c r="C835" s="50"/>
      <c r="D835" s="1"/>
      <c r="E835" s="139"/>
      <c r="G835" s="6"/>
      <c r="H835" s="86"/>
    </row>
    <row r="836" spans="1:8" ht="15" x14ac:dyDescent="0.2">
      <c r="A836" s="31"/>
      <c r="B836" s="8"/>
      <c r="C836" s="50"/>
      <c r="D836" s="1"/>
      <c r="E836" s="139"/>
      <c r="G836" s="6"/>
      <c r="H836" s="86"/>
    </row>
    <row r="837" spans="1:8" x14ac:dyDescent="0.2">
      <c r="A837" s="31"/>
      <c r="B837" s="549" t="s">
        <v>1816</v>
      </c>
      <c r="C837" s="533"/>
      <c r="D837" s="1"/>
      <c r="E837" s="139"/>
      <c r="G837" s="6"/>
      <c r="H837" s="86"/>
    </row>
    <row r="838" spans="1:8" ht="13.9" customHeight="1" x14ac:dyDescent="0.2">
      <c r="A838" s="31"/>
      <c r="B838" s="533"/>
      <c r="C838" s="533"/>
      <c r="D838" s="1"/>
      <c r="E838" s="139"/>
      <c r="G838" s="6"/>
      <c r="H838" s="86"/>
    </row>
    <row r="839" spans="1:8" x14ac:dyDescent="0.2">
      <c r="A839" s="31"/>
      <c r="B839" s="533"/>
      <c r="C839" s="533"/>
      <c r="D839" s="1"/>
      <c r="E839" s="139"/>
      <c r="G839" s="6"/>
      <c r="H839" s="86"/>
    </row>
    <row r="840" spans="1:8" x14ac:dyDescent="0.2">
      <c r="A840" s="31"/>
      <c r="B840" s="533"/>
      <c r="C840" s="533"/>
      <c r="D840" s="1"/>
      <c r="E840" s="139"/>
      <c r="G840" s="6"/>
      <c r="H840" s="86"/>
    </row>
    <row r="841" spans="1:8" x14ac:dyDescent="0.2">
      <c r="A841" s="31"/>
      <c r="B841" s="533"/>
      <c r="C841" s="533"/>
      <c r="D841" s="1"/>
      <c r="E841" s="139"/>
      <c r="G841" s="6"/>
      <c r="H841" s="86"/>
    </row>
    <row r="842" spans="1:8" ht="15.75" thickBot="1" x14ac:dyDescent="0.25">
      <c r="A842" s="31"/>
      <c r="B842" s="8"/>
      <c r="C842" s="50"/>
      <c r="D842" s="1"/>
      <c r="E842" s="143" t="s">
        <v>1813</v>
      </c>
      <c r="G842" s="6"/>
      <c r="H842" s="86"/>
    </row>
    <row r="843" spans="1:8" ht="14.25" thickTop="1" thickBot="1" x14ac:dyDescent="0.25">
      <c r="A843" s="31"/>
      <c r="B843" s="36" t="s">
        <v>16</v>
      </c>
      <c r="C843" s="192" t="s">
        <v>17</v>
      </c>
      <c r="D843" s="37"/>
      <c r="E843" s="113" t="s">
        <v>61</v>
      </c>
      <c r="G843" s="6"/>
      <c r="H843" s="86"/>
    </row>
    <row r="844" spans="1:8" ht="13.5" thickTop="1" x14ac:dyDescent="0.2">
      <c r="A844" s="31"/>
      <c r="B844" s="431" t="s">
        <v>73</v>
      </c>
      <c r="C844" s="275">
        <v>7000</v>
      </c>
      <c r="D844" s="89"/>
      <c r="E844" s="208"/>
      <c r="G844" s="6"/>
      <c r="H844" s="86"/>
    </row>
    <row r="845" spans="1:8" x14ac:dyDescent="0.2">
      <c r="A845" s="31"/>
      <c r="B845" s="432" t="s">
        <v>74</v>
      </c>
      <c r="C845" s="353">
        <v>25000</v>
      </c>
      <c r="D845" s="89"/>
      <c r="E845" s="203"/>
      <c r="G845" s="6"/>
      <c r="H845" s="86"/>
    </row>
    <row r="846" spans="1:8" x14ac:dyDescent="0.2">
      <c r="A846" s="31"/>
      <c r="B846" s="137" t="s">
        <v>75</v>
      </c>
      <c r="C846" s="276">
        <v>140000</v>
      </c>
      <c r="D846" s="1"/>
      <c r="E846" s="203"/>
      <c r="G846" s="6"/>
      <c r="H846" s="86"/>
    </row>
    <row r="847" spans="1:8" x14ac:dyDescent="0.2">
      <c r="A847" s="31"/>
      <c r="B847" s="95" t="s">
        <v>75</v>
      </c>
      <c r="C847" s="276">
        <v>40000</v>
      </c>
      <c r="D847" s="1"/>
      <c r="E847" s="203"/>
      <c r="G847" s="6"/>
      <c r="H847" s="86"/>
    </row>
    <row r="848" spans="1:8" x14ac:dyDescent="0.2">
      <c r="A848" s="31"/>
      <c r="B848" s="95" t="s">
        <v>76</v>
      </c>
      <c r="C848" s="276">
        <v>75000</v>
      </c>
      <c r="D848" s="1"/>
      <c r="E848" s="203"/>
      <c r="G848" s="6"/>
      <c r="H848" s="86"/>
    </row>
    <row r="849" spans="1:9" x14ac:dyDescent="0.2">
      <c r="A849" s="31"/>
      <c r="B849" s="95" t="s">
        <v>77</v>
      </c>
      <c r="C849" s="276">
        <v>25000</v>
      </c>
      <c r="D849" s="1"/>
      <c r="E849" s="203"/>
      <c r="G849" s="6"/>
      <c r="H849" s="86"/>
    </row>
    <row r="850" spans="1:9" x14ac:dyDescent="0.2">
      <c r="A850" s="31"/>
      <c r="B850" s="432" t="s">
        <v>78</v>
      </c>
      <c r="C850" s="353">
        <v>10000</v>
      </c>
      <c r="D850" s="1"/>
      <c r="E850" s="203"/>
      <c r="G850" s="6"/>
      <c r="H850" s="86"/>
    </row>
    <row r="851" spans="1:9" ht="13.5" thickBot="1" x14ac:dyDescent="0.25">
      <c r="A851" s="31"/>
      <c r="B851" s="430" t="s">
        <v>79</v>
      </c>
      <c r="C851" s="386">
        <v>232000</v>
      </c>
      <c r="D851" s="1"/>
      <c r="E851" s="383"/>
      <c r="G851" s="6"/>
      <c r="H851" s="86"/>
    </row>
    <row r="852" spans="1:9" s="1" customFormat="1" ht="13.5" thickTop="1" x14ac:dyDescent="0.2">
      <c r="A852" s="31"/>
      <c r="B852" s="55"/>
      <c r="C852" s="141"/>
      <c r="E852" s="385"/>
      <c r="F852" s="55"/>
      <c r="G852" s="6"/>
      <c r="H852" s="86"/>
      <c r="I852" s="7"/>
    </row>
    <row r="853" spans="1:9" ht="15.75" thickBot="1" x14ac:dyDescent="0.25">
      <c r="A853" s="31"/>
      <c r="B853" s="8"/>
      <c r="C853" s="50"/>
      <c r="D853" s="1"/>
      <c r="E853" s="143" t="s">
        <v>1813</v>
      </c>
      <c r="G853" s="6"/>
      <c r="H853" s="86"/>
    </row>
    <row r="854" spans="1:9" ht="14.25" thickTop="1" thickBot="1" x14ac:dyDescent="0.25">
      <c r="A854" s="31"/>
      <c r="B854" s="36" t="s">
        <v>16</v>
      </c>
      <c r="C854" s="192" t="s">
        <v>17</v>
      </c>
      <c r="D854" s="37"/>
      <c r="E854" s="113" t="s">
        <v>61</v>
      </c>
      <c r="G854" s="6"/>
      <c r="H854" s="86"/>
    </row>
    <row r="855" spans="1:9" ht="13.5" thickTop="1" x14ac:dyDescent="0.2">
      <c r="A855" s="31"/>
      <c r="B855" s="433" t="s">
        <v>80</v>
      </c>
      <c r="C855" s="227">
        <v>116000</v>
      </c>
      <c r="D855" s="1"/>
      <c r="E855" s="208">
        <v>1989</v>
      </c>
      <c r="G855" s="6"/>
      <c r="H855" s="86"/>
    </row>
    <row r="856" spans="1:9" x14ac:dyDescent="0.2">
      <c r="A856" s="31"/>
      <c r="B856" s="137" t="s">
        <v>81</v>
      </c>
      <c r="C856" s="276">
        <v>180000</v>
      </c>
      <c r="D856" s="1"/>
      <c r="E856" s="203"/>
      <c r="G856" s="6"/>
      <c r="H856" s="86"/>
    </row>
    <row r="857" spans="1:9" x14ac:dyDescent="0.2">
      <c r="A857" s="31"/>
      <c r="B857" s="137" t="s">
        <v>82</v>
      </c>
      <c r="C857" s="276">
        <v>102000</v>
      </c>
      <c r="D857" s="1"/>
      <c r="E857" s="203"/>
      <c r="G857" s="6"/>
      <c r="H857" s="86"/>
    </row>
    <row r="858" spans="1:9" x14ac:dyDescent="0.2">
      <c r="A858" s="31"/>
      <c r="B858" s="95" t="s">
        <v>83</v>
      </c>
      <c r="C858" s="276">
        <v>35000</v>
      </c>
      <c r="D858" s="1"/>
      <c r="E858" s="203"/>
      <c r="G858" s="6"/>
      <c r="H858" s="86"/>
    </row>
    <row r="859" spans="1:9" x14ac:dyDescent="0.2">
      <c r="A859" s="31"/>
      <c r="B859" s="95" t="s">
        <v>84</v>
      </c>
      <c r="C859" s="276">
        <v>17000</v>
      </c>
      <c r="D859" s="1"/>
      <c r="E859" s="203"/>
      <c r="G859" s="6"/>
      <c r="H859" s="86"/>
    </row>
    <row r="860" spans="1:9" x14ac:dyDescent="0.2">
      <c r="A860" s="31"/>
      <c r="B860" s="95" t="s">
        <v>85</v>
      </c>
      <c r="C860" s="276">
        <v>5000</v>
      </c>
      <c r="D860" s="1"/>
      <c r="E860" s="203"/>
      <c r="G860" s="6"/>
      <c r="H860" s="86"/>
    </row>
    <row r="861" spans="1:9" x14ac:dyDescent="0.2">
      <c r="A861" s="31"/>
      <c r="B861" s="95" t="s">
        <v>86</v>
      </c>
      <c r="C861" s="276">
        <v>10000</v>
      </c>
      <c r="D861" s="1"/>
      <c r="E861" s="203"/>
      <c r="G861" s="6"/>
      <c r="H861" s="86"/>
    </row>
    <row r="862" spans="1:9" x14ac:dyDescent="0.2">
      <c r="A862" s="31"/>
      <c r="B862" s="95" t="s">
        <v>87</v>
      </c>
      <c r="C862" s="276">
        <v>5000</v>
      </c>
      <c r="D862" s="1"/>
      <c r="E862" s="203"/>
      <c r="G862" s="6"/>
      <c r="H862" s="86"/>
    </row>
    <row r="863" spans="1:9" x14ac:dyDescent="0.2">
      <c r="A863" s="31"/>
      <c r="B863" s="95" t="s">
        <v>88</v>
      </c>
      <c r="C863" s="276">
        <v>10000</v>
      </c>
      <c r="D863" s="1"/>
      <c r="E863" s="203"/>
      <c r="G863" s="6"/>
      <c r="H863" s="86"/>
    </row>
    <row r="864" spans="1:9" x14ac:dyDescent="0.2">
      <c r="A864" s="31"/>
      <c r="B864" s="95" t="s">
        <v>89</v>
      </c>
      <c r="C864" s="276">
        <v>22000</v>
      </c>
      <c r="D864" s="1"/>
      <c r="E864" s="203"/>
      <c r="G864" s="6"/>
      <c r="H864" s="86"/>
    </row>
    <row r="865" spans="1:8" x14ac:dyDescent="0.2">
      <c r="A865" s="31"/>
      <c r="B865" s="95" t="s">
        <v>90</v>
      </c>
      <c r="C865" s="276">
        <v>5000</v>
      </c>
      <c r="D865" s="1"/>
      <c r="E865" s="203"/>
      <c r="G865" s="6"/>
      <c r="H865" s="86"/>
    </row>
    <row r="866" spans="1:8" x14ac:dyDescent="0.2">
      <c r="A866" s="31"/>
      <c r="B866" s="95" t="s">
        <v>91</v>
      </c>
      <c r="C866" s="276">
        <v>22000</v>
      </c>
      <c r="D866" s="1"/>
      <c r="E866" s="203"/>
      <c r="G866" s="6"/>
      <c r="H866" s="86"/>
    </row>
    <row r="867" spans="1:8" x14ac:dyDescent="0.2">
      <c r="A867" s="31"/>
      <c r="B867" s="95" t="s">
        <v>92</v>
      </c>
      <c r="C867" s="276">
        <v>10000</v>
      </c>
      <c r="D867" s="1"/>
      <c r="E867" s="203"/>
      <c r="G867" s="6"/>
      <c r="H867" s="86"/>
    </row>
    <row r="868" spans="1:8" x14ac:dyDescent="0.2">
      <c r="A868" s="31"/>
      <c r="B868" s="95" t="s">
        <v>93</v>
      </c>
      <c r="C868" s="276">
        <v>15000</v>
      </c>
      <c r="D868" s="1"/>
      <c r="E868" s="203"/>
      <c r="G868" s="6"/>
      <c r="H868" s="86"/>
    </row>
    <row r="869" spans="1:8" x14ac:dyDescent="0.2">
      <c r="A869" s="31"/>
      <c r="B869" s="95" t="s">
        <v>94</v>
      </c>
      <c r="C869" s="276">
        <v>17000</v>
      </c>
      <c r="D869" s="1"/>
      <c r="E869" s="203"/>
      <c r="G869" s="6"/>
      <c r="H869" s="86"/>
    </row>
    <row r="870" spans="1:8" x14ac:dyDescent="0.2">
      <c r="A870" s="31"/>
      <c r="B870" s="95" t="s">
        <v>95</v>
      </c>
      <c r="C870" s="276">
        <v>5000</v>
      </c>
      <c r="D870" s="1"/>
      <c r="E870" s="203"/>
      <c r="G870" s="6"/>
      <c r="H870" s="86"/>
    </row>
    <row r="871" spans="1:8" x14ac:dyDescent="0.2">
      <c r="A871" s="31"/>
      <c r="B871" s="95" t="s">
        <v>96</v>
      </c>
      <c r="C871" s="276">
        <v>12000</v>
      </c>
      <c r="D871" s="1"/>
      <c r="E871" s="203"/>
      <c r="G871" s="6"/>
      <c r="H871" s="86"/>
    </row>
    <row r="872" spans="1:8" x14ac:dyDescent="0.2">
      <c r="A872" s="31"/>
      <c r="B872" s="95" t="s">
        <v>97</v>
      </c>
      <c r="C872" s="276">
        <v>5000</v>
      </c>
      <c r="D872" s="1"/>
      <c r="E872" s="203"/>
      <c r="G872" s="6"/>
      <c r="H872" s="86"/>
    </row>
    <row r="873" spans="1:8" x14ac:dyDescent="0.2">
      <c r="A873" s="31"/>
      <c r="B873" s="95" t="s">
        <v>98</v>
      </c>
      <c r="C873" s="276">
        <v>5000</v>
      </c>
      <c r="D873" s="1"/>
      <c r="E873" s="203"/>
      <c r="G873" s="6"/>
      <c r="H873" s="86"/>
    </row>
    <row r="874" spans="1:8" x14ac:dyDescent="0.2">
      <c r="A874" s="31"/>
      <c r="B874" s="95" t="s">
        <v>99</v>
      </c>
      <c r="C874" s="276">
        <v>10000</v>
      </c>
      <c r="D874" s="1"/>
      <c r="E874" s="203"/>
      <c r="G874" s="6"/>
      <c r="H874" s="86"/>
    </row>
    <row r="875" spans="1:8" x14ac:dyDescent="0.2">
      <c r="A875" s="31"/>
      <c r="B875" s="95" t="s">
        <v>100</v>
      </c>
      <c r="C875" s="276">
        <v>17000</v>
      </c>
      <c r="D875" s="1"/>
      <c r="E875" s="203"/>
      <c r="G875" s="6"/>
      <c r="H875" s="86"/>
    </row>
    <row r="876" spans="1:8" x14ac:dyDescent="0.2">
      <c r="A876" s="31"/>
      <c r="B876" s="95" t="s">
        <v>101</v>
      </c>
      <c r="C876" s="276">
        <v>19000</v>
      </c>
      <c r="D876" s="1"/>
      <c r="E876" s="203"/>
      <c r="G876" s="6"/>
      <c r="H876" s="86"/>
    </row>
    <row r="877" spans="1:8" x14ac:dyDescent="0.2">
      <c r="A877" s="31"/>
      <c r="B877" s="95" t="s">
        <v>102</v>
      </c>
      <c r="C877" s="276">
        <v>5000</v>
      </c>
      <c r="D877" s="1"/>
      <c r="E877" s="203"/>
      <c r="G877" s="6"/>
      <c r="H877" s="86"/>
    </row>
    <row r="878" spans="1:8" x14ac:dyDescent="0.2">
      <c r="A878" s="31"/>
      <c r="B878" s="95" t="s">
        <v>103</v>
      </c>
      <c r="C878" s="276">
        <v>5000</v>
      </c>
      <c r="D878" s="1"/>
      <c r="E878" s="203"/>
      <c r="G878" s="6"/>
      <c r="H878" s="86"/>
    </row>
    <row r="879" spans="1:8" x14ac:dyDescent="0.2">
      <c r="A879" s="31"/>
      <c r="B879" s="95" t="s">
        <v>104</v>
      </c>
      <c r="C879" s="276">
        <v>10000</v>
      </c>
      <c r="D879" s="1"/>
      <c r="E879" s="203"/>
      <c r="G879" s="6"/>
      <c r="H879" s="86"/>
    </row>
    <row r="880" spans="1:8" x14ac:dyDescent="0.2">
      <c r="A880" s="31"/>
      <c r="B880" s="95" t="s">
        <v>105</v>
      </c>
      <c r="C880" s="276">
        <v>12000</v>
      </c>
      <c r="D880" s="1"/>
      <c r="E880" s="203"/>
      <c r="G880" s="6"/>
      <c r="H880" s="86"/>
    </row>
    <row r="881" spans="1:8" x14ac:dyDescent="0.2">
      <c r="A881" s="31"/>
      <c r="B881" s="95" t="s">
        <v>106</v>
      </c>
      <c r="C881" s="276">
        <v>15000</v>
      </c>
      <c r="D881" s="1"/>
      <c r="E881" s="203"/>
      <c r="G881" s="6"/>
      <c r="H881" s="86"/>
    </row>
    <row r="882" spans="1:8" x14ac:dyDescent="0.2">
      <c r="A882" s="31"/>
      <c r="B882" s="95" t="s">
        <v>107</v>
      </c>
      <c r="C882" s="276">
        <v>5000</v>
      </c>
      <c r="D882" s="1"/>
      <c r="E882" s="203"/>
      <c r="G882" s="6"/>
      <c r="H882" s="86"/>
    </row>
    <row r="883" spans="1:8" x14ac:dyDescent="0.2">
      <c r="A883" s="31"/>
      <c r="B883" s="95" t="s">
        <v>107</v>
      </c>
      <c r="C883" s="276">
        <v>10000</v>
      </c>
      <c r="D883" s="1"/>
      <c r="E883" s="203"/>
      <c r="G883" s="6"/>
      <c r="H883" s="86"/>
    </row>
    <row r="884" spans="1:8" x14ac:dyDescent="0.2">
      <c r="A884" s="31"/>
      <c r="B884" s="95" t="s">
        <v>108</v>
      </c>
      <c r="C884" s="276">
        <v>8000</v>
      </c>
      <c r="D884" s="1"/>
      <c r="E884" s="203"/>
      <c r="G884" s="6"/>
      <c r="H884" s="86"/>
    </row>
    <row r="885" spans="1:8" x14ac:dyDescent="0.2">
      <c r="A885" s="31"/>
      <c r="B885" s="95" t="s">
        <v>109</v>
      </c>
      <c r="C885" s="276">
        <v>15000</v>
      </c>
      <c r="D885" s="1"/>
      <c r="E885" s="203"/>
      <c r="G885" s="6"/>
      <c r="H885" s="86"/>
    </row>
    <row r="886" spans="1:8" x14ac:dyDescent="0.2">
      <c r="A886" s="31"/>
      <c r="B886" s="95" t="s">
        <v>110</v>
      </c>
      <c r="C886" s="276">
        <v>15000</v>
      </c>
      <c r="D886" s="1"/>
      <c r="E886" s="203"/>
      <c r="G886" s="6"/>
      <c r="H886" s="86"/>
    </row>
    <row r="887" spans="1:8" x14ac:dyDescent="0.2">
      <c r="A887" s="31"/>
      <c r="B887" s="95" t="s">
        <v>111</v>
      </c>
      <c r="C887" s="276">
        <v>5000</v>
      </c>
      <c r="D887" s="1"/>
      <c r="E887" s="203"/>
      <c r="G887" s="6"/>
      <c r="H887" s="86"/>
    </row>
    <row r="888" spans="1:8" x14ac:dyDescent="0.2">
      <c r="A888" s="31"/>
      <c r="B888" s="95" t="s">
        <v>112</v>
      </c>
      <c r="C888" s="276">
        <v>12000</v>
      </c>
      <c r="D888" s="1"/>
      <c r="E888" s="203"/>
      <c r="G888" s="6"/>
      <c r="H888" s="86"/>
    </row>
    <row r="889" spans="1:8" x14ac:dyDescent="0.2">
      <c r="A889" s="31"/>
      <c r="B889" s="95" t="s">
        <v>113</v>
      </c>
      <c r="C889" s="276">
        <v>10000</v>
      </c>
      <c r="D889" s="1"/>
      <c r="E889" s="203"/>
      <c r="G889" s="6"/>
      <c r="H889" s="86"/>
    </row>
    <row r="890" spans="1:8" x14ac:dyDescent="0.2">
      <c r="A890" s="31"/>
      <c r="B890" s="431" t="s">
        <v>114</v>
      </c>
      <c r="C890" s="227">
        <v>12000</v>
      </c>
      <c r="D890" s="1"/>
      <c r="E890" s="203"/>
      <c r="G890" s="6"/>
      <c r="H890" s="86"/>
    </row>
    <row r="891" spans="1:8" x14ac:dyDescent="0.2">
      <c r="A891" s="31"/>
      <c r="B891" s="95" t="s">
        <v>115</v>
      </c>
      <c r="C891" s="276">
        <v>10000</v>
      </c>
      <c r="D891" s="1"/>
      <c r="E891" s="203"/>
      <c r="G891" s="6"/>
      <c r="H891" s="86"/>
    </row>
    <row r="892" spans="1:8" x14ac:dyDescent="0.2">
      <c r="A892" s="31"/>
      <c r="B892" s="431" t="s">
        <v>116</v>
      </c>
      <c r="C892" s="227">
        <v>7000</v>
      </c>
      <c r="D892" s="1"/>
      <c r="E892" s="203"/>
      <c r="G892" s="6"/>
      <c r="H892" s="86"/>
    </row>
    <row r="893" spans="1:8" x14ac:dyDescent="0.2">
      <c r="A893" s="31"/>
      <c r="B893" s="431" t="s">
        <v>117</v>
      </c>
      <c r="C893" s="227">
        <v>10000</v>
      </c>
      <c r="D893" s="1"/>
      <c r="E893" s="203"/>
      <c r="G893" s="6"/>
      <c r="H893" s="86"/>
    </row>
    <row r="894" spans="1:8" x14ac:dyDescent="0.2">
      <c r="A894" s="31"/>
      <c r="B894" s="431" t="s">
        <v>118</v>
      </c>
      <c r="C894" s="227">
        <v>12000</v>
      </c>
      <c r="D894" s="1"/>
      <c r="E894" s="203"/>
      <c r="G894" s="6"/>
      <c r="H894" s="86"/>
    </row>
    <row r="895" spans="1:8" x14ac:dyDescent="0.2">
      <c r="A895" s="31"/>
      <c r="B895" s="431" t="s">
        <v>119</v>
      </c>
      <c r="C895" s="227">
        <v>12000</v>
      </c>
      <c r="D895" s="1"/>
      <c r="E895" s="203"/>
      <c r="G895" s="6"/>
      <c r="H895" s="86"/>
    </row>
    <row r="896" spans="1:8" x14ac:dyDescent="0.2">
      <c r="A896" s="31"/>
      <c r="B896" s="431" t="s">
        <v>120</v>
      </c>
      <c r="C896" s="227">
        <v>10000</v>
      </c>
      <c r="D896" s="1"/>
      <c r="E896" s="203"/>
      <c r="G896" s="6"/>
      <c r="H896" s="86"/>
    </row>
    <row r="897" spans="1:8" x14ac:dyDescent="0.2">
      <c r="A897" s="31"/>
      <c r="B897" s="95" t="s">
        <v>120</v>
      </c>
      <c r="C897" s="276">
        <v>5000</v>
      </c>
      <c r="D897" s="1"/>
      <c r="E897" s="203"/>
      <c r="G897" s="6"/>
      <c r="H897" s="86"/>
    </row>
    <row r="898" spans="1:8" x14ac:dyDescent="0.2">
      <c r="A898" s="31"/>
      <c r="B898" s="95" t="s">
        <v>121</v>
      </c>
      <c r="C898" s="276">
        <v>5000</v>
      </c>
      <c r="D898" s="1"/>
      <c r="E898" s="203"/>
      <c r="G898" s="6"/>
      <c r="H898" s="86"/>
    </row>
    <row r="899" spans="1:8" x14ac:dyDescent="0.2">
      <c r="A899" s="31"/>
      <c r="B899" s="95" t="s">
        <v>122</v>
      </c>
      <c r="C899" s="276">
        <v>5000</v>
      </c>
      <c r="D899" s="1"/>
      <c r="E899" s="203"/>
      <c r="G899" s="6"/>
      <c r="H899" s="86"/>
    </row>
    <row r="900" spans="1:8" x14ac:dyDescent="0.2">
      <c r="A900" s="31"/>
      <c r="B900" s="95" t="s">
        <v>123</v>
      </c>
      <c r="C900" s="276">
        <v>5000</v>
      </c>
      <c r="D900" s="1"/>
      <c r="E900" s="203"/>
      <c r="G900" s="6"/>
      <c r="H900" s="86"/>
    </row>
    <row r="901" spans="1:8" x14ac:dyDescent="0.2">
      <c r="A901" s="31"/>
      <c r="B901" s="95" t="s">
        <v>124</v>
      </c>
      <c r="C901" s="276">
        <v>22000</v>
      </c>
      <c r="D901" s="1"/>
      <c r="E901" s="203"/>
      <c r="G901" s="6"/>
      <c r="H901" s="86"/>
    </row>
    <row r="902" spans="1:8" x14ac:dyDescent="0.2">
      <c r="A902" s="31"/>
      <c r="B902" s="95" t="s">
        <v>125</v>
      </c>
      <c r="C902" s="276">
        <v>12000</v>
      </c>
      <c r="D902" s="1"/>
      <c r="E902" s="203"/>
      <c r="G902" s="6"/>
      <c r="H902" s="86"/>
    </row>
    <row r="903" spans="1:8" x14ac:dyDescent="0.2">
      <c r="A903" s="31"/>
      <c r="B903" s="95" t="s">
        <v>126</v>
      </c>
      <c r="C903" s="185">
        <v>7262</v>
      </c>
      <c r="D903" s="1"/>
      <c r="E903" s="203"/>
      <c r="G903" s="6"/>
      <c r="H903" s="86"/>
    </row>
    <row r="904" spans="1:8" x14ac:dyDescent="0.2">
      <c r="A904" s="31"/>
      <c r="B904" s="95" t="s">
        <v>127</v>
      </c>
      <c r="C904" s="276">
        <v>17000</v>
      </c>
      <c r="D904" s="1"/>
      <c r="E904" s="203"/>
      <c r="G904" s="6"/>
      <c r="H904" s="86"/>
    </row>
    <row r="905" spans="1:8" x14ac:dyDescent="0.2">
      <c r="A905" s="31"/>
      <c r="B905" s="95" t="s">
        <v>128</v>
      </c>
      <c r="C905" s="276">
        <v>17000</v>
      </c>
      <c r="D905" s="1"/>
      <c r="E905" s="203"/>
      <c r="G905" s="6"/>
      <c r="H905" s="86"/>
    </row>
    <row r="906" spans="1:8" x14ac:dyDescent="0.2">
      <c r="A906" s="31"/>
      <c r="B906" s="95" t="s">
        <v>129</v>
      </c>
      <c r="C906" s="276">
        <v>22000</v>
      </c>
      <c r="D906" s="1"/>
      <c r="E906" s="203"/>
      <c r="G906" s="6"/>
      <c r="H906" s="86"/>
    </row>
    <row r="907" spans="1:8" x14ac:dyDescent="0.2">
      <c r="A907" s="31"/>
      <c r="B907" s="95" t="s">
        <v>130</v>
      </c>
      <c r="C907" s="276">
        <v>10000</v>
      </c>
      <c r="D907" s="1"/>
      <c r="E907" s="203"/>
      <c r="G907" s="6"/>
      <c r="H907" s="86"/>
    </row>
    <row r="908" spans="1:8" x14ac:dyDescent="0.2">
      <c r="A908" s="31"/>
      <c r="B908" s="95" t="s">
        <v>131</v>
      </c>
      <c r="C908" s="276">
        <v>15000</v>
      </c>
      <c r="D908" s="1"/>
      <c r="E908" s="203"/>
      <c r="G908" s="6"/>
      <c r="H908" s="86"/>
    </row>
    <row r="909" spans="1:8" x14ac:dyDescent="0.2">
      <c r="A909" s="31"/>
      <c r="B909" s="95" t="s">
        <v>132</v>
      </c>
      <c r="C909" s="276">
        <v>15000</v>
      </c>
      <c r="D909" s="1"/>
      <c r="E909" s="203"/>
      <c r="G909" s="6"/>
      <c r="H909" s="86"/>
    </row>
    <row r="910" spans="1:8" x14ac:dyDescent="0.2">
      <c r="A910" s="31"/>
      <c r="B910" s="95" t="s">
        <v>133</v>
      </c>
      <c r="C910" s="276">
        <v>5000</v>
      </c>
      <c r="D910" s="1"/>
      <c r="E910" s="203"/>
      <c r="G910" s="6"/>
      <c r="H910" s="86"/>
    </row>
    <row r="911" spans="1:8" x14ac:dyDescent="0.2">
      <c r="A911" s="31"/>
      <c r="B911" s="95" t="s">
        <v>134</v>
      </c>
      <c r="C911" s="276">
        <v>20000</v>
      </c>
      <c r="D911" s="1"/>
      <c r="E911" s="203"/>
      <c r="G911" s="6"/>
      <c r="H911" s="86"/>
    </row>
    <row r="912" spans="1:8" x14ac:dyDescent="0.2">
      <c r="A912" s="31"/>
      <c r="B912" s="95" t="s">
        <v>135</v>
      </c>
      <c r="C912" s="276">
        <v>5000</v>
      </c>
      <c r="D912" s="1"/>
      <c r="E912" s="203"/>
      <c r="G912" s="6"/>
      <c r="H912" s="86"/>
    </row>
    <row r="913" spans="1:9" x14ac:dyDescent="0.2">
      <c r="A913" s="31"/>
      <c r="B913" s="95" t="s">
        <v>136</v>
      </c>
      <c r="C913" s="276">
        <v>17000</v>
      </c>
      <c r="D913" s="1"/>
      <c r="E913" s="203"/>
      <c r="G913" s="6"/>
      <c r="H913" s="86"/>
    </row>
    <row r="914" spans="1:9" x14ac:dyDescent="0.2">
      <c r="A914" s="31"/>
      <c r="B914" s="95" t="s">
        <v>137</v>
      </c>
      <c r="C914" s="276">
        <v>10000</v>
      </c>
      <c r="D914" s="1"/>
      <c r="E914" s="203"/>
      <c r="G914" s="6"/>
      <c r="H914" s="86"/>
    </row>
    <row r="915" spans="1:9" x14ac:dyDescent="0.2">
      <c r="A915" s="31"/>
      <c r="B915" s="95" t="s">
        <v>138</v>
      </c>
      <c r="C915" s="276">
        <v>10000</v>
      </c>
      <c r="D915" s="1"/>
      <c r="E915" s="203"/>
      <c r="G915" s="6"/>
      <c r="H915" s="86"/>
    </row>
    <row r="916" spans="1:9" x14ac:dyDescent="0.2">
      <c r="A916" s="31"/>
      <c r="B916" s="95" t="s">
        <v>139</v>
      </c>
      <c r="C916" s="276">
        <v>5000</v>
      </c>
      <c r="D916" s="1"/>
      <c r="E916" s="203"/>
      <c r="G916" s="6"/>
      <c r="H916" s="86"/>
    </row>
    <row r="917" spans="1:9" x14ac:dyDescent="0.2">
      <c r="A917" s="31"/>
      <c r="B917" s="95" t="s">
        <v>140</v>
      </c>
      <c r="C917" s="276">
        <v>15000</v>
      </c>
      <c r="D917" s="1"/>
      <c r="E917" s="203"/>
      <c r="G917" s="6"/>
      <c r="H917" s="86"/>
    </row>
    <row r="918" spans="1:9" x14ac:dyDescent="0.2">
      <c r="A918" s="31"/>
      <c r="B918" s="95" t="s">
        <v>141</v>
      </c>
      <c r="C918" s="276">
        <v>5000</v>
      </c>
      <c r="D918" s="1"/>
      <c r="E918" s="203"/>
      <c r="G918" s="6"/>
      <c r="H918" s="86"/>
    </row>
    <row r="919" spans="1:9" x14ac:dyDescent="0.2">
      <c r="A919" s="31"/>
      <c r="B919" s="95" t="s">
        <v>142</v>
      </c>
      <c r="C919" s="276">
        <v>5000</v>
      </c>
      <c r="D919" s="1"/>
      <c r="E919" s="203"/>
      <c r="G919" s="6"/>
      <c r="H919" s="86"/>
    </row>
    <row r="920" spans="1:9" x14ac:dyDescent="0.2">
      <c r="A920" s="31"/>
      <c r="B920" s="95" t="s">
        <v>143</v>
      </c>
      <c r="C920" s="276">
        <v>5000</v>
      </c>
      <c r="D920" s="1"/>
      <c r="E920" s="203"/>
      <c r="G920" s="6"/>
      <c r="H920" s="86"/>
    </row>
    <row r="921" spans="1:9" x14ac:dyDescent="0.2">
      <c r="A921" s="31"/>
      <c r="B921" s="95" t="s">
        <v>144</v>
      </c>
      <c r="C921" s="276">
        <v>22000</v>
      </c>
      <c r="D921" s="1"/>
      <c r="E921" s="203"/>
      <c r="G921" s="6"/>
      <c r="H921" s="86"/>
    </row>
    <row r="922" spans="1:9" x14ac:dyDescent="0.2">
      <c r="A922" s="31"/>
      <c r="B922" s="95" t="s">
        <v>145</v>
      </c>
      <c r="C922" s="276">
        <v>7000</v>
      </c>
      <c r="D922" s="1"/>
      <c r="E922" s="203"/>
      <c r="G922" s="6"/>
      <c r="H922" s="86"/>
    </row>
    <row r="923" spans="1:9" x14ac:dyDescent="0.2">
      <c r="A923" s="31"/>
      <c r="B923" s="95" t="s">
        <v>145</v>
      </c>
      <c r="C923" s="276">
        <v>5000</v>
      </c>
      <c r="D923" s="1"/>
      <c r="E923" s="203"/>
      <c r="G923" s="6"/>
      <c r="H923" s="86"/>
    </row>
    <row r="924" spans="1:9" x14ac:dyDescent="0.2">
      <c r="A924" s="31"/>
      <c r="B924" s="95" t="s">
        <v>146</v>
      </c>
      <c r="C924" s="276">
        <v>12000</v>
      </c>
      <c r="D924" s="1"/>
      <c r="E924" s="203"/>
      <c r="G924" s="6"/>
      <c r="H924" s="86"/>
    </row>
    <row r="925" spans="1:9" x14ac:dyDescent="0.2">
      <c r="A925" s="31"/>
      <c r="B925" s="95" t="s">
        <v>147</v>
      </c>
      <c r="C925" s="276">
        <v>10000</v>
      </c>
      <c r="D925" s="1"/>
      <c r="E925" s="203"/>
      <c r="G925" s="6"/>
      <c r="H925" s="86"/>
    </row>
    <row r="926" spans="1:9" ht="13.5" thickBot="1" x14ac:dyDescent="0.25">
      <c r="A926" s="31"/>
      <c r="B926" s="312" t="s">
        <v>148</v>
      </c>
      <c r="C926" s="386">
        <v>15000</v>
      </c>
      <c r="D926" s="1"/>
      <c r="E926" s="383"/>
      <c r="G926" s="6"/>
      <c r="H926" s="86"/>
    </row>
    <row r="927" spans="1:9" s="1" customFormat="1" ht="13.5" thickTop="1" x14ac:dyDescent="0.2">
      <c r="A927" s="31"/>
      <c r="B927" s="387"/>
      <c r="C927" s="141"/>
      <c r="E927" s="385"/>
      <c r="F927" s="55"/>
      <c r="G927" s="6"/>
      <c r="H927" s="86"/>
      <c r="I927" s="7"/>
    </row>
    <row r="928" spans="1:9" ht="15.75" thickBot="1" x14ac:dyDescent="0.25">
      <c r="A928" s="31"/>
      <c r="B928" s="8"/>
      <c r="C928" s="50"/>
      <c r="D928" s="1"/>
      <c r="E928" s="143" t="s">
        <v>1813</v>
      </c>
      <c r="G928" s="6"/>
      <c r="H928" s="86"/>
    </row>
    <row r="929" spans="1:8" ht="14.25" thickTop="1" thickBot="1" x14ac:dyDescent="0.25">
      <c r="A929" s="31"/>
      <c r="B929" s="36" t="s">
        <v>16</v>
      </c>
      <c r="C929" s="192" t="s">
        <v>17</v>
      </c>
      <c r="D929" s="37"/>
      <c r="E929" s="113" t="s">
        <v>61</v>
      </c>
      <c r="G929" s="6"/>
      <c r="H929" s="86"/>
    </row>
    <row r="930" spans="1:8" ht="13.5" thickTop="1" x14ac:dyDescent="0.2">
      <c r="A930" s="31"/>
      <c r="B930" s="431" t="s">
        <v>149</v>
      </c>
      <c r="C930" s="227">
        <v>20000</v>
      </c>
      <c r="D930" s="1"/>
      <c r="E930" s="208"/>
      <c r="G930" s="6"/>
      <c r="H930" s="86"/>
    </row>
    <row r="931" spans="1:8" x14ac:dyDescent="0.2">
      <c r="A931" s="31"/>
      <c r="B931" s="95" t="s">
        <v>150</v>
      </c>
      <c r="C931" s="276">
        <v>5000</v>
      </c>
      <c r="D931" s="1"/>
      <c r="E931" s="203"/>
      <c r="G931" s="6"/>
      <c r="H931" s="86"/>
    </row>
    <row r="932" spans="1:8" x14ac:dyDescent="0.2">
      <c r="A932" s="31"/>
      <c r="B932" s="95" t="s">
        <v>151</v>
      </c>
      <c r="C932" s="276">
        <v>12000</v>
      </c>
      <c r="D932" s="1"/>
      <c r="E932" s="203"/>
      <c r="G932" s="6"/>
      <c r="H932" s="86"/>
    </row>
    <row r="933" spans="1:8" x14ac:dyDescent="0.2">
      <c r="A933" s="31"/>
      <c r="B933" s="95" t="s">
        <v>152</v>
      </c>
      <c r="C933" s="276">
        <v>12000</v>
      </c>
      <c r="D933" s="1"/>
      <c r="E933" s="203"/>
      <c r="G933" s="6"/>
      <c r="H933" s="86"/>
    </row>
    <row r="934" spans="1:8" x14ac:dyDescent="0.2">
      <c r="A934" s="31"/>
      <c r="B934" s="95" t="s">
        <v>153</v>
      </c>
      <c r="C934" s="276">
        <v>15000</v>
      </c>
      <c r="D934" s="1"/>
      <c r="E934" s="203"/>
      <c r="G934" s="6"/>
      <c r="H934" s="86"/>
    </row>
    <row r="935" spans="1:8" x14ac:dyDescent="0.2">
      <c r="A935" s="31"/>
      <c r="B935" s="95" t="s">
        <v>154</v>
      </c>
      <c r="C935" s="276">
        <v>5000</v>
      </c>
      <c r="D935" s="1"/>
      <c r="E935" s="203"/>
      <c r="G935" s="6"/>
      <c r="H935" s="86"/>
    </row>
    <row r="936" spans="1:8" x14ac:dyDescent="0.2">
      <c r="A936" s="31"/>
      <c r="B936" s="95" t="s">
        <v>155</v>
      </c>
      <c r="C936" s="276">
        <v>12000</v>
      </c>
      <c r="D936" s="1"/>
      <c r="E936" s="203"/>
      <c r="G936" s="6"/>
      <c r="H936" s="86"/>
    </row>
    <row r="937" spans="1:8" x14ac:dyDescent="0.2">
      <c r="A937" s="31"/>
      <c r="B937" s="95" t="s">
        <v>156</v>
      </c>
      <c r="C937" s="276">
        <v>15000</v>
      </c>
      <c r="D937" s="1"/>
      <c r="E937" s="203"/>
      <c r="G937" s="6"/>
      <c r="H937" s="86"/>
    </row>
    <row r="938" spans="1:8" x14ac:dyDescent="0.2">
      <c r="A938" s="31"/>
      <c r="B938" s="95" t="s">
        <v>157</v>
      </c>
      <c r="C938" s="276">
        <v>12000</v>
      </c>
      <c r="D938" s="1"/>
      <c r="E938" s="203"/>
      <c r="G938" s="6"/>
      <c r="H938" s="86"/>
    </row>
    <row r="939" spans="1:8" x14ac:dyDescent="0.2">
      <c r="A939" s="31"/>
      <c r="B939" s="95" t="s">
        <v>158</v>
      </c>
      <c r="C939" s="276">
        <v>15000</v>
      </c>
      <c r="D939" s="1"/>
      <c r="E939" s="203"/>
      <c r="G939" s="6"/>
      <c r="H939" s="86"/>
    </row>
    <row r="940" spans="1:8" x14ac:dyDescent="0.2">
      <c r="A940" s="31"/>
      <c r="B940" s="95" t="s">
        <v>159</v>
      </c>
      <c r="C940" s="276">
        <v>12000</v>
      </c>
      <c r="D940" s="1"/>
      <c r="E940" s="203"/>
      <c r="G940" s="6"/>
      <c r="H940" s="86"/>
    </row>
    <row r="941" spans="1:8" x14ac:dyDescent="0.2">
      <c r="A941" s="31"/>
      <c r="B941" s="95" t="s">
        <v>160</v>
      </c>
      <c r="C941" s="276">
        <v>10000</v>
      </c>
      <c r="D941" s="1"/>
      <c r="E941" s="203"/>
      <c r="G941" s="6"/>
      <c r="H941" s="86"/>
    </row>
    <row r="942" spans="1:8" x14ac:dyDescent="0.2">
      <c r="A942" s="31"/>
      <c r="B942" s="95" t="s">
        <v>161</v>
      </c>
      <c r="C942" s="276">
        <v>17000</v>
      </c>
      <c r="D942" s="1"/>
      <c r="E942" s="203"/>
      <c r="G942" s="6"/>
      <c r="H942" s="86"/>
    </row>
    <row r="943" spans="1:8" x14ac:dyDescent="0.2">
      <c r="A943" s="31"/>
      <c r="B943" s="95" t="s">
        <v>162</v>
      </c>
      <c r="C943" s="276">
        <v>10000</v>
      </c>
      <c r="D943" s="1"/>
      <c r="E943" s="203"/>
      <c r="G943" s="6"/>
      <c r="H943" s="86"/>
    </row>
    <row r="944" spans="1:8" x14ac:dyDescent="0.2">
      <c r="A944" s="31"/>
      <c r="B944" s="95" t="s">
        <v>163</v>
      </c>
      <c r="C944" s="276">
        <v>12000</v>
      </c>
      <c r="D944" s="1"/>
      <c r="E944" s="203"/>
      <c r="G944" s="6"/>
      <c r="H944" s="86"/>
    </row>
    <row r="945" spans="1:8" x14ac:dyDescent="0.2">
      <c r="A945" s="31"/>
      <c r="B945" s="95" t="s">
        <v>164</v>
      </c>
      <c r="C945" s="276">
        <v>7000</v>
      </c>
      <c r="D945" s="1"/>
      <c r="E945" s="203"/>
      <c r="G945" s="6"/>
      <c r="H945" s="86"/>
    </row>
    <row r="946" spans="1:8" x14ac:dyDescent="0.2">
      <c r="A946" s="31"/>
      <c r="B946" s="95" t="s">
        <v>165</v>
      </c>
      <c r="C946" s="185">
        <v>13869</v>
      </c>
      <c r="D946" s="1"/>
      <c r="E946" s="203"/>
      <c r="G946" s="6"/>
      <c r="H946" s="86"/>
    </row>
    <row r="947" spans="1:8" x14ac:dyDescent="0.2">
      <c r="A947" s="31"/>
      <c r="B947" s="95" t="s">
        <v>166</v>
      </c>
      <c r="C947" s="276">
        <v>5000</v>
      </c>
      <c r="D947" s="1"/>
      <c r="E947" s="203"/>
      <c r="G947" s="6"/>
      <c r="H947" s="86"/>
    </row>
    <row r="948" spans="1:8" x14ac:dyDescent="0.2">
      <c r="A948" s="31"/>
      <c r="B948" s="95" t="s">
        <v>167</v>
      </c>
      <c r="C948" s="276">
        <v>22000</v>
      </c>
      <c r="D948" s="1"/>
      <c r="E948" s="203"/>
      <c r="G948" s="6"/>
      <c r="H948" s="86"/>
    </row>
    <row r="949" spans="1:8" x14ac:dyDescent="0.2">
      <c r="A949" s="31"/>
      <c r="B949" s="95" t="s">
        <v>168</v>
      </c>
      <c r="C949" s="276">
        <v>17000</v>
      </c>
      <c r="D949" s="1"/>
      <c r="E949" s="203"/>
      <c r="G949" s="6"/>
      <c r="H949" s="86"/>
    </row>
    <row r="950" spans="1:8" x14ac:dyDescent="0.2">
      <c r="A950" s="31"/>
      <c r="B950" s="95" t="s">
        <v>169</v>
      </c>
      <c r="C950" s="276">
        <v>12000</v>
      </c>
      <c r="D950" s="1"/>
      <c r="E950" s="203"/>
      <c r="G950" s="6"/>
      <c r="H950" s="86"/>
    </row>
    <row r="951" spans="1:8" x14ac:dyDescent="0.2">
      <c r="A951" s="31"/>
      <c r="B951" s="95" t="s">
        <v>170</v>
      </c>
      <c r="C951" s="276">
        <v>10000</v>
      </c>
      <c r="D951" s="1"/>
      <c r="E951" s="203"/>
      <c r="G951" s="6"/>
      <c r="H951" s="86"/>
    </row>
    <row r="952" spans="1:8" x14ac:dyDescent="0.2">
      <c r="A952" s="31"/>
      <c r="B952" s="95" t="s">
        <v>171</v>
      </c>
      <c r="C952" s="276">
        <v>10000</v>
      </c>
      <c r="D952" s="1"/>
      <c r="E952" s="203"/>
      <c r="G952" s="6"/>
      <c r="H952" s="86"/>
    </row>
    <row r="953" spans="1:8" x14ac:dyDescent="0.2">
      <c r="A953" s="31"/>
      <c r="B953" s="95" t="s">
        <v>172</v>
      </c>
      <c r="C953" s="276">
        <v>7000</v>
      </c>
      <c r="D953" s="1"/>
      <c r="E953" s="203"/>
      <c r="G953" s="6"/>
      <c r="H953" s="86"/>
    </row>
    <row r="954" spans="1:8" x14ac:dyDescent="0.2">
      <c r="A954" s="31"/>
      <c r="B954" s="95" t="s">
        <v>173</v>
      </c>
      <c r="C954" s="276">
        <v>12000</v>
      </c>
      <c r="D954" s="1"/>
      <c r="E954" s="203"/>
      <c r="G954" s="6"/>
      <c r="H954" s="86"/>
    </row>
    <row r="955" spans="1:8" x14ac:dyDescent="0.2">
      <c r="A955" s="31"/>
      <c r="B955" s="95" t="s">
        <v>174</v>
      </c>
      <c r="C955" s="276">
        <v>20000</v>
      </c>
      <c r="D955" s="1"/>
      <c r="E955" s="203"/>
      <c r="G955" s="6"/>
      <c r="H955" s="86"/>
    </row>
    <row r="956" spans="1:8" x14ac:dyDescent="0.2">
      <c r="A956" s="31"/>
      <c r="B956" s="95" t="s">
        <v>175</v>
      </c>
      <c r="C956" s="276">
        <v>5000</v>
      </c>
      <c r="D956" s="1"/>
      <c r="E956" s="203"/>
      <c r="G956" s="6"/>
      <c r="H956" s="86"/>
    </row>
    <row r="957" spans="1:8" ht="13.5" thickBot="1" x14ac:dyDescent="0.25">
      <c r="A957" s="31"/>
      <c r="B957" s="432" t="s">
        <v>176</v>
      </c>
      <c r="C957" s="354">
        <v>60000</v>
      </c>
      <c r="D957" s="1"/>
      <c r="E957" s="203"/>
      <c r="G957" s="6"/>
      <c r="H957" s="86"/>
    </row>
    <row r="958" spans="1:8" ht="14.25" thickTop="1" thickBot="1" x14ac:dyDescent="0.25">
      <c r="A958" s="31"/>
      <c r="B958" s="47" t="s">
        <v>18</v>
      </c>
      <c r="C958" s="99">
        <f>SUM(C844:C868,C869:C943,C944:C957)</f>
        <v>2113131</v>
      </c>
      <c r="D958" s="46"/>
      <c r="E958" s="117">
        <f>E855</f>
        <v>1989</v>
      </c>
      <c r="F958" s="55" t="s">
        <v>43</v>
      </c>
      <c r="G958" s="6"/>
      <c r="H958" s="86">
        <f>C958</f>
        <v>2113131</v>
      </c>
    </row>
    <row r="959" spans="1:8" ht="15.75" thickTop="1" x14ac:dyDescent="0.2">
      <c r="A959" s="31"/>
      <c r="B959" s="8"/>
      <c r="C959" s="50"/>
      <c r="D959" s="1"/>
      <c r="E959" s="139"/>
      <c r="G959" s="6"/>
      <c r="H959" s="86"/>
    </row>
    <row r="960" spans="1:8" ht="15" x14ac:dyDescent="0.2">
      <c r="A960" s="31"/>
      <c r="B960" s="8"/>
      <c r="C960" s="50"/>
      <c r="D960" s="1"/>
      <c r="E960" s="139"/>
      <c r="G960" s="6"/>
      <c r="H960" s="86"/>
    </row>
    <row r="961" spans="1:8" ht="15" x14ac:dyDescent="0.2">
      <c r="A961" s="31"/>
      <c r="B961" s="8"/>
      <c r="C961" s="50"/>
      <c r="D961" s="1"/>
      <c r="E961" s="139"/>
      <c r="G961" s="6"/>
      <c r="H961" s="86"/>
    </row>
    <row r="962" spans="1:8" ht="15.75" x14ac:dyDescent="0.25">
      <c r="A962" s="31"/>
      <c r="B962" s="11" t="s">
        <v>1823</v>
      </c>
      <c r="C962" s="50"/>
      <c r="D962" s="1"/>
      <c r="E962" s="139"/>
      <c r="G962" s="6"/>
      <c r="H962" s="86"/>
    </row>
    <row r="963" spans="1:8" ht="13.5" thickBot="1" x14ac:dyDescent="0.25">
      <c r="A963" s="31"/>
      <c r="B963" s="55"/>
      <c r="C963" s="180"/>
      <c r="D963" s="34"/>
      <c r="E963" s="143" t="s">
        <v>14</v>
      </c>
      <c r="G963" s="6"/>
      <c r="H963" s="86"/>
    </row>
    <row r="964" spans="1:8" ht="14.25" thickTop="1" thickBot="1" x14ac:dyDescent="0.25">
      <c r="A964" s="31"/>
      <c r="B964" s="36" t="s">
        <v>16</v>
      </c>
      <c r="C964" s="190" t="s">
        <v>17</v>
      </c>
      <c r="D964" s="9"/>
      <c r="E964" s="115" t="s">
        <v>61</v>
      </c>
      <c r="G964" s="6"/>
      <c r="H964" s="86"/>
    </row>
    <row r="965" spans="1:8" ht="13.5" thickTop="1" x14ac:dyDescent="0.2">
      <c r="A965" s="31"/>
      <c r="B965" s="434" t="s">
        <v>1825</v>
      </c>
      <c r="C965" s="435">
        <v>16611</v>
      </c>
      <c r="D965" s="55"/>
      <c r="E965" s="153"/>
      <c r="G965" s="6"/>
      <c r="H965" s="86"/>
    </row>
    <row r="966" spans="1:8" ht="13.5" thickBot="1" x14ac:dyDescent="0.25">
      <c r="A966" s="31"/>
      <c r="B966" s="436" t="s">
        <v>1826</v>
      </c>
      <c r="C966" s="437">
        <v>35200</v>
      </c>
      <c r="D966" s="55"/>
      <c r="E966" s="109"/>
      <c r="G966" s="6"/>
      <c r="H966" s="86"/>
    </row>
    <row r="967" spans="1:8" ht="14.25" thickTop="1" thickBot="1" x14ac:dyDescent="0.25">
      <c r="A967" s="31"/>
      <c r="B967" s="47" t="s">
        <v>18</v>
      </c>
      <c r="C967" s="99">
        <f>SUM(C965:C966)</f>
        <v>51811</v>
      </c>
      <c r="D967" s="46"/>
      <c r="E967" s="117">
        <f>E864</f>
        <v>0</v>
      </c>
      <c r="G967" s="6"/>
      <c r="H967" s="86"/>
    </row>
    <row r="968" spans="1:8" ht="15.75" thickTop="1" x14ac:dyDescent="0.2">
      <c r="A968" s="31"/>
      <c r="B968" s="8"/>
      <c r="C968" s="50"/>
      <c r="D968" s="1"/>
      <c r="E968" s="139"/>
      <c r="G968" s="6"/>
      <c r="H968" s="86"/>
    </row>
    <row r="969" spans="1:8" ht="15" x14ac:dyDescent="0.2">
      <c r="A969" s="31"/>
      <c r="B969" s="8"/>
      <c r="C969" s="50"/>
      <c r="D969" s="1"/>
      <c r="E969" s="139"/>
      <c r="G969" s="6"/>
      <c r="H969" s="86"/>
    </row>
    <row r="970" spans="1:8" ht="15" x14ac:dyDescent="0.2">
      <c r="A970" s="31"/>
      <c r="B970" s="8"/>
      <c r="C970" s="50"/>
      <c r="D970" s="1"/>
      <c r="E970" s="139"/>
      <c r="G970" s="6"/>
      <c r="H970" s="86"/>
    </row>
    <row r="971" spans="1:8" ht="15.75" x14ac:dyDescent="0.25">
      <c r="A971" s="31"/>
      <c r="B971" s="11" t="s">
        <v>1824</v>
      </c>
      <c r="C971" s="50"/>
      <c r="D971" s="1"/>
      <c r="E971" s="139"/>
    </row>
    <row r="972" spans="1:8" ht="13.5" thickBot="1" x14ac:dyDescent="0.25">
      <c r="A972" s="31"/>
      <c r="B972" s="55"/>
      <c r="C972" s="180"/>
      <c r="D972" s="34"/>
      <c r="E972" s="143" t="s">
        <v>14</v>
      </c>
    </row>
    <row r="973" spans="1:8" ht="14.25" thickTop="1" thickBot="1" x14ac:dyDescent="0.25">
      <c r="B973" s="36" t="s">
        <v>16</v>
      </c>
      <c r="C973" s="190" t="s">
        <v>17</v>
      </c>
      <c r="D973" s="9"/>
      <c r="E973" s="115" t="s">
        <v>61</v>
      </c>
    </row>
    <row r="974" spans="1:8" ht="13.5" thickTop="1" x14ac:dyDescent="0.2">
      <c r="A974" s="15">
        <v>10</v>
      </c>
      <c r="B974" s="280" t="s">
        <v>693</v>
      </c>
      <c r="C974" s="186">
        <v>900000</v>
      </c>
      <c r="D974" s="40"/>
      <c r="E974" s="110"/>
    </row>
    <row r="975" spans="1:8" x14ac:dyDescent="0.2">
      <c r="A975" s="15">
        <v>10</v>
      </c>
      <c r="B975" s="91" t="s">
        <v>694</v>
      </c>
      <c r="C975" s="90">
        <v>800000</v>
      </c>
      <c r="D975" s="40"/>
      <c r="E975" s="107"/>
    </row>
    <row r="976" spans="1:8" x14ac:dyDescent="0.2">
      <c r="A976" s="15">
        <v>10</v>
      </c>
      <c r="B976" s="281" t="s">
        <v>695</v>
      </c>
      <c r="C976" s="92">
        <v>170000</v>
      </c>
      <c r="D976" s="40"/>
      <c r="E976" s="107"/>
    </row>
    <row r="977" spans="1:5" x14ac:dyDescent="0.2">
      <c r="A977" s="15">
        <v>10</v>
      </c>
      <c r="B977" s="93" t="s">
        <v>696</v>
      </c>
      <c r="C977" s="181">
        <v>15000</v>
      </c>
      <c r="D977" s="40"/>
      <c r="E977" s="107"/>
    </row>
    <row r="978" spans="1:5" x14ac:dyDescent="0.2">
      <c r="A978" s="15">
        <v>10</v>
      </c>
      <c r="B978" s="282" t="s">
        <v>562</v>
      </c>
      <c r="C978" s="140">
        <v>50000</v>
      </c>
      <c r="D978" s="40"/>
      <c r="E978" s="107"/>
    </row>
    <row r="979" spans="1:5" x14ac:dyDescent="0.2">
      <c r="A979" s="15">
        <v>10</v>
      </c>
      <c r="B979" s="283" t="s">
        <v>697</v>
      </c>
      <c r="C979" s="140">
        <v>70000</v>
      </c>
      <c r="D979" s="40"/>
      <c r="E979" s="107"/>
    </row>
    <row r="980" spans="1:5" x14ac:dyDescent="0.2">
      <c r="A980" s="15">
        <v>10</v>
      </c>
      <c r="B980" s="282" t="s">
        <v>698</v>
      </c>
      <c r="C980" s="181">
        <v>20000</v>
      </c>
      <c r="D980" s="40"/>
      <c r="E980" s="107"/>
    </row>
    <row r="981" spans="1:5" x14ac:dyDescent="0.2">
      <c r="A981" s="15">
        <v>10</v>
      </c>
      <c r="B981" s="93" t="s">
        <v>699</v>
      </c>
      <c r="C981" s="164">
        <v>60000</v>
      </c>
      <c r="D981" s="40"/>
      <c r="E981" s="107"/>
    </row>
    <row r="982" spans="1:5" x14ac:dyDescent="0.2">
      <c r="A982" s="15">
        <v>10</v>
      </c>
      <c r="B982" s="281" t="s">
        <v>700</v>
      </c>
      <c r="C982" s="164">
        <v>40000</v>
      </c>
      <c r="D982" s="40"/>
      <c r="E982" s="107"/>
    </row>
    <row r="983" spans="1:5" x14ac:dyDescent="0.2">
      <c r="A983" s="15">
        <v>10</v>
      </c>
      <c r="B983" s="93" t="s">
        <v>701</v>
      </c>
      <c r="C983" s="164">
        <v>40000</v>
      </c>
      <c r="D983" s="40"/>
      <c r="E983" s="108"/>
    </row>
    <row r="984" spans="1:5" x14ac:dyDescent="0.2">
      <c r="B984" s="129" t="s">
        <v>702</v>
      </c>
      <c r="C984" s="181">
        <v>30000</v>
      </c>
      <c r="D984" s="40"/>
      <c r="E984" s="111"/>
    </row>
    <row r="985" spans="1:5" x14ac:dyDescent="0.2">
      <c r="B985" s="282" t="s">
        <v>703</v>
      </c>
      <c r="C985" s="181">
        <v>95000</v>
      </c>
      <c r="D985" s="40"/>
      <c r="E985" s="107"/>
    </row>
    <row r="986" spans="1:5" x14ac:dyDescent="0.2">
      <c r="B986" s="282" t="s">
        <v>704</v>
      </c>
      <c r="C986" s="98">
        <v>80000</v>
      </c>
      <c r="D986" s="40"/>
      <c r="E986" s="107"/>
    </row>
    <row r="987" spans="1:5" x14ac:dyDescent="0.2">
      <c r="B987" s="129" t="s">
        <v>705</v>
      </c>
      <c r="C987" s="90">
        <v>150000</v>
      </c>
      <c r="D987" s="40"/>
      <c r="E987" s="107"/>
    </row>
    <row r="988" spans="1:5" ht="25.5" x14ac:dyDescent="0.2">
      <c r="B988" s="129" t="s">
        <v>706</v>
      </c>
      <c r="C988" s="90">
        <v>1200000</v>
      </c>
      <c r="D988" s="40"/>
      <c r="E988" s="107"/>
    </row>
    <row r="989" spans="1:5" x14ac:dyDescent="0.2">
      <c r="B989" s="91" t="s">
        <v>707</v>
      </c>
      <c r="C989" s="140">
        <v>1800000</v>
      </c>
      <c r="D989" s="40"/>
      <c r="E989" s="107"/>
    </row>
    <row r="990" spans="1:5" x14ac:dyDescent="0.2">
      <c r="B990" s="129" t="s">
        <v>708</v>
      </c>
      <c r="C990" s="181">
        <v>900000</v>
      </c>
      <c r="D990" s="40"/>
      <c r="E990" s="107"/>
    </row>
    <row r="991" spans="1:5" x14ac:dyDescent="0.2">
      <c r="B991" s="129" t="s">
        <v>709</v>
      </c>
      <c r="C991" s="181">
        <v>1500000</v>
      </c>
      <c r="D991" s="40"/>
      <c r="E991" s="107"/>
    </row>
    <row r="992" spans="1:5" x14ac:dyDescent="0.2">
      <c r="B992" s="91" t="s">
        <v>710</v>
      </c>
      <c r="C992" s="140">
        <v>1400000</v>
      </c>
      <c r="D992" s="1"/>
      <c r="E992" s="108"/>
    </row>
    <row r="993" spans="1:9" x14ac:dyDescent="0.2">
      <c r="A993" s="31"/>
      <c r="B993" s="91" t="s">
        <v>711</v>
      </c>
      <c r="C993" s="90">
        <v>1400000</v>
      </c>
      <c r="D993" s="34"/>
      <c r="E993" s="116"/>
    </row>
    <row r="994" spans="1:9" x14ac:dyDescent="0.2">
      <c r="B994" s="129" t="s">
        <v>712</v>
      </c>
      <c r="C994" s="90">
        <v>1800000</v>
      </c>
      <c r="D994" s="89"/>
      <c r="E994" s="118"/>
    </row>
    <row r="995" spans="1:9" x14ac:dyDescent="0.2">
      <c r="B995" s="129" t="s">
        <v>713</v>
      </c>
      <c r="C995" s="90">
        <v>6000000</v>
      </c>
      <c r="D995" s="40"/>
      <c r="E995" s="111"/>
    </row>
    <row r="996" spans="1:9" x14ac:dyDescent="0.2">
      <c r="B996" s="91" t="s">
        <v>714</v>
      </c>
      <c r="C996" s="90">
        <v>1800000</v>
      </c>
      <c r="D996" s="40"/>
      <c r="E996" s="107"/>
    </row>
    <row r="997" spans="1:9" ht="13.5" thickBot="1" x14ac:dyDescent="0.25">
      <c r="B997" s="397" t="s">
        <v>715</v>
      </c>
      <c r="C997" s="389">
        <v>2300000</v>
      </c>
      <c r="D997" s="40"/>
      <c r="E997" s="109"/>
    </row>
    <row r="998" spans="1:9" s="1" customFormat="1" ht="13.5" thickTop="1" x14ac:dyDescent="0.2">
      <c r="A998" s="31"/>
      <c r="B998" s="398"/>
      <c r="C998" s="391"/>
      <c r="E998" s="139"/>
      <c r="F998" s="55"/>
      <c r="G998" s="17"/>
      <c r="H998" s="88"/>
      <c r="I998" s="7"/>
    </row>
    <row r="999" spans="1:9" ht="13.5" thickBot="1" x14ac:dyDescent="0.25">
      <c r="A999" s="31"/>
      <c r="B999" s="55"/>
      <c r="C999" s="180"/>
      <c r="D999" s="34"/>
      <c r="E999" s="143" t="s">
        <v>14</v>
      </c>
    </row>
    <row r="1000" spans="1:9" ht="14.25" thickTop="1" thickBot="1" x14ac:dyDescent="0.25">
      <c r="B1000" s="36" t="s">
        <v>16</v>
      </c>
      <c r="C1000" s="190" t="s">
        <v>17</v>
      </c>
      <c r="D1000" s="9"/>
      <c r="E1000" s="115" t="s">
        <v>61</v>
      </c>
    </row>
    <row r="1001" spans="1:9" ht="13.5" thickTop="1" x14ac:dyDescent="0.2">
      <c r="B1001" s="438" t="s">
        <v>716</v>
      </c>
      <c r="C1001" s="439">
        <v>1600000</v>
      </c>
      <c r="D1001" s="40"/>
      <c r="E1001" s="111"/>
    </row>
    <row r="1002" spans="1:9" x14ac:dyDescent="0.2">
      <c r="B1002" s="91" t="s">
        <v>717</v>
      </c>
      <c r="C1002" s="92">
        <v>800000</v>
      </c>
      <c r="D1002" s="40"/>
      <c r="E1002" s="107"/>
    </row>
    <row r="1003" spans="1:9" x14ac:dyDescent="0.2">
      <c r="B1003" s="91" t="s">
        <v>718</v>
      </c>
      <c r="C1003" s="90">
        <v>500000</v>
      </c>
      <c r="D1003" s="40"/>
      <c r="E1003" s="107"/>
    </row>
    <row r="1004" spans="1:9" x14ac:dyDescent="0.2">
      <c r="B1004" s="129" t="s">
        <v>719</v>
      </c>
      <c r="C1004" s="90">
        <v>700000</v>
      </c>
      <c r="D1004" s="40"/>
      <c r="E1004" s="107"/>
    </row>
    <row r="1005" spans="1:9" x14ac:dyDescent="0.2">
      <c r="B1005" s="129" t="s">
        <v>720</v>
      </c>
      <c r="C1005" s="90">
        <v>1000000</v>
      </c>
      <c r="D1005" s="40"/>
      <c r="E1005" s="107"/>
    </row>
    <row r="1006" spans="1:9" x14ac:dyDescent="0.2">
      <c r="B1006" s="129" t="s">
        <v>721</v>
      </c>
      <c r="C1006" s="90">
        <v>1300000</v>
      </c>
      <c r="D1006" s="40"/>
      <c r="E1006" s="107"/>
    </row>
    <row r="1007" spans="1:9" x14ac:dyDescent="0.2">
      <c r="B1007" s="129" t="s">
        <v>582</v>
      </c>
      <c r="C1007" s="90">
        <v>1300000</v>
      </c>
      <c r="D1007" s="40"/>
      <c r="E1007" s="107"/>
    </row>
    <row r="1008" spans="1:9" x14ac:dyDescent="0.2">
      <c r="B1008" s="104" t="s">
        <v>722</v>
      </c>
      <c r="C1008" s="140">
        <v>200000</v>
      </c>
      <c r="D1008" s="40"/>
      <c r="E1008" s="107"/>
    </row>
    <row r="1009" spans="1:5" x14ac:dyDescent="0.2">
      <c r="B1009" s="129" t="s">
        <v>723</v>
      </c>
      <c r="C1009" s="90">
        <v>15000</v>
      </c>
      <c r="D1009" s="40"/>
      <c r="E1009" s="108"/>
    </row>
    <row r="1010" spans="1:5" x14ac:dyDescent="0.2">
      <c r="A1010" s="15">
        <v>10</v>
      </c>
      <c r="B1010" s="129" t="s">
        <v>724</v>
      </c>
      <c r="C1010" s="90">
        <v>10000</v>
      </c>
      <c r="D1010" s="40"/>
      <c r="E1010" s="111"/>
    </row>
    <row r="1011" spans="1:5" x14ac:dyDescent="0.2">
      <c r="A1011" s="15">
        <v>10</v>
      </c>
      <c r="B1011" s="129" t="s">
        <v>725</v>
      </c>
      <c r="C1011" s="90">
        <v>15000</v>
      </c>
      <c r="D1011" s="40"/>
      <c r="E1011" s="131"/>
    </row>
    <row r="1012" spans="1:5" x14ac:dyDescent="0.2">
      <c r="A1012" s="31"/>
      <c r="B1012" s="129" t="s">
        <v>726</v>
      </c>
      <c r="C1012" s="90">
        <v>20000</v>
      </c>
      <c r="D1012" s="34"/>
      <c r="E1012" s="116"/>
    </row>
    <row r="1013" spans="1:5" x14ac:dyDescent="0.2">
      <c r="B1013" s="129" t="s">
        <v>727</v>
      </c>
      <c r="C1013" s="90">
        <v>10000</v>
      </c>
      <c r="D1013" s="89"/>
      <c r="E1013" s="118"/>
    </row>
    <row r="1014" spans="1:5" x14ac:dyDescent="0.2">
      <c r="A1014" s="15">
        <v>10</v>
      </c>
      <c r="B1014" s="129" t="s">
        <v>728</v>
      </c>
      <c r="C1014" s="90">
        <v>50000</v>
      </c>
      <c r="D1014" s="40"/>
      <c r="E1014" s="111"/>
    </row>
    <row r="1015" spans="1:5" x14ac:dyDescent="0.2">
      <c r="A1015" s="15">
        <v>10</v>
      </c>
      <c r="B1015" s="282" t="s">
        <v>729</v>
      </c>
      <c r="C1015" s="90">
        <v>5000</v>
      </c>
      <c r="D1015" s="40"/>
      <c r="E1015" s="107"/>
    </row>
    <row r="1016" spans="1:5" x14ac:dyDescent="0.2">
      <c r="A1016" s="15">
        <v>10</v>
      </c>
      <c r="B1016" s="282" t="s">
        <v>730</v>
      </c>
      <c r="C1016" s="90">
        <v>25000</v>
      </c>
      <c r="D1016" s="1"/>
      <c r="E1016" s="108"/>
    </row>
    <row r="1017" spans="1:5" x14ac:dyDescent="0.2">
      <c r="A1017" s="31"/>
      <c r="B1017" s="282" t="s">
        <v>731</v>
      </c>
      <c r="C1017" s="90">
        <v>15000</v>
      </c>
      <c r="D1017" s="34"/>
      <c r="E1017" s="116"/>
    </row>
    <row r="1018" spans="1:5" x14ac:dyDescent="0.2">
      <c r="B1018" s="129" t="s">
        <v>732</v>
      </c>
      <c r="C1018" s="90">
        <v>25000</v>
      </c>
      <c r="D1018" s="89"/>
      <c r="E1018" s="118"/>
    </row>
    <row r="1019" spans="1:5" x14ac:dyDescent="0.2">
      <c r="A1019" s="15">
        <v>10</v>
      </c>
      <c r="B1019" s="104" t="s">
        <v>733</v>
      </c>
      <c r="C1019" s="90">
        <v>12000</v>
      </c>
      <c r="D1019" s="40"/>
      <c r="E1019" s="111"/>
    </row>
    <row r="1020" spans="1:5" x14ac:dyDescent="0.2">
      <c r="A1020" s="15">
        <v>10</v>
      </c>
      <c r="B1020" s="104" t="s">
        <v>734</v>
      </c>
      <c r="C1020" s="90">
        <v>20000</v>
      </c>
      <c r="D1020" s="40"/>
      <c r="E1020" s="107"/>
    </row>
    <row r="1021" spans="1:5" x14ac:dyDescent="0.2">
      <c r="A1021" s="15">
        <v>10</v>
      </c>
      <c r="B1021" s="129" t="s">
        <v>735</v>
      </c>
      <c r="C1021" s="90">
        <v>8000</v>
      </c>
      <c r="D1021" s="40"/>
      <c r="E1021" s="108"/>
    </row>
    <row r="1022" spans="1:5" x14ac:dyDescent="0.2">
      <c r="A1022" s="15">
        <v>10</v>
      </c>
      <c r="B1022" s="204" t="s">
        <v>736</v>
      </c>
      <c r="C1022" s="90">
        <v>10000</v>
      </c>
      <c r="D1022" s="40"/>
      <c r="E1022" s="111"/>
    </row>
    <row r="1023" spans="1:5" x14ac:dyDescent="0.2">
      <c r="A1023" s="15">
        <v>10</v>
      </c>
      <c r="B1023" s="282" t="s">
        <v>737</v>
      </c>
      <c r="C1023" s="90">
        <v>5000</v>
      </c>
      <c r="D1023" s="40"/>
      <c r="E1023" s="107"/>
    </row>
    <row r="1024" spans="1:5" x14ac:dyDescent="0.2">
      <c r="A1024" s="15">
        <v>10</v>
      </c>
      <c r="B1024" s="129" t="s">
        <v>738</v>
      </c>
      <c r="C1024" s="90">
        <v>20000</v>
      </c>
      <c r="D1024" s="40"/>
      <c r="E1024" s="107"/>
    </row>
    <row r="1025" spans="1:5" x14ac:dyDescent="0.2">
      <c r="A1025" s="15">
        <v>10</v>
      </c>
      <c r="B1025" s="282" t="s">
        <v>739</v>
      </c>
      <c r="C1025" s="90">
        <v>25000</v>
      </c>
      <c r="D1025" s="40"/>
      <c r="E1025" s="108"/>
    </row>
    <row r="1026" spans="1:5" x14ac:dyDescent="0.2">
      <c r="A1026" s="15">
        <v>10</v>
      </c>
      <c r="B1026" s="282" t="s">
        <v>740</v>
      </c>
      <c r="C1026" s="90">
        <v>10000</v>
      </c>
      <c r="D1026" s="40"/>
      <c r="E1026" s="107"/>
    </row>
    <row r="1027" spans="1:5" x14ac:dyDescent="0.2">
      <c r="A1027" s="15">
        <v>10</v>
      </c>
      <c r="B1027" s="104" t="s">
        <v>741</v>
      </c>
      <c r="C1027" s="90">
        <v>15000</v>
      </c>
      <c r="D1027" s="40"/>
      <c r="E1027" s="107"/>
    </row>
    <row r="1028" spans="1:5" x14ac:dyDescent="0.2">
      <c r="A1028" s="15">
        <v>10</v>
      </c>
      <c r="B1028" s="282" t="s">
        <v>742</v>
      </c>
      <c r="C1028" s="90">
        <v>60000</v>
      </c>
      <c r="D1028" s="40"/>
      <c r="E1028" s="107"/>
    </row>
    <row r="1029" spans="1:5" x14ac:dyDescent="0.2">
      <c r="A1029" s="15">
        <v>10</v>
      </c>
      <c r="B1029" s="129" t="s">
        <v>743</v>
      </c>
      <c r="C1029" s="90">
        <v>45000</v>
      </c>
      <c r="D1029" s="40"/>
      <c r="E1029" s="107"/>
    </row>
    <row r="1030" spans="1:5" x14ac:dyDescent="0.2">
      <c r="A1030" s="15">
        <v>10</v>
      </c>
      <c r="B1030" s="281" t="s">
        <v>744</v>
      </c>
      <c r="C1030" s="92">
        <v>30000</v>
      </c>
      <c r="D1030" s="40"/>
      <c r="E1030" s="107"/>
    </row>
    <row r="1031" spans="1:5" x14ac:dyDescent="0.2">
      <c r="A1031" s="15">
        <v>10</v>
      </c>
      <c r="B1031" s="93" t="s">
        <v>745</v>
      </c>
      <c r="C1031" s="181">
        <v>20000</v>
      </c>
      <c r="D1031" s="40"/>
      <c r="E1031" s="107"/>
    </row>
    <row r="1032" spans="1:5" x14ac:dyDescent="0.2">
      <c r="A1032" s="15">
        <v>10</v>
      </c>
      <c r="B1032" s="93" t="s">
        <v>746</v>
      </c>
      <c r="C1032" s="92">
        <v>30000</v>
      </c>
      <c r="D1032" s="40"/>
      <c r="E1032" s="107"/>
    </row>
    <row r="1033" spans="1:5" x14ac:dyDescent="0.2">
      <c r="A1033" s="15">
        <v>10</v>
      </c>
      <c r="B1033" s="93" t="s">
        <v>747</v>
      </c>
      <c r="C1033" s="92">
        <v>5000</v>
      </c>
      <c r="D1033" s="40"/>
      <c r="E1033" s="107"/>
    </row>
    <row r="1034" spans="1:5" x14ac:dyDescent="0.2">
      <c r="A1034" s="15">
        <v>10</v>
      </c>
      <c r="B1034" s="282" t="s">
        <v>748</v>
      </c>
      <c r="C1034" s="92">
        <v>60000</v>
      </c>
      <c r="D1034" s="40"/>
      <c r="E1034" s="107"/>
    </row>
    <row r="1035" spans="1:5" x14ac:dyDescent="0.2">
      <c r="A1035" s="15">
        <v>10</v>
      </c>
      <c r="B1035" s="93" t="s">
        <v>749</v>
      </c>
      <c r="C1035" s="92">
        <v>20000</v>
      </c>
      <c r="D1035" s="40"/>
      <c r="E1035" s="107"/>
    </row>
    <row r="1036" spans="1:5" x14ac:dyDescent="0.2">
      <c r="A1036" s="15">
        <v>10</v>
      </c>
      <c r="B1036" s="93" t="s">
        <v>750</v>
      </c>
      <c r="C1036" s="92">
        <v>15000</v>
      </c>
      <c r="D1036" s="40"/>
      <c r="E1036" s="107"/>
    </row>
    <row r="1037" spans="1:5" x14ac:dyDescent="0.2">
      <c r="A1037" s="15">
        <v>10</v>
      </c>
      <c r="B1037" s="93" t="s">
        <v>751</v>
      </c>
      <c r="C1037" s="92">
        <v>100000</v>
      </c>
      <c r="D1037" s="40"/>
      <c r="E1037" s="108"/>
    </row>
    <row r="1038" spans="1:5" x14ac:dyDescent="0.2">
      <c r="A1038" s="15">
        <v>10</v>
      </c>
      <c r="B1038" s="91" t="s">
        <v>752</v>
      </c>
      <c r="C1038" s="92">
        <v>10000</v>
      </c>
      <c r="D1038" s="40"/>
      <c r="E1038" s="111"/>
    </row>
    <row r="1039" spans="1:5" x14ac:dyDescent="0.2">
      <c r="A1039" s="15">
        <v>10</v>
      </c>
      <c r="B1039" s="93" t="s">
        <v>753</v>
      </c>
      <c r="C1039" s="92">
        <v>30000</v>
      </c>
      <c r="D1039" s="40"/>
      <c r="E1039" s="108"/>
    </row>
    <row r="1040" spans="1:5" x14ac:dyDescent="0.2">
      <c r="A1040" s="15">
        <v>10</v>
      </c>
      <c r="B1040" s="93" t="s">
        <v>754</v>
      </c>
      <c r="C1040" s="92">
        <v>15000</v>
      </c>
      <c r="D1040" s="40"/>
      <c r="E1040" s="111"/>
    </row>
    <row r="1041" spans="1:5" x14ac:dyDescent="0.2">
      <c r="A1041" s="15">
        <v>10</v>
      </c>
      <c r="B1041" s="93" t="s">
        <v>755</v>
      </c>
      <c r="C1041" s="92">
        <v>10000</v>
      </c>
      <c r="D1041" s="40"/>
      <c r="E1041" s="108"/>
    </row>
    <row r="1042" spans="1:5" x14ac:dyDescent="0.2">
      <c r="A1042" s="15">
        <v>10</v>
      </c>
      <c r="B1042" s="93" t="s">
        <v>756</v>
      </c>
      <c r="C1042" s="92">
        <v>40000</v>
      </c>
      <c r="D1042" s="40"/>
      <c r="E1042" s="111"/>
    </row>
    <row r="1043" spans="1:5" x14ac:dyDescent="0.2">
      <c r="A1043" s="15">
        <v>10</v>
      </c>
      <c r="B1043" s="93" t="s">
        <v>757</v>
      </c>
      <c r="C1043" s="92">
        <v>15000</v>
      </c>
      <c r="D1043" s="40"/>
      <c r="E1043" s="107"/>
    </row>
    <row r="1044" spans="1:5" x14ac:dyDescent="0.2">
      <c r="A1044" s="15">
        <v>10</v>
      </c>
      <c r="B1044" s="93" t="s">
        <v>758</v>
      </c>
      <c r="C1044" s="92">
        <v>15000</v>
      </c>
      <c r="D1044" s="40"/>
      <c r="E1044" s="108"/>
    </row>
    <row r="1045" spans="1:5" x14ac:dyDescent="0.2">
      <c r="A1045" s="15">
        <v>10</v>
      </c>
      <c r="B1045" s="93" t="s">
        <v>759</v>
      </c>
      <c r="C1045" s="92">
        <v>5000</v>
      </c>
      <c r="D1045" s="40"/>
      <c r="E1045" s="111"/>
    </row>
    <row r="1046" spans="1:5" x14ac:dyDescent="0.2">
      <c r="A1046" s="15">
        <v>10</v>
      </c>
      <c r="B1046" s="281" t="s">
        <v>760</v>
      </c>
      <c r="C1046" s="92">
        <v>55000</v>
      </c>
      <c r="D1046" s="40"/>
      <c r="E1046" s="107"/>
    </row>
    <row r="1047" spans="1:5" x14ac:dyDescent="0.2">
      <c r="A1047" s="15">
        <v>10</v>
      </c>
      <c r="B1047" s="93" t="s">
        <v>761</v>
      </c>
      <c r="C1047" s="92">
        <v>10000</v>
      </c>
      <c r="D1047" s="40"/>
      <c r="E1047" s="107"/>
    </row>
    <row r="1048" spans="1:5" x14ac:dyDescent="0.2">
      <c r="A1048" s="15">
        <v>10</v>
      </c>
      <c r="B1048" s="93" t="s">
        <v>762</v>
      </c>
      <c r="C1048" s="92">
        <v>25000</v>
      </c>
      <c r="D1048" s="40"/>
      <c r="E1048" s="107"/>
    </row>
    <row r="1049" spans="1:5" x14ac:dyDescent="0.2">
      <c r="A1049" s="15">
        <v>10</v>
      </c>
      <c r="B1049" s="93" t="s">
        <v>763</v>
      </c>
      <c r="C1049" s="92">
        <v>10000</v>
      </c>
      <c r="D1049" s="40"/>
      <c r="E1049" s="107"/>
    </row>
    <row r="1050" spans="1:5" x14ac:dyDescent="0.2">
      <c r="A1050" s="15">
        <v>10</v>
      </c>
      <c r="B1050" s="93" t="s">
        <v>764</v>
      </c>
      <c r="C1050" s="92">
        <v>30000</v>
      </c>
      <c r="D1050" s="40"/>
      <c r="E1050" s="107"/>
    </row>
    <row r="1051" spans="1:5" ht="12.75" customHeight="1" x14ac:dyDescent="0.2">
      <c r="A1051" s="15">
        <v>10</v>
      </c>
      <c r="B1051" s="93" t="s">
        <v>765</v>
      </c>
      <c r="C1051" s="92">
        <v>10000</v>
      </c>
      <c r="D1051" s="40"/>
      <c r="E1051" s="108"/>
    </row>
    <row r="1052" spans="1:5" x14ac:dyDescent="0.2">
      <c r="A1052" s="31"/>
      <c r="B1052" s="281" t="s">
        <v>766</v>
      </c>
      <c r="C1052" s="92">
        <v>20000</v>
      </c>
      <c r="D1052" s="40"/>
      <c r="E1052" s="111"/>
    </row>
    <row r="1053" spans="1:5" x14ac:dyDescent="0.2">
      <c r="A1053" s="31"/>
      <c r="B1053" s="93" t="s">
        <v>767</v>
      </c>
      <c r="C1053" s="92">
        <v>20000</v>
      </c>
      <c r="D1053" s="40"/>
      <c r="E1053" s="107"/>
    </row>
    <row r="1054" spans="1:5" x14ac:dyDescent="0.2">
      <c r="A1054" s="31"/>
      <c r="B1054" s="281" t="s">
        <v>768</v>
      </c>
      <c r="C1054" s="92">
        <v>5000</v>
      </c>
      <c r="D1054" s="40"/>
      <c r="E1054" s="107"/>
    </row>
    <row r="1055" spans="1:5" x14ac:dyDescent="0.2">
      <c r="A1055" s="31"/>
      <c r="B1055" s="281" t="s">
        <v>769</v>
      </c>
      <c r="C1055" s="92">
        <v>10000</v>
      </c>
      <c r="D1055" s="40"/>
      <c r="E1055" s="107"/>
    </row>
    <row r="1056" spans="1:5" x14ac:dyDescent="0.2">
      <c r="A1056" s="31"/>
      <c r="B1056" s="93" t="s">
        <v>770</v>
      </c>
      <c r="C1056" s="92">
        <v>10000</v>
      </c>
      <c r="D1056" s="40"/>
      <c r="E1056" s="107"/>
    </row>
    <row r="1057" spans="1:5" x14ac:dyDescent="0.2">
      <c r="A1057" s="31"/>
      <c r="B1057" s="93" t="s">
        <v>771</v>
      </c>
      <c r="C1057" s="92">
        <v>45000</v>
      </c>
      <c r="D1057" s="40"/>
      <c r="E1057" s="107"/>
    </row>
    <row r="1058" spans="1:5" x14ac:dyDescent="0.2">
      <c r="A1058" s="31"/>
      <c r="B1058" s="281" t="s">
        <v>772</v>
      </c>
      <c r="C1058" s="92">
        <v>100000</v>
      </c>
      <c r="D1058" s="40"/>
      <c r="E1058" s="107"/>
    </row>
    <row r="1059" spans="1:5" x14ac:dyDescent="0.2">
      <c r="A1059" s="31"/>
      <c r="B1059" s="93" t="s">
        <v>773</v>
      </c>
      <c r="C1059" s="92">
        <v>20000</v>
      </c>
      <c r="D1059" s="40"/>
      <c r="E1059" s="107"/>
    </row>
    <row r="1060" spans="1:5" x14ac:dyDescent="0.2">
      <c r="A1060" s="31"/>
      <c r="B1060" s="93" t="s">
        <v>774</v>
      </c>
      <c r="C1060" s="92">
        <v>20000</v>
      </c>
      <c r="D1060" s="40"/>
      <c r="E1060" s="107"/>
    </row>
    <row r="1061" spans="1:5" x14ac:dyDescent="0.2">
      <c r="A1061" s="31"/>
      <c r="B1061" s="93" t="s">
        <v>775</v>
      </c>
      <c r="C1061" s="92">
        <v>10000</v>
      </c>
      <c r="D1061" s="40"/>
      <c r="E1061" s="107"/>
    </row>
    <row r="1062" spans="1:5" x14ac:dyDescent="0.2">
      <c r="A1062" s="31"/>
      <c r="B1062" s="281" t="s">
        <v>776</v>
      </c>
      <c r="C1062" s="92">
        <v>12000</v>
      </c>
      <c r="D1062" s="40"/>
      <c r="E1062" s="107"/>
    </row>
    <row r="1063" spans="1:5" x14ac:dyDescent="0.2">
      <c r="A1063" s="31"/>
      <c r="B1063" s="93" t="s">
        <v>777</v>
      </c>
      <c r="C1063" s="92">
        <v>80000</v>
      </c>
      <c r="D1063" s="40"/>
      <c r="E1063" s="107"/>
    </row>
    <row r="1064" spans="1:5" x14ac:dyDescent="0.2">
      <c r="A1064" s="31"/>
      <c r="B1064" s="93" t="s">
        <v>778</v>
      </c>
      <c r="C1064" s="181">
        <v>50000</v>
      </c>
      <c r="D1064" s="40"/>
      <c r="E1064" s="107"/>
    </row>
    <row r="1065" spans="1:5" x14ac:dyDescent="0.2">
      <c r="A1065" s="31"/>
      <c r="B1065" s="93" t="s">
        <v>779</v>
      </c>
      <c r="C1065" s="181">
        <v>150000</v>
      </c>
      <c r="D1065" s="40"/>
      <c r="E1065" s="107"/>
    </row>
    <row r="1066" spans="1:5" x14ac:dyDescent="0.2">
      <c r="A1066" s="31"/>
      <c r="B1066" s="281" t="s">
        <v>780</v>
      </c>
      <c r="C1066" s="181">
        <v>30000</v>
      </c>
      <c r="D1066" s="40"/>
      <c r="E1066" s="107"/>
    </row>
    <row r="1067" spans="1:5" x14ac:dyDescent="0.2">
      <c r="A1067" s="31"/>
      <c r="B1067" s="93" t="s">
        <v>781</v>
      </c>
      <c r="C1067" s="181">
        <v>15000</v>
      </c>
      <c r="D1067" s="40"/>
      <c r="E1067" s="107"/>
    </row>
    <row r="1068" spans="1:5" x14ac:dyDescent="0.2">
      <c r="A1068" s="31"/>
      <c r="B1068" s="129" t="s">
        <v>782</v>
      </c>
      <c r="C1068" s="181">
        <v>50000</v>
      </c>
      <c r="D1068" s="40"/>
      <c r="E1068" s="107"/>
    </row>
    <row r="1069" spans="1:5" x14ac:dyDescent="0.2">
      <c r="A1069" s="31"/>
      <c r="B1069" s="93" t="s">
        <v>783</v>
      </c>
      <c r="C1069" s="181">
        <v>20000</v>
      </c>
      <c r="D1069" s="1"/>
      <c r="E1069" s="108"/>
    </row>
    <row r="1070" spans="1:5" x14ac:dyDescent="0.2">
      <c r="A1070" s="31"/>
      <c r="B1070" s="93" t="s">
        <v>784</v>
      </c>
      <c r="C1070" s="181">
        <v>10000</v>
      </c>
      <c r="D1070" s="34"/>
      <c r="E1070" s="116"/>
    </row>
    <row r="1071" spans="1:5" x14ac:dyDescent="0.2">
      <c r="B1071" s="129" t="s">
        <v>785</v>
      </c>
      <c r="C1071" s="181">
        <v>10000</v>
      </c>
      <c r="D1071" s="89"/>
      <c r="E1071" s="118"/>
    </row>
    <row r="1072" spans="1:5" ht="13.5" thickBot="1" x14ac:dyDescent="0.25">
      <c r="A1072" s="31"/>
      <c r="B1072" s="375" t="s">
        <v>786</v>
      </c>
      <c r="C1072" s="393">
        <v>30000</v>
      </c>
      <c r="D1072" s="40"/>
      <c r="E1072" s="109"/>
    </row>
    <row r="1073" spans="1:9" s="1" customFormat="1" ht="13.5" thickTop="1" x14ac:dyDescent="0.2">
      <c r="A1073" s="31"/>
      <c r="B1073" s="374"/>
      <c r="C1073" s="395"/>
      <c r="E1073" s="139"/>
      <c r="F1073" s="55"/>
      <c r="G1073" s="17"/>
      <c r="H1073" s="88"/>
      <c r="I1073" s="7"/>
    </row>
    <row r="1074" spans="1:9" ht="13.5" thickBot="1" x14ac:dyDescent="0.25">
      <c r="A1074" s="31"/>
      <c r="B1074" s="55"/>
      <c r="C1074" s="180"/>
      <c r="D1074" s="34"/>
      <c r="E1074" s="143" t="s">
        <v>14</v>
      </c>
    </row>
    <row r="1075" spans="1:9" ht="14.25" thickTop="1" thickBot="1" x14ac:dyDescent="0.25">
      <c r="B1075" s="36" t="s">
        <v>16</v>
      </c>
      <c r="C1075" s="190" t="s">
        <v>17</v>
      </c>
      <c r="D1075" s="9"/>
      <c r="E1075" s="115" t="s">
        <v>61</v>
      </c>
    </row>
    <row r="1076" spans="1:9" ht="13.5" thickTop="1" x14ac:dyDescent="0.2">
      <c r="A1076" s="31"/>
      <c r="B1076" s="419" t="s">
        <v>787</v>
      </c>
      <c r="C1076" s="176">
        <v>50000</v>
      </c>
      <c r="D1076" s="40"/>
      <c r="E1076" s="111"/>
    </row>
    <row r="1077" spans="1:9" x14ac:dyDescent="0.2">
      <c r="A1077" s="31"/>
      <c r="B1077" s="93" t="s">
        <v>788</v>
      </c>
      <c r="C1077" s="181">
        <v>25000</v>
      </c>
      <c r="D1077" s="40"/>
      <c r="E1077" s="107"/>
    </row>
    <row r="1078" spans="1:9" x14ac:dyDescent="0.2">
      <c r="A1078" s="31"/>
      <c r="B1078" s="93" t="s">
        <v>789</v>
      </c>
      <c r="C1078" s="181">
        <v>15000</v>
      </c>
      <c r="D1078" s="40"/>
      <c r="E1078" s="107"/>
    </row>
    <row r="1079" spans="1:9" x14ac:dyDescent="0.2">
      <c r="A1079" s="31"/>
      <c r="B1079" s="281" t="s">
        <v>790</v>
      </c>
      <c r="C1079" s="181">
        <v>100000</v>
      </c>
      <c r="D1079" s="40"/>
      <c r="E1079" s="108"/>
    </row>
    <row r="1080" spans="1:9" x14ac:dyDescent="0.2">
      <c r="A1080" s="15">
        <v>10</v>
      </c>
      <c r="B1080" s="93" t="s">
        <v>791</v>
      </c>
      <c r="C1080" s="181">
        <v>7000</v>
      </c>
      <c r="D1080" s="40"/>
      <c r="E1080" s="111"/>
    </row>
    <row r="1081" spans="1:9" x14ac:dyDescent="0.2">
      <c r="A1081" s="15">
        <v>10</v>
      </c>
      <c r="B1081" s="93" t="s">
        <v>792</v>
      </c>
      <c r="C1081" s="181">
        <v>30000</v>
      </c>
      <c r="D1081" s="40"/>
      <c r="E1081" s="107"/>
    </row>
    <row r="1082" spans="1:9" x14ac:dyDescent="0.2">
      <c r="A1082" s="15">
        <v>10</v>
      </c>
      <c r="B1082" s="93" t="s">
        <v>793</v>
      </c>
      <c r="C1082" s="181">
        <v>20000</v>
      </c>
      <c r="D1082" s="40"/>
      <c r="E1082" s="107"/>
    </row>
    <row r="1083" spans="1:9" ht="15.75" customHeight="1" x14ac:dyDescent="0.2">
      <c r="A1083" s="15">
        <v>10</v>
      </c>
      <c r="B1083" s="281" t="s">
        <v>794</v>
      </c>
      <c r="C1083" s="181">
        <v>35000</v>
      </c>
      <c r="D1083" s="40"/>
      <c r="E1083" s="107"/>
    </row>
    <row r="1084" spans="1:9" x14ac:dyDescent="0.2">
      <c r="A1084" s="15">
        <v>10</v>
      </c>
      <c r="B1084" s="281" t="s">
        <v>795</v>
      </c>
      <c r="C1084" s="181">
        <v>20000</v>
      </c>
      <c r="D1084" s="40"/>
      <c r="E1084" s="107"/>
    </row>
    <row r="1085" spans="1:9" x14ac:dyDescent="0.2">
      <c r="A1085" s="15">
        <v>10</v>
      </c>
      <c r="B1085" s="93" t="s">
        <v>796</v>
      </c>
      <c r="C1085" s="181">
        <v>60000</v>
      </c>
      <c r="D1085" s="40"/>
      <c r="E1085" s="107"/>
    </row>
    <row r="1086" spans="1:9" x14ac:dyDescent="0.2">
      <c r="A1086" s="15">
        <v>10</v>
      </c>
      <c r="B1086" s="281" t="s">
        <v>797</v>
      </c>
      <c r="C1086" s="181">
        <v>20000</v>
      </c>
      <c r="D1086" s="40"/>
      <c r="E1086" s="107"/>
    </row>
    <row r="1087" spans="1:9" ht="25.5" x14ac:dyDescent="0.2">
      <c r="A1087" s="15">
        <v>10</v>
      </c>
      <c r="B1087" s="93" t="s">
        <v>798</v>
      </c>
      <c r="C1087" s="181">
        <v>15000</v>
      </c>
      <c r="D1087" s="40"/>
      <c r="E1087" s="107"/>
    </row>
    <row r="1088" spans="1:9" x14ac:dyDescent="0.2">
      <c r="A1088" s="15">
        <v>10</v>
      </c>
      <c r="B1088" s="281" t="s">
        <v>799</v>
      </c>
      <c r="C1088" s="181">
        <v>20000</v>
      </c>
      <c r="D1088" s="40"/>
      <c r="E1088" s="107"/>
    </row>
    <row r="1089" spans="1:5" x14ac:dyDescent="0.2">
      <c r="A1089" s="15">
        <v>10</v>
      </c>
      <c r="B1089" s="93" t="s">
        <v>800</v>
      </c>
      <c r="C1089" s="181">
        <v>10000</v>
      </c>
      <c r="D1089" s="40"/>
      <c r="E1089" s="107"/>
    </row>
    <row r="1090" spans="1:5" x14ac:dyDescent="0.2">
      <c r="A1090" s="15">
        <v>10</v>
      </c>
      <c r="B1090" s="281" t="s">
        <v>801</v>
      </c>
      <c r="C1090" s="181">
        <v>70000</v>
      </c>
      <c r="D1090" s="1"/>
      <c r="E1090" s="131"/>
    </row>
    <row r="1091" spans="1:5" x14ac:dyDescent="0.2">
      <c r="A1091" s="31"/>
      <c r="B1091" s="281" t="s">
        <v>802</v>
      </c>
      <c r="C1091" s="181">
        <v>10000</v>
      </c>
      <c r="D1091" s="34"/>
      <c r="E1091" s="116"/>
    </row>
    <row r="1092" spans="1:5" x14ac:dyDescent="0.2">
      <c r="B1092" s="281" t="s">
        <v>803</v>
      </c>
      <c r="C1092" s="181">
        <v>200000</v>
      </c>
      <c r="D1092" s="89"/>
      <c r="E1092" s="118"/>
    </row>
    <row r="1093" spans="1:5" x14ac:dyDescent="0.2">
      <c r="A1093" s="31"/>
      <c r="B1093" s="281" t="s">
        <v>804</v>
      </c>
      <c r="C1093" s="181">
        <v>10000</v>
      </c>
      <c r="D1093" s="34"/>
      <c r="E1093" s="146"/>
    </row>
    <row r="1094" spans="1:5" x14ac:dyDescent="0.2">
      <c r="B1094" s="93" t="s">
        <v>805</v>
      </c>
      <c r="C1094" s="181">
        <v>15000</v>
      </c>
      <c r="D1094" s="89"/>
      <c r="E1094" s="118"/>
    </row>
    <row r="1095" spans="1:5" x14ac:dyDescent="0.2">
      <c r="A1095" s="15">
        <v>10</v>
      </c>
      <c r="B1095" s="281" t="s">
        <v>806</v>
      </c>
      <c r="C1095" s="181">
        <v>110000</v>
      </c>
      <c r="D1095" s="40"/>
      <c r="E1095" s="144"/>
    </row>
    <row r="1096" spans="1:5" x14ac:dyDescent="0.2">
      <c r="A1096" s="15">
        <v>10</v>
      </c>
      <c r="B1096" s="281" t="s">
        <v>807</v>
      </c>
      <c r="C1096" s="181">
        <v>30000</v>
      </c>
      <c r="D1096" s="40"/>
      <c r="E1096" s="107"/>
    </row>
    <row r="1097" spans="1:5" x14ac:dyDescent="0.2">
      <c r="A1097" s="15">
        <v>10</v>
      </c>
      <c r="B1097" s="93" t="s">
        <v>808</v>
      </c>
      <c r="C1097" s="181">
        <v>10000</v>
      </c>
      <c r="D1097" s="40"/>
      <c r="E1097" s="107"/>
    </row>
    <row r="1098" spans="1:5" x14ac:dyDescent="0.2">
      <c r="A1098" s="15">
        <v>10</v>
      </c>
      <c r="B1098" s="93" t="s">
        <v>809</v>
      </c>
      <c r="C1098" s="181">
        <v>30000</v>
      </c>
      <c r="D1098" s="40"/>
      <c r="E1098" s="107"/>
    </row>
    <row r="1099" spans="1:5" x14ac:dyDescent="0.2">
      <c r="A1099" s="15">
        <v>10</v>
      </c>
      <c r="B1099" s="281" t="s">
        <v>810</v>
      </c>
      <c r="C1099" s="181">
        <v>30000</v>
      </c>
      <c r="D1099" s="40"/>
      <c r="E1099" s="108"/>
    </row>
    <row r="1100" spans="1:5" x14ac:dyDescent="0.2">
      <c r="A1100" s="15">
        <v>10</v>
      </c>
      <c r="B1100" s="281" t="s">
        <v>811</v>
      </c>
      <c r="C1100" s="181">
        <v>20000</v>
      </c>
      <c r="D1100" s="40"/>
      <c r="E1100" s="107"/>
    </row>
    <row r="1101" spans="1:5" x14ac:dyDescent="0.2">
      <c r="A1101" s="15">
        <v>10</v>
      </c>
      <c r="B1101" s="281" t="s">
        <v>812</v>
      </c>
      <c r="C1101" s="181">
        <v>20000</v>
      </c>
      <c r="D1101" s="40"/>
      <c r="E1101" s="107"/>
    </row>
    <row r="1102" spans="1:5" x14ac:dyDescent="0.2">
      <c r="A1102" s="15">
        <v>10</v>
      </c>
      <c r="B1102" s="93" t="s">
        <v>813</v>
      </c>
      <c r="C1102" s="181">
        <v>15000</v>
      </c>
      <c r="D1102" s="40"/>
      <c r="E1102" s="107"/>
    </row>
    <row r="1103" spans="1:5" x14ac:dyDescent="0.2">
      <c r="A1103" s="15">
        <v>10</v>
      </c>
      <c r="B1103" s="282" t="s">
        <v>814</v>
      </c>
      <c r="C1103" s="181">
        <v>35000</v>
      </c>
      <c r="D1103" s="40"/>
      <c r="E1103" s="107"/>
    </row>
    <row r="1104" spans="1:5" x14ac:dyDescent="0.2">
      <c r="A1104" s="15">
        <v>10</v>
      </c>
      <c r="B1104" s="284" t="s">
        <v>815</v>
      </c>
      <c r="C1104" s="181">
        <v>310000</v>
      </c>
      <c r="D1104" s="40"/>
      <c r="E1104" s="107"/>
    </row>
    <row r="1105" spans="1:5" x14ac:dyDescent="0.2">
      <c r="A1105" s="15">
        <v>10</v>
      </c>
      <c r="B1105" s="93" t="s">
        <v>816</v>
      </c>
      <c r="C1105" s="181">
        <v>15000</v>
      </c>
      <c r="D1105" s="40"/>
      <c r="E1105" s="107"/>
    </row>
    <row r="1106" spans="1:5" x14ac:dyDescent="0.2">
      <c r="A1106" s="15">
        <v>10</v>
      </c>
      <c r="B1106" s="93" t="s">
        <v>817</v>
      </c>
      <c r="C1106" s="181">
        <v>40000</v>
      </c>
      <c r="D1106" s="40"/>
      <c r="E1106" s="107"/>
    </row>
    <row r="1107" spans="1:5" x14ac:dyDescent="0.2">
      <c r="A1107" s="15">
        <v>10</v>
      </c>
      <c r="B1107" s="93" t="s">
        <v>818</v>
      </c>
      <c r="C1107" s="181">
        <v>15000</v>
      </c>
      <c r="D1107" s="40"/>
      <c r="E1107" s="107"/>
    </row>
    <row r="1108" spans="1:5" x14ac:dyDescent="0.2">
      <c r="A1108" s="15">
        <v>10</v>
      </c>
      <c r="B1108" s="93" t="s">
        <v>567</v>
      </c>
      <c r="C1108" s="181">
        <v>15000</v>
      </c>
      <c r="D1108" s="40"/>
      <c r="E1108" s="108"/>
    </row>
    <row r="1109" spans="1:5" x14ac:dyDescent="0.2">
      <c r="A1109" s="15">
        <v>10</v>
      </c>
      <c r="B1109" s="93" t="s">
        <v>819</v>
      </c>
      <c r="C1109" s="181">
        <v>10000</v>
      </c>
      <c r="D1109" s="40"/>
      <c r="E1109" s="108"/>
    </row>
    <row r="1110" spans="1:5" x14ac:dyDescent="0.2">
      <c r="A1110" s="15">
        <v>10</v>
      </c>
      <c r="B1110" s="93" t="s">
        <v>820</v>
      </c>
      <c r="C1110" s="181">
        <v>10000</v>
      </c>
      <c r="D1110" s="40"/>
      <c r="E1110" s="107"/>
    </row>
    <row r="1111" spans="1:5" x14ac:dyDescent="0.2">
      <c r="A1111" s="15">
        <v>10</v>
      </c>
      <c r="B1111" s="93" t="s">
        <v>821</v>
      </c>
      <c r="C1111" s="181">
        <v>10000</v>
      </c>
      <c r="D1111" s="40"/>
      <c r="E1111" s="107"/>
    </row>
    <row r="1112" spans="1:5" x14ac:dyDescent="0.2">
      <c r="A1112" s="15">
        <v>10</v>
      </c>
      <c r="B1112" s="93" t="s">
        <v>822</v>
      </c>
      <c r="C1112" s="181">
        <v>10000</v>
      </c>
      <c r="D1112" s="40"/>
      <c r="E1112" s="107"/>
    </row>
    <row r="1113" spans="1:5" x14ac:dyDescent="0.2">
      <c r="A1113" s="15">
        <v>10</v>
      </c>
      <c r="B1113" s="281" t="s">
        <v>823</v>
      </c>
      <c r="C1113" s="181">
        <v>30000</v>
      </c>
      <c r="D1113" s="40"/>
      <c r="E1113" s="107"/>
    </row>
    <row r="1114" spans="1:5" x14ac:dyDescent="0.2">
      <c r="A1114" s="15">
        <v>10</v>
      </c>
      <c r="B1114" s="93" t="s">
        <v>824</v>
      </c>
      <c r="C1114" s="181">
        <v>15000</v>
      </c>
      <c r="D1114" s="40"/>
      <c r="E1114" s="108"/>
    </row>
    <row r="1115" spans="1:5" x14ac:dyDescent="0.2">
      <c r="A1115" s="15">
        <v>10</v>
      </c>
      <c r="B1115" s="93" t="s">
        <v>825</v>
      </c>
      <c r="C1115" s="181">
        <v>15000</v>
      </c>
      <c r="D1115" s="40"/>
      <c r="E1115" s="111"/>
    </row>
    <row r="1116" spans="1:5" x14ac:dyDescent="0.2">
      <c r="A1116" s="15">
        <v>10</v>
      </c>
      <c r="B1116" s="93" t="s">
        <v>826</v>
      </c>
      <c r="C1116" s="181">
        <v>20000</v>
      </c>
      <c r="D1116" s="40"/>
      <c r="E1116" s="107"/>
    </row>
    <row r="1117" spans="1:5" x14ac:dyDescent="0.2">
      <c r="A1117" s="15">
        <v>10</v>
      </c>
      <c r="B1117" s="93" t="s">
        <v>827</v>
      </c>
      <c r="C1117" s="181">
        <v>20000</v>
      </c>
      <c r="D1117" s="40"/>
      <c r="E1117" s="108"/>
    </row>
    <row r="1118" spans="1:5" x14ac:dyDescent="0.2">
      <c r="A1118" s="15">
        <v>10</v>
      </c>
      <c r="B1118" s="93" t="s">
        <v>828</v>
      </c>
      <c r="C1118" s="181">
        <v>15000</v>
      </c>
      <c r="D1118" s="40"/>
      <c r="E1118" s="144"/>
    </row>
    <row r="1119" spans="1:5" x14ac:dyDescent="0.2">
      <c r="A1119" s="31"/>
      <c r="B1119" s="93" t="s">
        <v>829</v>
      </c>
      <c r="C1119" s="181">
        <v>10000</v>
      </c>
      <c r="D1119" s="40"/>
      <c r="E1119" s="111"/>
    </row>
    <row r="1120" spans="1:5" x14ac:dyDescent="0.2">
      <c r="A1120" s="31"/>
      <c r="B1120" s="281" t="s">
        <v>830</v>
      </c>
      <c r="C1120" s="181">
        <v>15000</v>
      </c>
      <c r="D1120" s="40"/>
      <c r="E1120" s="107"/>
    </row>
    <row r="1121" spans="1:5" x14ac:dyDescent="0.2">
      <c r="A1121" s="31"/>
      <c r="B1121" s="93" t="s">
        <v>831</v>
      </c>
      <c r="C1121" s="181">
        <v>20000</v>
      </c>
      <c r="D1121" s="40"/>
      <c r="E1121" s="107"/>
    </row>
    <row r="1122" spans="1:5" x14ac:dyDescent="0.2">
      <c r="A1122" s="31"/>
      <c r="B1122" s="281" t="s">
        <v>832</v>
      </c>
      <c r="C1122" s="181">
        <v>50000</v>
      </c>
      <c r="D1122" s="40"/>
      <c r="E1122" s="107"/>
    </row>
    <row r="1123" spans="1:5" x14ac:dyDescent="0.2">
      <c r="A1123" s="31"/>
      <c r="B1123" s="281" t="s">
        <v>833</v>
      </c>
      <c r="C1123" s="181">
        <v>25000</v>
      </c>
      <c r="D1123" s="40"/>
      <c r="E1123" s="107"/>
    </row>
    <row r="1124" spans="1:5" x14ac:dyDescent="0.2">
      <c r="A1124" s="31"/>
      <c r="B1124" s="93" t="s">
        <v>834</v>
      </c>
      <c r="C1124" s="181">
        <v>30000</v>
      </c>
      <c r="D1124" s="40"/>
      <c r="E1124" s="107"/>
    </row>
    <row r="1125" spans="1:5" x14ac:dyDescent="0.2">
      <c r="A1125" s="31"/>
      <c r="B1125" s="281" t="s">
        <v>835</v>
      </c>
      <c r="C1125" s="181">
        <v>110000</v>
      </c>
      <c r="D1125" s="40"/>
      <c r="E1125" s="107"/>
    </row>
    <row r="1126" spans="1:5" x14ac:dyDescent="0.2">
      <c r="A1126" s="31"/>
      <c r="B1126" s="281" t="s">
        <v>836</v>
      </c>
      <c r="C1126" s="181">
        <v>25000</v>
      </c>
      <c r="D1126" s="40"/>
      <c r="E1126" s="107"/>
    </row>
    <row r="1127" spans="1:5" x14ac:dyDescent="0.2">
      <c r="A1127" s="31"/>
      <c r="B1127" s="281" t="s">
        <v>837</v>
      </c>
      <c r="C1127" s="181">
        <v>25000</v>
      </c>
      <c r="D1127" s="40"/>
      <c r="E1127" s="107"/>
    </row>
    <row r="1128" spans="1:5" x14ac:dyDescent="0.2">
      <c r="A1128" s="31"/>
      <c r="B1128" s="281" t="s">
        <v>533</v>
      </c>
      <c r="C1128" s="181">
        <v>70000</v>
      </c>
      <c r="D1128" s="40"/>
      <c r="E1128" s="107"/>
    </row>
    <row r="1129" spans="1:5" x14ac:dyDescent="0.2">
      <c r="A1129" s="31"/>
      <c r="B1129" s="93" t="s">
        <v>838</v>
      </c>
      <c r="C1129" s="181">
        <v>20000</v>
      </c>
      <c r="D1129" s="40"/>
      <c r="E1129" s="107"/>
    </row>
    <row r="1130" spans="1:5" x14ac:dyDescent="0.2">
      <c r="A1130" s="31"/>
      <c r="B1130" s="93" t="s">
        <v>839</v>
      </c>
      <c r="C1130" s="181">
        <v>10000</v>
      </c>
      <c r="D1130" s="40"/>
      <c r="E1130" s="107"/>
    </row>
    <row r="1131" spans="1:5" x14ac:dyDescent="0.2">
      <c r="A1131" s="31"/>
      <c r="B1131" s="281" t="s">
        <v>840</v>
      </c>
      <c r="C1131" s="181">
        <v>20000</v>
      </c>
      <c r="D1131" s="40"/>
      <c r="E1131" s="107"/>
    </row>
    <row r="1132" spans="1:5" x14ac:dyDescent="0.2">
      <c r="A1132" s="31"/>
      <c r="B1132" s="281" t="s">
        <v>841</v>
      </c>
      <c r="C1132" s="181">
        <v>15000</v>
      </c>
      <c r="D1132" s="40"/>
      <c r="E1132" s="107"/>
    </row>
    <row r="1133" spans="1:5" x14ac:dyDescent="0.2">
      <c r="A1133" s="31"/>
      <c r="B1133" s="281" t="s">
        <v>842</v>
      </c>
      <c r="C1133" s="181">
        <v>20000</v>
      </c>
      <c r="D1133" s="40"/>
      <c r="E1133" s="107"/>
    </row>
    <row r="1134" spans="1:5" x14ac:dyDescent="0.2">
      <c r="A1134" s="31"/>
      <c r="B1134" s="93" t="s">
        <v>843</v>
      </c>
      <c r="C1134" s="181">
        <v>10000</v>
      </c>
      <c r="D1134" s="40"/>
      <c r="E1134" s="107"/>
    </row>
    <row r="1135" spans="1:5" x14ac:dyDescent="0.2">
      <c r="A1135" s="31"/>
      <c r="B1135" s="93" t="s">
        <v>844</v>
      </c>
      <c r="C1135" s="181">
        <v>5000</v>
      </c>
      <c r="D1135" s="40"/>
      <c r="E1135" s="107"/>
    </row>
    <row r="1136" spans="1:5" x14ac:dyDescent="0.2">
      <c r="A1136" s="31"/>
      <c r="B1136" s="93" t="s">
        <v>845</v>
      </c>
      <c r="C1136" s="181">
        <v>45000</v>
      </c>
      <c r="D1136" s="40"/>
      <c r="E1136" s="107"/>
    </row>
    <row r="1137" spans="1:9" x14ac:dyDescent="0.2">
      <c r="A1137" s="31"/>
      <c r="B1137" s="281" t="s">
        <v>846</v>
      </c>
      <c r="C1137" s="181">
        <v>40000</v>
      </c>
      <c r="D1137" s="40"/>
      <c r="E1137" s="108"/>
    </row>
    <row r="1138" spans="1:9" x14ac:dyDescent="0.2">
      <c r="A1138" s="15">
        <v>10</v>
      </c>
      <c r="B1138" s="129" t="s">
        <v>847</v>
      </c>
      <c r="C1138" s="181">
        <v>15000</v>
      </c>
      <c r="D1138" s="40"/>
      <c r="E1138" s="111"/>
    </row>
    <row r="1139" spans="1:9" x14ac:dyDescent="0.2">
      <c r="A1139" s="15">
        <v>10</v>
      </c>
      <c r="B1139" s="281" t="s">
        <v>848</v>
      </c>
      <c r="C1139" s="181">
        <v>35000</v>
      </c>
      <c r="D1139" s="40"/>
      <c r="E1139" s="107"/>
    </row>
    <row r="1140" spans="1:9" x14ac:dyDescent="0.2">
      <c r="A1140" s="15">
        <v>10</v>
      </c>
      <c r="B1140" s="93" t="s">
        <v>849</v>
      </c>
      <c r="C1140" s="181">
        <v>7000</v>
      </c>
      <c r="D1140" s="40"/>
      <c r="E1140" s="107"/>
    </row>
    <row r="1141" spans="1:9" x14ac:dyDescent="0.2">
      <c r="A1141" s="15">
        <v>10</v>
      </c>
      <c r="B1141" s="93" t="s">
        <v>850</v>
      </c>
      <c r="C1141" s="181">
        <v>40000</v>
      </c>
      <c r="D1141" s="40"/>
      <c r="E1141" s="107"/>
    </row>
    <row r="1142" spans="1:9" x14ac:dyDescent="0.2">
      <c r="A1142" s="15">
        <v>10</v>
      </c>
      <c r="B1142" s="93" t="s">
        <v>851</v>
      </c>
      <c r="C1142" s="181">
        <v>20000</v>
      </c>
      <c r="D1142" s="40"/>
      <c r="E1142" s="107"/>
    </row>
    <row r="1143" spans="1:9" x14ac:dyDescent="0.2">
      <c r="A1143" s="15">
        <v>10</v>
      </c>
      <c r="B1143" s="93" t="s">
        <v>852</v>
      </c>
      <c r="C1143" s="181">
        <v>10000</v>
      </c>
      <c r="D1143" s="1"/>
      <c r="E1143" s="108"/>
    </row>
    <row r="1144" spans="1:9" x14ac:dyDescent="0.2">
      <c r="A1144" s="15">
        <v>10</v>
      </c>
      <c r="B1144" s="93" t="s">
        <v>853</v>
      </c>
      <c r="C1144" s="181">
        <v>10000</v>
      </c>
      <c r="D1144" s="1"/>
      <c r="E1144" s="108"/>
    </row>
    <row r="1145" spans="1:9" x14ac:dyDescent="0.2">
      <c r="A1145" s="31"/>
      <c r="B1145" s="281" t="s">
        <v>854</v>
      </c>
      <c r="C1145" s="181">
        <v>10000</v>
      </c>
      <c r="D1145" s="34"/>
      <c r="E1145" s="116"/>
    </row>
    <row r="1146" spans="1:9" x14ac:dyDescent="0.2">
      <c r="B1146" s="281" t="s">
        <v>855</v>
      </c>
      <c r="C1146" s="181">
        <v>10000</v>
      </c>
      <c r="D1146" s="89"/>
      <c r="E1146" s="118"/>
    </row>
    <row r="1147" spans="1:9" s="1" customFormat="1" x14ac:dyDescent="0.2">
      <c r="A1147" s="31"/>
      <c r="B1147" s="394"/>
      <c r="C1147" s="395"/>
      <c r="D1147" s="89"/>
      <c r="E1147" s="396"/>
      <c r="F1147" s="55"/>
      <c r="G1147" s="17"/>
      <c r="H1147" s="88"/>
      <c r="I1147" s="7"/>
    </row>
    <row r="1148" spans="1:9" ht="13.5" thickBot="1" x14ac:dyDescent="0.25">
      <c r="A1148" s="31"/>
      <c r="B1148" s="55"/>
      <c r="C1148" s="180"/>
      <c r="D1148" s="34"/>
      <c r="E1148" s="143" t="s">
        <v>14</v>
      </c>
    </row>
    <row r="1149" spans="1:9" ht="14.25" thickTop="1" thickBot="1" x14ac:dyDescent="0.25">
      <c r="B1149" s="36" t="s">
        <v>16</v>
      </c>
      <c r="C1149" s="190" t="s">
        <v>17</v>
      </c>
      <c r="D1149" s="9"/>
      <c r="E1149" s="115" t="s">
        <v>61</v>
      </c>
    </row>
    <row r="1150" spans="1:9" ht="13.5" thickTop="1" x14ac:dyDescent="0.2">
      <c r="A1150" s="15">
        <v>10</v>
      </c>
      <c r="B1150" s="440" t="s">
        <v>856</v>
      </c>
      <c r="C1150" s="176">
        <v>10000</v>
      </c>
      <c r="D1150" s="40"/>
      <c r="E1150" s="111"/>
    </row>
    <row r="1151" spans="1:9" ht="12.75" customHeight="1" x14ac:dyDescent="0.2">
      <c r="A1151" s="15">
        <v>10</v>
      </c>
      <c r="B1151" s="281" t="s">
        <v>857</v>
      </c>
      <c r="C1151" s="181">
        <v>55000</v>
      </c>
      <c r="D1151" s="40"/>
      <c r="E1151" s="107"/>
    </row>
    <row r="1152" spans="1:9" x14ac:dyDescent="0.2">
      <c r="A1152" s="15">
        <v>10</v>
      </c>
      <c r="B1152" s="93" t="s">
        <v>858</v>
      </c>
      <c r="C1152" s="181">
        <v>10000</v>
      </c>
      <c r="D1152" s="40"/>
      <c r="E1152" s="107"/>
    </row>
    <row r="1153" spans="1:5" x14ac:dyDescent="0.2">
      <c r="A1153" s="15">
        <v>10</v>
      </c>
      <c r="B1153" s="281" t="s">
        <v>519</v>
      </c>
      <c r="C1153" s="181">
        <v>110000</v>
      </c>
      <c r="D1153" s="40"/>
      <c r="E1153" s="107"/>
    </row>
    <row r="1154" spans="1:5" x14ac:dyDescent="0.2">
      <c r="A1154" s="15">
        <v>10</v>
      </c>
      <c r="B1154" s="281" t="s">
        <v>859</v>
      </c>
      <c r="C1154" s="181">
        <v>15000</v>
      </c>
      <c r="D1154" s="40"/>
      <c r="E1154" s="107"/>
    </row>
    <row r="1155" spans="1:5" x14ac:dyDescent="0.2">
      <c r="A1155" s="15">
        <v>10</v>
      </c>
      <c r="B1155" s="283" t="s">
        <v>860</v>
      </c>
      <c r="C1155" s="140">
        <v>200000</v>
      </c>
      <c r="D1155" s="40"/>
      <c r="E1155" s="107"/>
    </row>
    <row r="1156" spans="1:5" x14ac:dyDescent="0.2">
      <c r="A1156" s="15">
        <v>10</v>
      </c>
      <c r="B1156" s="282" t="s">
        <v>861</v>
      </c>
      <c r="C1156" s="140">
        <v>10000</v>
      </c>
      <c r="D1156" s="40"/>
      <c r="E1156" s="108"/>
    </row>
    <row r="1157" spans="1:5" x14ac:dyDescent="0.2">
      <c r="A1157" s="15">
        <v>10</v>
      </c>
      <c r="B1157" s="282" t="s">
        <v>862</v>
      </c>
      <c r="C1157" s="140">
        <v>25000</v>
      </c>
      <c r="D1157" s="40"/>
      <c r="E1157" s="111"/>
    </row>
    <row r="1158" spans="1:5" x14ac:dyDescent="0.2">
      <c r="A1158" s="15">
        <v>10</v>
      </c>
      <c r="B1158" s="104" t="s">
        <v>863</v>
      </c>
      <c r="C1158" s="140">
        <v>15000</v>
      </c>
      <c r="D1158" s="40"/>
      <c r="E1158" s="107"/>
    </row>
    <row r="1159" spans="1:5" x14ac:dyDescent="0.2">
      <c r="A1159" s="15">
        <v>10</v>
      </c>
      <c r="B1159" s="104" t="s">
        <v>579</v>
      </c>
      <c r="C1159" s="140">
        <v>55000</v>
      </c>
      <c r="D1159" s="40"/>
      <c r="E1159" s="107"/>
    </row>
    <row r="1160" spans="1:5" x14ac:dyDescent="0.2">
      <c r="A1160" s="15">
        <v>10</v>
      </c>
      <c r="B1160" s="282" t="s">
        <v>864</v>
      </c>
      <c r="C1160" s="140">
        <v>55000</v>
      </c>
      <c r="D1160" s="40"/>
      <c r="E1160" s="107"/>
    </row>
    <row r="1161" spans="1:5" x14ac:dyDescent="0.2">
      <c r="A1161" s="15">
        <v>10</v>
      </c>
      <c r="B1161" s="282" t="s">
        <v>865</v>
      </c>
      <c r="C1161" s="140">
        <v>20000</v>
      </c>
      <c r="D1161" s="40"/>
      <c r="E1161" s="107"/>
    </row>
    <row r="1162" spans="1:5" x14ac:dyDescent="0.2">
      <c r="A1162" s="15">
        <v>10</v>
      </c>
      <c r="B1162" s="282" t="s">
        <v>866</v>
      </c>
      <c r="C1162" s="140">
        <v>20000</v>
      </c>
      <c r="D1162" s="40"/>
      <c r="E1162" s="107"/>
    </row>
    <row r="1163" spans="1:5" x14ac:dyDescent="0.2">
      <c r="A1163" s="15">
        <v>10</v>
      </c>
      <c r="B1163" s="282" t="s">
        <v>867</v>
      </c>
      <c r="C1163" s="140">
        <v>10000</v>
      </c>
      <c r="D1163" s="40"/>
      <c r="E1163" s="107"/>
    </row>
    <row r="1164" spans="1:5" x14ac:dyDescent="0.2">
      <c r="A1164" s="15">
        <v>10</v>
      </c>
      <c r="B1164" s="282" t="s">
        <v>868</v>
      </c>
      <c r="C1164" s="140">
        <v>100000</v>
      </c>
      <c r="D1164" s="40"/>
      <c r="E1164" s="107"/>
    </row>
    <row r="1165" spans="1:5" x14ac:dyDescent="0.2">
      <c r="A1165" s="15">
        <v>10</v>
      </c>
      <c r="B1165" s="129" t="s">
        <v>869</v>
      </c>
      <c r="C1165" s="140">
        <v>10000</v>
      </c>
      <c r="D1165" s="40"/>
      <c r="E1165" s="107"/>
    </row>
    <row r="1166" spans="1:5" x14ac:dyDescent="0.2">
      <c r="A1166" s="15">
        <v>10</v>
      </c>
      <c r="B1166" s="129" t="s">
        <v>870</v>
      </c>
      <c r="C1166" s="140">
        <v>40000</v>
      </c>
      <c r="D1166" s="40"/>
      <c r="E1166" s="107"/>
    </row>
    <row r="1167" spans="1:5" x14ac:dyDescent="0.2">
      <c r="A1167" s="15">
        <v>10</v>
      </c>
      <c r="B1167" s="129" t="s">
        <v>871</v>
      </c>
      <c r="C1167" s="140">
        <v>20000</v>
      </c>
      <c r="D1167" s="40"/>
      <c r="E1167" s="107"/>
    </row>
    <row r="1168" spans="1:5" x14ac:dyDescent="0.2">
      <c r="A1168" s="15">
        <v>10</v>
      </c>
      <c r="B1168" s="129" t="s">
        <v>872</v>
      </c>
      <c r="C1168" s="140">
        <v>10000</v>
      </c>
      <c r="D1168" s="40"/>
      <c r="E1168" s="131"/>
    </row>
    <row r="1169" spans="1:5" x14ac:dyDescent="0.2">
      <c r="A1169" s="31"/>
      <c r="B1169" s="129" t="s">
        <v>669</v>
      </c>
      <c r="C1169" s="140">
        <v>40000</v>
      </c>
      <c r="D1169" s="34"/>
      <c r="E1169" s="116"/>
    </row>
    <row r="1170" spans="1:5" x14ac:dyDescent="0.2">
      <c r="B1170" s="129" t="s">
        <v>873</v>
      </c>
      <c r="C1170" s="140">
        <v>5000</v>
      </c>
      <c r="D1170" s="89"/>
      <c r="E1170" s="118"/>
    </row>
    <row r="1171" spans="1:5" x14ac:dyDescent="0.2">
      <c r="A1171" s="15">
        <v>10</v>
      </c>
      <c r="B1171" s="129" t="s">
        <v>874</v>
      </c>
      <c r="C1171" s="140">
        <v>25000</v>
      </c>
      <c r="D1171" s="40"/>
      <c r="E1171" s="111"/>
    </row>
    <row r="1172" spans="1:5" x14ac:dyDescent="0.2">
      <c r="A1172" s="15">
        <v>10</v>
      </c>
      <c r="B1172" s="282" t="s">
        <v>875</v>
      </c>
      <c r="C1172" s="140">
        <v>25000</v>
      </c>
      <c r="D1172" s="40"/>
      <c r="E1172" s="107"/>
    </row>
    <row r="1173" spans="1:5" x14ac:dyDescent="0.2">
      <c r="A1173" s="15">
        <v>10</v>
      </c>
      <c r="B1173" s="129" t="s">
        <v>1522</v>
      </c>
      <c r="C1173" s="140">
        <v>5000</v>
      </c>
      <c r="D1173" s="1"/>
      <c r="E1173" s="108"/>
    </row>
    <row r="1174" spans="1:5" x14ac:dyDescent="0.2">
      <c r="A1174" s="31"/>
      <c r="B1174" s="282" t="s">
        <v>876</v>
      </c>
      <c r="C1174" s="140">
        <v>10000</v>
      </c>
      <c r="D1174" s="34"/>
      <c r="E1174" s="116"/>
    </row>
    <row r="1175" spans="1:5" x14ac:dyDescent="0.2">
      <c r="B1175" s="283" t="s">
        <v>877</v>
      </c>
      <c r="C1175" s="140">
        <v>180000</v>
      </c>
      <c r="D1175" s="89"/>
      <c r="E1175" s="118"/>
    </row>
    <row r="1176" spans="1:5" x14ac:dyDescent="0.2">
      <c r="A1176" s="15">
        <v>10</v>
      </c>
      <c r="B1176" s="283" t="s">
        <v>878</v>
      </c>
      <c r="C1176" s="140">
        <v>15000</v>
      </c>
      <c r="D1176" s="40"/>
      <c r="E1176" s="111"/>
    </row>
    <row r="1177" spans="1:5" x14ac:dyDescent="0.2">
      <c r="A1177" s="15">
        <v>10</v>
      </c>
      <c r="B1177" s="283" t="s">
        <v>879</v>
      </c>
      <c r="C1177" s="140">
        <v>25000</v>
      </c>
      <c r="D1177" s="40"/>
      <c r="E1177" s="107"/>
    </row>
    <row r="1178" spans="1:5" x14ac:dyDescent="0.2">
      <c r="A1178" s="15">
        <v>10</v>
      </c>
      <c r="B1178" s="129" t="s">
        <v>880</v>
      </c>
      <c r="C1178" s="140">
        <v>10000</v>
      </c>
      <c r="D1178" s="40"/>
      <c r="E1178" s="108"/>
    </row>
    <row r="1179" spans="1:5" ht="25.5" x14ac:dyDescent="0.2">
      <c r="A1179" s="15">
        <v>10</v>
      </c>
      <c r="B1179" s="104" t="s">
        <v>881</v>
      </c>
      <c r="C1179" s="140">
        <v>20000</v>
      </c>
      <c r="D1179" s="40"/>
      <c r="E1179" s="111"/>
    </row>
    <row r="1180" spans="1:5" x14ac:dyDescent="0.2">
      <c r="A1180" s="15">
        <v>10</v>
      </c>
      <c r="B1180" s="129" t="s">
        <v>882</v>
      </c>
      <c r="C1180" s="140">
        <v>20000</v>
      </c>
      <c r="D1180" s="40"/>
      <c r="E1180" s="107"/>
    </row>
    <row r="1181" spans="1:5" x14ac:dyDescent="0.2">
      <c r="A1181" s="15">
        <v>10</v>
      </c>
      <c r="B1181" s="104" t="s">
        <v>883</v>
      </c>
      <c r="C1181" s="140">
        <v>50000</v>
      </c>
      <c r="D1181" s="40"/>
      <c r="E1181" s="107"/>
    </row>
    <row r="1182" spans="1:5" x14ac:dyDescent="0.2">
      <c r="A1182" s="15">
        <v>10</v>
      </c>
      <c r="B1182" s="104" t="s">
        <v>884</v>
      </c>
      <c r="C1182" s="181">
        <v>40000</v>
      </c>
      <c r="D1182" s="40"/>
      <c r="E1182" s="107"/>
    </row>
    <row r="1183" spans="1:5" x14ac:dyDescent="0.2">
      <c r="A1183" s="15">
        <v>10</v>
      </c>
      <c r="B1183" s="104" t="s">
        <v>577</v>
      </c>
      <c r="C1183" s="140">
        <v>40000</v>
      </c>
      <c r="D1183" s="40"/>
      <c r="E1183" s="107"/>
    </row>
    <row r="1184" spans="1:5" x14ac:dyDescent="0.2">
      <c r="A1184" s="15">
        <v>10</v>
      </c>
      <c r="B1184" s="104" t="s">
        <v>885</v>
      </c>
      <c r="C1184" s="140">
        <v>7000</v>
      </c>
      <c r="D1184" s="40"/>
      <c r="E1184" s="107"/>
    </row>
    <row r="1185" spans="1:5" ht="15.6" customHeight="1" x14ac:dyDescent="0.2">
      <c r="A1185" s="15">
        <v>10</v>
      </c>
      <c r="B1185" s="129" t="s">
        <v>886</v>
      </c>
      <c r="C1185" s="140">
        <v>10000</v>
      </c>
      <c r="D1185" s="40"/>
      <c r="E1185" s="108"/>
    </row>
    <row r="1186" spans="1:5" x14ac:dyDescent="0.2">
      <c r="A1186" s="31"/>
      <c r="B1186" s="282" t="s">
        <v>887</v>
      </c>
      <c r="C1186" s="140">
        <v>75000</v>
      </c>
      <c r="D1186" s="40"/>
      <c r="E1186" s="111"/>
    </row>
    <row r="1187" spans="1:5" x14ac:dyDescent="0.2">
      <c r="A1187" s="31"/>
      <c r="B1187" s="282" t="s">
        <v>888</v>
      </c>
      <c r="C1187" s="140">
        <v>25000</v>
      </c>
      <c r="D1187" s="40"/>
      <c r="E1187" s="107"/>
    </row>
    <row r="1188" spans="1:5" x14ac:dyDescent="0.2">
      <c r="A1188" s="31"/>
      <c r="B1188" s="282" t="s">
        <v>889</v>
      </c>
      <c r="C1188" s="140">
        <v>10000</v>
      </c>
      <c r="D1188" s="40"/>
      <c r="E1188" s="107"/>
    </row>
    <row r="1189" spans="1:5" x14ac:dyDescent="0.2">
      <c r="A1189" s="31"/>
      <c r="B1189" s="129" t="s">
        <v>890</v>
      </c>
      <c r="C1189" s="140">
        <v>20000</v>
      </c>
      <c r="D1189" s="40"/>
      <c r="E1189" s="108"/>
    </row>
    <row r="1190" spans="1:5" x14ac:dyDescent="0.2">
      <c r="A1190" s="31"/>
      <c r="B1190" s="129" t="s">
        <v>891</v>
      </c>
      <c r="C1190" s="140">
        <v>15000</v>
      </c>
      <c r="D1190" s="40"/>
      <c r="E1190" s="111"/>
    </row>
    <row r="1191" spans="1:5" x14ac:dyDescent="0.2">
      <c r="A1191" s="31"/>
      <c r="B1191" s="283" t="s">
        <v>892</v>
      </c>
      <c r="C1191" s="140">
        <v>20000</v>
      </c>
      <c r="D1191" s="40"/>
      <c r="E1191" s="107"/>
    </row>
    <row r="1192" spans="1:5" x14ac:dyDescent="0.2">
      <c r="A1192" s="31"/>
      <c r="B1192" s="283" t="s">
        <v>893</v>
      </c>
      <c r="C1192" s="140">
        <v>10000</v>
      </c>
      <c r="D1192" s="40"/>
      <c r="E1192" s="107"/>
    </row>
    <row r="1193" spans="1:5" x14ac:dyDescent="0.2">
      <c r="A1193" s="31"/>
      <c r="B1193" s="283" t="s">
        <v>894</v>
      </c>
      <c r="C1193" s="140">
        <v>60000</v>
      </c>
      <c r="D1193" s="40"/>
      <c r="E1193" s="108"/>
    </row>
    <row r="1194" spans="1:5" x14ac:dyDescent="0.2">
      <c r="A1194" s="31"/>
      <c r="B1194" s="104" t="s">
        <v>895</v>
      </c>
      <c r="C1194" s="140">
        <v>70000</v>
      </c>
      <c r="D1194" s="1"/>
      <c r="E1194" s="144"/>
    </row>
    <row r="1195" spans="1:5" x14ac:dyDescent="0.2">
      <c r="A1195" s="31"/>
      <c r="B1195" s="129" t="s">
        <v>896</v>
      </c>
      <c r="C1195" s="140">
        <v>25000</v>
      </c>
      <c r="D1195" s="34"/>
      <c r="E1195" s="146"/>
    </row>
    <row r="1196" spans="1:5" x14ac:dyDescent="0.2">
      <c r="A1196" s="31"/>
      <c r="B1196" s="204" t="s">
        <v>897</v>
      </c>
      <c r="C1196" s="140">
        <v>10000</v>
      </c>
      <c r="D1196" s="37"/>
      <c r="E1196" s="118"/>
    </row>
    <row r="1197" spans="1:5" x14ac:dyDescent="0.2">
      <c r="A1197" s="31"/>
      <c r="B1197" s="129" t="s">
        <v>898</v>
      </c>
      <c r="C1197" s="140">
        <v>30000</v>
      </c>
      <c r="D1197" s="40"/>
      <c r="E1197" s="111"/>
    </row>
    <row r="1198" spans="1:5" x14ac:dyDescent="0.2">
      <c r="A1198" s="31"/>
      <c r="B1198" s="283" t="s">
        <v>899</v>
      </c>
      <c r="C1198" s="140">
        <v>80000</v>
      </c>
      <c r="D1198" s="40"/>
      <c r="E1198" s="107"/>
    </row>
    <row r="1199" spans="1:5" x14ac:dyDescent="0.2">
      <c r="A1199" s="31"/>
      <c r="B1199" s="204" t="s">
        <v>900</v>
      </c>
      <c r="C1199" s="140">
        <v>35000</v>
      </c>
      <c r="D1199" s="40"/>
      <c r="E1199" s="107"/>
    </row>
    <row r="1200" spans="1:5" x14ac:dyDescent="0.2">
      <c r="A1200" s="31"/>
      <c r="B1200" s="204" t="s">
        <v>901</v>
      </c>
      <c r="C1200" s="140">
        <v>10000</v>
      </c>
      <c r="D1200" s="40"/>
      <c r="E1200" s="107"/>
    </row>
    <row r="1201" spans="1:5" x14ac:dyDescent="0.2">
      <c r="A1201" s="31"/>
      <c r="B1201" s="129" t="s">
        <v>902</v>
      </c>
      <c r="C1201" s="140">
        <v>40000</v>
      </c>
      <c r="D1201" s="40"/>
      <c r="E1201" s="107"/>
    </row>
    <row r="1202" spans="1:5" ht="13.5" customHeight="1" x14ac:dyDescent="0.2">
      <c r="A1202" s="31"/>
      <c r="B1202" s="283" t="s">
        <v>903</v>
      </c>
      <c r="C1202" s="140">
        <v>30000</v>
      </c>
      <c r="D1202" s="40"/>
      <c r="E1202" s="107"/>
    </row>
    <row r="1203" spans="1:5" x14ac:dyDescent="0.2">
      <c r="A1203" s="31"/>
      <c r="B1203" s="104" t="s">
        <v>904</v>
      </c>
      <c r="C1203" s="140">
        <v>40000</v>
      </c>
      <c r="D1203" s="40"/>
      <c r="E1203" s="107"/>
    </row>
    <row r="1204" spans="1:5" x14ac:dyDescent="0.2">
      <c r="A1204" s="31"/>
      <c r="B1204" s="129" t="s">
        <v>905</v>
      </c>
      <c r="C1204" s="140">
        <v>60000</v>
      </c>
      <c r="D1204" s="40"/>
      <c r="E1204" s="107"/>
    </row>
    <row r="1205" spans="1:5" x14ac:dyDescent="0.2">
      <c r="A1205" s="31"/>
      <c r="B1205" s="129" t="s">
        <v>906</v>
      </c>
      <c r="C1205" s="140">
        <v>100000</v>
      </c>
      <c r="D1205" s="40"/>
      <c r="E1205" s="108"/>
    </row>
    <row r="1206" spans="1:5" x14ac:dyDescent="0.2">
      <c r="A1206" s="15">
        <v>10</v>
      </c>
      <c r="B1206" s="282" t="s">
        <v>907</v>
      </c>
      <c r="C1206" s="140">
        <v>10000</v>
      </c>
      <c r="D1206" s="40"/>
      <c r="E1206" s="111"/>
    </row>
    <row r="1207" spans="1:5" x14ac:dyDescent="0.2">
      <c r="A1207" s="15">
        <v>10</v>
      </c>
      <c r="B1207" s="282" t="s">
        <v>908</v>
      </c>
      <c r="C1207" s="140">
        <v>25000</v>
      </c>
      <c r="D1207" s="40"/>
      <c r="E1207" s="107"/>
    </row>
    <row r="1208" spans="1:5" x14ac:dyDescent="0.2">
      <c r="A1208" s="15">
        <v>10</v>
      </c>
      <c r="B1208" s="129" t="s">
        <v>909</v>
      </c>
      <c r="C1208" s="140">
        <v>40000</v>
      </c>
      <c r="D1208" s="40"/>
      <c r="E1208" s="107"/>
    </row>
    <row r="1209" spans="1:5" x14ac:dyDescent="0.2">
      <c r="A1209" s="15">
        <v>10</v>
      </c>
      <c r="B1209" s="129" t="s">
        <v>910</v>
      </c>
      <c r="C1209" s="140">
        <v>50000</v>
      </c>
      <c r="D1209" s="40"/>
      <c r="E1209" s="107"/>
    </row>
    <row r="1210" spans="1:5" x14ac:dyDescent="0.2">
      <c r="A1210" s="15">
        <v>10</v>
      </c>
      <c r="B1210" s="129" t="s">
        <v>911</v>
      </c>
      <c r="C1210" s="140">
        <v>10000</v>
      </c>
      <c r="D1210" s="40"/>
      <c r="E1210" s="107"/>
    </row>
    <row r="1211" spans="1:5" ht="12.75" customHeight="1" x14ac:dyDescent="0.2">
      <c r="A1211" s="15">
        <v>10</v>
      </c>
      <c r="B1211" s="129" t="s">
        <v>912</v>
      </c>
      <c r="C1211" s="140">
        <v>20000</v>
      </c>
      <c r="D1211" s="40"/>
      <c r="E1211" s="107"/>
    </row>
    <row r="1212" spans="1:5" x14ac:dyDescent="0.2">
      <c r="A1212" s="15">
        <v>10</v>
      </c>
      <c r="B1212" s="282" t="s">
        <v>913</v>
      </c>
      <c r="C1212" s="140">
        <v>20000</v>
      </c>
      <c r="D1212" s="40"/>
      <c r="E1212" s="107"/>
    </row>
    <row r="1213" spans="1:5" x14ac:dyDescent="0.2">
      <c r="A1213" s="15">
        <v>10</v>
      </c>
      <c r="B1213" s="129" t="s">
        <v>914</v>
      </c>
      <c r="C1213" s="140">
        <v>45000</v>
      </c>
      <c r="D1213" s="40"/>
      <c r="E1213" s="107"/>
    </row>
    <row r="1214" spans="1:5" x14ac:dyDescent="0.2">
      <c r="A1214" s="15">
        <v>10</v>
      </c>
      <c r="B1214" s="129" t="s">
        <v>915</v>
      </c>
      <c r="C1214" s="140">
        <v>50000</v>
      </c>
      <c r="D1214" s="40"/>
      <c r="E1214" s="107"/>
    </row>
    <row r="1215" spans="1:5" x14ac:dyDescent="0.2">
      <c r="A1215" s="15">
        <v>10</v>
      </c>
      <c r="B1215" s="129" t="s">
        <v>916</v>
      </c>
      <c r="C1215" s="140">
        <v>15000</v>
      </c>
      <c r="D1215" s="40"/>
      <c r="E1215" s="107"/>
    </row>
    <row r="1216" spans="1:5" x14ac:dyDescent="0.2">
      <c r="A1216" s="15">
        <v>10</v>
      </c>
      <c r="B1216" s="129" t="s">
        <v>917</v>
      </c>
      <c r="C1216" s="140">
        <v>70000</v>
      </c>
      <c r="D1216" s="40"/>
      <c r="E1216" s="107"/>
    </row>
    <row r="1217" spans="1:5" x14ac:dyDescent="0.2">
      <c r="A1217" s="15">
        <v>10</v>
      </c>
      <c r="B1217" s="129" t="s">
        <v>918</v>
      </c>
      <c r="C1217" s="140">
        <v>10000</v>
      </c>
      <c r="D1217" s="40"/>
      <c r="E1217" s="107"/>
    </row>
    <row r="1218" spans="1:5" x14ac:dyDescent="0.2">
      <c r="A1218" s="15">
        <v>10</v>
      </c>
      <c r="B1218" s="129" t="s">
        <v>919</v>
      </c>
      <c r="C1218" s="140">
        <v>50000</v>
      </c>
      <c r="D1218" s="40"/>
      <c r="E1218" s="107"/>
    </row>
    <row r="1219" spans="1:5" x14ac:dyDescent="0.2">
      <c r="A1219" s="15">
        <v>10</v>
      </c>
      <c r="B1219" s="283" t="s">
        <v>920</v>
      </c>
      <c r="C1219" s="140">
        <v>40000</v>
      </c>
      <c r="D1219" s="40"/>
      <c r="E1219" s="107"/>
    </row>
    <row r="1220" spans="1:5" ht="13.5" thickBot="1" x14ac:dyDescent="0.25">
      <c r="A1220" s="15">
        <v>10</v>
      </c>
      <c r="B1220" s="442" t="s">
        <v>921</v>
      </c>
      <c r="C1220" s="369">
        <v>500000</v>
      </c>
      <c r="D1220" s="1"/>
      <c r="E1220" s="109"/>
    </row>
    <row r="1221" spans="1:5" ht="14.25" thickTop="1" thickBot="1" x14ac:dyDescent="0.25">
      <c r="A1221" s="31"/>
      <c r="B1221" s="55"/>
      <c r="C1221" s="180"/>
      <c r="D1221" s="34"/>
      <c r="E1221" s="143" t="s">
        <v>14</v>
      </c>
    </row>
    <row r="1222" spans="1:5" ht="14.25" thickTop="1" thickBot="1" x14ac:dyDescent="0.25">
      <c r="B1222" s="36" t="s">
        <v>16</v>
      </c>
      <c r="C1222" s="190" t="s">
        <v>17</v>
      </c>
      <c r="D1222" s="9"/>
      <c r="E1222" s="115" t="s">
        <v>61</v>
      </c>
    </row>
    <row r="1223" spans="1:5" ht="13.5" thickTop="1" x14ac:dyDescent="0.2">
      <c r="A1223" s="31"/>
      <c r="B1223" s="160" t="s">
        <v>922</v>
      </c>
      <c r="C1223" s="441">
        <v>20000</v>
      </c>
      <c r="D1223" s="34"/>
      <c r="E1223" s="146"/>
    </row>
    <row r="1224" spans="1:5" x14ac:dyDescent="0.2">
      <c r="B1224" s="129" t="s">
        <v>523</v>
      </c>
      <c r="C1224" s="140">
        <v>150000</v>
      </c>
      <c r="D1224" s="89"/>
      <c r="E1224" s="118"/>
    </row>
    <row r="1225" spans="1:5" x14ac:dyDescent="0.2">
      <c r="A1225" s="15">
        <v>10</v>
      </c>
      <c r="B1225" s="129" t="s">
        <v>923</v>
      </c>
      <c r="C1225" s="140">
        <v>25000</v>
      </c>
      <c r="D1225" s="40"/>
      <c r="E1225" s="144"/>
    </row>
    <row r="1226" spans="1:5" ht="12.75" customHeight="1" x14ac:dyDescent="0.2">
      <c r="A1226" s="15">
        <v>10</v>
      </c>
      <c r="B1226" s="129" t="s">
        <v>924</v>
      </c>
      <c r="C1226" s="140">
        <v>8000</v>
      </c>
      <c r="D1226" s="40"/>
      <c r="E1226" s="107"/>
    </row>
    <row r="1227" spans="1:5" x14ac:dyDescent="0.2">
      <c r="A1227" s="15">
        <v>10</v>
      </c>
      <c r="B1227" s="129" t="s">
        <v>925</v>
      </c>
      <c r="C1227" s="140">
        <v>30000</v>
      </c>
      <c r="D1227" s="40"/>
      <c r="E1227" s="107"/>
    </row>
    <row r="1228" spans="1:5" x14ac:dyDescent="0.2">
      <c r="A1228" s="15">
        <v>10</v>
      </c>
      <c r="B1228" s="129" t="s">
        <v>926</v>
      </c>
      <c r="C1228" s="140">
        <v>15000</v>
      </c>
      <c r="D1228" s="40"/>
      <c r="E1228" s="107"/>
    </row>
    <row r="1229" spans="1:5" x14ac:dyDescent="0.2">
      <c r="A1229" s="15">
        <v>10</v>
      </c>
      <c r="B1229" s="129" t="s">
        <v>927</v>
      </c>
      <c r="C1229" s="140">
        <v>15000</v>
      </c>
      <c r="D1229" s="40"/>
      <c r="E1229" s="107"/>
    </row>
    <row r="1230" spans="1:5" x14ac:dyDescent="0.2">
      <c r="A1230" s="15">
        <v>10</v>
      </c>
      <c r="B1230" s="283" t="s">
        <v>928</v>
      </c>
      <c r="C1230" s="140">
        <v>20000</v>
      </c>
      <c r="D1230" s="40"/>
      <c r="E1230" s="107"/>
    </row>
    <row r="1231" spans="1:5" x14ac:dyDescent="0.2">
      <c r="A1231" s="15">
        <v>10</v>
      </c>
      <c r="B1231" s="129" t="s">
        <v>929</v>
      </c>
      <c r="C1231" s="140">
        <v>8000</v>
      </c>
      <c r="D1231" s="40"/>
      <c r="E1231" s="107"/>
    </row>
    <row r="1232" spans="1:5" x14ac:dyDescent="0.2">
      <c r="A1232" s="15">
        <v>10</v>
      </c>
      <c r="B1232" s="129" t="s">
        <v>930</v>
      </c>
      <c r="C1232" s="140">
        <v>30000</v>
      </c>
      <c r="D1232" s="40"/>
      <c r="E1232" s="107"/>
    </row>
    <row r="1233" spans="1:5" x14ac:dyDescent="0.2">
      <c r="A1233" s="15">
        <v>10</v>
      </c>
      <c r="B1233" s="129" t="s">
        <v>931</v>
      </c>
      <c r="C1233" s="140">
        <v>10000</v>
      </c>
      <c r="D1233" s="40"/>
      <c r="E1233" s="107"/>
    </row>
    <row r="1234" spans="1:5" x14ac:dyDescent="0.2">
      <c r="A1234" s="15">
        <v>10</v>
      </c>
      <c r="B1234" s="129" t="s">
        <v>932</v>
      </c>
      <c r="C1234" s="140">
        <v>10000</v>
      </c>
      <c r="D1234" s="40"/>
      <c r="E1234" s="108"/>
    </row>
    <row r="1235" spans="1:5" x14ac:dyDescent="0.2">
      <c r="A1235" s="15">
        <v>10</v>
      </c>
      <c r="B1235" s="129" t="s">
        <v>933</v>
      </c>
      <c r="C1235" s="140">
        <v>20000</v>
      </c>
      <c r="D1235" s="40"/>
      <c r="E1235" s="107"/>
    </row>
    <row r="1236" spans="1:5" x14ac:dyDescent="0.2">
      <c r="A1236" s="15">
        <v>10</v>
      </c>
      <c r="B1236" s="282" t="s">
        <v>580</v>
      </c>
      <c r="C1236" s="140">
        <v>80000</v>
      </c>
      <c r="D1236" s="40"/>
      <c r="E1236" s="107"/>
    </row>
    <row r="1237" spans="1:5" x14ac:dyDescent="0.2">
      <c r="A1237" s="15">
        <v>10</v>
      </c>
      <c r="B1237" s="282" t="s">
        <v>934</v>
      </c>
      <c r="C1237" s="140">
        <v>10000</v>
      </c>
      <c r="D1237" s="40"/>
      <c r="E1237" s="107"/>
    </row>
    <row r="1238" spans="1:5" x14ac:dyDescent="0.2">
      <c r="A1238" s="15">
        <v>10</v>
      </c>
      <c r="B1238" s="282" t="s">
        <v>935</v>
      </c>
      <c r="C1238" s="140">
        <v>5000</v>
      </c>
      <c r="D1238" s="40"/>
      <c r="E1238" s="107"/>
    </row>
    <row r="1239" spans="1:5" x14ac:dyDescent="0.2">
      <c r="A1239" s="15">
        <v>10</v>
      </c>
      <c r="B1239" s="282" t="s">
        <v>936</v>
      </c>
      <c r="C1239" s="140">
        <v>5000</v>
      </c>
      <c r="D1239" s="40"/>
      <c r="E1239" s="108"/>
    </row>
    <row r="1240" spans="1:5" x14ac:dyDescent="0.2">
      <c r="A1240" s="15">
        <v>10</v>
      </c>
      <c r="B1240" s="282" t="s">
        <v>937</v>
      </c>
      <c r="C1240" s="140">
        <v>20000</v>
      </c>
      <c r="D1240" s="40"/>
      <c r="E1240" s="111"/>
    </row>
    <row r="1241" spans="1:5" ht="25.5" x14ac:dyDescent="0.2">
      <c r="A1241" s="15">
        <v>10</v>
      </c>
      <c r="B1241" s="282" t="s">
        <v>611</v>
      </c>
      <c r="C1241" s="140">
        <v>10000</v>
      </c>
      <c r="D1241" s="40"/>
      <c r="E1241" s="107"/>
    </row>
    <row r="1242" spans="1:5" x14ac:dyDescent="0.2">
      <c r="A1242" s="15">
        <v>10</v>
      </c>
      <c r="B1242" s="283" t="s">
        <v>938</v>
      </c>
      <c r="C1242" s="140">
        <v>80000</v>
      </c>
      <c r="D1242" s="40"/>
      <c r="E1242" s="107"/>
    </row>
    <row r="1243" spans="1:5" x14ac:dyDescent="0.2">
      <c r="A1243" s="15">
        <v>10</v>
      </c>
      <c r="B1243" s="129" t="s">
        <v>939</v>
      </c>
      <c r="C1243" s="140">
        <v>20000</v>
      </c>
      <c r="D1243" s="40"/>
      <c r="E1243" s="107"/>
    </row>
    <row r="1244" spans="1:5" ht="25.5" x14ac:dyDescent="0.2">
      <c r="A1244" s="15">
        <v>10</v>
      </c>
      <c r="B1244" s="129" t="s">
        <v>940</v>
      </c>
      <c r="C1244" s="140">
        <v>10000</v>
      </c>
      <c r="D1244" s="40"/>
      <c r="E1244" s="107"/>
    </row>
    <row r="1245" spans="1:5" x14ac:dyDescent="0.2">
      <c r="A1245" s="15">
        <v>10</v>
      </c>
      <c r="B1245" s="129" t="s">
        <v>941</v>
      </c>
      <c r="C1245" s="140">
        <v>10000</v>
      </c>
      <c r="D1245" s="40"/>
      <c r="E1245" s="107"/>
    </row>
    <row r="1246" spans="1:5" x14ac:dyDescent="0.2">
      <c r="A1246" s="15">
        <v>10</v>
      </c>
      <c r="B1246" s="129" t="s">
        <v>942</v>
      </c>
      <c r="C1246" s="140">
        <v>10000</v>
      </c>
      <c r="D1246" s="40"/>
      <c r="E1246" s="108"/>
    </row>
    <row r="1247" spans="1:5" x14ac:dyDescent="0.2">
      <c r="A1247" s="31"/>
      <c r="B1247" s="129" t="s">
        <v>943</v>
      </c>
      <c r="C1247" s="140">
        <v>10000</v>
      </c>
      <c r="D1247" s="34"/>
      <c r="E1247" s="116"/>
    </row>
    <row r="1248" spans="1:5" x14ac:dyDescent="0.2">
      <c r="B1248" s="129" t="s">
        <v>944</v>
      </c>
      <c r="C1248" s="140">
        <v>10000</v>
      </c>
      <c r="D1248" s="89"/>
      <c r="E1248" s="118"/>
    </row>
    <row r="1249" spans="1:5" x14ac:dyDescent="0.2">
      <c r="A1249" s="15">
        <v>10</v>
      </c>
      <c r="B1249" s="129" t="s">
        <v>945</v>
      </c>
      <c r="C1249" s="140">
        <v>20000</v>
      </c>
      <c r="D1249" s="40"/>
      <c r="E1249" s="111"/>
    </row>
    <row r="1250" spans="1:5" x14ac:dyDescent="0.2">
      <c r="A1250" s="15">
        <v>10</v>
      </c>
      <c r="B1250" s="129" t="s">
        <v>946</v>
      </c>
      <c r="C1250" s="140">
        <v>5000</v>
      </c>
      <c r="D1250" s="1"/>
      <c r="E1250" s="108"/>
    </row>
    <row r="1251" spans="1:5" x14ac:dyDescent="0.2">
      <c r="A1251" s="31"/>
      <c r="B1251" s="283" t="s">
        <v>947</v>
      </c>
      <c r="C1251" s="140">
        <v>18000</v>
      </c>
      <c r="D1251" s="34"/>
      <c r="E1251" s="116"/>
    </row>
    <row r="1252" spans="1:5" ht="25.5" x14ac:dyDescent="0.2">
      <c r="B1252" s="282" t="s">
        <v>948</v>
      </c>
      <c r="C1252" s="140">
        <v>20000</v>
      </c>
      <c r="D1252" s="89"/>
      <c r="E1252" s="118"/>
    </row>
    <row r="1253" spans="1:5" ht="12.75" customHeight="1" x14ac:dyDescent="0.2">
      <c r="A1253" s="31"/>
      <c r="B1253" s="129" t="s">
        <v>949</v>
      </c>
      <c r="C1253" s="140">
        <v>10000</v>
      </c>
      <c r="D1253" s="40"/>
      <c r="E1253" s="111"/>
    </row>
    <row r="1254" spans="1:5" x14ac:dyDescent="0.2">
      <c r="A1254" s="31"/>
      <c r="B1254" s="129" t="s">
        <v>950</v>
      </c>
      <c r="C1254" s="140">
        <v>10000</v>
      </c>
      <c r="D1254" s="40"/>
      <c r="E1254" s="107"/>
    </row>
    <row r="1255" spans="1:5" x14ac:dyDescent="0.2">
      <c r="A1255" s="31"/>
      <c r="B1255" s="129" t="s">
        <v>951</v>
      </c>
      <c r="C1255" s="140">
        <v>40000</v>
      </c>
      <c r="D1255" s="40"/>
      <c r="E1255" s="107"/>
    </row>
    <row r="1256" spans="1:5" x14ac:dyDescent="0.2">
      <c r="A1256" s="31"/>
      <c r="B1256" s="282" t="s">
        <v>952</v>
      </c>
      <c r="C1256" s="140">
        <v>25000</v>
      </c>
      <c r="D1256" s="40"/>
      <c r="E1256" s="107"/>
    </row>
    <row r="1257" spans="1:5" x14ac:dyDescent="0.2">
      <c r="A1257" s="31"/>
      <c r="B1257" s="129" t="s">
        <v>953</v>
      </c>
      <c r="C1257" s="140">
        <v>5000</v>
      </c>
      <c r="D1257" s="40"/>
      <c r="E1257" s="107"/>
    </row>
    <row r="1258" spans="1:5" x14ac:dyDescent="0.2">
      <c r="A1258" s="31"/>
      <c r="B1258" s="129" t="s">
        <v>954</v>
      </c>
      <c r="C1258" s="140">
        <v>10000</v>
      </c>
      <c r="D1258" s="40"/>
      <c r="E1258" s="107"/>
    </row>
    <row r="1259" spans="1:5" x14ac:dyDescent="0.2">
      <c r="A1259" s="31"/>
      <c r="B1259" s="129" t="s">
        <v>955</v>
      </c>
      <c r="C1259" s="140">
        <v>25000</v>
      </c>
      <c r="D1259" s="40"/>
      <c r="E1259" s="107"/>
    </row>
    <row r="1260" spans="1:5" x14ac:dyDescent="0.2">
      <c r="A1260" s="31"/>
      <c r="B1260" s="129" t="s">
        <v>956</v>
      </c>
      <c r="C1260" s="140">
        <v>20000</v>
      </c>
      <c r="D1260" s="40"/>
      <c r="E1260" s="107"/>
    </row>
    <row r="1261" spans="1:5" x14ac:dyDescent="0.2">
      <c r="A1261" s="31"/>
      <c r="B1261" s="129" t="s">
        <v>532</v>
      </c>
      <c r="C1261" s="140">
        <v>20000</v>
      </c>
      <c r="D1261" s="40"/>
      <c r="E1261" s="108"/>
    </row>
    <row r="1262" spans="1:5" x14ac:dyDescent="0.2">
      <c r="A1262" s="31"/>
      <c r="B1262" s="129" t="s">
        <v>957</v>
      </c>
      <c r="C1262" s="140">
        <v>10000</v>
      </c>
      <c r="D1262" s="40"/>
      <c r="E1262" s="111"/>
    </row>
    <row r="1263" spans="1:5" x14ac:dyDescent="0.2">
      <c r="A1263" s="31"/>
      <c r="B1263" s="129" t="s">
        <v>958</v>
      </c>
      <c r="C1263" s="140">
        <v>8000</v>
      </c>
      <c r="D1263" s="40"/>
      <c r="E1263" s="107"/>
    </row>
    <row r="1264" spans="1:5" x14ac:dyDescent="0.2">
      <c r="A1264" s="31"/>
      <c r="B1264" s="283" t="s">
        <v>959</v>
      </c>
      <c r="C1264" s="140">
        <v>15000</v>
      </c>
      <c r="D1264" s="40"/>
      <c r="E1264" s="107"/>
    </row>
    <row r="1265" spans="1:5" x14ac:dyDescent="0.2">
      <c r="A1265" s="31"/>
      <c r="B1265" s="129" t="s">
        <v>960</v>
      </c>
      <c r="C1265" s="140">
        <v>5000</v>
      </c>
      <c r="D1265" s="40"/>
      <c r="E1265" s="107"/>
    </row>
    <row r="1266" spans="1:5" x14ac:dyDescent="0.2">
      <c r="A1266" s="31"/>
      <c r="B1266" s="129" t="s">
        <v>961</v>
      </c>
      <c r="C1266" s="140">
        <v>175000</v>
      </c>
      <c r="D1266" s="40"/>
      <c r="E1266" s="107"/>
    </row>
    <row r="1267" spans="1:5" x14ac:dyDescent="0.2">
      <c r="A1267" s="31"/>
      <c r="B1267" s="129" t="s">
        <v>962</v>
      </c>
      <c r="C1267" s="140">
        <v>20000</v>
      </c>
      <c r="D1267" s="40"/>
      <c r="E1267" s="107"/>
    </row>
    <row r="1268" spans="1:5" x14ac:dyDescent="0.2">
      <c r="A1268" s="31"/>
      <c r="B1268" s="282" t="s">
        <v>963</v>
      </c>
      <c r="C1268" s="140">
        <v>10000</v>
      </c>
      <c r="D1268" s="40"/>
      <c r="E1268" s="107"/>
    </row>
    <row r="1269" spans="1:5" x14ac:dyDescent="0.2">
      <c r="A1269" s="31"/>
      <c r="B1269" s="129" t="s">
        <v>964</v>
      </c>
      <c r="C1269" s="181">
        <v>15000</v>
      </c>
      <c r="D1269" s="40"/>
      <c r="E1269" s="108"/>
    </row>
    <row r="1270" spans="1:5" x14ac:dyDescent="0.2">
      <c r="A1270" s="31"/>
      <c r="B1270" s="129" t="s">
        <v>965</v>
      </c>
      <c r="C1270" s="181">
        <v>10000</v>
      </c>
      <c r="D1270" s="40"/>
      <c r="E1270" s="111"/>
    </row>
    <row r="1271" spans="1:5" x14ac:dyDescent="0.2">
      <c r="A1271" s="31"/>
      <c r="B1271" s="129" t="s">
        <v>966</v>
      </c>
      <c r="C1271" s="181">
        <v>23000</v>
      </c>
      <c r="D1271" s="40"/>
      <c r="E1271" s="107"/>
    </row>
    <row r="1272" spans="1:5" ht="15.75" customHeight="1" x14ac:dyDescent="0.2">
      <c r="A1272" s="31"/>
      <c r="B1272" s="129" t="s">
        <v>967</v>
      </c>
      <c r="C1272" s="181">
        <v>10000</v>
      </c>
      <c r="D1272" s="40"/>
      <c r="E1272" s="107"/>
    </row>
    <row r="1273" spans="1:5" x14ac:dyDescent="0.2">
      <c r="A1273" s="31"/>
      <c r="B1273" s="282" t="s">
        <v>968</v>
      </c>
      <c r="C1273" s="181">
        <v>60000</v>
      </c>
      <c r="D1273" s="40"/>
      <c r="E1273" s="108"/>
    </row>
    <row r="1274" spans="1:5" x14ac:dyDescent="0.2">
      <c r="A1274" s="15">
        <v>10</v>
      </c>
      <c r="B1274" s="282" t="s">
        <v>969</v>
      </c>
      <c r="C1274" s="181">
        <v>50000</v>
      </c>
      <c r="D1274" s="40"/>
      <c r="E1274" s="111"/>
    </row>
    <row r="1275" spans="1:5" x14ac:dyDescent="0.2">
      <c r="A1275" s="15">
        <v>10</v>
      </c>
      <c r="B1275" s="282" t="s">
        <v>970</v>
      </c>
      <c r="C1275" s="181">
        <v>5000</v>
      </c>
      <c r="D1275" s="40"/>
      <c r="E1275" s="108"/>
    </row>
    <row r="1276" spans="1:5" x14ac:dyDescent="0.2">
      <c r="A1276" s="15">
        <v>10</v>
      </c>
      <c r="B1276" s="282" t="s">
        <v>971</v>
      </c>
      <c r="C1276" s="181">
        <v>25000</v>
      </c>
      <c r="D1276" s="40"/>
      <c r="E1276" s="111"/>
    </row>
    <row r="1277" spans="1:5" x14ac:dyDescent="0.2">
      <c r="A1277" s="15">
        <v>10</v>
      </c>
      <c r="B1277" s="129" t="s">
        <v>972</v>
      </c>
      <c r="C1277" s="181">
        <v>60000</v>
      </c>
      <c r="D1277" s="40"/>
      <c r="E1277" s="107"/>
    </row>
    <row r="1278" spans="1:5" x14ac:dyDescent="0.2">
      <c r="A1278" s="15">
        <v>10</v>
      </c>
      <c r="B1278" s="282" t="s">
        <v>973</v>
      </c>
      <c r="C1278" s="181">
        <v>15000</v>
      </c>
      <c r="D1278" s="40"/>
      <c r="E1278" s="107"/>
    </row>
    <row r="1279" spans="1:5" x14ac:dyDescent="0.2">
      <c r="A1279" s="15">
        <v>10</v>
      </c>
      <c r="B1279" s="282" t="s">
        <v>974</v>
      </c>
      <c r="C1279" s="181">
        <v>10000</v>
      </c>
      <c r="D1279" s="40"/>
      <c r="E1279" s="107"/>
    </row>
    <row r="1280" spans="1:5" x14ac:dyDescent="0.2">
      <c r="A1280" s="15">
        <v>10</v>
      </c>
      <c r="B1280" s="282" t="s">
        <v>975</v>
      </c>
      <c r="C1280" s="181">
        <v>40000</v>
      </c>
      <c r="D1280" s="40"/>
      <c r="E1280" s="107"/>
    </row>
    <row r="1281" spans="1:9" x14ac:dyDescent="0.2">
      <c r="A1281" s="15">
        <v>10</v>
      </c>
      <c r="B1281" s="129" t="s">
        <v>976</v>
      </c>
      <c r="C1281" s="181">
        <v>20000</v>
      </c>
      <c r="D1281" s="40"/>
      <c r="E1281" s="107"/>
    </row>
    <row r="1282" spans="1:9" x14ac:dyDescent="0.2">
      <c r="A1282" s="15">
        <v>10</v>
      </c>
      <c r="B1282" s="129" t="s">
        <v>606</v>
      </c>
      <c r="C1282" s="181">
        <v>8000</v>
      </c>
      <c r="D1282" s="40"/>
      <c r="E1282" s="107"/>
    </row>
    <row r="1283" spans="1:9" x14ac:dyDescent="0.2">
      <c r="A1283" s="15">
        <v>10</v>
      </c>
      <c r="B1283" s="129" t="s">
        <v>977</v>
      </c>
      <c r="C1283" s="181">
        <v>10000</v>
      </c>
      <c r="D1283" s="40"/>
      <c r="E1283" s="107"/>
    </row>
    <row r="1284" spans="1:9" x14ac:dyDescent="0.2">
      <c r="A1284" s="15">
        <v>10</v>
      </c>
      <c r="B1284" s="129" t="s">
        <v>978</v>
      </c>
      <c r="C1284" s="181">
        <v>5000</v>
      </c>
      <c r="D1284" s="40"/>
      <c r="E1284" s="107"/>
    </row>
    <row r="1285" spans="1:9" x14ac:dyDescent="0.2">
      <c r="A1285" s="15">
        <v>10</v>
      </c>
      <c r="B1285" s="282" t="s">
        <v>979</v>
      </c>
      <c r="C1285" s="181">
        <v>25000</v>
      </c>
      <c r="D1285" s="40"/>
      <c r="E1285" s="107"/>
    </row>
    <row r="1286" spans="1:9" x14ac:dyDescent="0.2">
      <c r="A1286" s="15">
        <v>10</v>
      </c>
      <c r="B1286" s="129" t="s">
        <v>980</v>
      </c>
      <c r="C1286" s="181">
        <v>20000</v>
      </c>
      <c r="D1286" s="40"/>
      <c r="E1286" s="107"/>
    </row>
    <row r="1287" spans="1:9" x14ac:dyDescent="0.2">
      <c r="A1287" s="15">
        <v>10</v>
      </c>
      <c r="B1287" s="281" t="s">
        <v>981</v>
      </c>
      <c r="C1287" s="181">
        <v>35000</v>
      </c>
      <c r="D1287" s="40"/>
      <c r="E1287" s="107"/>
    </row>
    <row r="1288" spans="1:9" ht="17.25" customHeight="1" x14ac:dyDescent="0.2">
      <c r="A1288" s="15">
        <v>10</v>
      </c>
      <c r="B1288" s="282" t="s">
        <v>982</v>
      </c>
      <c r="C1288" s="181">
        <v>150000</v>
      </c>
      <c r="D1288" s="40"/>
      <c r="E1288" s="107"/>
    </row>
    <row r="1289" spans="1:9" ht="15.75" customHeight="1" x14ac:dyDescent="0.2">
      <c r="A1289" s="15">
        <v>10</v>
      </c>
      <c r="B1289" s="129" t="s">
        <v>983</v>
      </c>
      <c r="C1289" s="181">
        <v>5000</v>
      </c>
      <c r="D1289" s="40"/>
      <c r="E1289" s="131"/>
    </row>
    <row r="1290" spans="1:9" x14ac:dyDescent="0.2">
      <c r="A1290" s="15">
        <v>10</v>
      </c>
      <c r="B1290" s="129" t="s">
        <v>984</v>
      </c>
      <c r="C1290" s="181">
        <v>10000</v>
      </c>
      <c r="D1290" s="40"/>
      <c r="E1290" s="108"/>
    </row>
    <row r="1291" spans="1:9" ht="14.25" customHeight="1" thickBot="1" x14ac:dyDescent="0.25">
      <c r="A1291" s="15">
        <v>10</v>
      </c>
      <c r="B1291" s="388" t="s">
        <v>985</v>
      </c>
      <c r="C1291" s="393">
        <v>700000</v>
      </c>
      <c r="D1291" s="40"/>
      <c r="E1291" s="109"/>
    </row>
    <row r="1292" spans="1:9" s="1" customFormat="1" ht="14.25" customHeight="1" thickTop="1" x14ac:dyDescent="0.2">
      <c r="A1292" s="31"/>
      <c r="B1292" s="390"/>
      <c r="C1292" s="395"/>
      <c r="E1292" s="139"/>
      <c r="F1292" s="55"/>
      <c r="G1292" s="17"/>
      <c r="H1292" s="88"/>
      <c r="I1292" s="7"/>
    </row>
    <row r="1293" spans="1:9" s="1" customFormat="1" ht="14.25" customHeight="1" thickBot="1" x14ac:dyDescent="0.25">
      <c r="A1293" s="31"/>
      <c r="B1293" s="55"/>
      <c r="C1293" s="180"/>
      <c r="D1293" s="34"/>
      <c r="E1293" s="143" t="s">
        <v>14</v>
      </c>
      <c r="F1293" s="55"/>
      <c r="G1293" s="17"/>
      <c r="H1293" s="88"/>
      <c r="I1293" s="7"/>
    </row>
    <row r="1294" spans="1:9" s="1" customFormat="1" ht="14.25" customHeight="1" thickTop="1" thickBot="1" x14ac:dyDescent="0.25">
      <c r="A1294" s="31"/>
      <c r="B1294" s="36" t="s">
        <v>16</v>
      </c>
      <c r="C1294" s="190" t="s">
        <v>17</v>
      </c>
      <c r="D1294" s="9"/>
      <c r="E1294" s="115" t="s">
        <v>61</v>
      </c>
      <c r="F1294" s="55"/>
      <c r="G1294" s="17"/>
      <c r="H1294" s="88"/>
      <c r="I1294" s="7"/>
    </row>
    <row r="1295" spans="1:9" ht="13.5" thickTop="1" x14ac:dyDescent="0.2">
      <c r="A1295" s="15">
        <v>10</v>
      </c>
      <c r="B1295" s="160" t="s">
        <v>986</v>
      </c>
      <c r="C1295" s="176">
        <v>10000</v>
      </c>
      <c r="D1295" s="1"/>
      <c r="E1295" s="144"/>
    </row>
    <row r="1296" spans="1:9" x14ac:dyDescent="0.2">
      <c r="A1296" s="31"/>
      <c r="B1296" s="129" t="s">
        <v>987</v>
      </c>
      <c r="C1296" s="181">
        <v>13000</v>
      </c>
      <c r="D1296" s="34"/>
      <c r="E1296" s="116"/>
    </row>
    <row r="1297" spans="1:5" ht="25.5" x14ac:dyDescent="0.2">
      <c r="B1297" s="282" t="s">
        <v>988</v>
      </c>
      <c r="C1297" s="181">
        <v>10000</v>
      </c>
      <c r="D1297" s="89"/>
      <c r="E1297" s="118"/>
    </row>
    <row r="1298" spans="1:5" x14ac:dyDescent="0.2">
      <c r="A1298" s="15">
        <v>10</v>
      </c>
      <c r="B1298" s="129" t="s">
        <v>989</v>
      </c>
      <c r="C1298" s="181">
        <v>10000</v>
      </c>
      <c r="D1298" s="40"/>
      <c r="E1298" s="111"/>
    </row>
    <row r="1299" spans="1:5" x14ac:dyDescent="0.2">
      <c r="A1299" s="15">
        <v>10</v>
      </c>
      <c r="B1299" s="129" t="s">
        <v>990</v>
      </c>
      <c r="C1299" s="181">
        <v>30000</v>
      </c>
      <c r="D1299" s="40"/>
      <c r="E1299" s="107"/>
    </row>
    <row r="1300" spans="1:5" ht="15" customHeight="1" x14ac:dyDescent="0.2">
      <c r="A1300" s="15">
        <v>10</v>
      </c>
      <c r="B1300" s="129" t="s">
        <v>991</v>
      </c>
      <c r="C1300" s="181">
        <v>10000</v>
      </c>
      <c r="D1300" s="40"/>
      <c r="E1300" s="108"/>
    </row>
    <row r="1301" spans="1:5" x14ac:dyDescent="0.2">
      <c r="B1301" s="129" t="s">
        <v>992</v>
      </c>
      <c r="C1301" s="181">
        <v>10000</v>
      </c>
      <c r="D1301" s="40"/>
      <c r="E1301" s="108"/>
    </row>
    <row r="1302" spans="1:5" x14ac:dyDescent="0.2">
      <c r="B1302" s="129" t="s">
        <v>993</v>
      </c>
      <c r="C1302" s="181">
        <v>15000</v>
      </c>
      <c r="D1302" s="40"/>
      <c r="E1302" s="108"/>
    </row>
    <row r="1303" spans="1:5" x14ac:dyDescent="0.2">
      <c r="B1303" s="129" t="s">
        <v>994</v>
      </c>
      <c r="C1303" s="181">
        <v>15000</v>
      </c>
      <c r="D1303" s="40"/>
      <c r="E1303" s="108"/>
    </row>
    <row r="1304" spans="1:5" ht="15.75" customHeight="1" x14ac:dyDescent="0.2">
      <c r="B1304" s="129" t="s">
        <v>995</v>
      </c>
      <c r="C1304" s="181">
        <v>5000</v>
      </c>
      <c r="D1304" s="40"/>
      <c r="E1304" s="108"/>
    </row>
    <row r="1305" spans="1:5" x14ac:dyDescent="0.2">
      <c r="B1305" s="129" t="s">
        <v>996</v>
      </c>
      <c r="C1305" s="181">
        <v>10000</v>
      </c>
      <c r="D1305" s="40"/>
      <c r="E1305" s="108"/>
    </row>
    <row r="1306" spans="1:5" x14ac:dyDescent="0.2">
      <c r="B1306" s="129" t="s">
        <v>997</v>
      </c>
      <c r="C1306" s="181">
        <v>22000</v>
      </c>
      <c r="D1306" s="40"/>
      <c r="E1306" s="144"/>
    </row>
    <row r="1307" spans="1:5" ht="25.5" x14ac:dyDescent="0.2">
      <c r="B1307" s="282" t="s">
        <v>998</v>
      </c>
      <c r="C1307" s="181">
        <v>10000</v>
      </c>
      <c r="D1307" s="40"/>
      <c r="E1307" s="144"/>
    </row>
    <row r="1308" spans="1:5" x14ac:dyDescent="0.2">
      <c r="B1308" s="281" t="s">
        <v>999</v>
      </c>
      <c r="C1308" s="181">
        <v>10000</v>
      </c>
      <c r="D1308" s="40"/>
      <c r="E1308" s="108"/>
    </row>
    <row r="1309" spans="1:5" x14ac:dyDescent="0.2">
      <c r="B1309" s="129" t="s">
        <v>1000</v>
      </c>
      <c r="C1309" s="181">
        <v>15000</v>
      </c>
      <c r="D1309" s="40"/>
      <c r="E1309" s="108"/>
    </row>
    <row r="1310" spans="1:5" x14ac:dyDescent="0.2">
      <c r="B1310" s="129" t="s">
        <v>1001</v>
      </c>
      <c r="C1310" s="181">
        <v>50000</v>
      </c>
      <c r="D1310" s="40"/>
      <c r="E1310" s="108"/>
    </row>
    <row r="1311" spans="1:5" x14ac:dyDescent="0.2">
      <c r="B1311" s="129" t="s">
        <v>1002</v>
      </c>
      <c r="C1311" s="181">
        <v>10000</v>
      </c>
      <c r="D1311" s="40"/>
      <c r="E1311" s="108"/>
    </row>
    <row r="1312" spans="1:5" x14ac:dyDescent="0.2">
      <c r="B1312" s="129" t="s">
        <v>586</v>
      </c>
      <c r="C1312" s="181">
        <v>80000</v>
      </c>
      <c r="D1312" s="40"/>
      <c r="E1312" s="108"/>
    </row>
    <row r="1313" spans="1:5" x14ac:dyDescent="0.2">
      <c r="B1313" s="104" t="s">
        <v>722</v>
      </c>
      <c r="C1313" s="92">
        <v>100000</v>
      </c>
      <c r="D1313" s="40"/>
      <c r="E1313" s="108"/>
    </row>
    <row r="1314" spans="1:5" x14ac:dyDescent="0.2">
      <c r="B1314" s="104" t="s">
        <v>1003</v>
      </c>
      <c r="C1314" s="92">
        <v>15000</v>
      </c>
      <c r="D1314" s="40"/>
      <c r="E1314" s="108"/>
    </row>
    <row r="1315" spans="1:5" x14ac:dyDescent="0.2">
      <c r="B1315" s="129" t="s">
        <v>1004</v>
      </c>
      <c r="C1315" s="92">
        <v>10000</v>
      </c>
      <c r="D1315" s="40"/>
      <c r="E1315" s="108"/>
    </row>
    <row r="1316" spans="1:5" x14ac:dyDescent="0.2">
      <c r="B1316" s="282" t="s">
        <v>1005</v>
      </c>
      <c r="C1316" s="92">
        <v>10000</v>
      </c>
      <c r="D1316" s="40"/>
      <c r="E1316" s="108"/>
    </row>
    <row r="1317" spans="1:5" x14ac:dyDescent="0.2">
      <c r="B1317" s="282" t="s">
        <v>730</v>
      </c>
      <c r="C1317" s="92">
        <v>10000</v>
      </c>
      <c r="D1317" s="40"/>
      <c r="E1317" s="108"/>
    </row>
    <row r="1318" spans="1:5" x14ac:dyDescent="0.2">
      <c r="B1318" s="129" t="s">
        <v>1006</v>
      </c>
      <c r="C1318" s="92">
        <v>5000</v>
      </c>
      <c r="D1318" s="40"/>
      <c r="E1318" s="108"/>
    </row>
    <row r="1319" spans="1:5" x14ac:dyDescent="0.2">
      <c r="A1319" s="31"/>
      <c r="B1319" s="160" t="s">
        <v>735</v>
      </c>
      <c r="C1319" s="420">
        <v>5000</v>
      </c>
      <c r="D1319" s="40"/>
      <c r="E1319" s="144"/>
    </row>
    <row r="1320" spans="1:5" x14ac:dyDescent="0.2">
      <c r="A1320" s="31"/>
      <c r="B1320" s="282" t="s">
        <v>737</v>
      </c>
      <c r="C1320" s="92">
        <v>15000</v>
      </c>
      <c r="D1320" s="40"/>
      <c r="E1320" s="108"/>
    </row>
    <row r="1321" spans="1:5" x14ac:dyDescent="0.2">
      <c r="A1321" s="31"/>
      <c r="B1321" s="282" t="s">
        <v>742</v>
      </c>
      <c r="C1321" s="92">
        <v>10000</v>
      </c>
      <c r="D1321" s="40"/>
      <c r="E1321" s="131"/>
    </row>
    <row r="1322" spans="1:5" x14ac:dyDescent="0.2">
      <c r="A1322" s="31"/>
      <c r="B1322" s="282" t="s">
        <v>1007</v>
      </c>
      <c r="C1322" s="181">
        <v>10000</v>
      </c>
      <c r="D1322" s="34"/>
      <c r="E1322" s="116"/>
    </row>
    <row r="1323" spans="1:5" x14ac:dyDescent="0.2">
      <c r="B1323" s="282" t="s">
        <v>1008</v>
      </c>
      <c r="C1323" s="181">
        <v>30000</v>
      </c>
      <c r="D1323" s="89"/>
      <c r="E1323" s="118"/>
    </row>
    <row r="1324" spans="1:5" x14ac:dyDescent="0.2">
      <c r="A1324" s="31"/>
      <c r="B1324" s="93" t="s">
        <v>1009</v>
      </c>
      <c r="C1324" s="181">
        <v>30000</v>
      </c>
      <c r="D1324" s="40"/>
      <c r="E1324" s="144"/>
    </row>
    <row r="1325" spans="1:5" x14ac:dyDescent="0.2">
      <c r="A1325" s="31"/>
      <c r="B1325" s="93" t="s">
        <v>752</v>
      </c>
      <c r="C1325" s="181">
        <v>20000</v>
      </c>
      <c r="D1325" s="40"/>
      <c r="E1325" s="108"/>
    </row>
    <row r="1326" spans="1:5" x14ac:dyDescent="0.2">
      <c r="A1326" s="31"/>
      <c r="B1326" s="93" t="s">
        <v>1010</v>
      </c>
      <c r="C1326" s="181">
        <v>50000</v>
      </c>
      <c r="D1326" s="1"/>
      <c r="E1326" s="108"/>
    </row>
    <row r="1327" spans="1:5" x14ac:dyDescent="0.2">
      <c r="A1327" s="31"/>
      <c r="B1327" s="93" t="s">
        <v>1011</v>
      </c>
      <c r="C1327" s="181">
        <v>10000</v>
      </c>
      <c r="D1327" s="34"/>
      <c r="E1327" s="116"/>
    </row>
    <row r="1328" spans="1:5" x14ac:dyDescent="0.2">
      <c r="B1328" s="129" t="s">
        <v>1012</v>
      </c>
      <c r="C1328" s="181">
        <v>20000</v>
      </c>
      <c r="D1328" s="89"/>
      <c r="E1328" s="118"/>
    </row>
    <row r="1329" spans="1:5" x14ac:dyDescent="0.2">
      <c r="A1329" s="31"/>
      <c r="B1329" s="93" t="s">
        <v>1013</v>
      </c>
      <c r="C1329" s="181">
        <v>10000</v>
      </c>
      <c r="D1329" s="40"/>
      <c r="E1329" s="144"/>
    </row>
    <row r="1330" spans="1:5" x14ac:dyDescent="0.2">
      <c r="A1330" s="31"/>
      <c r="B1330" s="93" t="s">
        <v>1014</v>
      </c>
      <c r="C1330" s="181">
        <v>100000</v>
      </c>
      <c r="D1330" s="40"/>
      <c r="E1330" s="108"/>
    </row>
    <row r="1331" spans="1:5" x14ac:dyDescent="0.2">
      <c r="A1331" s="31"/>
      <c r="B1331" s="129" t="s">
        <v>1015</v>
      </c>
      <c r="C1331" s="181">
        <v>40000</v>
      </c>
      <c r="D1331" s="40"/>
      <c r="E1331" s="108"/>
    </row>
    <row r="1332" spans="1:5" x14ac:dyDescent="0.2">
      <c r="A1332" s="31"/>
      <c r="B1332" s="281" t="s">
        <v>806</v>
      </c>
      <c r="C1332" s="181">
        <v>160000</v>
      </c>
      <c r="D1332" s="40"/>
      <c r="E1332" s="108"/>
    </row>
    <row r="1333" spans="1:5" x14ac:dyDescent="0.2">
      <c r="A1333" s="31"/>
      <c r="B1333" s="281" t="s">
        <v>1016</v>
      </c>
      <c r="C1333" s="181">
        <v>10000</v>
      </c>
      <c r="D1333" s="40"/>
      <c r="E1333" s="108"/>
    </row>
    <row r="1334" spans="1:5" x14ac:dyDescent="0.2">
      <c r="A1334" s="31"/>
      <c r="B1334" s="281" t="s">
        <v>810</v>
      </c>
      <c r="C1334" s="181">
        <v>10000</v>
      </c>
      <c r="D1334" s="40"/>
      <c r="E1334" s="108"/>
    </row>
    <row r="1335" spans="1:5" x14ac:dyDescent="0.2">
      <c r="A1335" s="31"/>
      <c r="B1335" s="284" t="s">
        <v>1017</v>
      </c>
      <c r="C1335" s="181">
        <v>15000</v>
      </c>
      <c r="D1335" s="40"/>
      <c r="E1335" s="144"/>
    </row>
    <row r="1336" spans="1:5" x14ac:dyDescent="0.2">
      <c r="A1336" s="31"/>
      <c r="B1336" s="284" t="s">
        <v>1017</v>
      </c>
      <c r="C1336" s="181">
        <v>100000</v>
      </c>
      <c r="D1336" s="40"/>
      <c r="E1336" s="108"/>
    </row>
    <row r="1337" spans="1:5" x14ac:dyDescent="0.2">
      <c r="A1337" s="31"/>
      <c r="B1337" s="284" t="s">
        <v>1017</v>
      </c>
      <c r="C1337" s="181">
        <v>10000</v>
      </c>
      <c r="D1337" s="40"/>
      <c r="E1337" s="108"/>
    </row>
    <row r="1338" spans="1:5" x14ac:dyDescent="0.2">
      <c r="A1338" s="31"/>
      <c r="B1338" s="93" t="s">
        <v>1018</v>
      </c>
      <c r="C1338" s="181">
        <v>25000</v>
      </c>
      <c r="D1338" s="40"/>
      <c r="E1338" s="108"/>
    </row>
    <row r="1339" spans="1:5" x14ac:dyDescent="0.2">
      <c r="A1339" s="31"/>
      <c r="B1339" s="282" t="s">
        <v>1019</v>
      </c>
      <c r="C1339" s="181">
        <v>10000</v>
      </c>
      <c r="D1339" s="40"/>
      <c r="E1339" s="108"/>
    </row>
    <row r="1340" spans="1:5" ht="12.75" customHeight="1" x14ac:dyDescent="0.2">
      <c r="A1340" s="31"/>
      <c r="B1340" s="281" t="s">
        <v>1755</v>
      </c>
      <c r="C1340" s="181">
        <v>30000</v>
      </c>
      <c r="D1340" s="40"/>
      <c r="E1340" s="108"/>
    </row>
    <row r="1341" spans="1:5" x14ac:dyDescent="0.2">
      <c r="A1341" s="31"/>
      <c r="B1341" s="281" t="s">
        <v>533</v>
      </c>
      <c r="C1341" s="181">
        <v>10000</v>
      </c>
      <c r="D1341" s="40"/>
      <c r="E1341" s="108"/>
    </row>
    <row r="1342" spans="1:5" x14ac:dyDescent="0.2">
      <c r="A1342" s="31"/>
      <c r="B1342" s="281" t="s">
        <v>573</v>
      </c>
      <c r="C1342" s="181">
        <v>15000</v>
      </c>
      <c r="D1342" s="40"/>
      <c r="E1342" s="108"/>
    </row>
    <row r="1343" spans="1:5" x14ac:dyDescent="0.2">
      <c r="A1343" s="31"/>
      <c r="B1343" s="93" t="s">
        <v>851</v>
      </c>
      <c r="C1343" s="181">
        <v>15000</v>
      </c>
      <c r="D1343" s="40"/>
      <c r="E1343" s="108"/>
    </row>
    <row r="1344" spans="1:5" x14ac:dyDescent="0.2">
      <c r="A1344" s="31"/>
      <c r="B1344" s="129" t="s">
        <v>1020</v>
      </c>
      <c r="C1344" s="164">
        <v>20000</v>
      </c>
      <c r="D1344" s="40"/>
      <c r="E1344" s="108"/>
    </row>
    <row r="1345" spans="2:5" x14ac:dyDescent="0.2">
      <c r="B1345" s="104" t="s">
        <v>1021</v>
      </c>
      <c r="C1345" s="181">
        <v>10000</v>
      </c>
      <c r="D1345" s="40"/>
      <c r="E1345" s="144"/>
    </row>
    <row r="1346" spans="2:5" x14ac:dyDescent="0.2">
      <c r="B1346" s="282" t="s">
        <v>1022</v>
      </c>
      <c r="C1346" s="181">
        <v>10000</v>
      </c>
      <c r="D1346" s="40"/>
      <c r="E1346" s="108"/>
    </row>
    <row r="1347" spans="2:5" x14ac:dyDescent="0.2">
      <c r="B1347" s="129" t="s">
        <v>669</v>
      </c>
      <c r="C1347" s="181">
        <v>10000</v>
      </c>
      <c r="D1347" s="40"/>
      <c r="E1347" s="108"/>
    </row>
    <row r="1348" spans="2:5" x14ac:dyDescent="0.2">
      <c r="B1348" s="129" t="s">
        <v>873</v>
      </c>
      <c r="C1348" s="181">
        <v>5000</v>
      </c>
      <c r="D1348" s="40"/>
      <c r="E1348" s="108"/>
    </row>
    <row r="1349" spans="2:5" x14ac:dyDescent="0.2">
      <c r="B1349" s="283" t="s">
        <v>1023</v>
      </c>
      <c r="C1349" s="181">
        <v>55000</v>
      </c>
      <c r="D1349" s="40"/>
      <c r="E1349" s="108"/>
    </row>
    <row r="1350" spans="2:5" x14ac:dyDescent="0.2">
      <c r="B1350" s="104" t="s">
        <v>883</v>
      </c>
      <c r="C1350" s="181">
        <v>20000</v>
      </c>
      <c r="D1350" s="40"/>
      <c r="E1350" s="108"/>
    </row>
    <row r="1351" spans="2:5" x14ac:dyDescent="0.2">
      <c r="B1351" s="129" t="s">
        <v>898</v>
      </c>
      <c r="C1351" s="181">
        <v>20000</v>
      </c>
      <c r="D1351" s="40"/>
      <c r="E1351" s="108"/>
    </row>
    <row r="1352" spans="2:5" x14ac:dyDescent="0.2">
      <c r="B1352" s="282" t="s">
        <v>907</v>
      </c>
      <c r="C1352" s="181">
        <v>10000</v>
      </c>
      <c r="D1352" s="40"/>
      <c r="E1352" s="108"/>
    </row>
    <row r="1353" spans="2:5" x14ac:dyDescent="0.2">
      <c r="B1353" s="282" t="s">
        <v>1024</v>
      </c>
      <c r="C1353" s="92">
        <v>20000</v>
      </c>
      <c r="D1353" s="40"/>
      <c r="E1353" s="108"/>
    </row>
    <row r="1354" spans="2:5" x14ac:dyDescent="0.2">
      <c r="B1354" s="129" t="s">
        <v>917</v>
      </c>
      <c r="C1354" s="92">
        <v>20000</v>
      </c>
      <c r="D1354" s="40"/>
      <c r="E1354" s="108"/>
    </row>
    <row r="1355" spans="2:5" x14ac:dyDescent="0.2">
      <c r="B1355" s="129" t="s">
        <v>1025</v>
      </c>
      <c r="C1355" s="181">
        <v>20000</v>
      </c>
      <c r="D1355" s="40"/>
      <c r="E1355" s="108"/>
    </row>
    <row r="1356" spans="2:5" x14ac:dyDescent="0.2">
      <c r="B1356" s="283" t="s">
        <v>938</v>
      </c>
      <c r="C1356" s="92">
        <v>30000</v>
      </c>
      <c r="D1356" s="40"/>
      <c r="E1356" s="108"/>
    </row>
    <row r="1357" spans="2:5" x14ac:dyDescent="0.2">
      <c r="B1357" s="129" t="s">
        <v>1026</v>
      </c>
      <c r="C1357" s="92">
        <v>15000</v>
      </c>
      <c r="D1357" s="40"/>
      <c r="E1357" s="108"/>
    </row>
    <row r="1358" spans="2:5" x14ac:dyDescent="0.2">
      <c r="B1358" s="129" t="s">
        <v>945</v>
      </c>
      <c r="C1358" s="92">
        <v>30000</v>
      </c>
      <c r="D1358" s="40"/>
      <c r="E1358" s="108"/>
    </row>
    <row r="1359" spans="2:5" x14ac:dyDescent="0.2">
      <c r="B1359" s="129" t="s">
        <v>1027</v>
      </c>
      <c r="C1359" s="92">
        <v>20000</v>
      </c>
      <c r="D1359" s="40"/>
      <c r="E1359" s="131"/>
    </row>
    <row r="1360" spans="2:5" x14ac:dyDescent="0.2">
      <c r="B1360" s="129" t="s">
        <v>961</v>
      </c>
      <c r="C1360" s="92">
        <v>85000</v>
      </c>
      <c r="D1360" s="40"/>
      <c r="E1360" s="131"/>
    </row>
    <row r="1361" spans="1:9" x14ac:dyDescent="0.2">
      <c r="B1361" s="129" t="s">
        <v>962</v>
      </c>
      <c r="C1361" s="92">
        <v>20000</v>
      </c>
      <c r="D1361" s="40"/>
      <c r="E1361" s="131"/>
    </row>
    <row r="1362" spans="1:9" x14ac:dyDescent="0.2">
      <c r="B1362" s="129" t="s">
        <v>559</v>
      </c>
      <c r="C1362" s="92">
        <v>8000</v>
      </c>
      <c r="D1362" s="40"/>
      <c r="E1362" s="131"/>
    </row>
    <row r="1363" spans="1:9" ht="13.5" thickBot="1" x14ac:dyDescent="0.25">
      <c r="B1363" s="392" t="s">
        <v>1028</v>
      </c>
      <c r="C1363" s="393">
        <v>50000</v>
      </c>
      <c r="D1363" s="40"/>
      <c r="E1363" s="109"/>
    </row>
    <row r="1364" spans="1:9" s="1" customFormat="1" ht="13.5" thickTop="1" x14ac:dyDescent="0.2">
      <c r="A1364" s="31"/>
      <c r="B1364" s="394"/>
      <c r="C1364" s="395"/>
      <c r="E1364" s="139"/>
      <c r="F1364" s="55"/>
      <c r="G1364" s="17"/>
      <c r="H1364" s="88"/>
      <c r="I1364" s="7"/>
    </row>
    <row r="1365" spans="1:9" ht="13.5" thickBot="1" x14ac:dyDescent="0.25">
      <c r="A1365" s="31"/>
      <c r="B1365" s="55"/>
      <c r="C1365" s="180"/>
      <c r="D1365" s="34"/>
      <c r="E1365" s="143" t="s">
        <v>14</v>
      </c>
    </row>
    <row r="1366" spans="1:9" ht="14.25" thickTop="1" thickBot="1" x14ac:dyDescent="0.25">
      <c r="B1366" s="36" t="s">
        <v>16</v>
      </c>
      <c r="C1366" s="190" t="s">
        <v>17</v>
      </c>
      <c r="D1366" s="9"/>
      <c r="E1366" s="115" t="s">
        <v>61</v>
      </c>
    </row>
    <row r="1367" spans="1:9" ht="13.5" thickTop="1" x14ac:dyDescent="0.2">
      <c r="B1367" s="443" t="s">
        <v>1029</v>
      </c>
      <c r="C1367" s="420">
        <v>15000</v>
      </c>
      <c r="D1367" s="40"/>
      <c r="E1367" s="152"/>
    </row>
    <row r="1368" spans="1:9" x14ac:dyDescent="0.2">
      <c r="B1368" s="282" t="s">
        <v>1030</v>
      </c>
      <c r="C1368" s="92">
        <v>20000</v>
      </c>
      <c r="D1368" s="40"/>
      <c r="E1368" s="131"/>
    </row>
    <row r="1369" spans="1:9" x14ac:dyDescent="0.2">
      <c r="B1369" s="282" t="s">
        <v>1031</v>
      </c>
      <c r="C1369" s="92">
        <v>8000</v>
      </c>
      <c r="D1369" s="1"/>
      <c r="E1369" s="108"/>
    </row>
    <row r="1370" spans="1:9" x14ac:dyDescent="0.2">
      <c r="A1370" s="31"/>
      <c r="B1370" s="129" t="s">
        <v>1032</v>
      </c>
      <c r="C1370" s="181">
        <v>10000</v>
      </c>
      <c r="D1370" s="34"/>
      <c r="E1370" s="116"/>
    </row>
    <row r="1371" spans="1:9" x14ac:dyDescent="0.2">
      <c r="B1371" s="129" t="s">
        <v>1033</v>
      </c>
      <c r="C1371" s="181">
        <v>20000</v>
      </c>
      <c r="D1371" s="89"/>
      <c r="E1371" s="118"/>
    </row>
    <row r="1372" spans="1:9" x14ac:dyDescent="0.2">
      <c r="B1372" s="129" t="s">
        <v>586</v>
      </c>
      <c r="C1372" s="181">
        <v>8000</v>
      </c>
      <c r="D1372" s="1"/>
      <c r="E1372" s="108"/>
    </row>
    <row r="1373" spans="1:9" x14ac:dyDescent="0.2">
      <c r="B1373" s="104" t="s">
        <v>722</v>
      </c>
      <c r="C1373" s="140">
        <v>50000</v>
      </c>
      <c r="D1373" s="40"/>
      <c r="E1373" s="131"/>
    </row>
    <row r="1374" spans="1:9" ht="25.5" x14ac:dyDescent="0.2">
      <c r="B1374" s="129" t="s">
        <v>1034</v>
      </c>
      <c r="C1374" s="90">
        <v>15000</v>
      </c>
      <c r="D1374" s="40"/>
      <c r="E1374" s="131"/>
    </row>
    <row r="1375" spans="1:9" x14ac:dyDescent="0.2">
      <c r="B1375" s="129" t="s">
        <v>1035</v>
      </c>
      <c r="C1375" s="90">
        <v>15000</v>
      </c>
      <c r="D1375" s="40"/>
      <c r="E1375" s="131"/>
    </row>
    <row r="1376" spans="1:9" x14ac:dyDescent="0.2">
      <c r="B1376" s="129" t="s">
        <v>728</v>
      </c>
      <c r="C1376" s="90">
        <v>40000</v>
      </c>
      <c r="D1376" s="40"/>
      <c r="E1376" s="131"/>
    </row>
    <row r="1377" spans="2:5" x14ac:dyDescent="0.2">
      <c r="B1377" s="129" t="s">
        <v>1036</v>
      </c>
      <c r="C1377" s="90">
        <v>15000</v>
      </c>
      <c r="D1377" s="40"/>
      <c r="E1377" s="131"/>
    </row>
    <row r="1378" spans="2:5" x14ac:dyDescent="0.2">
      <c r="B1378" s="129" t="s">
        <v>1037</v>
      </c>
      <c r="C1378" s="90">
        <v>15000</v>
      </c>
      <c r="D1378" s="40"/>
      <c r="E1378" s="131"/>
    </row>
    <row r="1379" spans="2:5" x14ac:dyDescent="0.2">
      <c r="B1379" s="129" t="s">
        <v>1038</v>
      </c>
      <c r="C1379" s="90">
        <v>15000</v>
      </c>
      <c r="D1379" s="40"/>
      <c r="E1379" s="131"/>
    </row>
    <row r="1380" spans="2:5" x14ac:dyDescent="0.2">
      <c r="B1380" s="129" t="s">
        <v>743</v>
      </c>
      <c r="C1380" s="90">
        <v>20000</v>
      </c>
      <c r="D1380" s="40"/>
      <c r="E1380" s="131"/>
    </row>
    <row r="1381" spans="2:5" x14ac:dyDescent="0.2">
      <c r="B1381" s="165" t="s">
        <v>1039</v>
      </c>
      <c r="C1381" s="90">
        <v>15000</v>
      </c>
      <c r="D1381" s="40"/>
      <c r="E1381" s="131"/>
    </row>
    <row r="1382" spans="2:5" x14ac:dyDescent="0.2">
      <c r="B1382" s="129" t="s">
        <v>1007</v>
      </c>
      <c r="C1382" s="90">
        <v>10000</v>
      </c>
      <c r="D1382" s="40"/>
      <c r="E1382" s="131"/>
    </row>
    <row r="1383" spans="2:5" x14ac:dyDescent="0.2">
      <c r="B1383" s="129" t="s">
        <v>744</v>
      </c>
      <c r="C1383" s="90">
        <v>25000</v>
      </c>
      <c r="D1383" s="40"/>
      <c r="E1383" s="131"/>
    </row>
    <row r="1384" spans="2:5" x14ac:dyDescent="0.2">
      <c r="B1384" s="129" t="s">
        <v>1008</v>
      </c>
      <c r="C1384" s="90">
        <v>40000</v>
      </c>
      <c r="D1384" s="40"/>
      <c r="E1384" s="131"/>
    </row>
    <row r="1385" spans="2:5" x14ac:dyDescent="0.2">
      <c r="B1385" s="129" t="s">
        <v>1040</v>
      </c>
      <c r="C1385" s="90">
        <v>20000</v>
      </c>
      <c r="D1385" s="40"/>
      <c r="E1385" s="131"/>
    </row>
    <row r="1386" spans="2:5" x14ac:dyDescent="0.2">
      <c r="B1386" s="129" t="s">
        <v>749</v>
      </c>
      <c r="C1386" s="90">
        <v>10000</v>
      </c>
      <c r="D1386" s="40"/>
      <c r="E1386" s="131"/>
    </row>
    <row r="1387" spans="2:5" x14ac:dyDescent="0.2">
      <c r="B1387" s="129" t="s">
        <v>751</v>
      </c>
      <c r="C1387" s="90">
        <v>10000</v>
      </c>
      <c r="D1387" s="40"/>
      <c r="E1387" s="131"/>
    </row>
    <row r="1388" spans="2:5" x14ac:dyDescent="0.2">
      <c r="B1388" s="129" t="s">
        <v>1041</v>
      </c>
      <c r="C1388" s="90">
        <v>5000</v>
      </c>
      <c r="D1388" s="40"/>
      <c r="E1388" s="131"/>
    </row>
    <row r="1389" spans="2:5" ht="14.45" customHeight="1" x14ac:dyDescent="0.2">
      <c r="B1389" s="129" t="s">
        <v>1042</v>
      </c>
      <c r="C1389" s="90">
        <v>100000</v>
      </c>
      <c r="D1389" s="40"/>
      <c r="E1389" s="131"/>
    </row>
    <row r="1390" spans="2:5" x14ac:dyDescent="0.2">
      <c r="B1390" s="129" t="s">
        <v>756</v>
      </c>
      <c r="C1390" s="90">
        <v>70000</v>
      </c>
      <c r="D1390" s="40"/>
      <c r="E1390" s="131"/>
    </row>
    <row r="1391" spans="2:5" x14ac:dyDescent="0.2">
      <c r="B1391" s="129" t="s">
        <v>1043</v>
      </c>
      <c r="C1391" s="90">
        <v>40000</v>
      </c>
      <c r="D1391" s="40"/>
      <c r="E1391" s="131"/>
    </row>
    <row r="1392" spans="2:5" x14ac:dyDescent="0.2">
      <c r="B1392" s="129" t="s">
        <v>758</v>
      </c>
      <c r="C1392" s="90">
        <v>10000</v>
      </c>
      <c r="D1392" s="40"/>
      <c r="E1392" s="108"/>
    </row>
    <row r="1393" spans="2:5" x14ac:dyDescent="0.2">
      <c r="B1393" s="129" t="s">
        <v>760</v>
      </c>
      <c r="C1393" s="90">
        <v>20000</v>
      </c>
      <c r="D1393" s="40"/>
      <c r="E1393" s="131"/>
    </row>
    <row r="1394" spans="2:5" x14ac:dyDescent="0.2">
      <c r="B1394" s="129" t="s">
        <v>1044</v>
      </c>
      <c r="C1394" s="90">
        <v>15000</v>
      </c>
      <c r="D1394" s="40"/>
      <c r="E1394" s="131"/>
    </row>
    <row r="1395" spans="2:5" x14ac:dyDescent="0.2">
      <c r="B1395" s="129" t="s">
        <v>1045</v>
      </c>
      <c r="C1395" s="90">
        <v>15000</v>
      </c>
      <c r="D1395" s="40"/>
      <c r="E1395" s="131"/>
    </row>
    <row r="1396" spans="2:5" x14ac:dyDescent="0.2">
      <c r="B1396" s="129" t="s">
        <v>771</v>
      </c>
      <c r="C1396" s="90">
        <v>25000</v>
      </c>
      <c r="D1396" s="40"/>
      <c r="E1396" s="131"/>
    </row>
    <row r="1397" spans="2:5" x14ac:dyDescent="0.2">
      <c r="B1397" s="129" t="s">
        <v>1046</v>
      </c>
      <c r="C1397" s="90">
        <v>20000</v>
      </c>
      <c r="D1397" s="40"/>
      <c r="E1397" s="131"/>
    </row>
    <row r="1398" spans="2:5" x14ac:dyDescent="0.2">
      <c r="B1398" s="129" t="s">
        <v>1047</v>
      </c>
      <c r="C1398" s="90">
        <v>10000</v>
      </c>
      <c r="D1398" s="40"/>
      <c r="E1398" s="131"/>
    </row>
    <row r="1399" spans="2:5" x14ac:dyDescent="0.2">
      <c r="B1399" s="129" t="s">
        <v>1048</v>
      </c>
      <c r="C1399" s="90">
        <v>20000</v>
      </c>
      <c r="D1399" s="40"/>
      <c r="E1399" s="131"/>
    </row>
    <row r="1400" spans="2:5" x14ac:dyDescent="0.2">
      <c r="B1400" s="129" t="s">
        <v>1049</v>
      </c>
      <c r="C1400" s="90">
        <v>10000</v>
      </c>
      <c r="D1400" s="40"/>
      <c r="E1400" s="131"/>
    </row>
    <row r="1401" spans="2:5" x14ac:dyDescent="0.2">
      <c r="B1401" s="129" t="s">
        <v>1050</v>
      </c>
      <c r="C1401" s="90">
        <v>5000</v>
      </c>
      <c r="D1401" s="40"/>
      <c r="E1401" s="131"/>
    </row>
    <row r="1402" spans="2:5" x14ac:dyDescent="0.2">
      <c r="B1402" s="129" t="s">
        <v>1051</v>
      </c>
      <c r="C1402" s="90">
        <v>15000</v>
      </c>
      <c r="D1402" s="40"/>
      <c r="E1402" s="131"/>
    </row>
    <row r="1403" spans="2:5" x14ac:dyDescent="0.2">
      <c r="B1403" s="129" t="s">
        <v>787</v>
      </c>
      <c r="C1403" s="90">
        <v>10000</v>
      </c>
      <c r="D1403" s="40"/>
      <c r="E1403" s="131"/>
    </row>
    <row r="1404" spans="2:5" x14ac:dyDescent="0.2">
      <c r="B1404" s="129" t="s">
        <v>1052</v>
      </c>
      <c r="C1404" s="90">
        <v>15000</v>
      </c>
      <c r="D1404" s="40"/>
      <c r="E1404" s="131"/>
    </row>
    <row r="1405" spans="2:5" x14ac:dyDescent="0.2">
      <c r="B1405" s="129" t="s">
        <v>1053</v>
      </c>
      <c r="C1405" s="90">
        <v>35000</v>
      </c>
      <c r="D1405" s="40"/>
      <c r="E1405" s="131"/>
    </row>
    <row r="1406" spans="2:5" x14ac:dyDescent="0.2">
      <c r="B1406" s="129" t="s">
        <v>1054</v>
      </c>
      <c r="C1406" s="90">
        <v>30000</v>
      </c>
      <c r="D1406" s="40"/>
      <c r="E1406" s="131"/>
    </row>
    <row r="1407" spans="2:5" x14ac:dyDescent="0.2">
      <c r="B1407" s="129" t="s">
        <v>1055</v>
      </c>
      <c r="C1407" s="90">
        <v>10000</v>
      </c>
      <c r="D1407" s="40"/>
      <c r="E1407" s="131"/>
    </row>
    <row r="1408" spans="2:5" x14ac:dyDescent="0.2">
      <c r="B1408" s="129" t="s">
        <v>1056</v>
      </c>
      <c r="C1408" s="90">
        <v>10000</v>
      </c>
      <c r="D1408" s="40"/>
      <c r="E1408" s="131"/>
    </row>
    <row r="1409" spans="2:5" x14ac:dyDescent="0.2">
      <c r="B1409" s="129" t="s">
        <v>1057</v>
      </c>
      <c r="C1409" s="90">
        <v>10000</v>
      </c>
      <c r="D1409" s="40"/>
      <c r="E1409" s="131"/>
    </row>
    <row r="1410" spans="2:5" x14ac:dyDescent="0.2">
      <c r="B1410" s="129" t="s">
        <v>1058</v>
      </c>
      <c r="C1410" s="90">
        <v>10000</v>
      </c>
      <c r="D1410" s="40"/>
      <c r="E1410" s="131"/>
    </row>
    <row r="1411" spans="2:5" x14ac:dyDescent="0.2">
      <c r="B1411" s="129" t="s">
        <v>1017</v>
      </c>
      <c r="C1411" s="90">
        <v>50000</v>
      </c>
      <c r="D1411" s="40"/>
      <c r="E1411" s="131"/>
    </row>
    <row r="1412" spans="2:5" x14ac:dyDescent="0.2">
      <c r="B1412" s="129" t="s">
        <v>1059</v>
      </c>
      <c r="C1412" s="90">
        <v>10000</v>
      </c>
      <c r="D1412" s="40"/>
      <c r="E1412" s="131"/>
    </row>
    <row r="1413" spans="2:5" x14ac:dyDescent="0.2">
      <c r="B1413" s="129" t="s">
        <v>1060</v>
      </c>
      <c r="C1413" s="90">
        <v>20000</v>
      </c>
      <c r="D1413" s="40"/>
      <c r="E1413" s="131"/>
    </row>
    <row r="1414" spans="2:5" x14ac:dyDescent="0.2">
      <c r="B1414" s="129" t="s">
        <v>828</v>
      </c>
      <c r="C1414" s="90">
        <v>15000</v>
      </c>
      <c r="D1414" s="40"/>
      <c r="E1414" s="131"/>
    </row>
    <row r="1415" spans="2:5" x14ac:dyDescent="0.2">
      <c r="B1415" s="129" t="s">
        <v>721</v>
      </c>
      <c r="C1415" s="90">
        <v>60000</v>
      </c>
      <c r="D1415" s="40"/>
      <c r="E1415" s="131"/>
    </row>
    <row r="1416" spans="2:5" x14ac:dyDescent="0.2">
      <c r="B1416" s="129" t="s">
        <v>831</v>
      </c>
      <c r="C1416" s="90">
        <v>10000</v>
      </c>
      <c r="D1416" s="40"/>
      <c r="E1416" s="131"/>
    </row>
    <row r="1417" spans="2:5" x14ac:dyDescent="0.2">
      <c r="B1417" s="129" t="s">
        <v>1061</v>
      </c>
      <c r="C1417" s="90">
        <v>40000</v>
      </c>
      <c r="D1417" s="40"/>
      <c r="E1417" s="131"/>
    </row>
    <row r="1418" spans="2:5" x14ac:dyDescent="0.2">
      <c r="B1418" s="129" t="s">
        <v>533</v>
      </c>
      <c r="C1418" s="90">
        <v>10000</v>
      </c>
      <c r="D1418" s="40"/>
      <c r="E1418" s="131"/>
    </row>
    <row r="1419" spans="2:5" x14ac:dyDescent="0.2">
      <c r="B1419" s="129" t="s">
        <v>1062</v>
      </c>
      <c r="C1419" s="90">
        <v>10000</v>
      </c>
      <c r="D1419" s="40"/>
      <c r="E1419" s="131"/>
    </row>
    <row r="1420" spans="2:5" x14ac:dyDescent="0.2">
      <c r="B1420" s="129" t="s">
        <v>610</v>
      </c>
      <c r="C1420" s="90">
        <v>15000</v>
      </c>
      <c r="D1420" s="40"/>
      <c r="E1420" s="131"/>
    </row>
    <row r="1421" spans="2:5" ht="25.5" x14ac:dyDescent="0.2">
      <c r="B1421" s="129" t="s">
        <v>1063</v>
      </c>
      <c r="C1421" s="90">
        <v>10000</v>
      </c>
      <c r="D1421" s="40"/>
      <c r="E1421" s="131"/>
    </row>
    <row r="1422" spans="2:5" x14ac:dyDescent="0.2">
      <c r="B1422" s="129" t="s">
        <v>845</v>
      </c>
      <c r="C1422" s="90">
        <v>25000</v>
      </c>
      <c r="D1422" s="40"/>
      <c r="E1422" s="131"/>
    </row>
    <row r="1423" spans="2:5" x14ac:dyDescent="0.2">
      <c r="B1423" s="129" t="s">
        <v>1064</v>
      </c>
      <c r="C1423" s="90">
        <v>15000</v>
      </c>
      <c r="D1423" s="40"/>
      <c r="E1423" s="131"/>
    </row>
    <row r="1424" spans="2:5" x14ac:dyDescent="0.2">
      <c r="B1424" s="129" t="s">
        <v>1065</v>
      </c>
      <c r="C1424" s="90">
        <v>30000</v>
      </c>
      <c r="D1424" s="40"/>
      <c r="E1424" s="131"/>
    </row>
    <row r="1425" spans="1:9" x14ac:dyDescent="0.2">
      <c r="B1425" s="129" t="s">
        <v>856</v>
      </c>
      <c r="C1425" s="90">
        <v>10000</v>
      </c>
      <c r="D1425" s="40"/>
      <c r="E1425" s="131"/>
    </row>
    <row r="1426" spans="1:9" x14ac:dyDescent="0.2">
      <c r="B1426" s="129" t="s">
        <v>857</v>
      </c>
      <c r="C1426" s="90">
        <v>20000</v>
      </c>
      <c r="D1426" s="40"/>
      <c r="E1426" s="131"/>
    </row>
    <row r="1427" spans="1:9" x14ac:dyDescent="0.2">
      <c r="B1427" s="129" t="s">
        <v>519</v>
      </c>
      <c r="C1427" s="90">
        <v>40000</v>
      </c>
      <c r="D1427" s="40"/>
      <c r="E1427" s="131"/>
    </row>
    <row r="1428" spans="1:9" ht="25.5" x14ac:dyDescent="0.2">
      <c r="B1428" s="129" t="s">
        <v>1066</v>
      </c>
      <c r="C1428" s="90">
        <v>60000</v>
      </c>
      <c r="D1428" s="40"/>
      <c r="E1428" s="131"/>
    </row>
    <row r="1429" spans="1:9" x14ac:dyDescent="0.2">
      <c r="B1429" s="93" t="s">
        <v>860</v>
      </c>
      <c r="C1429" s="90">
        <v>60000</v>
      </c>
      <c r="D1429" s="40"/>
      <c r="E1429" s="131"/>
    </row>
    <row r="1430" spans="1:9" x14ac:dyDescent="0.2">
      <c r="B1430" s="93" t="s">
        <v>1067</v>
      </c>
      <c r="C1430" s="90">
        <v>20000</v>
      </c>
      <c r="D1430" s="40"/>
      <c r="E1430" s="131"/>
    </row>
    <row r="1431" spans="1:9" x14ac:dyDescent="0.2">
      <c r="B1431" s="93" t="s">
        <v>579</v>
      </c>
      <c r="C1431" s="90">
        <v>25000</v>
      </c>
      <c r="D1431" s="40"/>
      <c r="E1431" s="131"/>
    </row>
    <row r="1432" spans="1:9" x14ac:dyDescent="0.2">
      <c r="B1432" s="93" t="s">
        <v>866</v>
      </c>
      <c r="C1432" s="90">
        <v>15000</v>
      </c>
      <c r="D1432" s="40"/>
      <c r="E1432" s="131"/>
    </row>
    <row r="1433" spans="1:9" x14ac:dyDescent="0.2">
      <c r="B1433" s="93" t="s">
        <v>1068</v>
      </c>
      <c r="C1433" s="90">
        <v>5000</v>
      </c>
      <c r="D1433" s="40"/>
      <c r="E1433" s="131"/>
    </row>
    <row r="1434" spans="1:9" x14ac:dyDescent="0.2">
      <c r="B1434" s="93" t="s">
        <v>1069</v>
      </c>
      <c r="C1434" s="90">
        <v>50000</v>
      </c>
      <c r="D1434" s="40"/>
      <c r="E1434" s="131"/>
    </row>
    <row r="1435" spans="1:9" ht="13.5" thickBot="1" x14ac:dyDescent="0.25">
      <c r="B1435" s="375" t="s">
        <v>1070</v>
      </c>
      <c r="C1435" s="389">
        <v>5000</v>
      </c>
      <c r="D1435" s="40"/>
      <c r="E1435" s="109"/>
    </row>
    <row r="1436" spans="1:9" s="1" customFormat="1" ht="13.5" thickTop="1" x14ac:dyDescent="0.2">
      <c r="A1436" s="31"/>
      <c r="B1436" s="374"/>
      <c r="C1436" s="391"/>
      <c r="E1436" s="139"/>
      <c r="F1436" s="55"/>
      <c r="G1436" s="17"/>
      <c r="H1436" s="88"/>
      <c r="I1436" s="7"/>
    </row>
    <row r="1437" spans="1:9" ht="13.5" thickBot="1" x14ac:dyDescent="0.25">
      <c r="A1437" s="31"/>
      <c r="B1437" s="55"/>
      <c r="C1437" s="180"/>
      <c r="D1437" s="34"/>
      <c r="E1437" s="143" t="s">
        <v>14</v>
      </c>
    </row>
    <row r="1438" spans="1:9" ht="14.25" thickTop="1" thickBot="1" x14ac:dyDescent="0.25">
      <c r="B1438" s="36" t="s">
        <v>16</v>
      </c>
      <c r="C1438" s="190" t="s">
        <v>17</v>
      </c>
      <c r="D1438" s="9"/>
      <c r="E1438" s="115" t="s">
        <v>61</v>
      </c>
    </row>
    <row r="1439" spans="1:9" ht="13.5" thickTop="1" x14ac:dyDescent="0.2">
      <c r="B1439" s="419" t="s">
        <v>874</v>
      </c>
      <c r="C1439" s="439">
        <v>20000</v>
      </c>
      <c r="D1439" s="40"/>
      <c r="E1439" s="152"/>
    </row>
    <row r="1440" spans="1:9" x14ac:dyDescent="0.2">
      <c r="B1440" s="93" t="s">
        <v>1071</v>
      </c>
      <c r="C1440" s="90">
        <v>60000</v>
      </c>
      <c r="D1440" s="40"/>
      <c r="E1440" s="131"/>
    </row>
    <row r="1441" spans="2:5" x14ac:dyDescent="0.2">
      <c r="B1441" s="93" t="s">
        <v>1072</v>
      </c>
      <c r="C1441" s="90">
        <v>60000</v>
      </c>
      <c r="D1441" s="40"/>
      <c r="E1441" s="131"/>
    </row>
    <row r="1442" spans="2:5" ht="25.5" x14ac:dyDescent="0.2">
      <c r="B1442" s="93" t="s">
        <v>881</v>
      </c>
      <c r="C1442" s="90">
        <v>20000</v>
      </c>
      <c r="D1442" s="40"/>
      <c r="E1442" s="131"/>
    </row>
    <row r="1443" spans="2:5" x14ac:dyDescent="0.2">
      <c r="B1443" s="93" t="s">
        <v>1073</v>
      </c>
      <c r="C1443" s="90">
        <v>70000</v>
      </c>
      <c r="D1443" s="40"/>
      <c r="E1443" s="131"/>
    </row>
    <row r="1444" spans="2:5" x14ac:dyDescent="0.2">
      <c r="B1444" s="93" t="s">
        <v>883</v>
      </c>
      <c r="C1444" s="90">
        <v>20000</v>
      </c>
      <c r="D1444" s="40"/>
      <c r="E1444" s="131"/>
    </row>
    <row r="1445" spans="2:5" x14ac:dyDescent="0.2">
      <c r="B1445" s="93" t="s">
        <v>884</v>
      </c>
      <c r="C1445" s="90">
        <v>15000</v>
      </c>
      <c r="D1445" s="40"/>
      <c r="E1445" s="131"/>
    </row>
    <row r="1446" spans="2:5" x14ac:dyDescent="0.2">
      <c r="B1446" s="93" t="s">
        <v>577</v>
      </c>
      <c r="C1446" s="90">
        <v>25000</v>
      </c>
      <c r="D1446" s="40"/>
      <c r="E1446" s="131"/>
    </row>
    <row r="1447" spans="2:5" x14ac:dyDescent="0.2">
      <c r="B1447" s="93" t="s">
        <v>887</v>
      </c>
      <c r="C1447" s="90">
        <v>30000</v>
      </c>
      <c r="D1447" s="40"/>
      <c r="E1447" s="131"/>
    </row>
    <row r="1448" spans="2:5" x14ac:dyDescent="0.2">
      <c r="B1448" s="93" t="s">
        <v>1074</v>
      </c>
      <c r="C1448" s="90">
        <v>10000</v>
      </c>
      <c r="D1448" s="40"/>
      <c r="E1448" s="131"/>
    </row>
    <row r="1449" spans="2:5" x14ac:dyDescent="0.2">
      <c r="B1449" s="93" t="s">
        <v>1075</v>
      </c>
      <c r="C1449" s="90">
        <v>10000</v>
      </c>
      <c r="D1449" s="40"/>
      <c r="E1449" s="131"/>
    </row>
    <row r="1450" spans="2:5" x14ac:dyDescent="0.2">
      <c r="B1450" s="93" t="s">
        <v>1076</v>
      </c>
      <c r="C1450" s="90">
        <v>20000</v>
      </c>
      <c r="D1450" s="40"/>
      <c r="E1450" s="131"/>
    </row>
    <row r="1451" spans="2:5" x14ac:dyDescent="0.2">
      <c r="B1451" s="93" t="s">
        <v>1077</v>
      </c>
      <c r="C1451" s="90">
        <v>10000</v>
      </c>
      <c r="D1451" s="40"/>
      <c r="E1451" s="131"/>
    </row>
    <row r="1452" spans="2:5" x14ac:dyDescent="0.2">
      <c r="B1452" s="93" t="s">
        <v>1078</v>
      </c>
      <c r="C1452" s="90">
        <v>15000</v>
      </c>
      <c r="D1452" s="40"/>
      <c r="E1452" s="131"/>
    </row>
    <row r="1453" spans="2:5" x14ac:dyDescent="0.2">
      <c r="B1453" s="93" t="s">
        <v>1079</v>
      </c>
      <c r="C1453" s="90">
        <v>10000</v>
      </c>
      <c r="D1453" s="40"/>
      <c r="E1453" s="131"/>
    </row>
    <row r="1454" spans="2:5" x14ac:dyDescent="0.2">
      <c r="B1454" s="93" t="s">
        <v>1080</v>
      </c>
      <c r="C1454" s="90">
        <v>15000</v>
      </c>
      <c r="D1454" s="40"/>
      <c r="E1454" s="131"/>
    </row>
    <row r="1455" spans="2:5" x14ac:dyDescent="0.2">
      <c r="B1455" s="93" t="s">
        <v>1081</v>
      </c>
      <c r="C1455" s="90">
        <v>60000</v>
      </c>
      <c r="D1455" s="40"/>
      <c r="E1455" s="131"/>
    </row>
    <row r="1456" spans="2:5" x14ac:dyDescent="0.2">
      <c r="B1456" s="93" t="s">
        <v>906</v>
      </c>
      <c r="C1456" s="90">
        <v>40000</v>
      </c>
      <c r="D1456" s="40"/>
      <c r="E1456" s="131"/>
    </row>
    <row r="1457" spans="2:5" x14ac:dyDescent="0.2">
      <c r="B1457" s="93" t="s">
        <v>1082</v>
      </c>
      <c r="C1457" s="90">
        <v>5000</v>
      </c>
      <c r="D1457" s="40"/>
      <c r="E1457" s="131"/>
    </row>
    <row r="1458" spans="2:5" x14ac:dyDescent="0.2">
      <c r="B1458" s="93" t="s">
        <v>910</v>
      </c>
      <c r="C1458" s="90">
        <v>15000</v>
      </c>
      <c r="D1458" s="40"/>
      <c r="E1458" s="131"/>
    </row>
    <row r="1459" spans="2:5" x14ac:dyDescent="0.2">
      <c r="B1459" s="93" t="s">
        <v>912</v>
      </c>
      <c r="C1459" s="90">
        <v>10000</v>
      </c>
      <c r="D1459" s="40"/>
      <c r="E1459" s="131"/>
    </row>
    <row r="1460" spans="2:5" x14ac:dyDescent="0.2">
      <c r="B1460" s="93" t="s">
        <v>913</v>
      </c>
      <c r="C1460" s="90">
        <v>10000</v>
      </c>
      <c r="D1460" s="40"/>
      <c r="E1460" s="131"/>
    </row>
    <row r="1461" spans="2:5" x14ac:dyDescent="0.2">
      <c r="B1461" s="93" t="s">
        <v>1083</v>
      </c>
      <c r="C1461" s="90">
        <v>10000</v>
      </c>
      <c r="D1461" s="40"/>
      <c r="E1461" s="131"/>
    </row>
    <row r="1462" spans="2:5" x14ac:dyDescent="0.2">
      <c r="B1462" s="93" t="s">
        <v>1084</v>
      </c>
      <c r="C1462" s="90">
        <v>35000</v>
      </c>
      <c r="D1462" s="40"/>
      <c r="E1462" s="131"/>
    </row>
    <row r="1463" spans="2:5" x14ac:dyDescent="0.2">
      <c r="B1463" s="93" t="s">
        <v>918</v>
      </c>
      <c r="C1463" s="90">
        <v>10000</v>
      </c>
      <c r="D1463" s="40"/>
      <c r="E1463" s="131"/>
    </row>
    <row r="1464" spans="2:5" x14ac:dyDescent="0.2">
      <c r="B1464" s="93" t="s">
        <v>919</v>
      </c>
      <c r="C1464" s="90">
        <v>15000</v>
      </c>
      <c r="D1464" s="40"/>
      <c r="E1464" s="131"/>
    </row>
    <row r="1465" spans="2:5" x14ac:dyDescent="0.2">
      <c r="B1465" s="93" t="s">
        <v>921</v>
      </c>
      <c r="C1465" s="90">
        <v>60000</v>
      </c>
      <c r="D1465" s="40"/>
      <c r="E1465" s="131"/>
    </row>
    <row r="1466" spans="2:5" x14ac:dyDescent="0.2">
      <c r="B1466" s="93" t="s">
        <v>1085</v>
      </c>
      <c r="C1466" s="90">
        <v>40000</v>
      </c>
      <c r="D1466" s="40"/>
      <c r="E1466" s="108"/>
    </row>
    <row r="1467" spans="2:5" x14ac:dyDescent="0.2">
      <c r="B1467" s="93" t="s">
        <v>1086</v>
      </c>
      <c r="C1467" s="90">
        <v>10000</v>
      </c>
      <c r="D1467" s="40"/>
      <c r="E1467" s="131"/>
    </row>
    <row r="1468" spans="2:5" ht="25.5" x14ac:dyDescent="0.2">
      <c r="B1468" s="93" t="s">
        <v>1087</v>
      </c>
      <c r="C1468" s="90">
        <v>5000</v>
      </c>
      <c r="D1468" s="40"/>
      <c r="E1468" s="131"/>
    </row>
    <row r="1469" spans="2:5" x14ac:dyDescent="0.2">
      <c r="B1469" s="93" t="s">
        <v>1088</v>
      </c>
      <c r="C1469" s="90">
        <v>5000</v>
      </c>
      <c r="D1469" s="40"/>
      <c r="E1469" s="131"/>
    </row>
    <row r="1470" spans="2:5" x14ac:dyDescent="0.2">
      <c r="B1470" s="93" t="s">
        <v>931</v>
      </c>
      <c r="C1470" s="90">
        <v>20000</v>
      </c>
      <c r="D1470" s="40"/>
      <c r="E1470" s="131"/>
    </row>
    <row r="1471" spans="2:5" x14ac:dyDescent="0.2">
      <c r="B1471" s="93" t="s">
        <v>1089</v>
      </c>
      <c r="C1471" s="90">
        <v>5000</v>
      </c>
      <c r="D1471" s="40"/>
      <c r="E1471" s="131"/>
    </row>
    <row r="1472" spans="2:5" x14ac:dyDescent="0.2">
      <c r="B1472" s="93" t="s">
        <v>1090</v>
      </c>
      <c r="C1472" s="90">
        <v>15000</v>
      </c>
      <c r="D1472" s="40"/>
      <c r="E1472" s="131"/>
    </row>
    <row r="1473" spans="2:5" x14ac:dyDescent="0.2">
      <c r="B1473" s="93" t="s">
        <v>1091</v>
      </c>
      <c r="C1473" s="90">
        <v>35000</v>
      </c>
      <c r="D1473" s="40"/>
      <c r="E1473" s="131"/>
    </row>
    <row r="1474" spans="2:5" x14ac:dyDescent="0.2">
      <c r="B1474" s="93" t="s">
        <v>934</v>
      </c>
      <c r="C1474" s="90">
        <v>5000</v>
      </c>
      <c r="D1474" s="40"/>
      <c r="E1474" s="131"/>
    </row>
    <row r="1475" spans="2:5" x14ac:dyDescent="0.2">
      <c r="B1475" s="93" t="s">
        <v>937</v>
      </c>
      <c r="C1475" s="90">
        <v>10000</v>
      </c>
      <c r="D1475" s="40"/>
      <c r="E1475" s="131"/>
    </row>
    <row r="1476" spans="2:5" x14ac:dyDescent="0.2">
      <c r="B1476" s="93" t="s">
        <v>938</v>
      </c>
      <c r="C1476" s="90">
        <v>60000</v>
      </c>
      <c r="D1476" s="40"/>
      <c r="E1476" s="131"/>
    </row>
    <row r="1477" spans="2:5" x14ac:dyDescent="0.2">
      <c r="B1477" s="93" t="s">
        <v>1092</v>
      </c>
      <c r="C1477" s="90">
        <v>20000</v>
      </c>
      <c r="D1477" s="40"/>
      <c r="E1477" s="131"/>
    </row>
    <row r="1478" spans="2:5" x14ac:dyDescent="0.2">
      <c r="B1478" s="93" t="s">
        <v>1093</v>
      </c>
      <c r="C1478" s="90">
        <v>10000</v>
      </c>
      <c r="D1478" s="40"/>
      <c r="E1478" s="131"/>
    </row>
    <row r="1479" spans="2:5" x14ac:dyDescent="0.2">
      <c r="B1479" s="93" t="s">
        <v>1094</v>
      </c>
      <c r="C1479" s="90">
        <v>5000</v>
      </c>
      <c r="D1479" s="40"/>
      <c r="E1479" s="131"/>
    </row>
    <row r="1480" spans="2:5" x14ac:dyDescent="0.2">
      <c r="B1480" s="93" t="s">
        <v>1095</v>
      </c>
      <c r="C1480" s="90">
        <v>20000</v>
      </c>
      <c r="D1480" s="40"/>
      <c r="E1480" s="131"/>
    </row>
    <row r="1481" spans="2:5" x14ac:dyDescent="0.2">
      <c r="B1481" s="93" t="s">
        <v>1096</v>
      </c>
      <c r="C1481" s="90">
        <v>10000</v>
      </c>
      <c r="D1481" s="40"/>
      <c r="E1481" s="131"/>
    </row>
    <row r="1482" spans="2:5" x14ac:dyDescent="0.2">
      <c r="B1482" s="93" t="s">
        <v>943</v>
      </c>
      <c r="C1482" s="90">
        <v>5000</v>
      </c>
      <c r="D1482" s="40"/>
      <c r="E1482" s="131"/>
    </row>
    <row r="1483" spans="2:5" x14ac:dyDescent="0.2">
      <c r="B1483" s="93" t="s">
        <v>1097</v>
      </c>
      <c r="C1483" s="90">
        <v>10000</v>
      </c>
      <c r="D1483" s="40"/>
      <c r="E1483" s="131"/>
    </row>
    <row r="1484" spans="2:5" x14ac:dyDescent="0.2">
      <c r="B1484" s="93" t="s">
        <v>950</v>
      </c>
      <c r="C1484" s="90">
        <v>10000</v>
      </c>
      <c r="D1484" s="40"/>
      <c r="E1484" s="131"/>
    </row>
    <row r="1485" spans="2:5" x14ac:dyDescent="0.2">
      <c r="B1485" s="93" t="s">
        <v>1098</v>
      </c>
      <c r="C1485" s="90">
        <v>25000</v>
      </c>
      <c r="D1485" s="40"/>
      <c r="E1485" s="108"/>
    </row>
    <row r="1486" spans="2:5" x14ac:dyDescent="0.2">
      <c r="B1486" s="93" t="s">
        <v>955</v>
      </c>
      <c r="C1486" s="90">
        <v>10000</v>
      </c>
      <c r="D1486" s="40"/>
      <c r="E1486" s="144"/>
    </row>
    <row r="1487" spans="2:5" x14ac:dyDescent="0.2">
      <c r="B1487" s="93" t="s">
        <v>956</v>
      </c>
      <c r="C1487" s="90">
        <v>10000</v>
      </c>
      <c r="D1487" s="40"/>
      <c r="E1487" s="152"/>
    </row>
    <row r="1488" spans="2:5" x14ac:dyDescent="0.2">
      <c r="B1488" s="93" t="s">
        <v>532</v>
      </c>
      <c r="C1488" s="90">
        <v>10000</v>
      </c>
      <c r="D1488" s="40"/>
      <c r="E1488" s="131"/>
    </row>
    <row r="1489" spans="2:5" x14ac:dyDescent="0.2">
      <c r="B1489" s="93" t="s">
        <v>961</v>
      </c>
      <c r="C1489" s="90">
        <v>65000</v>
      </c>
      <c r="D1489" s="40"/>
      <c r="E1489" s="131"/>
    </row>
    <row r="1490" spans="2:5" x14ac:dyDescent="0.2">
      <c r="B1490" s="93" t="s">
        <v>1099</v>
      </c>
      <c r="C1490" s="90">
        <v>60000</v>
      </c>
      <c r="D1490" s="40"/>
      <c r="E1490" s="131"/>
    </row>
    <row r="1491" spans="2:5" x14ac:dyDescent="0.2">
      <c r="B1491" s="93" t="s">
        <v>1100</v>
      </c>
      <c r="C1491" s="90">
        <v>45000</v>
      </c>
      <c r="D1491" s="40"/>
      <c r="E1491" s="131"/>
    </row>
    <row r="1492" spans="2:5" x14ac:dyDescent="0.2">
      <c r="B1492" s="93" t="s">
        <v>1101</v>
      </c>
      <c r="C1492" s="90">
        <v>60000</v>
      </c>
      <c r="D1492" s="40"/>
      <c r="E1492" s="131"/>
    </row>
    <row r="1493" spans="2:5" x14ac:dyDescent="0.2">
      <c r="B1493" s="93" t="s">
        <v>1102</v>
      </c>
      <c r="C1493" s="90">
        <v>20000</v>
      </c>
      <c r="D1493" s="40"/>
      <c r="E1493" s="131"/>
    </row>
    <row r="1494" spans="2:5" x14ac:dyDescent="0.2">
      <c r="B1494" s="93" t="s">
        <v>966</v>
      </c>
      <c r="C1494" s="90">
        <v>20000</v>
      </c>
      <c r="D1494" s="40"/>
      <c r="E1494" s="131"/>
    </row>
    <row r="1495" spans="2:5" x14ac:dyDescent="0.2">
      <c r="B1495" s="93" t="s">
        <v>1103</v>
      </c>
      <c r="C1495" s="90">
        <v>15000</v>
      </c>
      <c r="D1495" s="40"/>
      <c r="E1495" s="131"/>
    </row>
    <row r="1496" spans="2:5" x14ac:dyDescent="0.2">
      <c r="B1496" s="93" t="s">
        <v>968</v>
      </c>
      <c r="C1496" s="90">
        <v>25000</v>
      </c>
      <c r="D1496" s="40"/>
      <c r="E1496" s="131"/>
    </row>
    <row r="1497" spans="2:5" x14ac:dyDescent="0.2">
      <c r="B1497" s="93" t="s">
        <v>1104</v>
      </c>
      <c r="C1497" s="90">
        <v>5000</v>
      </c>
      <c r="D1497" s="40"/>
      <c r="E1497" s="131"/>
    </row>
    <row r="1498" spans="2:5" x14ac:dyDescent="0.2">
      <c r="B1498" s="93" t="s">
        <v>1105</v>
      </c>
      <c r="C1498" s="90">
        <v>40000</v>
      </c>
      <c r="D1498" s="40"/>
      <c r="E1498" s="131"/>
    </row>
    <row r="1499" spans="2:5" x14ac:dyDescent="0.2">
      <c r="B1499" s="93" t="s">
        <v>1106</v>
      </c>
      <c r="C1499" s="90">
        <v>5000</v>
      </c>
      <c r="D1499" s="40"/>
      <c r="E1499" s="131"/>
    </row>
    <row r="1500" spans="2:5" x14ac:dyDescent="0.2">
      <c r="B1500" s="93" t="s">
        <v>971</v>
      </c>
      <c r="C1500" s="90">
        <v>10000</v>
      </c>
      <c r="D1500" s="40"/>
      <c r="E1500" s="131"/>
    </row>
    <row r="1501" spans="2:5" x14ac:dyDescent="0.2">
      <c r="B1501" s="93" t="s">
        <v>972</v>
      </c>
      <c r="C1501" s="90">
        <v>67451</v>
      </c>
      <c r="D1501" s="40"/>
      <c r="E1501" s="131"/>
    </row>
    <row r="1502" spans="2:5" x14ac:dyDescent="0.2">
      <c r="B1502" s="93" t="s">
        <v>1029</v>
      </c>
      <c r="C1502" s="90">
        <v>10000</v>
      </c>
      <c r="D1502" s="40"/>
      <c r="E1502" s="131"/>
    </row>
    <row r="1503" spans="2:5" x14ac:dyDescent="0.2">
      <c r="B1503" s="93" t="s">
        <v>1107</v>
      </c>
      <c r="C1503" s="90">
        <v>10000</v>
      </c>
      <c r="D1503" s="40"/>
      <c r="E1503" s="131"/>
    </row>
    <row r="1504" spans="2:5" x14ac:dyDescent="0.2">
      <c r="B1504" s="93" t="s">
        <v>1108</v>
      </c>
      <c r="C1504" s="90">
        <v>5000</v>
      </c>
      <c r="D1504" s="40"/>
      <c r="E1504" s="131"/>
    </row>
    <row r="1505" spans="1:9" x14ac:dyDescent="0.2">
      <c r="B1505" s="93" t="s">
        <v>976</v>
      </c>
      <c r="C1505" s="90">
        <v>10000</v>
      </c>
      <c r="D1505" s="40"/>
      <c r="E1505" s="131"/>
    </row>
    <row r="1506" spans="1:9" x14ac:dyDescent="0.2">
      <c r="B1506" s="93" t="s">
        <v>1109</v>
      </c>
      <c r="C1506" s="90">
        <v>5000</v>
      </c>
      <c r="D1506" s="40"/>
      <c r="E1506" s="131"/>
    </row>
    <row r="1507" spans="1:9" x14ac:dyDescent="0.2">
      <c r="B1507" s="93" t="s">
        <v>980</v>
      </c>
      <c r="C1507" s="90">
        <v>10000</v>
      </c>
      <c r="D1507" s="40"/>
      <c r="E1507" s="131"/>
    </row>
    <row r="1508" spans="1:9" ht="13.5" thickBot="1" x14ac:dyDescent="0.25">
      <c r="B1508" s="375" t="s">
        <v>981</v>
      </c>
      <c r="C1508" s="389">
        <v>10000</v>
      </c>
      <c r="D1508" s="40"/>
      <c r="E1508" s="109"/>
    </row>
    <row r="1509" spans="1:9" s="1" customFormat="1" ht="13.5" thickTop="1" x14ac:dyDescent="0.2">
      <c r="A1509" s="31"/>
      <c r="B1509" s="374"/>
      <c r="C1509" s="391"/>
      <c r="E1509" s="139"/>
      <c r="F1509" s="55"/>
      <c r="G1509" s="17"/>
      <c r="H1509" s="88"/>
      <c r="I1509" s="7"/>
    </row>
    <row r="1510" spans="1:9" ht="13.5" thickBot="1" x14ac:dyDescent="0.25">
      <c r="A1510" s="31"/>
      <c r="B1510" s="55"/>
      <c r="C1510" s="180"/>
      <c r="D1510" s="34"/>
      <c r="E1510" s="143" t="s">
        <v>14</v>
      </c>
    </row>
    <row r="1511" spans="1:9" ht="14.25" thickTop="1" thickBot="1" x14ac:dyDescent="0.25">
      <c r="B1511" s="36" t="s">
        <v>16</v>
      </c>
      <c r="C1511" s="190" t="s">
        <v>17</v>
      </c>
      <c r="D1511" s="9"/>
      <c r="E1511" s="115" t="s">
        <v>61</v>
      </c>
    </row>
    <row r="1512" spans="1:9" ht="13.5" thickTop="1" x14ac:dyDescent="0.2">
      <c r="B1512" s="419" t="s">
        <v>982</v>
      </c>
      <c r="C1512" s="439">
        <v>35000</v>
      </c>
      <c r="D1512" s="40"/>
      <c r="E1512" s="152"/>
    </row>
    <row r="1513" spans="1:9" x14ac:dyDescent="0.2">
      <c r="B1513" s="93" t="s">
        <v>1110</v>
      </c>
      <c r="C1513" s="90">
        <v>10000</v>
      </c>
      <c r="D1513" s="40"/>
      <c r="E1513" s="131"/>
    </row>
    <row r="1514" spans="1:9" x14ac:dyDescent="0.2">
      <c r="B1514" s="93" t="s">
        <v>1111</v>
      </c>
      <c r="C1514" s="90">
        <v>5000</v>
      </c>
      <c r="D1514" s="40"/>
      <c r="E1514" s="131"/>
    </row>
    <row r="1515" spans="1:9" ht="25.5" x14ac:dyDescent="0.2">
      <c r="B1515" s="93" t="s">
        <v>988</v>
      </c>
      <c r="C1515" s="90">
        <v>10000</v>
      </c>
      <c r="D1515" s="40"/>
      <c r="E1515" s="131"/>
    </row>
    <row r="1516" spans="1:9" x14ac:dyDescent="0.2">
      <c r="B1516" s="93" t="s">
        <v>990</v>
      </c>
      <c r="C1516" s="90">
        <v>15000</v>
      </c>
      <c r="D1516" s="40"/>
      <c r="E1516" s="131"/>
    </row>
    <row r="1517" spans="1:9" x14ac:dyDescent="0.2">
      <c r="B1517" s="93" t="s">
        <v>991</v>
      </c>
      <c r="C1517" s="90">
        <v>10000</v>
      </c>
      <c r="D1517" s="40"/>
      <c r="E1517" s="131"/>
    </row>
    <row r="1518" spans="1:9" x14ac:dyDescent="0.2">
      <c r="B1518" s="93" t="s">
        <v>992</v>
      </c>
      <c r="C1518" s="90">
        <v>20000</v>
      </c>
      <c r="D1518" s="40"/>
      <c r="E1518" s="131"/>
    </row>
    <row r="1519" spans="1:9" x14ac:dyDescent="0.2">
      <c r="B1519" s="93" t="s">
        <v>1112</v>
      </c>
      <c r="C1519" s="90">
        <v>5000</v>
      </c>
      <c r="D1519" s="40"/>
      <c r="E1519" s="131"/>
    </row>
    <row r="1520" spans="1:9" x14ac:dyDescent="0.2">
      <c r="B1520" s="93" t="s">
        <v>994</v>
      </c>
      <c r="C1520" s="90">
        <v>5000</v>
      </c>
      <c r="D1520" s="40"/>
      <c r="E1520" s="131"/>
    </row>
    <row r="1521" spans="2:5" x14ac:dyDescent="0.2">
      <c r="B1521" s="93" t="s">
        <v>1113</v>
      </c>
      <c r="C1521" s="90">
        <v>5000</v>
      </c>
      <c r="D1521" s="40"/>
      <c r="E1521" s="131"/>
    </row>
    <row r="1522" spans="2:5" x14ac:dyDescent="0.2">
      <c r="B1522" s="93" t="s">
        <v>1114</v>
      </c>
      <c r="C1522" s="90">
        <v>5000</v>
      </c>
      <c r="D1522" s="40"/>
      <c r="E1522" s="131"/>
    </row>
    <row r="1523" spans="2:5" x14ac:dyDescent="0.2">
      <c r="B1523" s="93" t="s">
        <v>1115</v>
      </c>
      <c r="C1523" s="90">
        <v>10000</v>
      </c>
      <c r="D1523" s="40"/>
      <c r="E1523" s="131"/>
    </row>
    <row r="1524" spans="2:5" x14ac:dyDescent="0.2">
      <c r="B1524" s="93" t="s">
        <v>997</v>
      </c>
      <c r="C1524" s="90">
        <v>10000</v>
      </c>
      <c r="D1524" s="40"/>
      <c r="E1524" s="131"/>
    </row>
    <row r="1525" spans="2:5" x14ac:dyDescent="0.2">
      <c r="B1525" s="93" t="s">
        <v>1116</v>
      </c>
      <c r="C1525" s="90">
        <v>5000</v>
      </c>
      <c r="D1525" s="40"/>
      <c r="E1525" s="131"/>
    </row>
    <row r="1526" spans="2:5" x14ac:dyDescent="0.2">
      <c r="B1526" s="93" t="s">
        <v>1001</v>
      </c>
      <c r="C1526" s="90">
        <v>20000</v>
      </c>
      <c r="D1526" s="40"/>
      <c r="E1526" s="131"/>
    </row>
    <row r="1527" spans="2:5" x14ac:dyDescent="0.2">
      <c r="B1527" s="93" t="s">
        <v>1117</v>
      </c>
      <c r="C1527" s="90">
        <v>10000</v>
      </c>
      <c r="D1527" s="40"/>
      <c r="E1527" s="131"/>
    </row>
    <row r="1528" spans="2:5" x14ac:dyDescent="0.2">
      <c r="B1528" s="93" t="s">
        <v>1118</v>
      </c>
      <c r="C1528" s="90">
        <v>40000</v>
      </c>
      <c r="D1528" s="40"/>
      <c r="E1528" s="131"/>
    </row>
    <row r="1529" spans="2:5" x14ac:dyDescent="0.2">
      <c r="B1529" s="93" t="s">
        <v>1119</v>
      </c>
      <c r="C1529" s="90">
        <v>5000</v>
      </c>
      <c r="D1529" s="40"/>
      <c r="E1529" s="131"/>
    </row>
    <row r="1530" spans="2:5" x14ac:dyDescent="0.2">
      <c r="B1530" s="93" t="s">
        <v>1120</v>
      </c>
      <c r="C1530" s="90">
        <v>5000</v>
      </c>
      <c r="D1530" s="40"/>
      <c r="E1530" s="131"/>
    </row>
    <row r="1531" spans="2:5" x14ac:dyDescent="0.2">
      <c r="B1531" s="104" t="s">
        <v>1121</v>
      </c>
      <c r="C1531" s="92">
        <v>500</v>
      </c>
      <c r="D1531" s="40"/>
      <c r="E1531" s="131"/>
    </row>
    <row r="1532" spans="2:5" x14ac:dyDescent="0.2">
      <c r="B1532" s="93" t="s">
        <v>1122</v>
      </c>
      <c r="C1532" s="181">
        <v>2500</v>
      </c>
      <c r="D1532" s="40"/>
      <c r="E1532" s="131">
        <v>2500</v>
      </c>
    </row>
    <row r="1533" spans="2:5" x14ac:dyDescent="0.2">
      <c r="B1533" s="281" t="s">
        <v>1123</v>
      </c>
      <c r="C1533" s="181">
        <v>2500</v>
      </c>
      <c r="D1533" s="40"/>
      <c r="E1533" s="131">
        <v>2500</v>
      </c>
    </row>
    <row r="1534" spans="2:5" x14ac:dyDescent="0.2">
      <c r="B1534" s="93" t="s">
        <v>1124</v>
      </c>
      <c r="C1534" s="181">
        <v>500</v>
      </c>
      <c r="D1534" s="40"/>
      <c r="E1534" s="131"/>
    </row>
    <row r="1535" spans="2:5" x14ac:dyDescent="0.2">
      <c r="B1535" s="129" t="s">
        <v>1125</v>
      </c>
      <c r="C1535" s="181">
        <v>500</v>
      </c>
      <c r="D1535" s="40"/>
      <c r="E1535" s="131"/>
    </row>
    <row r="1536" spans="2:5" x14ac:dyDescent="0.2">
      <c r="B1536" s="282" t="s">
        <v>1126</v>
      </c>
      <c r="C1536" s="92">
        <v>2500</v>
      </c>
      <c r="D1536" s="40"/>
      <c r="E1536" s="131">
        <v>2500</v>
      </c>
    </row>
    <row r="1537" spans="1:20" x14ac:dyDescent="0.2">
      <c r="B1537" s="104" t="s">
        <v>1127</v>
      </c>
      <c r="C1537" s="92">
        <v>2500</v>
      </c>
      <c r="D1537" s="40"/>
      <c r="E1537" s="131">
        <v>2500</v>
      </c>
    </row>
    <row r="1538" spans="1:20" x14ac:dyDescent="0.2">
      <c r="B1538" s="129" t="s">
        <v>1128</v>
      </c>
      <c r="C1538" s="92">
        <v>500</v>
      </c>
      <c r="D1538" s="40"/>
      <c r="E1538" s="131">
        <v>500</v>
      </c>
    </row>
    <row r="1539" spans="1:20" x14ac:dyDescent="0.2">
      <c r="B1539" s="282" t="s">
        <v>1129</v>
      </c>
      <c r="C1539" s="92">
        <v>500</v>
      </c>
      <c r="D1539" s="40"/>
      <c r="E1539" s="108">
        <v>500</v>
      </c>
    </row>
    <row r="1540" spans="1:20" x14ac:dyDescent="0.2">
      <c r="B1540" s="129" t="s">
        <v>1130</v>
      </c>
      <c r="C1540" s="92">
        <v>3500</v>
      </c>
      <c r="D1540" s="40"/>
      <c r="E1540" s="131">
        <v>3500</v>
      </c>
    </row>
    <row r="1541" spans="1:20" x14ac:dyDescent="0.2">
      <c r="B1541" s="282" t="s">
        <v>1131</v>
      </c>
      <c r="C1541" s="92">
        <v>500</v>
      </c>
      <c r="D1541" s="40"/>
      <c r="E1541" s="131"/>
    </row>
    <row r="1542" spans="1:20" x14ac:dyDescent="0.2">
      <c r="B1542" s="282" t="s">
        <v>1132</v>
      </c>
      <c r="C1542" s="181">
        <v>2500</v>
      </c>
      <c r="D1542" s="40"/>
      <c r="E1542" s="131">
        <v>2500</v>
      </c>
    </row>
    <row r="1543" spans="1:20" x14ac:dyDescent="0.2">
      <c r="B1543" s="93" t="s">
        <v>1133</v>
      </c>
      <c r="C1543" s="181">
        <v>10000</v>
      </c>
      <c r="D1543" s="40"/>
      <c r="E1543" s="131"/>
    </row>
    <row r="1544" spans="1:20" x14ac:dyDescent="0.2">
      <c r="B1544" s="281" t="s">
        <v>1134</v>
      </c>
      <c r="C1544" s="181">
        <v>10000</v>
      </c>
      <c r="D1544" s="40"/>
      <c r="E1544" s="131"/>
    </row>
    <row r="1545" spans="1:20" ht="13.5" thickBot="1" x14ac:dyDescent="0.25">
      <c r="B1545" s="129" t="s">
        <v>1135</v>
      </c>
      <c r="C1545" s="181">
        <v>10000</v>
      </c>
      <c r="D1545" s="40"/>
      <c r="E1545" s="131">
        <v>10000</v>
      </c>
    </row>
    <row r="1546" spans="1:20" ht="19.5" customHeight="1" thickTop="1" thickBot="1" x14ac:dyDescent="0.25">
      <c r="B1546" s="76" t="s">
        <v>18</v>
      </c>
      <c r="C1546" s="173">
        <f>SUM(C974:C1025,C1026:C1099,C1100:C1174,C1175:C1246,C1247:C1318,C1319:C1392,C1393:C1466,C1467:C1539,C1540:C1545)</f>
        <v>44551451</v>
      </c>
      <c r="D1546" s="100"/>
      <c r="E1546" s="174">
        <f>E1532+E1533+E1536+E1537+E1538+E1539+E1540+E1542+E1545</f>
        <v>27000</v>
      </c>
      <c r="F1546" s="163" t="s">
        <v>48</v>
      </c>
      <c r="G1546" s="44"/>
      <c r="H1546" s="86">
        <f>SUM(C974:C1545)</f>
        <v>44551451</v>
      </c>
    </row>
    <row r="1547" spans="1:20" ht="13.5" thickTop="1" x14ac:dyDescent="0.2">
      <c r="A1547" s="31"/>
      <c r="B1547" s="55"/>
      <c r="C1547" s="50"/>
      <c r="D1547" s="1"/>
      <c r="E1547" s="139"/>
      <c r="G1547" s="6"/>
      <c r="H1547" s="86"/>
    </row>
    <row r="1548" spans="1:20" x14ac:dyDescent="0.2">
      <c r="A1548" s="31"/>
      <c r="B1548" s="55"/>
      <c r="C1548" s="50"/>
      <c r="D1548" s="1"/>
      <c r="E1548" s="139"/>
      <c r="G1548" s="6"/>
      <c r="H1548" s="86"/>
    </row>
    <row r="1549" spans="1:20" x14ac:dyDescent="0.2">
      <c r="A1549" s="31"/>
      <c r="B1549" s="55"/>
      <c r="C1549" s="50"/>
      <c r="D1549" s="1"/>
      <c r="E1549" s="139"/>
      <c r="G1549" s="6"/>
      <c r="H1549" s="86"/>
    </row>
    <row r="1550" spans="1:20" s="469" customFormat="1" ht="15.75" x14ac:dyDescent="0.25">
      <c r="A1550" s="461"/>
      <c r="B1550" s="462" t="s">
        <v>1827</v>
      </c>
      <c r="C1550" s="463"/>
      <c r="D1550" s="464"/>
      <c r="E1550" s="139"/>
      <c r="F1550" s="465"/>
      <c r="G1550" s="466"/>
      <c r="H1550" s="467"/>
      <c r="I1550" s="468"/>
      <c r="J1550" s="464"/>
      <c r="K1550" s="464"/>
      <c r="L1550" s="464"/>
      <c r="M1550" s="464"/>
      <c r="N1550" s="464"/>
      <c r="O1550" s="464"/>
      <c r="P1550" s="464"/>
      <c r="Q1550" s="464"/>
      <c r="R1550" s="464"/>
      <c r="S1550" s="464"/>
      <c r="T1550" s="464"/>
    </row>
    <row r="1551" spans="1:20" s="469" customFormat="1" ht="13.5" thickBot="1" x14ac:dyDescent="0.25">
      <c r="A1551" s="461"/>
      <c r="B1551" s="465"/>
      <c r="C1551" s="470"/>
      <c r="D1551" s="471"/>
      <c r="E1551" s="143" t="s">
        <v>14</v>
      </c>
      <c r="F1551" s="465"/>
      <c r="G1551" s="466"/>
      <c r="H1551" s="467"/>
      <c r="I1551" s="468"/>
      <c r="J1551" s="464"/>
      <c r="K1551" s="464"/>
      <c r="L1551" s="464"/>
      <c r="M1551" s="464"/>
      <c r="N1551" s="464"/>
      <c r="O1551" s="464"/>
      <c r="P1551" s="464"/>
      <c r="Q1551" s="464"/>
      <c r="R1551" s="464"/>
      <c r="S1551" s="464"/>
      <c r="T1551" s="464"/>
    </row>
    <row r="1552" spans="1:20" s="469" customFormat="1" ht="14.25" thickTop="1" thickBot="1" x14ac:dyDescent="0.25">
      <c r="A1552" s="472"/>
      <c r="B1552" s="473" t="s">
        <v>16</v>
      </c>
      <c r="C1552" s="474" t="s">
        <v>17</v>
      </c>
      <c r="D1552" s="475"/>
      <c r="E1552" s="115" t="s">
        <v>61</v>
      </c>
      <c r="F1552" s="465"/>
      <c r="G1552" s="466"/>
      <c r="H1552" s="467"/>
      <c r="I1552" s="468"/>
      <c r="J1552" s="464"/>
      <c r="K1552" s="464"/>
      <c r="L1552" s="464"/>
      <c r="M1552" s="464"/>
      <c r="N1552" s="464"/>
      <c r="O1552" s="464"/>
      <c r="P1552" s="464"/>
      <c r="Q1552" s="464"/>
      <c r="R1552" s="464"/>
      <c r="S1552" s="464"/>
      <c r="T1552" s="464"/>
    </row>
    <row r="1553" spans="1:20" s="449" customFormat="1" ht="13.5" thickTop="1" x14ac:dyDescent="0.2">
      <c r="A1553" s="450"/>
      <c r="B1553" s="476" t="s">
        <v>1136</v>
      </c>
      <c r="C1553" s="477">
        <v>12250</v>
      </c>
      <c r="D1553" s="478"/>
      <c r="E1553" s="119"/>
      <c r="F1553" s="445"/>
      <c r="G1553" s="446"/>
      <c r="H1553" s="447"/>
      <c r="I1553" s="448"/>
      <c r="J1553" s="444"/>
      <c r="K1553" s="444"/>
      <c r="L1553" s="444"/>
      <c r="M1553" s="444"/>
      <c r="N1553" s="444"/>
      <c r="O1553" s="444"/>
      <c r="P1553" s="444"/>
      <c r="Q1553" s="444"/>
      <c r="R1553" s="444"/>
      <c r="S1553" s="444"/>
      <c r="T1553" s="444"/>
    </row>
    <row r="1554" spans="1:20" s="449" customFormat="1" x14ac:dyDescent="0.2">
      <c r="A1554" s="450"/>
      <c r="B1554" s="479" t="s">
        <v>1137</v>
      </c>
      <c r="C1554" s="480">
        <v>15750</v>
      </c>
      <c r="D1554" s="478"/>
      <c r="E1554" s="118"/>
      <c r="F1554" s="445"/>
      <c r="G1554" s="446"/>
      <c r="H1554" s="447"/>
      <c r="I1554" s="448"/>
      <c r="J1554" s="444"/>
      <c r="K1554" s="444"/>
      <c r="L1554" s="444"/>
      <c r="M1554" s="444"/>
      <c r="N1554" s="444"/>
      <c r="O1554" s="444"/>
      <c r="P1554" s="444"/>
      <c r="Q1554" s="444"/>
      <c r="R1554" s="444"/>
      <c r="S1554" s="444"/>
      <c r="T1554" s="444"/>
    </row>
    <row r="1555" spans="1:20" s="449" customFormat="1" x14ac:dyDescent="0.2">
      <c r="A1555" s="450"/>
      <c r="B1555" s="479" t="s">
        <v>1138</v>
      </c>
      <c r="C1555" s="480">
        <v>4542</v>
      </c>
      <c r="D1555" s="478"/>
      <c r="E1555" s="118"/>
      <c r="F1555" s="445"/>
      <c r="G1555" s="446"/>
      <c r="H1555" s="447"/>
      <c r="I1555" s="448"/>
      <c r="J1555" s="444"/>
      <c r="K1555" s="444"/>
      <c r="L1555" s="444"/>
      <c r="M1555" s="444"/>
      <c r="N1555" s="444"/>
      <c r="O1555" s="444"/>
      <c r="P1555" s="444"/>
      <c r="Q1555" s="444"/>
      <c r="R1555" s="444"/>
      <c r="S1555" s="444"/>
      <c r="T1555" s="444"/>
    </row>
    <row r="1556" spans="1:20" s="449" customFormat="1" x14ac:dyDescent="0.2">
      <c r="A1556" s="450"/>
      <c r="B1556" s="479" t="s">
        <v>1139</v>
      </c>
      <c r="C1556" s="480">
        <v>7000</v>
      </c>
      <c r="D1556" s="478"/>
      <c r="E1556" s="118"/>
      <c r="F1556" s="445"/>
      <c r="G1556" s="446"/>
      <c r="H1556" s="447"/>
      <c r="I1556" s="448"/>
      <c r="J1556" s="444"/>
      <c r="K1556" s="444"/>
      <c r="L1556" s="444"/>
      <c r="M1556" s="444"/>
      <c r="N1556" s="444"/>
      <c r="O1556" s="444"/>
      <c r="P1556" s="444"/>
      <c r="Q1556" s="444"/>
      <c r="R1556" s="444"/>
      <c r="S1556" s="444"/>
      <c r="T1556" s="444"/>
    </row>
    <row r="1557" spans="1:20" s="449" customFormat="1" x14ac:dyDescent="0.2">
      <c r="A1557" s="450"/>
      <c r="B1557" s="479" t="s">
        <v>1140</v>
      </c>
      <c r="C1557" s="480">
        <v>21000</v>
      </c>
      <c r="D1557" s="478"/>
      <c r="E1557" s="118"/>
      <c r="F1557" s="445"/>
      <c r="G1557" s="446"/>
      <c r="H1557" s="447"/>
      <c r="I1557" s="448"/>
      <c r="J1557" s="444"/>
      <c r="K1557" s="444"/>
      <c r="L1557" s="444"/>
      <c r="M1557" s="444"/>
      <c r="N1557" s="444"/>
      <c r="O1557" s="444"/>
      <c r="P1557" s="444"/>
      <c r="Q1557" s="444"/>
      <c r="R1557" s="444"/>
      <c r="S1557" s="444"/>
      <c r="T1557" s="444"/>
    </row>
    <row r="1558" spans="1:20" s="449" customFormat="1" x14ac:dyDescent="0.2">
      <c r="A1558" s="450"/>
      <c r="B1558" s="479" t="s">
        <v>1141</v>
      </c>
      <c r="C1558" s="480">
        <v>3500</v>
      </c>
      <c r="D1558" s="478"/>
      <c r="E1558" s="118"/>
      <c r="F1558" s="445"/>
      <c r="G1558" s="446"/>
      <c r="H1558" s="447"/>
      <c r="I1558" s="448"/>
      <c r="J1558" s="444"/>
      <c r="K1558" s="444"/>
      <c r="L1558" s="444"/>
      <c r="M1558" s="444"/>
      <c r="N1558" s="444"/>
      <c r="O1558" s="444"/>
      <c r="P1558" s="444"/>
      <c r="Q1558" s="444"/>
      <c r="R1558" s="444"/>
      <c r="S1558" s="444"/>
      <c r="T1558" s="444"/>
    </row>
    <row r="1559" spans="1:20" s="449" customFormat="1" x14ac:dyDescent="0.2">
      <c r="A1559" s="450"/>
      <c r="B1559" s="479" t="s">
        <v>1142</v>
      </c>
      <c r="C1559" s="480">
        <v>8750</v>
      </c>
      <c r="D1559" s="478"/>
      <c r="E1559" s="118"/>
      <c r="F1559" s="445"/>
      <c r="G1559" s="446"/>
      <c r="H1559" s="447"/>
      <c r="I1559" s="448"/>
      <c r="J1559" s="444"/>
      <c r="K1559" s="444"/>
      <c r="L1559" s="444"/>
      <c r="M1559" s="444"/>
      <c r="N1559" s="444"/>
      <c r="O1559" s="444"/>
      <c r="P1559" s="444"/>
      <c r="Q1559" s="444"/>
      <c r="R1559" s="444"/>
      <c r="S1559" s="444"/>
      <c r="T1559" s="444"/>
    </row>
    <row r="1560" spans="1:20" s="449" customFormat="1" x14ac:dyDescent="0.2">
      <c r="A1560" s="450"/>
      <c r="B1560" s="479" t="s">
        <v>1143</v>
      </c>
      <c r="C1560" s="480">
        <v>17500</v>
      </c>
      <c r="D1560" s="478"/>
      <c r="E1560" s="118"/>
      <c r="F1560" s="445"/>
      <c r="G1560" s="446"/>
      <c r="H1560" s="447"/>
      <c r="I1560" s="448"/>
      <c r="J1560" s="444"/>
      <c r="K1560" s="444"/>
      <c r="L1560" s="444"/>
      <c r="M1560" s="444"/>
      <c r="N1560" s="444"/>
      <c r="O1560" s="444"/>
      <c r="P1560" s="444"/>
      <c r="Q1560" s="444"/>
      <c r="R1560" s="444"/>
      <c r="S1560" s="444"/>
      <c r="T1560" s="444"/>
    </row>
    <row r="1561" spans="1:20" s="449" customFormat="1" x14ac:dyDescent="0.2">
      <c r="A1561" s="450"/>
      <c r="B1561" s="479" t="s">
        <v>1144</v>
      </c>
      <c r="C1561" s="480">
        <v>15750</v>
      </c>
      <c r="D1561" s="478"/>
      <c r="E1561" s="118"/>
      <c r="F1561" s="445"/>
      <c r="G1561" s="446"/>
      <c r="H1561" s="447"/>
      <c r="I1561" s="448"/>
      <c r="J1561" s="444"/>
      <c r="K1561" s="444"/>
      <c r="L1561" s="444"/>
      <c r="M1561" s="444"/>
      <c r="N1561" s="444"/>
      <c r="O1561" s="444"/>
      <c r="P1561" s="444"/>
      <c r="Q1561" s="444"/>
      <c r="R1561" s="444"/>
      <c r="S1561" s="444"/>
      <c r="T1561" s="444"/>
    </row>
    <row r="1562" spans="1:20" s="449" customFormat="1" x14ac:dyDescent="0.2">
      <c r="A1562" s="450"/>
      <c r="B1562" s="479" t="s">
        <v>1145</v>
      </c>
      <c r="C1562" s="480">
        <v>17500</v>
      </c>
      <c r="D1562" s="478"/>
      <c r="E1562" s="118"/>
      <c r="F1562" s="445"/>
      <c r="G1562" s="446"/>
      <c r="H1562" s="447"/>
      <c r="I1562" s="448"/>
      <c r="J1562" s="444"/>
      <c r="K1562" s="444"/>
      <c r="L1562" s="444"/>
      <c r="M1562" s="444"/>
      <c r="N1562" s="444"/>
      <c r="O1562" s="444"/>
      <c r="P1562" s="444"/>
      <c r="Q1562" s="444"/>
      <c r="R1562" s="444"/>
      <c r="S1562" s="444"/>
      <c r="T1562" s="444"/>
    </row>
    <row r="1563" spans="1:20" s="449" customFormat="1" x14ac:dyDescent="0.2">
      <c r="A1563" s="450"/>
      <c r="B1563" s="479" t="s">
        <v>1146</v>
      </c>
      <c r="C1563" s="480">
        <v>17500</v>
      </c>
      <c r="D1563" s="478"/>
      <c r="E1563" s="118"/>
      <c r="F1563" s="445"/>
      <c r="G1563" s="446"/>
      <c r="H1563" s="447"/>
      <c r="I1563" s="448"/>
      <c r="J1563" s="444"/>
      <c r="K1563" s="444"/>
      <c r="L1563" s="444"/>
      <c r="M1563" s="444"/>
      <c r="N1563" s="444"/>
      <c r="O1563" s="444"/>
      <c r="P1563" s="444"/>
      <c r="Q1563" s="444"/>
      <c r="R1563" s="444"/>
      <c r="S1563" s="444"/>
      <c r="T1563" s="444"/>
    </row>
    <row r="1564" spans="1:20" s="449" customFormat="1" x14ac:dyDescent="0.2">
      <c r="A1564" s="450">
        <v>10</v>
      </c>
      <c r="B1564" s="479" t="s">
        <v>1147</v>
      </c>
      <c r="C1564" s="480">
        <v>15750</v>
      </c>
      <c r="D1564" s="481"/>
      <c r="E1564" s="108"/>
      <c r="F1564" s="445"/>
      <c r="G1564" s="446"/>
      <c r="H1564" s="447"/>
      <c r="I1564" s="448"/>
      <c r="J1564" s="444"/>
      <c r="K1564" s="444"/>
      <c r="L1564" s="444"/>
      <c r="M1564" s="444"/>
      <c r="N1564" s="444"/>
      <c r="O1564" s="444"/>
      <c r="P1564" s="444"/>
      <c r="Q1564" s="444"/>
      <c r="R1564" s="444"/>
      <c r="S1564" s="444"/>
      <c r="T1564" s="444"/>
    </row>
    <row r="1565" spans="1:20" s="449" customFormat="1" x14ac:dyDescent="0.2">
      <c r="A1565" s="450">
        <v>10</v>
      </c>
      <c r="B1565" s="482" t="s">
        <v>1148</v>
      </c>
      <c r="C1565" s="480">
        <v>17500</v>
      </c>
      <c r="D1565" s="481"/>
      <c r="E1565" s="108"/>
      <c r="F1565" s="445"/>
      <c r="G1565" s="446"/>
      <c r="H1565" s="447"/>
      <c r="I1565" s="448"/>
      <c r="J1565" s="444"/>
      <c r="K1565" s="444"/>
      <c r="L1565" s="444"/>
      <c r="M1565" s="444"/>
      <c r="N1565" s="444"/>
      <c r="O1565" s="444"/>
      <c r="P1565" s="444"/>
      <c r="Q1565" s="444"/>
      <c r="R1565" s="444"/>
      <c r="S1565" s="444"/>
      <c r="T1565" s="444"/>
    </row>
    <row r="1566" spans="1:20" s="449" customFormat="1" x14ac:dyDescent="0.2">
      <c r="A1566" s="450">
        <v>10</v>
      </c>
      <c r="B1566" s="479" t="s">
        <v>1149</v>
      </c>
      <c r="C1566" s="480">
        <v>17500</v>
      </c>
      <c r="D1566" s="481"/>
      <c r="E1566" s="108"/>
      <c r="F1566" s="445"/>
      <c r="G1566" s="446"/>
      <c r="H1566" s="447"/>
      <c r="I1566" s="448"/>
      <c r="J1566" s="444"/>
      <c r="K1566" s="444"/>
      <c r="L1566" s="444"/>
      <c r="M1566" s="444"/>
      <c r="N1566" s="444"/>
      <c r="O1566" s="444"/>
      <c r="P1566" s="444"/>
      <c r="Q1566" s="444"/>
      <c r="R1566" s="444"/>
      <c r="S1566" s="444"/>
      <c r="T1566" s="444"/>
    </row>
    <row r="1567" spans="1:20" s="449" customFormat="1" x14ac:dyDescent="0.2">
      <c r="A1567" s="450">
        <v>10</v>
      </c>
      <c r="B1567" s="482" t="s">
        <v>1150</v>
      </c>
      <c r="C1567" s="480">
        <v>15750</v>
      </c>
      <c r="D1567" s="481"/>
      <c r="E1567" s="108"/>
      <c r="F1567" s="445"/>
      <c r="G1567" s="446"/>
      <c r="H1567" s="447"/>
      <c r="I1567" s="448"/>
      <c r="J1567" s="444"/>
      <c r="K1567" s="444"/>
      <c r="L1567" s="444"/>
      <c r="M1567" s="444"/>
      <c r="N1567" s="444"/>
      <c r="O1567" s="444"/>
      <c r="P1567" s="444"/>
      <c r="Q1567" s="444"/>
      <c r="R1567" s="444"/>
      <c r="S1567" s="444"/>
      <c r="T1567" s="444"/>
    </row>
    <row r="1568" spans="1:20" s="449" customFormat="1" x14ac:dyDescent="0.2">
      <c r="A1568" s="450">
        <v>10</v>
      </c>
      <c r="B1568" s="479" t="s">
        <v>1151</v>
      </c>
      <c r="C1568" s="480">
        <v>5250</v>
      </c>
      <c r="D1568" s="481"/>
      <c r="E1568" s="108"/>
      <c r="F1568" s="445"/>
      <c r="G1568" s="446"/>
      <c r="H1568" s="447"/>
      <c r="I1568" s="448"/>
      <c r="J1568" s="444"/>
      <c r="K1568" s="444"/>
      <c r="L1568" s="444"/>
      <c r="M1568" s="444"/>
      <c r="N1568" s="444"/>
      <c r="O1568" s="444"/>
      <c r="P1568" s="444"/>
      <c r="Q1568" s="444"/>
      <c r="R1568" s="444"/>
      <c r="S1568" s="444"/>
      <c r="T1568" s="444"/>
    </row>
    <row r="1569" spans="1:20" s="449" customFormat="1" x14ac:dyDescent="0.2">
      <c r="A1569" s="450">
        <v>10</v>
      </c>
      <c r="B1569" s="482" t="s">
        <v>1152</v>
      </c>
      <c r="C1569" s="480">
        <v>15750</v>
      </c>
      <c r="D1569" s="481"/>
      <c r="E1569" s="108"/>
      <c r="F1569" s="445"/>
      <c r="G1569" s="446"/>
      <c r="H1569" s="447"/>
      <c r="I1569" s="448"/>
      <c r="J1569" s="444"/>
      <c r="K1569" s="444"/>
      <c r="L1569" s="444"/>
      <c r="M1569" s="444"/>
      <c r="N1569" s="444"/>
      <c r="O1569" s="444"/>
      <c r="P1569" s="444"/>
      <c r="Q1569" s="444"/>
      <c r="R1569" s="444"/>
      <c r="S1569" s="444"/>
      <c r="T1569" s="444"/>
    </row>
    <row r="1570" spans="1:20" s="449" customFormat="1" x14ac:dyDescent="0.2">
      <c r="A1570" s="450"/>
      <c r="B1570" s="479" t="s">
        <v>1153</v>
      </c>
      <c r="C1570" s="480">
        <v>14000</v>
      </c>
      <c r="D1570" s="481"/>
      <c r="E1570" s="108"/>
      <c r="F1570" s="445"/>
      <c r="G1570" s="446"/>
      <c r="H1570" s="447"/>
      <c r="I1570" s="448"/>
      <c r="J1570" s="444"/>
      <c r="K1570" s="444"/>
      <c r="L1570" s="444"/>
      <c r="M1570" s="444"/>
      <c r="N1570" s="444"/>
      <c r="O1570" s="444"/>
      <c r="P1570" s="444"/>
      <c r="Q1570" s="444"/>
      <c r="R1570" s="444"/>
      <c r="S1570" s="444"/>
      <c r="T1570" s="444"/>
    </row>
    <row r="1571" spans="1:20" s="449" customFormat="1" x14ac:dyDescent="0.2">
      <c r="A1571" s="450"/>
      <c r="B1571" s="479" t="s">
        <v>1154</v>
      </c>
      <c r="C1571" s="480">
        <v>14000</v>
      </c>
      <c r="D1571" s="481"/>
      <c r="E1571" s="108"/>
      <c r="F1571" s="445"/>
      <c r="G1571" s="446"/>
      <c r="H1571" s="447"/>
      <c r="I1571" s="448"/>
      <c r="J1571" s="444"/>
      <c r="K1571" s="444"/>
      <c r="L1571" s="444"/>
      <c r="M1571" s="444"/>
      <c r="N1571" s="444"/>
      <c r="O1571" s="444"/>
      <c r="P1571" s="444"/>
      <c r="Q1571" s="444"/>
      <c r="R1571" s="444"/>
      <c r="S1571" s="444"/>
      <c r="T1571" s="444"/>
    </row>
    <row r="1572" spans="1:20" s="449" customFormat="1" x14ac:dyDescent="0.2">
      <c r="A1572" s="450"/>
      <c r="B1572" s="479" t="s">
        <v>1155</v>
      </c>
      <c r="C1572" s="480">
        <v>19250</v>
      </c>
      <c r="D1572" s="481"/>
      <c r="E1572" s="108"/>
      <c r="F1572" s="445"/>
      <c r="G1572" s="446"/>
      <c r="H1572" s="447"/>
      <c r="I1572" s="448"/>
      <c r="J1572" s="444"/>
      <c r="K1572" s="444"/>
      <c r="L1572" s="444"/>
      <c r="M1572" s="444"/>
      <c r="N1572" s="444"/>
      <c r="O1572" s="444"/>
      <c r="P1572" s="444"/>
      <c r="Q1572" s="444"/>
      <c r="R1572" s="444"/>
      <c r="S1572" s="444"/>
      <c r="T1572" s="444"/>
    </row>
    <row r="1573" spans="1:20" s="449" customFormat="1" x14ac:dyDescent="0.2">
      <c r="A1573" s="450"/>
      <c r="B1573" s="482" t="s">
        <v>1156</v>
      </c>
      <c r="C1573" s="480">
        <v>10500</v>
      </c>
      <c r="D1573" s="481"/>
      <c r="E1573" s="108"/>
      <c r="F1573" s="445"/>
      <c r="G1573" s="446"/>
      <c r="H1573" s="447"/>
      <c r="I1573" s="448"/>
      <c r="J1573" s="444"/>
      <c r="K1573" s="444"/>
      <c r="L1573" s="444"/>
      <c r="M1573" s="444"/>
      <c r="N1573" s="444"/>
      <c r="O1573" s="444"/>
      <c r="P1573" s="444"/>
      <c r="Q1573" s="444"/>
      <c r="R1573" s="444"/>
      <c r="S1573" s="444"/>
      <c r="T1573" s="444"/>
    </row>
    <row r="1574" spans="1:20" s="449" customFormat="1" x14ac:dyDescent="0.2">
      <c r="A1574" s="450"/>
      <c r="B1574" s="479" t="s">
        <v>1157</v>
      </c>
      <c r="C1574" s="480">
        <v>14000</v>
      </c>
      <c r="D1574" s="481"/>
      <c r="E1574" s="108"/>
      <c r="F1574" s="445"/>
      <c r="G1574" s="446"/>
      <c r="H1574" s="447"/>
      <c r="I1574" s="448"/>
      <c r="J1574" s="444"/>
      <c r="K1574" s="444"/>
      <c r="L1574" s="444"/>
      <c r="M1574" s="444"/>
      <c r="N1574" s="444"/>
      <c r="O1574" s="444"/>
      <c r="P1574" s="444"/>
      <c r="Q1574" s="444"/>
      <c r="R1574" s="444"/>
      <c r="S1574" s="444"/>
      <c r="T1574" s="444"/>
    </row>
    <row r="1575" spans="1:20" s="449" customFormat="1" x14ac:dyDescent="0.2">
      <c r="A1575" s="450"/>
      <c r="B1575" s="479" t="s">
        <v>1158</v>
      </c>
      <c r="C1575" s="480">
        <v>12250</v>
      </c>
      <c r="D1575" s="481"/>
      <c r="E1575" s="108"/>
      <c r="F1575" s="445"/>
      <c r="G1575" s="446"/>
      <c r="H1575" s="447"/>
      <c r="I1575" s="448"/>
      <c r="J1575" s="444"/>
      <c r="K1575" s="444"/>
      <c r="L1575" s="444"/>
      <c r="M1575" s="444"/>
      <c r="N1575" s="444"/>
      <c r="O1575" s="444"/>
      <c r="P1575" s="444"/>
      <c r="Q1575" s="444"/>
      <c r="R1575" s="444"/>
      <c r="S1575" s="444"/>
      <c r="T1575" s="444"/>
    </row>
    <row r="1576" spans="1:20" s="449" customFormat="1" x14ac:dyDescent="0.2">
      <c r="A1576" s="450"/>
      <c r="B1576" s="479" t="s">
        <v>1159</v>
      </c>
      <c r="C1576" s="480">
        <v>15750</v>
      </c>
      <c r="D1576" s="481"/>
      <c r="E1576" s="108"/>
      <c r="F1576" s="445"/>
      <c r="G1576" s="446"/>
      <c r="H1576" s="447"/>
      <c r="I1576" s="448"/>
      <c r="J1576" s="444"/>
      <c r="K1576" s="444"/>
      <c r="L1576" s="444"/>
      <c r="M1576" s="444"/>
      <c r="N1576" s="444"/>
      <c r="O1576" s="444"/>
      <c r="P1576" s="444"/>
      <c r="Q1576" s="444"/>
      <c r="R1576" s="444"/>
      <c r="S1576" s="444"/>
      <c r="T1576" s="444"/>
    </row>
    <row r="1577" spans="1:20" x14ac:dyDescent="0.2">
      <c r="B1577" s="218" t="s">
        <v>1160</v>
      </c>
      <c r="C1577" s="92">
        <v>17500</v>
      </c>
      <c r="D1577" s="40"/>
      <c r="E1577" s="108"/>
    </row>
    <row r="1578" spans="1:20" x14ac:dyDescent="0.2">
      <c r="B1578" s="220" t="s">
        <v>1161</v>
      </c>
      <c r="C1578" s="92">
        <v>17500</v>
      </c>
      <c r="D1578" s="40"/>
      <c r="E1578" s="108">
        <v>1750</v>
      </c>
    </row>
    <row r="1579" spans="1:20" x14ac:dyDescent="0.2">
      <c r="B1579" s="220" t="s">
        <v>1162</v>
      </c>
      <c r="C1579" s="92">
        <v>19250</v>
      </c>
      <c r="D1579" s="40"/>
      <c r="E1579" s="108"/>
    </row>
    <row r="1580" spans="1:20" x14ac:dyDescent="0.2">
      <c r="B1580" s="218" t="s">
        <v>1163</v>
      </c>
      <c r="C1580" s="92">
        <v>17500</v>
      </c>
      <c r="D1580" s="40"/>
      <c r="E1580" s="108"/>
    </row>
    <row r="1581" spans="1:20" ht="13.5" thickBot="1" x14ac:dyDescent="0.25">
      <c r="B1581" s="485" t="s">
        <v>1164</v>
      </c>
      <c r="C1581" s="376">
        <v>14000</v>
      </c>
      <c r="D1581" s="40"/>
      <c r="E1581" s="109"/>
    </row>
    <row r="1582" spans="1:20" s="1" customFormat="1" ht="13.5" thickTop="1" x14ac:dyDescent="0.2">
      <c r="A1582" s="31"/>
      <c r="B1582" s="483"/>
      <c r="C1582" s="484"/>
      <c r="E1582" s="139"/>
      <c r="F1582" s="55"/>
      <c r="G1582" s="17"/>
      <c r="H1582" s="88"/>
      <c r="I1582" s="7"/>
    </row>
    <row r="1583" spans="1:20" s="1" customFormat="1" ht="13.5" thickBot="1" x14ac:dyDescent="0.25">
      <c r="A1583" s="31"/>
      <c r="B1583" s="55"/>
      <c r="C1583" s="180"/>
      <c r="D1583" s="34"/>
      <c r="E1583" s="143" t="s">
        <v>14</v>
      </c>
      <c r="F1583" s="55"/>
      <c r="G1583" s="17"/>
      <c r="H1583" s="88"/>
      <c r="I1583" s="7"/>
    </row>
    <row r="1584" spans="1:20" s="1" customFormat="1" ht="14.25" thickTop="1" thickBot="1" x14ac:dyDescent="0.25">
      <c r="A1584" s="31"/>
      <c r="B1584" s="36" t="s">
        <v>16</v>
      </c>
      <c r="C1584" s="190" t="s">
        <v>17</v>
      </c>
      <c r="D1584" s="9"/>
      <c r="E1584" s="115" t="s">
        <v>61</v>
      </c>
      <c r="F1584" s="55"/>
      <c r="G1584" s="17"/>
      <c r="H1584" s="88"/>
      <c r="I1584" s="7"/>
    </row>
    <row r="1585" spans="1:8" ht="13.5" thickTop="1" x14ac:dyDescent="0.2">
      <c r="B1585" s="219" t="s">
        <v>1165</v>
      </c>
      <c r="C1585" s="420">
        <v>21000</v>
      </c>
      <c r="D1585" s="40"/>
      <c r="E1585" s="144"/>
    </row>
    <row r="1586" spans="1:8" x14ac:dyDescent="0.2">
      <c r="B1586" s="218" t="s">
        <v>1166</v>
      </c>
      <c r="C1586" s="92">
        <v>14000</v>
      </c>
      <c r="D1586" s="40"/>
      <c r="E1586" s="108"/>
    </row>
    <row r="1587" spans="1:8" x14ac:dyDescent="0.2">
      <c r="B1587" s="218" t="s">
        <v>1167</v>
      </c>
      <c r="C1587" s="92">
        <v>21000</v>
      </c>
      <c r="D1587" s="40"/>
      <c r="E1587" s="108"/>
    </row>
    <row r="1588" spans="1:8" x14ac:dyDescent="0.2">
      <c r="B1588" s="218" t="s">
        <v>1168</v>
      </c>
      <c r="C1588" s="92">
        <v>15750</v>
      </c>
      <c r="D1588" s="40"/>
      <c r="E1588" s="108"/>
    </row>
    <row r="1589" spans="1:8" x14ac:dyDescent="0.2">
      <c r="B1589" s="218" t="s">
        <v>1169</v>
      </c>
      <c r="C1589" s="92">
        <v>31500</v>
      </c>
      <c r="D1589" s="40"/>
      <c r="E1589" s="108"/>
    </row>
    <row r="1590" spans="1:8" x14ac:dyDescent="0.2">
      <c r="B1590" s="218" t="s">
        <v>1170</v>
      </c>
      <c r="C1590" s="92">
        <v>17500</v>
      </c>
      <c r="D1590" s="40"/>
      <c r="E1590" s="108"/>
    </row>
    <row r="1591" spans="1:8" x14ac:dyDescent="0.2">
      <c r="B1591" s="218" t="s">
        <v>1171</v>
      </c>
      <c r="C1591" s="92">
        <v>15750</v>
      </c>
      <c r="D1591" s="40"/>
      <c r="E1591" s="108"/>
    </row>
    <row r="1592" spans="1:8" x14ac:dyDescent="0.2">
      <c r="B1592" s="218" t="s">
        <v>1172</v>
      </c>
      <c r="C1592" s="92">
        <v>21000</v>
      </c>
      <c r="D1592" s="40"/>
      <c r="E1592" s="108"/>
    </row>
    <row r="1593" spans="1:8" x14ac:dyDescent="0.2">
      <c r="B1593" s="218" t="s">
        <v>1173</v>
      </c>
      <c r="C1593" s="92">
        <v>35000</v>
      </c>
      <c r="D1593" s="40"/>
      <c r="E1593" s="108"/>
    </row>
    <row r="1594" spans="1:8" x14ac:dyDescent="0.2">
      <c r="B1594" s="218" t="s">
        <v>1174</v>
      </c>
      <c r="C1594" s="92">
        <v>17500</v>
      </c>
      <c r="D1594" s="40"/>
      <c r="E1594" s="108"/>
    </row>
    <row r="1595" spans="1:8" x14ac:dyDescent="0.2">
      <c r="B1595" s="218" t="s">
        <v>1175</v>
      </c>
      <c r="C1595" s="92">
        <v>21000</v>
      </c>
      <c r="D1595" s="40"/>
      <c r="E1595" s="108"/>
    </row>
    <row r="1596" spans="1:8" ht="13.5" thickBot="1" x14ac:dyDescent="0.25">
      <c r="B1596" s="219" t="s">
        <v>1176</v>
      </c>
      <c r="C1596" s="92">
        <v>17500</v>
      </c>
      <c r="D1596" s="40"/>
      <c r="E1596" s="108">
        <v>3500</v>
      </c>
    </row>
    <row r="1597" spans="1:8" ht="23.25" customHeight="1" thickTop="1" thickBot="1" x14ac:dyDescent="0.25">
      <c r="B1597" s="76" t="s">
        <v>18</v>
      </c>
      <c r="C1597" s="80">
        <f>SUM(C1553:C1596)</f>
        <v>662542</v>
      </c>
      <c r="D1597" s="217"/>
      <c r="E1597" s="221">
        <f>E1596+E1578</f>
        <v>5250</v>
      </c>
      <c r="F1597" s="55" t="s">
        <v>48</v>
      </c>
      <c r="G1597" s="44"/>
      <c r="H1597" s="86">
        <f>C1597</f>
        <v>662542</v>
      </c>
    </row>
    <row r="1598" spans="1:8" ht="15" customHeight="1" thickTop="1" x14ac:dyDescent="0.2">
      <c r="A1598" s="31"/>
      <c r="B1598" s="55"/>
      <c r="C1598" s="50"/>
      <c r="D1598" s="1"/>
      <c r="E1598" s="139"/>
    </row>
    <row r="1599" spans="1:8" ht="15" customHeight="1" x14ac:dyDescent="0.2">
      <c r="A1599" s="31"/>
      <c r="B1599" s="55"/>
      <c r="C1599" s="50"/>
      <c r="D1599" s="1"/>
      <c r="E1599" s="139"/>
    </row>
    <row r="1600" spans="1:8" x14ac:dyDescent="0.2">
      <c r="A1600" s="31"/>
      <c r="B1600" s="55"/>
      <c r="C1600" s="50"/>
      <c r="D1600" s="1"/>
      <c r="E1600" s="139"/>
    </row>
    <row r="1601" spans="1:5" ht="15.75" x14ac:dyDescent="0.25">
      <c r="A1601" s="31"/>
      <c r="B1601" s="11" t="s">
        <v>1987</v>
      </c>
      <c r="C1601" s="50"/>
      <c r="D1601" s="1"/>
      <c r="E1601" s="139"/>
    </row>
    <row r="1602" spans="1:5" ht="13.5" thickBot="1" x14ac:dyDescent="0.25">
      <c r="A1602" s="31"/>
      <c r="B1602" s="55"/>
      <c r="C1602" s="180"/>
      <c r="D1602" s="34"/>
      <c r="E1602" s="143" t="s">
        <v>14</v>
      </c>
    </row>
    <row r="1603" spans="1:5" ht="14.25" thickTop="1" thickBot="1" x14ac:dyDescent="0.25">
      <c r="B1603" s="36" t="s">
        <v>16</v>
      </c>
      <c r="C1603" s="190" t="s">
        <v>17</v>
      </c>
      <c r="D1603" s="9"/>
      <c r="E1603" s="115" t="s">
        <v>61</v>
      </c>
    </row>
    <row r="1604" spans="1:5" ht="26.25" thickTop="1" x14ac:dyDescent="0.2">
      <c r="B1604" s="130" t="s">
        <v>1177</v>
      </c>
      <c r="C1604" s="186">
        <v>10000</v>
      </c>
      <c r="D1604" s="37"/>
      <c r="E1604" s="119"/>
    </row>
    <row r="1605" spans="1:5" x14ac:dyDescent="0.2">
      <c r="B1605" s="129" t="s">
        <v>1178</v>
      </c>
      <c r="C1605" s="181">
        <v>13000</v>
      </c>
      <c r="D1605" s="37"/>
      <c r="E1605" s="118"/>
    </row>
    <row r="1606" spans="1:5" x14ac:dyDescent="0.2">
      <c r="B1606" s="129" t="s">
        <v>1179</v>
      </c>
      <c r="C1606" s="181">
        <v>13000</v>
      </c>
      <c r="D1606" s="37"/>
      <c r="E1606" s="118"/>
    </row>
    <row r="1607" spans="1:5" x14ac:dyDescent="0.2">
      <c r="B1607" s="129" t="s">
        <v>1180</v>
      </c>
      <c r="C1607" s="181">
        <v>8000</v>
      </c>
      <c r="D1607" s="37"/>
      <c r="E1607" s="222"/>
    </row>
    <row r="1608" spans="1:5" x14ac:dyDescent="0.2">
      <c r="A1608" s="31"/>
      <c r="B1608" s="129" t="s">
        <v>1181</v>
      </c>
      <c r="C1608" s="181">
        <v>15000</v>
      </c>
      <c r="D1608" s="34"/>
      <c r="E1608" s="116"/>
    </row>
    <row r="1609" spans="1:5" x14ac:dyDescent="0.2">
      <c r="B1609" s="129" t="s">
        <v>1182</v>
      </c>
      <c r="C1609" s="181">
        <v>15000</v>
      </c>
      <c r="D1609" s="89"/>
      <c r="E1609" s="118"/>
    </row>
    <row r="1610" spans="1:5" x14ac:dyDescent="0.2">
      <c r="B1610" s="129" t="s">
        <v>1183</v>
      </c>
      <c r="C1610" s="181">
        <v>13000</v>
      </c>
      <c r="D1610" s="37"/>
      <c r="E1610" s="121"/>
    </row>
    <row r="1611" spans="1:5" x14ac:dyDescent="0.2">
      <c r="B1611" s="129" t="s">
        <v>1184</v>
      </c>
      <c r="C1611" s="181">
        <v>11000</v>
      </c>
      <c r="D1611" s="37"/>
      <c r="E1611" s="118"/>
    </row>
    <row r="1612" spans="1:5" x14ac:dyDescent="0.2">
      <c r="B1612" s="129" t="s">
        <v>1185</v>
      </c>
      <c r="C1612" s="181">
        <v>10000</v>
      </c>
      <c r="D1612" s="37"/>
      <c r="E1612" s="118"/>
    </row>
    <row r="1613" spans="1:5" x14ac:dyDescent="0.2">
      <c r="B1613" s="129" t="s">
        <v>1186</v>
      </c>
      <c r="C1613" s="181">
        <v>7000</v>
      </c>
      <c r="D1613" s="37"/>
      <c r="E1613" s="118"/>
    </row>
    <row r="1614" spans="1:5" x14ac:dyDescent="0.2">
      <c r="B1614" s="129" t="s">
        <v>1187</v>
      </c>
      <c r="C1614" s="181">
        <v>14000</v>
      </c>
      <c r="D1614" s="37"/>
      <c r="E1614" s="118"/>
    </row>
    <row r="1615" spans="1:5" ht="25.5" x14ac:dyDescent="0.2">
      <c r="B1615" s="129" t="s">
        <v>1188</v>
      </c>
      <c r="C1615" s="181">
        <v>10000</v>
      </c>
      <c r="D1615" s="37"/>
      <c r="E1615" s="118"/>
    </row>
    <row r="1616" spans="1:5" x14ac:dyDescent="0.2">
      <c r="B1616" s="129" t="s">
        <v>1189</v>
      </c>
      <c r="C1616" s="181">
        <v>8000</v>
      </c>
      <c r="D1616" s="37"/>
      <c r="E1616" s="118"/>
    </row>
    <row r="1617" spans="2:5" x14ac:dyDescent="0.2">
      <c r="B1617" s="129" t="s">
        <v>1190</v>
      </c>
      <c r="C1617" s="181">
        <v>13000</v>
      </c>
      <c r="D1617" s="37"/>
      <c r="E1617" s="118"/>
    </row>
    <row r="1618" spans="2:5" x14ac:dyDescent="0.2">
      <c r="B1618" s="129" t="s">
        <v>1191</v>
      </c>
      <c r="C1618" s="181">
        <v>8531</v>
      </c>
      <c r="D1618" s="37"/>
      <c r="E1618" s="118"/>
    </row>
    <row r="1619" spans="2:5" x14ac:dyDescent="0.2">
      <c r="B1619" s="129" t="s">
        <v>1192</v>
      </c>
      <c r="C1619" s="181">
        <v>12000</v>
      </c>
      <c r="D1619" s="37"/>
      <c r="E1619" s="118"/>
    </row>
    <row r="1620" spans="2:5" ht="25.5" x14ac:dyDescent="0.2">
      <c r="B1620" s="129" t="s">
        <v>1193</v>
      </c>
      <c r="C1620" s="181">
        <v>9000</v>
      </c>
      <c r="D1620" s="37"/>
      <c r="E1620" s="118"/>
    </row>
    <row r="1621" spans="2:5" x14ac:dyDescent="0.2">
      <c r="B1621" s="129" t="s">
        <v>1194</v>
      </c>
      <c r="C1621" s="181">
        <v>15000</v>
      </c>
      <c r="D1621" s="37"/>
      <c r="E1621" s="118"/>
    </row>
    <row r="1622" spans="2:5" x14ac:dyDescent="0.2">
      <c r="B1622" s="129" t="s">
        <v>1195</v>
      </c>
      <c r="C1622" s="181">
        <v>15000</v>
      </c>
      <c r="D1622" s="37"/>
      <c r="E1622" s="118"/>
    </row>
    <row r="1623" spans="2:5" ht="25.5" x14ac:dyDescent="0.2">
      <c r="B1623" s="129" t="s">
        <v>1196</v>
      </c>
      <c r="C1623" s="181">
        <v>10000</v>
      </c>
      <c r="D1623" s="37"/>
      <c r="E1623" s="118"/>
    </row>
    <row r="1624" spans="2:5" ht="25.9" customHeight="1" x14ac:dyDescent="0.2">
      <c r="B1624" s="223" t="s">
        <v>1197</v>
      </c>
      <c r="C1624" s="181">
        <v>14000</v>
      </c>
      <c r="D1624" s="37"/>
      <c r="E1624" s="118"/>
    </row>
    <row r="1625" spans="2:5" x14ac:dyDescent="0.2">
      <c r="B1625" s="129" t="s">
        <v>1198</v>
      </c>
      <c r="C1625" s="181">
        <v>8000</v>
      </c>
      <c r="D1625" s="37"/>
      <c r="E1625" s="118"/>
    </row>
    <row r="1626" spans="2:5" ht="25.9" customHeight="1" x14ac:dyDescent="0.2">
      <c r="B1626" s="223" t="s">
        <v>1199</v>
      </c>
      <c r="C1626" s="181">
        <v>14000</v>
      </c>
      <c r="D1626" s="37"/>
      <c r="E1626" s="118"/>
    </row>
    <row r="1627" spans="2:5" ht="26.45" customHeight="1" x14ac:dyDescent="0.2">
      <c r="B1627" s="223" t="s">
        <v>1200</v>
      </c>
      <c r="C1627" s="181">
        <v>10000</v>
      </c>
      <c r="D1627" s="37"/>
      <c r="E1627" s="118"/>
    </row>
    <row r="1628" spans="2:5" ht="25.5" x14ac:dyDescent="0.2">
      <c r="B1628" s="223" t="s">
        <v>1201</v>
      </c>
      <c r="C1628" s="181">
        <v>8000</v>
      </c>
      <c r="D1628" s="37"/>
      <c r="E1628" s="118"/>
    </row>
    <row r="1629" spans="2:5" x14ac:dyDescent="0.2">
      <c r="B1629" s="129" t="s">
        <v>1202</v>
      </c>
      <c r="C1629" s="181">
        <v>5000</v>
      </c>
      <c r="D1629" s="37"/>
      <c r="E1629" s="118"/>
    </row>
    <row r="1630" spans="2:5" x14ac:dyDescent="0.2">
      <c r="B1630" s="129" t="s">
        <v>1203</v>
      </c>
      <c r="C1630" s="181">
        <v>7000</v>
      </c>
      <c r="D1630" s="37"/>
      <c r="E1630" s="118"/>
    </row>
    <row r="1631" spans="2:5" x14ac:dyDescent="0.2">
      <c r="B1631" s="129" t="s">
        <v>1204</v>
      </c>
      <c r="C1631" s="181">
        <v>7000</v>
      </c>
      <c r="D1631" s="37"/>
      <c r="E1631" s="118"/>
    </row>
    <row r="1632" spans="2:5" x14ac:dyDescent="0.2">
      <c r="B1632" s="224" t="s">
        <v>1205</v>
      </c>
      <c r="C1632" s="181">
        <v>7000</v>
      </c>
      <c r="D1632" s="37"/>
      <c r="E1632" s="118"/>
    </row>
    <row r="1633" spans="1:8" ht="25.5" x14ac:dyDescent="0.2">
      <c r="B1633" s="129" t="s">
        <v>1206</v>
      </c>
      <c r="C1633" s="181">
        <v>7000</v>
      </c>
      <c r="D1633" s="37"/>
      <c r="E1633" s="118"/>
    </row>
    <row r="1634" spans="1:8" x14ac:dyDescent="0.2">
      <c r="B1634" s="129" t="s">
        <v>1194</v>
      </c>
      <c r="C1634" s="181">
        <v>4000</v>
      </c>
      <c r="D1634" s="37"/>
      <c r="E1634" s="118"/>
    </row>
    <row r="1635" spans="1:8" ht="25.5" x14ac:dyDescent="0.2">
      <c r="B1635" s="129" t="s">
        <v>1207</v>
      </c>
      <c r="C1635" s="181">
        <v>4000</v>
      </c>
      <c r="D1635" s="37"/>
      <c r="E1635" s="118"/>
    </row>
    <row r="1636" spans="1:8" ht="25.5" x14ac:dyDescent="0.2">
      <c r="B1636" s="285" t="s">
        <v>1208</v>
      </c>
      <c r="C1636" s="181">
        <v>7000</v>
      </c>
      <c r="D1636" s="37"/>
      <c r="E1636" s="118"/>
    </row>
    <row r="1637" spans="1:8" ht="13.5" thickBot="1" x14ac:dyDescent="0.25">
      <c r="B1637" s="129" t="s">
        <v>1209</v>
      </c>
      <c r="C1637" s="286">
        <v>7000</v>
      </c>
      <c r="D1637" s="37"/>
      <c r="E1637" s="118"/>
    </row>
    <row r="1638" spans="1:8" ht="23.25" customHeight="1" thickTop="1" thickBot="1" x14ac:dyDescent="0.25">
      <c r="B1638" s="76" t="s">
        <v>18</v>
      </c>
      <c r="C1638" s="80">
        <f>SUM(C1604:C1637)</f>
        <v>338531</v>
      </c>
      <c r="D1638" s="100"/>
      <c r="E1638" s="174">
        <f>SUM(E1610:E1637,E1604:E1607)</f>
        <v>0</v>
      </c>
      <c r="F1638" s="163" t="s">
        <v>48</v>
      </c>
      <c r="G1638" s="6"/>
      <c r="H1638" s="86">
        <f>C1604+C1605+C1606+C1607+C1608+C1609+C1610+C1611+C1612+C1613+C1614+C1615+C1616+C1617+C1618+C1619+C1620+C1621+C1622+C1623+C1624+C1625+C1626+C1627+C1628+C1629+C1630+C1631+C1632+C1633+C1634+C1635+C1636+C1637</f>
        <v>338531</v>
      </c>
    </row>
    <row r="1639" spans="1:8" ht="12" customHeight="1" thickTop="1" x14ac:dyDescent="0.2">
      <c r="A1639" s="31"/>
      <c r="B1639" s="55"/>
      <c r="C1639" s="50"/>
      <c r="D1639" s="1"/>
      <c r="E1639" s="139"/>
    </row>
    <row r="1640" spans="1:8" ht="12" customHeight="1" x14ac:dyDescent="0.2">
      <c r="A1640" s="31"/>
      <c r="B1640" s="55"/>
      <c r="C1640" s="50"/>
      <c r="D1640" s="1"/>
      <c r="E1640" s="139"/>
    </row>
    <row r="1641" spans="1:8" ht="12" customHeight="1" x14ac:dyDescent="0.2">
      <c r="A1641" s="31"/>
      <c r="B1641" s="55"/>
      <c r="C1641" s="50"/>
      <c r="D1641" s="1"/>
      <c r="E1641" s="139"/>
    </row>
    <row r="1642" spans="1:8" ht="12" customHeight="1" x14ac:dyDescent="0.2">
      <c r="A1642" s="31"/>
      <c r="B1642" s="55"/>
      <c r="C1642" s="50"/>
      <c r="D1642" s="1"/>
      <c r="E1642" s="139"/>
    </row>
    <row r="1643" spans="1:8" ht="12" customHeight="1" x14ac:dyDescent="0.2">
      <c r="A1643" s="31"/>
      <c r="B1643" s="55"/>
      <c r="C1643" s="50"/>
      <c r="D1643" s="1"/>
      <c r="E1643" s="139"/>
    </row>
    <row r="1644" spans="1:8" ht="15.75" x14ac:dyDescent="0.2">
      <c r="A1644" s="31"/>
      <c r="B1644" s="10" t="s">
        <v>1988</v>
      </c>
      <c r="C1644" s="50"/>
      <c r="D1644" s="1"/>
      <c r="E1644" s="139"/>
    </row>
    <row r="1645" spans="1:8" ht="13.5" thickBot="1" x14ac:dyDescent="0.25">
      <c r="A1645" s="31"/>
      <c r="B1645" s="55"/>
      <c r="C1645" s="180"/>
      <c r="D1645" s="34"/>
      <c r="E1645" s="143" t="s">
        <v>14</v>
      </c>
    </row>
    <row r="1646" spans="1:8" ht="14.25" thickTop="1" thickBot="1" x14ac:dyDescent="0.25">
      <c r="B1646" s="36" t="s">
        <v>16</v>
      </c>
      <c r="C1646" s="190" t="s">
        <v>17</v>
      </c>
      <c r="D1646" s="9"/>
      <c r="E1646" s="115" t="s">
        <v>61</v>
      </c>
    </row>
    <row r="1647" spans="1:8" ht="13.5" thickTop="1" x14ac:dyDescent="0.2">
      <c r="B1647" s="280" t="s">
        <v>1210</v>
      </c>
      <c r="C1647" s="186">
        <v>5000</v>
      </c>
      <c r="D1647" s="89"/>
      <c r="E1647" s="119"/>
    </row>
    <row r="1648" spans="1:8" x14ac:dyDescent="0.2">
      <c r="B1648" s="91" t="s">
        <v>1211</v>
      </c>
      <c r="C1648" s="90">
        <v>4000</v>
      </c>
      <c r="D1648" s="89"/>
      <c r="E1648" s="118"/>
    </row>
    <row r="1649" spans="2:5" x14ac:dyDescent="0.2">
      <c r="B1649" s="91" t="s">
        <v>1212</v>
      </c>
      <c r="C1649" s="90">
        <v>3000</v>
      </c>
      <c r="D1649" s="89"/>
      <c r="E1649" s="118"/>
    </row>
    <row r="1650" spans="2:5" x14ac:dyDescent="0.2">
      <c r="B1650" s="91" t="s">
        <v>1213</v>
      </c>
      <c r="C1650" s="90">
        <v>7000</v>
      </c>
      <c r="D1650" s="89"/>
      <c r="E1650" s="118"/>
    </row>
    <row r="1651" spans="2:5" x14ac:dyDescent="0.2">
      <c r="B1651" s="91" t="s">
        <v>1214</v>
      </c>
      <c r="C1651" s="90">
        <v>1000</v>
      </c>
      <c r="D1651" s="89"/>
      <c r="E1651" s="118"/>
    </row>
    <row r="1652" spans="2:5" x14ac:dyDescent="0.2">
      <c r="B1652" s="91" t="s">
        <v>1215</v>
      </c>
      <c r="C1652" s="90">
        <v>4000</v>
      </c>
      <c r="D1652" s="89"/>
      <c r="E1652" s="118"/>
    </row>
    <row r="1653" spans="2:5" x14ac:dyDescent="0.2">
      <c r="B1653" s="91" t="s">
        <v>1216</v>
      </c>
      <c r="C1653" s="90">
        <v>3000</v>
      </c>
      <c r="D1653" s="89"/>
      <c r="E1653" s="118"/>
    </row>
    <row r="1654" spans="2:5" x14ac:dyDescent="0.2">
      <c r="B1654" s="91" t="s">
        <v>1217</v>
      </c>
      <c r="C1654" s="90">
        <v>2000</v>
      </c>
      <c r="D1654" s="89"/>
      <c r="E1654" s="118"/>
    </row>
    <row r="1655" spans="2:5" x14ac:dyDescent="0.2">
      <c r="B1655" s="91" t="s">
        <v>1218</v>
      </c>
      <c r="C1655" s="90">
        <v>1000</v>
      </c>
      <c r="D1655" s="89"/>
      <c r="E1655" s="118"/>
    </row>
    <row r="1656" spans="2:5" x14ac:dyDescent="0.2">
      <c r="B1656" s="91" t="s">
        <v>1219</v>
      </c>
      <c r="C1656" s="90">
        <v>5000</v>
      </c>
      <c r="D1656" s="89"/>
      <c r="E1656" s="118"/>
    </row>
    <row r="1657" spans="2:5" x14ac:dyDescent="0.2">
      <c r="B1657" s="91" t="s">
        <v>1220</v>
      </c>
      <c r="C1657" s="90">
        <v>4000</v>
      </c>
      <c r="D1657" s="89"/>
      <c r="E1657" s="118"/>
    </row>
    <row r="1658" spans="2:5" x14ac:dyDescent="0.2">
      <c r="B1658" s="91" t="s">
        <v>1221</v>
      </c>
      <c r="C1658" s="90">
        <v>3000</v>
      </c>
      <c r="D1658" s="89"/>
      <c r="E1658" s="118"/>
    </row>
    <row r="1659" spans="2:5" x14ac:dyDescent="0.2">
      <c r="B1659" s="91" t="s">
        <v>1222</v>
      </c>
      <c r="C1659" s="90">
        <v>2000</v>
      </c>
      <c r="D1659" s="89"/>
      <c r="E1659" s="118"/>
    </row>
    <row r="1660" spans="2:5" x14ac:dyDescent="0.2">
      <c r="B1660" s="91" t="s">
        <v>1223</v>
      </c>
      <c r="C1660" s="90">
        <v>1000</v>
      </c>
      <c r="D1660" s="89"/>
      <c r="E1660" s="118"/>
    </row>
    <row r="1661" spans="2:5" x14ac:dyDescent="0.2">
      <c r="B1661" s="91" t="s">
        <v>1224</v>
      </c>
      <c r="C1661" s="90">
        <v>1000</v>
      </c>
      <c r="D1661" s="89"/>
      <c r="E1661" s="118"/>
    </row>
    <row r="1662" spans="2:5" x14ac:dyDescent="0.2">
      <c r="B1662" s="91" t="s">
        <v>1225</v>
      </c>
      <c r="C1662" s="90">
        <v>1000</v>
      </c>
      <c r="D1662" s="89"/>
      <c r="E1662" s="118"/>
    </row>
    <row r="1663" spans="2:5" x14ac:dyDescent="0.2">
      <c r="B1663" s="91" t="s">
        <v>1226</v>
      </c>
      <c r="C1663" s="90">
        <v>5000</v>
      </c>
      <c r="D1663" s="89"/>
      <c r="E1663" s="118"/>
    </row>
    <row r="1664" spans="2:5" x14ac:dyDescent="0.2">
      <c r="B1664" s="91" t="s">
        <v>1227</v>
      </c>
      <c r="C1664" s="90">
        <v>4000</v>
      </c>
      <c r="D1664" s="89"/>
      <c r="E1664" s="118"/>
    </row>
    <row r="1665" spans="2:5" x14ac:dyDescent="0.2">
      <c r="B1665" s="91" t="s">
        <v>1228</v>
      </c>
      <c r="C1665" s="90">
        <v>3000</v>
      </c>
      <c r="D1665" s="89"/>
      <c r="E1665" s="118"/>
    </row>
    <row r="1666" spans="2:5" x14ac:dyDescent="0.2">
      <c r="B1666" s="91" t="s">
        <v>1229</v>
      </c>
      <c r="C1666" s="90">
        <v>2000</v>
      </c>
      <c r="D1666" s="89"/>
      <c r="E1666" s="118"/>
    </row>
    <row r="1667" spans="2:5" x14ac:dyDescent="0.2">
      <c r="B1667" s="91" t="s">
        <v>1230</v>
      </c>
      <c r="C1667" s="90">
        <v>5000</v>
      </c>
      <c r="D1667" s="89"/>
      <c r="E1667" s="118"/>
    </row>
    <row r="1668" spans="2:5" x14ac:dyDescent="0.2">
      <c r="B1668" s="91" t="s">
        <v>1231</v>
      </c>
      <c r="C1668" s="90">
        <v>4000</v>
      </c>
      <c r="D1668" s="89"/>
      <c r="E1668" s="118"/>
    </row>
    <row r="1669" spans="2:5" x14ac:dyDescent="0.2">
      <c r="B1669" s="91" t="s">
        <v>1232</v>
      </c>
      <c r="C1669" s="90">
        <v>3000</v>
      </c>
      <c r="D1669" s="89"/>
      <c r="E1669" s="118"/>
    </row>
    <row r="1670" spans="2:5" x14ac:dyDescent="0.2">
      <c r="B1670" s="91" t="s">
        <v>1233</v>
      </c>
      <c r="C1670" s="90">
        <v>2000</v>
      </c>
      <c r="D1670" s="89"/>
      <c r="E1670" s="118"/>
    </row>
    <row r="1671" spans="2:5" x14ac:dyDescent="0.2">
      <c r="B1671" s="91" t="s">
        <v>1234</v>
      </c>
      <c r="C1671" s="90">
        <v>1000</v>
      </c>
      <c r="D1671" s="89"/>
      <c r="E1671" s="118"/>
    </row>
    <row r="1672" spans="2:5" x14ac:dyDescent="0.2">
      <c r="B1672" s="91" t="s">
        <v>1235</v>
      </c>
      <c r="C1672" s="90">
        <v>1000</v>
      </c>
      <c r="D1672" s="89"/>
      <c r="E1672" s="118"/>
    </row>
    <row r="1673" spans="2:5" x14ac:dyDescent="0.2">
      <c r="B1673" s="91" t="s">
        <v>1236</v>
      </c>
      <c r="C1673" s="90">
        <v>5000</v>
      </c>
      <c r="D1673" s="89"/>
      <c r="E1673" s="118"/>
    </row>
    <row r="1674" spans="2:5" x14ac:dyDescent="0.2">
      <c r="B1674" s="91" t="s">
        <v>1237</v>
      </c>
      <c r="C1674" s="90">
        <v>4000</v>
      </c>
      <c r="D1674" s="89"/>
      <c r="E1674" s="118"/>
    </row>
    <row r="1675" spans="2:5" x14ac:dyDescent="0.2">
      <c r="B1675" s="91" t="s">
        <v>1238</v>
      </c>
      <c r="C1675" s="90">
        <v>3000</v>
      </c>
      <c r="D1675" s="89"/>
      <c r="E1675" s="118"/>
    </row>
    <row r="1676" spans="2:5" x14ac:dyDescent="0.2">
      <c r="B1676" s="91" t="s">
        <v>1239</v>
      </c>
      <c r="C1676" s="90">
        <v>2000</v>
      </c>
      <c r="D1676" s="89"/>
      <c r="E1676" s="118"/>
    </row>
    <row r="1677" spans="2:5" x14ac:dyDescent="0.2">
      <c r="B1677" s="91" t="s">
        <v>1240</v>
      </c>
      <c r="C1677" s="90">
        <v>1000</v>
      </c>
      <c r="D1677" s="89"/>
      <c r="E1677" s="118"/>
    </row>
    <row r="1678" spans="2:5" x14ac:dyDescent="0.2">
      <c r="B1678" s="91" t="s">
        <v>1241</v>
      </c>
      <c r="C1678" s="90">
        <v>1000</v>
      </c>
      <c r="D1678" s="89"/>
      <c r="E1678" s="118"/>
    </row>
    <row r="1679" spans="2:5" x14ac:dyDescent="0.2">
      <c r="B1679" s="91" t="s">
        <v>1242</v>
      </c>
      <c r="C1679" s="90">
        <v>1000</v>
      </c>
      <c r="D1679" s="89"/>
      <c r="E1679" s="118"/>
    </row>
    <row r="1680" spans="2:5" x14ac:dyDescent="0.2">
      <c r="B1680" s="91" t="s">
        <v>1243</v>
      </c>
      <c r="C1680" s="90">
        <v>5000</v>
      </c>
      <c r="D1680" s="89"/>
      <c r="E1680" s="118"/>
    </row>
    <row r="1681" spans="2:5" x14ac:dyDescent="0.2">
      <c r="B1681" s="91" t="s">
        <v>1244</v>
      </c>
      <c r="C1681" s="90">
        <v>4000</v>
      </c>
      <c r="D1681" s="89"/>
      <c r="E1681" s="118"/>
    </row>
    <row r="1682" spans="2:5" x14ac:dyDescent="0.2">
      <c r="B1682" s="91" t="s">
        <v>1245</v>
      </c>
      <c r="C1682" s="90">
        <v>3000</v>
      </c>
      <c r="D1682" s="89"/>
      <c r="E1682" s="118"/>
    </row>
    <row r="1683" spans="2:5" x14ac:dyDescent="0.2">
      <c r="B1683" s="91" t="s">
        <v>1246</v>
      </c>
      <c r="C1683" s="90">
        <v>2000</v>
      </c>
      <c r="D1683" s="89"/>
      <c r="E1683" s="118"/>
    </row>
    <row r="1684" spans="2:5" x14ac:dyDescent="0.2">
      <c r="B1684" s="91" t="s">
        <v>1247</v>
      </c>
      <c r="C1684" s="90">
        <v>1000</v>
      </c>
      <c r="D1684" s="89"/>
      <c r="E1684" s="118"/>
    </row>
    <row r="1685" spans="2:5" x14ac:dyDescent="0.2">
      <c r="B1685" s="91" t="s">
        <v>1248</v>
      </c>
      <c r="C1685" s="90">
        <v>5000</v>
      </c>
      <c r="D1685" s="89"/>
      <c r="E1685" s="118"/>
    </row>
    <row r="1686" spans="2:5" x14ac:dyDescent="0.2">
      <c r="B1686" s="91" t="s">
        <v>1249</v>
      </c>
      <c r="C1686" s="90">
        <v>4000</v>
      </c>
      <c r="D1686" s="89"/>
      <c r="E1686" s="118"/>
    </row>
    <row r="1687" spans="2:5" x14ac:dyDescent="0.2">
      <c r="B1687" s="91" t="s">
        <v>1250</v>
      </c>
      <c r="C1687" s="90">
        <v>3000</v>
      </c>
      <c r="D1687" s="89"/>
      <c r="E1687" s="118"/>
    </row>
    <row r="1688" spans="2:5" x14ac:dyDescent="0.2">
      <c r="B1688" s="91" t="s">
        <v>1251</v>
      </c>
      <c r="C1688" s="90">
        <v>2000</v>
      </c>
      <c r="D1688" s="89"/>
      <c r="E1688" s="118"/>
    </row>
    <row r="1689" spans="2:5" x14ac:dyDescent="0.2">
      <c r="B1689" s="91" t="s">
        <v>1252</v>
      </c>
      <c r="C1689" s="90">
        <v>2000</v>
      </c>
      <c r="D1689" s="89"/>
      <c r="E1689" s="118"/>
    </row>
    <row r="1690" spans="2:5" x14ac:dyDescent="0.2">
      <c r="B1690" s="91" t="s">
        <v>1253</v>
      </c>
      <c r="C1690" s="90">
        <v>2000</v>
      </c>
      <c r="D1690" s="89"/>
      <c r="E1690" s="118"/>
    </row>
    <row r="1691" spans="2:5" x14ac:dyDescent="0.2">
      <c r="B1691" s="91" t="s">
        <v>1254</v>
      </c>
      <c r="C1691" s="90">
        <v>1000</v>
      </c>
      <c r="D1691" s="89"/>
      <c r="E1691" s="118"/>
    </row>
    <row r="1692" spans="2:5" x14ac:dyDescent="0.2">
      <c r="B1692" s="91" t="s">
        <v>1255</v>
      </c>
      <c r="C1692" s="90">
        <v>1000</v>
      </c>
      <c r="D1692" s="89"/>
      <c r="E1692" s="118"/>
    </row>
    <row r="1693" spans="2:5" x14ac:dyDescent="0.2">
      <c r="B1693" s="91" t="s">
        <v>1256</v>
      </c>
      <c r="C1693" s="90">
        <v>1000</v>
      </c>
      <c r="D1693" s="89"/>
      <c r="E1693" s="118"/>
    </row>
    <row r="1694" spans="2:5" x14ac:dyDescent="0.2">
      <c r="B1694" s="91" t="s">
        <v>1257</v>
      </c>
      <c r="C1694" s="90">
        <v>5000</v>
      </c>
      <c r="D1694" s="89"/>
      <c r="E1694" s="118"/>
    </row>
    <row r="1695" spans="2:5" x14ac:dyDescent="0.2">
      <c r="B1695" s="91" t="s">
        <v>1258</v>
      </c>
      <c r="C1695" s="90">
        <v>4000</v>
      </c>
      <c r="D1695" s="89"/>
      <c r="E1695" s="118"/>
    </row>
    <row r="1696" spans="2:5" x14ac:dyDescent="0.2">
      <c r="B1696" s="91" t="s">
        <v>1259</v>
      </c>
      <c r="C1696" s="90">
        <v>3000</v>
      </c>
      <c r="D1696" s="89"/>
      <c r="E1696" s="118"/>
    </row>
    <row r="1697" spans="2:5" x14ac:dyDescent="0.2">
      <c r="B1697" s="91" t="s">
        <v>1260</v>
      </c>
      <c r="C1697" s="90">
        <v>2000</v>
      </c>
      <c r="D1697" s="89"/>
      <c r="E1697" s="121"/>
    </row>
    <row r="1698" spans="2:5" x14ac:dyDescent="0.2">
      <c r="B1698" s="91" t="s">
        <v>1261</v>
      </c>
      <c r="C1698" s="90">
        <v>2000</v>
      </c>
      <c r="D1698" s="89"/>
      <c r="E1698" s="118"/>
    </row>
    <row r="1699" spans="2:5" x14ac:dyDescent="0.2">
      <c r="B1699" s="91" t="s">
        <v>1262</v>
      </c>
      <c r="C1699" s="90">
        <v>1000</v>
      </c>
      <c r="D1699" s="89"/>
      <c r="E1699" s="118"/>
    </row>
    <row r="1700" spans="2:5" x14ac:dyDescent="0.2">
      <c r="B1700" s="91" t="s">
        <v>1263</v>
      </c>
      <c r="C1700" s="90">
        <v>5000</v>
      </c>
      <c r="D1700" s="89"/>
      <c r="E1700" s="118"/>
    </row>
    <row r="1701" spans="2:5" x14ac:dyDescent="0.2">
      <c r="B1701" s="91" t="s">
        <v>1264</v>
      </c>
      <c r="C1701" s="90">
        <v>4000</v>
      </c>
      <c r="D1701" s="89"/>
      <c r="E1701" s="118"/>
    </row>
    <row r="1702" spans="2:5" x14ac:dyDescent="0.2">
      <c r="B1702" s="91" t="s">
        <v>1265</v>
      </c>
      <c r="C1702" s="90">
        <v>3000</v>
      </c>
      <c r="D1702" s="89"/>
      <c r="E1702" s="118"/>
    </row>
    <row r="1703" spans="2:5" x14ac:dyDescent="0.2">
      <c r="B1703" s="91" t="s">
        <v>1266</v>
      </c>
      <c r="C1703" s="90">
        <v>2000</v>
      </c>
      <c r="D1703" s="89"/>
      <c r="E1703" s="118"/>
    </row>
    <row r="1704" spans="2:5" x14ac:dyDescent="0.2">
      <c r="B1704" s="91" t="s">
        <v>1267</v>
      </c>
      <c r="C1704" s="90">
        <v>2000</v>
      </c>
      <c r="D1704" s="89"/>
      <c r="E1704" s="118"/>
    </row>
    <row r="1705" spans="2:5" x14ac:dyDescent="0.2">
      <c r="B1705" s="91" t="s">
        <v>1268</v>
      </c>
      <c r="C1705" s="90">
        <v>1000</v>
      </c>
      <c r="D1705" s="89"/>
      <c r="E1705" s="118"/>
    </row>
    <row r="1706" spans="2:5" x14ac:dyDescent="0.2">
      <c r="B1706" s="91" t="s">
        <v>1269</v>
      </c>
      <c r="C1706" s="90">
        <v>10000</v>
      </c>
      <c r="D1706" s="89"/>
      <c r="E1706" s="118"/>
    </row>
    <row r="1707" spans="2:5" x14ac:dyDescent="0.2">
      <c r="B1707" s="91" t="s">
        <v>1270</v>
      </c>
      <c r="C1707" s="90">
        <v>18000</v>
      </c>
      <c r="D1707" s="89"/>
      <c r="E1707" s="118"/>
    </row>
    <row r="1708" spans="2:5" x14ac:dyDescent="0.2">
      <c r="B1708" s="91" t="s">
        <v>1271</v>
      </c>
      <c r="C1708" s="90">
        <v>10000</v>
      </c>
      <c r="D1708" s="89"/>
      <c r="E1708" s="118"/>
    </row>
    <row r="1709" spans="2:5" x14ac:dyDescent="0.2">
      <c r="B1709" s="91" t="s">
        <v>1272</v>
      </c>
      <c r="C1709" s="90">
        <v>8000</v>
      </c>
      <c r="D1709" s="89"/>
      <c r="E1709" s="118"/>
    </row>
    <row r="1710" spans="2:5" x14ac:dyDescent="0.2">
      <c r="B1710" s="91" t="s">
        <v>1273</v>
      </c>
      <c r="C1710" s="90">
        <v>18000</v>
      </c>
      <c r="D1710" s="89"/>
      <c r="E1710" s="118"/>
    </row>
    <row r="1711" spans="2:5" x14ac:dyDescent="0.2">
      <c r="B1711" s="91" t="s">
        <v>1274</v>
      </c>
      <c r="C1711" s="90">
        <v>5000</v>
      </c>
      <c r="D1711" s="89"/>
      <c r="E1711" s="118"/>
    </row>
    <row r="1712" spans="2:5" ht="25.5" x14ac:dyDescent="0.2">
      <c r="B1712" s="129" t="s">
        <v>1275</v>
      </c>
      <c r="C1712" s="90">
        <v>8000</v>
      </c>
      <c r="D1712" s="89"/>
      <c r="E1712" s="118"/>
    </row>
    <row r="1713" spans="1:9" ht="13.5" thickBot="1" x14ac:dyDescent="0.25">
      <c r="B1713" s="397" t="s">
        <v>1276</v>
      </c>
      <c r="C1713" s="389">
        <v>5000</v>
      </c>
      <c r="D1713" s="89"/>
      <c r="E1713" s="356"/>
    </row>
    <row r="1714" spans="1:9" s="1" customFormat="1" ht="13.5" thickTop="1" x14ac:dyDescent="0.2">
      <c r="A1714" s="31"/>
      <c r="B1714" s="398"/>
      <c r="C1714" s="391"/>
      <c r="D1714" s="89"/>
      <c r="E1714" s="396"/>
      <c r="F1714" s="55"/>
      <c r="G1714" s="17"/>
      <c r="H1714" s="88"/>
      <c r="I1714" s="7"/>
    </row>
    <row r="1715" spans="1:9" s="1" customFormat="1" x14ac:dyDescent="0.2">
      <c r="A1715" s="31"/>
      <c r="B1715" s="398"/>
      <c r="C1715" s="391"/>
      <c r="D1715" s="89"/>
      <c r="E1715" s="396"/>
      <c r="F1715" s="55"/>
      <c r="G1715" s="17"/>
      <c r="H1715" s="88"/>
      <c r="I1715" s="7"/>
    </row>
    <row r="1716" spans="1:9" s="1" customFormat="1" x14ac:dyDescent="0.2">
      <c r="A1716" s="31"/>
      <c r="B1716" s="398"/>
      <c r="C1716" s="391"/>
      <c r="D1716" s="89"/>
      <c r="E1716" s="396"/>
      <c r="F1716" s="55"/>
      <c r="G1716" s="17"/>
      <c r="H1716" s="88"/>
      <c r="I1716" s="7"/>
    </row>
    <row r="1717" spans="1:9" s="1" customFormat="1" x14ac:dyDescent="0.2">
      <c r="A1717" s="31"/>
      <c r="B1717" s="398"/>
      <c r="C1717" s="391"/>
      <c r="D1717" s="89"/>
      <c r="E1717" s="396"/>
      <c r="F1717" s="55"/>
      <c r="G1717" s="17"/>
      <c r="H1717" s="88"/>
      <c r="I1717" s="7"/>
    </row>
    <row r="1718" spans="1:9" s="1" customFormat="1" ht="13.5" thickBot="1" x14ac:dyDescent="0.25">
      <c r="A1718" s="31"/>
      <c r="B1718" s="55"/>
      <c r="C1718" s="180"/>
      <c r="D1718" s="34"/>
      <c r="E1718" s="143" t="s">
        <v>14</v>
      </c>
      <c r="F1718" s="55"/>
      <c r="G1718" s="17"/>
      <c r="H1718" s="88"/>
      <c r="I1718" s="7"/>
    </row>
    <row r="1719" spans="1:9" s="1" customFormat="1" ht="14.25" thickTop="1" thickBot="1" x14ac:dyDescent="0.25">
      <c r="A1719" s="31"/>
      <c r="B1719" s="36" t="s">
        <v>16</v>
      </c>
      <c r="C1719" s="189" t="s">
        <v>17</v>
      </c>
      <c r="D1719" s="37"/>
      <c r="E1719" s="113" t="s">
        <v>61</v>
      </c>
      <c r="F1719" s="55"/>
      <c r="G1719" s="17"/>
      <c r="H1719" s="88"/>
      <c r="I1719" s="7"/>
    </row>
    <row r="1720" spans="1:9" ht="13.5" thickTop="1" x14ac:dyDescent="0.2">
      <c r="B1720" s="438" t="s">
        <v>1277</v>
      </c>
      <c r="C1720" s="439">
        <v>10000</v>
      </c>
      <c r="D1720" s="89"/>
      <c r="E1720" s="121"/>
    </row>
    <row r="1721" spans="1:9" x14ac:dyDescent="0.2">
      <c r="B1721" s="129" t="s">
        <v>1278</v>
      </c>
      <c r="C1721" s="90">
        <v>8000</v>
      </c>
      <c r="D1721" s="89"/>
      <c r="E1721" s="118"/>
    </row>
    <row r="1722" spans="1:9" x14ac:dyDescent="0.2">
      <c r="B1722" s="91" t="s">
        <v>1279</v>
      </c>
      <c r="C1722" s="90">
        <v>5000</v>
      </c>
      <c r="D1722" s="89"/>
      <c r="E1722" s="222"/>
    </row>
    <row r="1723" spans="1:9" ht="13.5" thickBot="1" x14ac:dyDescent="0.25">
      <c r="A1723" s="31"/>
      <c r="B1723" s="287" t="s">
        <v>1280</v>
      </c>
      <c r="C1723" s="90">
        <v>10000</v>
      </c>
      <c r="D1723" s="34"/>
      <c r="E1723" s="116"/>
    </row>
    <row r="1724" spans="1:9" ht="21" customHeight="1" thickTop="1" thickBot="1" x14ac:dyDescent="0.25">
      <c r="B1724" s="76" t="s">
        <v>18</v>
      </c>
      <c r="C1724" s="80">
        <f>SUM(C1647:C1671,C1672:C1723)</f>
        <v>279000</v>
      </c>
      <c r="D1724" s="50"/>
      <c r="E1724" s="221">
        <f>SUM(E1647:E1722)</f>
        <v>0</v>
      </c>
      <c r="F1724" s="55" t="s">
        <v>48</v>
      </c>
      <c r="G1724" s="6"/>
      <c r="H1724" s="86">
        <f>SUM(C1647:C1723)</f>
        <v>279000</v>
      </c>
    </row>
    <row r="1725" spans="1:9" ht="13.5" thickTop="1" x14ac:dyDescent="0.2">
      <c r="A1725" s="31"/>
      <c r="B1725" s="55"/>
      <c r="C1725" s="50"/>
      <c r="D1725" s="1"/>
      <c r="E1725" s="139"/>
    </row>
    <row r="1726" spans="1:9" x14ac:dyDescent="0.2">
      <c r="A1726" s="31"/>
      <c r="B1726" s="55"/>
      <c r="C1726" s="50"/>
      <c r="D1726" s="1"/>
      <c r="E1726" s="139"/>
    </row>
    <row r="1727" spans="1:9" x14ac:dyDescent="0.2">
      <c r="A1727" s="31"/>
      <c r="B1727" s="55"/>
      <c r="C1727" s="50"/>
      <c r="D1727" s="1"/>
      <c r="E1727" s="139"/>
    </row>
    <row r="1728" spans="1:9" ht="15.75" x14ac:dyDescent="0.2">
      <c r="A1728" s="31"/>
      <c r="B1728" s="486" t="s">
        <v>1989</v>
      </c>
      <c r="C1728" s="50"/>
      <c r="D1728" s="1"/>
      <c r="E1728" s="139"/>
    </row>
    <row r="1729" spans="1:8" ht="13.5" thickBot="1" x14ac:dyDescent="0.25">
      <c r="A1729" s="31"/>
      <c r="B1729" s="55"/>
      <c r="C1729" s="180"/>
      <c r="D1729" s="34"/>
      <c r="E1729" s="143" t="s">
        <v>14</v>
      </c>
    </row>
    <row r="1730" spans="1:8" ht="14.25" thickTop="1" thickBot="1" x14ac:dyDescent="0.25">
      <c r="A1730" s="31"/>
      <c r="B1730" s="36" t="s">
        <v>16</v>
      </c>
      <c r="C1730" s="189" t="s">
        <v>17</v>
      </c>
      <c r="D1730" s="37"/>
      <c r="E1730" s="113" t="s">
        <v>61</v>
      </c>
    </row>
    <row r="1731" spans="1:8" ht="13.5" customHeight="1" thickTop="1" x14ac:dyDescent="0.2">
      <c r="A1731" s="31"/>
      <c r="B1731" s="550" t="s">
        <v>1281</v>
      </c>
      <c r="C1731" s="547">
        <v>9000</v>
      </c>
      <c r="D1731" s="37"/>
      <c r="E1731" s="544"/>
    </row>
    <row r="1732" spans="1:8" ht="13.5" thickBot="1" x14ac:dyDescent="0.25">
      <c r="A1732" s="31"/>
      <c r="B1732" s="551"/>
      <c r="C1732" s="548"/>
      <c r="D1732" s="37"/>
      <c r="E1732" s="545"/>
    </row>
    <row r="1733" spans="1:8" ht="14.25" customHeight="1" thickTop="1" thickBot="1" x14ac:dyDescent="0.25">
      <c r="A1733" s="31"/>
      <c r="B1733" s="76" t="s">
        <v>18</v>
      </c>
      <c r="C1733" s="169">
        <f>SUM(C1731:C1732)</f>
        <v>9000</v>
      </c>
      <c r="D1733" s="225"/>
      <c r="E1733" s="169">
        <f>SUM(E1731:E1732)</f>
        <v>0</v>
      </c>
      <c r="F1733" s="55" t="s">
        <v>48</v>
      </c>
      <c r="G1733" s="6"/>
      <c r="H1733" s="86">
        <f>C1731</f>
        <v>9000</v>
      </c>
    </row>
    <row r="1734" spans="1:8" ht="15.75" customHeight="1" thickTop="1" x14ac:dyDescent="0.2">
      <c r="A1734" s="31"/>
      <c r="B1734" s="55"/>
      <c r="C1734" s="50"/>
      <c r="D1734" s="1"/>
      <c r="E1734" s="139"/>
    </row>
    <row r="1735" spans="1:8" ht="15.75" customHeight="1" x14ac:dyDescent="0.2">
      <c r="A1735" s="31"/>
      <c r="B1735" s="55"/>
      <c r="C1735" s="50"/>
      <c r="D1735" s="1"/>
      <c r="E1735" s="139"/>
    </row>
    <row r="1736" spans="1:8" ht="15.75" customHeight="1" x14ac:dyDescent="0.2">
      <c r="A1736" s="31"/>
      <c r="B1736" s="55"/>
      <c r="C1736" s="50"/>
      <c r="D1736" s="1"/>
      <c r="E1736" s="139"/>
    </row>
    <row r="1737" spans="1:8" ht="12.75" customHeight="1" x14ac:dyDescent="0.2">
      <c r="A1737" s="31"/>
      <c r="B1737" s="10" t="s">
        <v>1990</v>
      </c>
      <c r="C1737" s="50"/>
      <c r="D1737" s="1"/>
      <c r="E1737" s="139"/>
    </row>
    <row r="1738" spans="1:8" ht="13.5" thickBot="1" x14ac:dyDescent="0.25">
      <c r="A1738" s="31"/>
      <c r="B1738" s="55"/>
      <c r="C1738" s="180"/>
      <c r="D1738" s="34"/>
      <c r="E1738" s="143" t="s">
        <v>14</v>
      </c>
    </row>
    <row r="1739" spans="1:8" ht="14.25" thickTop="1" thickBot="1" x14ac:dyDescent="0.25">
      <c r="B1739" s="36" t="s">
        <v>16</v>
      </c>
      <c r="C1739" s="190" t="s">
        <v>17</v>
      </c>
      <c r="D1739" s="9"/>
      <c r="E1739" s="115" t="s">
        <v>61</v>
      </c>
    </row>
    <row r="1740" spans="1:8" ht="13.5" customHeight="1" thickTop="1" x14ac:dyDescent="0.2">
      <c r="A1740" s="15">
        <v>13</v>
      </c>
      <c r="B1740" s="130" t="s">
        <v>1282</v>
      </c>
      <c r="C1740" s="267">
        <v>3000000</v>
      </c>
      <c r="E1740" s="110"/>
    </row>
    <row r="1741" spans="1:8" ht="13.5" customHeight="1" x14ac:dyDescent="0.2">
      <c r="B1741" s="129" t="s">
        <v>1283</v>
      </c>
      <c r="C1741" s="209">
        <v>3500000</v>
      </c>
      <c r="E1741" s="111"/>
    </row>
    <row r="1742" spans="1:8" ht="13.5" customHeight="1" x14ac:dyDescent="0.2">
      <c r="B1742" s="129" t="s">
        <v>565</v>
      </c>
      <c r="C1742" s="209">
        <v>3500000</v>
      </c>
      <c r="E1742" s="111"/>
    </row>
    <row r="1743" spans="1:8" ht="12.75" customHeight="1" thickBot="1" x14ac:dyDescent="0.25">
      <c r="B1743" s="289" t="s">
        <v>1284</v>
      </c>
      <c r="C1743" s="288">
        <v>300000</v>
      </c>
      <c r="E1743" s="111"/>
    </row>
    <row r="1744" spans="1:8" ht="21" customHeight="1" thickTop="1" thickBot="1" x14ac:dyDescent="0.25">
      <c r="B1744" s="76" t="s">
        <v>18</v>
      </c>
      <c r="C1744" s="105">
        <f>C1740+C1741+C1742+C1743</f>
        <v>10300000</v>
      </c>
      <c r="D1744" s="100"/>
      <c r="E1744" s="112">
        <f>E1740+E1741+E1742+E1743</f>
        <v>0</v>
      </c>
      <c r="F1744" s="55" t="s">
        <v>48</v>
      </c>
      <c r="G1744" s="6"/>
      <c r="H1744" s="86">
        <f>C1740+C1741+C1742+C1743+J1746</f>
        <v>10300000</v>
      </c>
    </row>
    <row r="1745" spans="1:20" s="298" customFormat="1" ht="18.75" customHeight="1" thickTop="1" x14ac:dyDescent="0.2">
      <c r="A1745" s="290"/>
      <c r="B1745" s="291"/>
      <c r="C1745" s="292"/>
      <c r="D1745" s="293"/>
      <c r="E1745" s="294"/>
      <c r="F1745" s="291"/>
      <c r="G1745" s="295"/>
      <c r="H1745" s="296"/>
      <c r="I1745" s="297"/>
      <c r="J1745" s="293"/>
      <c r="K1745" s="293"/>
      <c r="L1745" s="293"/>
      <c r="M1745" s="293"/>
      <c r="N1745" s="293"/>
      <c r="O1745" s="293"/>
      <c r="P1745" s="293"/>
      <c r="Q1745" s="293"/>
      <c r="R1745" s="293"/>
      <c r="S1745" s="293"/>
      <c r="T1745" s="293"/>
    </row>
    <row r="1746" spans="1:20" s="298" customFormat="1" ht="18.75" customHeight="1" x14ac:dyDescent="0.2">
      <c r="A1746" s="290"/>
      <c r="B1746" s="291"/>
      <c r="C1746" s="292"/>
      <c r="D1746" s="293"/>
      <c r="E1746" s="294"/>
      <c r="F1746" s="291"/>
      <c r="G1746" s="295"/>
      <c r="H1746" s="296"/>
      <c r="I1746" s="297"/>
      <c r="J1746" s="293"/>
      <c r="K1746" s="293"/>
      <c r="L1746" s="293"/>
      <c r="M1746" s="293"/>
      <c r="N1746" s="293"/>
      <c r="O1746" s="293"/>
      <c r="P1746" s="293"/>
      <c r="Q1746" s="293"/>
      <c r="R1746" s="293"/>
      <c r="S1746" s="293"/>
      <c r="T1746" s="293"/>
    </row>
    <row r="1747" spans="1:20" s="298" customFormat="1" ht="18.75" customHeight="1" x14ac:dyDescent="0.2">
      <c r="A1747" s="290"/>
      <c r="B1747" s="10" t="s">
        <v>1991</v>
      </c>
      <c r="C1747" s="292"/>
      <c r="D1747" s="293"/>
      <c r="E1747" s="294"/>
      <c r="F1747" s="291"/>
      <c r="G1747" s="295"/>
      <c r="H1747" s="296"/>
      <c r="I1747" s="297"/>
      <c r="J1747" s="293"/>
      <c r="K1747" s="293"/>
      <c r="L1747" s="293"/>
      <c r="M1747" s="293"/>
      <c r="N1747" s="293"/>
      <c r="O1747" s="293"/>
      <c r="P1747" s="293"/>
      <c r="Q1747" s="293"/>
      <c r="R1747" s="293"/>
      <c r="S1747" s="293"/>
      <c r="T1747" s="293"/>
    </row>
    <row r="1748" spans="1:20" s="298" customFormat="1" ht="18.75" customHeight="1" thickBot="1" x14ac:dyDescent="0.25">
      <c r="A1748" s="290"/>
      <c r="B1748" s="55"/>
      <c r="C1748" s="180"/>
      <c r="D1748" s="34"/>
      <c r="E1748" s="143" t="s">
        <v>14</v>
      </c>
      <c r="F1748" s="291"/>
      <c r="G1748" s="295"/>
      <c r="H1748" s="296"/>
      <c r="I1748" s="297"/>
      <c r="J1748" s="293"/>
      <c r="K1748" s="293"/>
      <c r="L1748" s="293"/>
      <c r="M1748" s="293"/>
      <c r="N1748" s="293"/>
      <c r="O1748" s="293"/>
      <c r="P1748" s="293"/>
      <c r="Q1748" s="293"/>
      <c r="R1748" s="293"/>
      <c r="S1748" s="293"/>
      <c r="T1748" s="293"/>
    </row>
    <row r="1749" spans="1:20" s="298" customFormat="1" ht="18.75" customHeight="1" thickTop="1" thickBot="1" x14ac:dyDescent="0.25">
      <c r="A1749" s="290"/>
      <c r="B1749" s="36" t="s">
        <v>16</v>
      </c>
      <c r="C1749" s="190" t="s">
        <v>17</v>
      </c>
      <c r="D1749" s="9"/>
      <c r="E1749" s="115" t="s">
        <v>61</v>
      </c>
      <c r="F1749" s="291"/>
      <c r="G1749" s="295"/>
      <c r="H1749" s="296"/>
      <c r="I1749" s="297"/>
      <c r="J1749" s="293"/>
      <c r="K1749" s="293"/>
      <c r="L1749" s="293"/>
      <c r="M1749" s="293"/>
      <c r="N1749" s="293"/>
      <c r="O1749" s="293"/>
      <c r="P1749" s="293"/>
      <c r="Q1749" s="293"/>
      <c r="R1749" s="293"/>
      <c r="S1749" s="293"/>
      <c r="T1749" s="293"/>
    </row>
    <row r="1750" spans="1:20" s="298" customFormat="1" ht="13.5" customHeight="1" thickTop="1" x14ac:dyDescent="0.2">
      <c r="A1750" s="290"/>
      <c r="B1750" s="130" t="s">
        <v>1992</v>
      </c>
      <c r="C1750" s="267">
        <f>3000+6000</f>
        <v>9000</v>
      </c>
      <c r="D1750" s="16"/>
      <c r="E1750" s="110"/>
      <c r="F1750" s="291"/>
      <c r="G1750" s="295"/>
      <c r="H1750" s="296"/>
      <c r="I1750" s="297"/>
      <c r="J1750" s="293"/>
      <c r="K1750" s="293"/>
      <c r="L1750" s="293"/>
      <c r="M1750" s="293"/>
      <c r="N1750" s="293"/>
      <c r="O1750" s="293"/>
      <c r="P1750" s="293"/>
      <c r="Q1750" s="293"/>
      <c r="R1750" s="293"/>
      <c r="S1750" s="293"/>
      <c r="T1750" s="293"/>
    </row>
    <row r="1751" spans="1:20" s="298" customFormat="1" ht="13.5" customHeight="1" x14ac:dyDescent="0.2">
      <c r="A1751" s="290"/>
      <c r="B1751" s="129" t="s">
        <v>1993</v>
      </c>
      <c r="C1751" s="209">
        <f>16500+16500</f>
        <v>33000</v>
      </c>
      <c r="D1751" s="16"/>
      <c r="E1751" s="111"/>
      <c r="F1751" s="291"/>
      <c r="G1751" s="295"/>
      <c r="H1751" s="296"/>
      <c r="I1751" s="297"/>
      <c r="J1751" s="293"/>
      <c r="K1751" s="293"/>
      <c r="L1751" s="293"/>
      <c r="M1751" s="293"/>
      <c r="N1751" s="293"/>
      <c r="O1751" s="293"/>
      <c r="P1751" s="293"/>
      <c r="Q1751" s="293"/>
      <c r="R1751" s="293"/>
      <c r="S1751" s="293"/>
      <c r="T1751" s="293"/>
    </row>
    <row r="1752" spans="1:20" s="298" customFormat="1" ht="13.5" customHeight="1" x14ac:dyDescent="0.2">
      <c r="A1752" s="290"/>
      <c r="B1752" s="129" t="s">
        <v>679</v>
      </c>
      <c r="C1752" s="209">
        <f>45000+46500</f>
        <v>91500</v>
      </c>
      <c r="D1752" s="16"/>
      <c r="E1752" s="111"/>
      <c r="F1752" s="291"/>
      <c r="G1752" s="295"/>
      <c r="H1752" s="296"/>
      <c r="I1752" s="297"/>
      <c r="J1752" s="293"/>
      <c r="K1752" s="293"/>
      <c r="L1752" s="293"/>
      <c r="M1752" s="293"/>
      <c r="N1752" s="293"/>
      <c r="O1752" s="293"/>
      <c r="P1752" s="293"/>
      <c r="Q1752" s="293"/>
      <c r="R1752" s="293"/>
      <c r="S1752" s="293"/>
      <c r="T1752" s="293"/>
    </row>
    <row r="1753" spans="1:20" s="298" customFormat="1" ht="13.5" customHeight="1" x14ac:dyDescent="0.2">
      <c r="A1753" s="290"/>
      <c r="B1753" s="129" t="s">
        <v>1994</v>
      </c>
      <c r="C1753" s="209">
        <v>27000</v>
      </c>
      <c r="D1753" s="16"/>
      <c r="E1753" s="111"/>
      <c r="F1753" s="291"/>
      <c r="G1753" s="295"/>
      <c r="H1753" s="296"/>
      <c r="I1753" s="297"/>
      <c r="J1753" s="293"/>
      <c r="K1753" s="293"/>
      <c r="L1753" s="293"/>
      <c r="M1753" s="293"/>
      <c r="N1753" s="293"/>
      <c r="O1753" s="293"/>
      <c r="P1753" s="293"/>
      <c r="Q1753" s="293"/>
      <c r="R1753" s="293"/>
      <c r="S1753" s="293"/>
      <c r="T1753" s="293"/>
    </row>
    <row r="1754" spans="1:20" s="298" customFormat="1" ht="13.5" customHeight="1" x14ac:dyDescent="0.2">
      <c r="A1754" s="290"/>
      <c r="B1754" s="129" t="s">
        <v>1995</v>
      </c>
      <c r="C1754" s="209">
        <v>1500</v>
      </c>
      <c r="D1754" s="16"/>
      <c r="E1754" s="111"/>
      <c r="F1754" s="291"/>
      <c r="G1754" s="295"/>
      <c r="H1754" s="296"/>
      <c r="I1754" s="297"/>
      <c r="J1754" s="293"/>
      <c r="K1754" s="293"/>
      <c r="L1754" s="293"/>
      <c r="M1754" s="293"/>
      <c r="N1754" s="293"/>
      <c r="O1754" s="293"/>
      <c r="P1754" s="293"/>
      <c r="Q1754" s="293"/>
      <c r="R1754" s="293"/>
      <c r="S1754" s="293"/>
      <c r="T1754" s="293"/>
    </row>
    <row r="1755" spans="1:20" s="298" customFormat="1" ht="13.5" customHeight="1" x14ac:dyDescent="0.2">
      <c r="A1755" s="290"/>
      <c r="B1755" s="129" t="s">
        <v>1996</v>
      </c>
      <c r="C1755" s="209">
        <v>31500</v>
      </c>
      <c r="D1755" s="16"/>
      <c r="E1755" s="111"/>
      <c r="F1755" s="291"/>
      <c r="G1755" s="295"/>
      <c r="H1755" s="296"/>
      <c r="I1755" s="297"/>
      <c r="J1755" s="293"/>
      <c r="K1755" s="293"/>
      <c r="L1755" s="293"/>
      <c r="M1755" s="293"/>
      <c r="N1755" s="293"/>
      <c r="O1755" s="293"/>
      <c r="P1755" s="293"/>
      <c r="Q1755" s="293"/>
      <c r="R1755" s="293"/>
      <c r="S1755" s="293"/>
      <c r="T1755" s="293"/>
    </row>
    <row r="1756" spans="1:20" s="298" customFormat="1" ht="25.5" customHeight="1" x14ac:dyDescent="0.2">
      <c r="A1756" s="290"/>
      <c r="B1756" s="129" t="s">
        <v>1997</v>
      </c>
      <c r="C1756" s="209">
        <v>12000</v>
      </c>
      <c r="D1756" s="16"/>
      <c r="E1756" s="111"/>
      <c r="F1756" s="291"/>
      <c r="G1756" s="295"/>
      <c r="H1756" s="296"/>
      <c r="I1756" s="297"/>
      <c r="J1756" s="293"/>
      <c r="K1756" s="293"/>
      <c r="L1756" s="293"/>
      <c r="M1756" s="293"/>
      <c r="N1756" s="293"/>
      <c r="O1756" s="293"/>
      <c r="P1756" s="293"/>
      <c r="Q1756" s="293"/>
      <c r="R1756" s="293"/>
      <c r="S1756" s="293"/>
      <c r="T1756" s="293"/>
    </row>
    <row r="1757" spans="1:20" s="298" customFormat="1" ht="13.5" customHeight="1" x14ac:dyDescent="0.2">
      <c r="A1757" s="290"/>
      <c r="B1757" s="129" t="s">
        <v>1998</v>
      </c>
      <c r="C1757" s="209">
        <v>22500</v>
      </c>
      <c r="D1757" s="16"/>
      <c r="E1757" s="111"/>
      <c r="F1757" s="291"/>
      <c r="G1757" s="295"/>
      <c r="H1757" s="296"/>
      <c r="I1757" s="297"/>
      <c r="J1757" s="293"/>
      <c r="K1757" s="293"/>
      <c r="L1757" s="293"/>
      <c r="M1757" s="293"/>
      <c r="N1757" s="293"/>
      <c r="O1757" s="293"/>
      <c r="P1757" s="293"/>
      <c r="Q1757" s="293"/>
      <c r="R1757" s="293"/>
      <c r="S1757" s="293"/>
      <c r="T1757" s="293"/>
    </row>
    <row r="1758" spans="1:20" s="298" customFormat="1" ht="13.5" customHeight="1" x14ac:dyDescent="0.2">
      <c r="A1758" s="290"/>
      <c r="B1758" s="129" t="s">
        <v>1999</v>
      </c>
      <c r="C1758" s="209">
        <v>6000</v>
      </c>
      <c r="D1758" s="16"/>
      <c r="E1758" s="111"/>
      <c r="F1758" s="291"/>
      <c r="G1758" s="295"/>
      <c r="H1758" s="296"/>
      <c r="I1758" s="297"/>
      <c r="J1758" s="293"/>
      <c r="K1758" s="293"/>
      <c r="L1758" s="293"/>
      <c r="M1758" s="293"/>
      <c r="N1758" s="293"/>
      <c r="O1758" s="293"/>
      <c r="P1758" s="293"/>
      <c r="Q1758" s="293"/>
      <c r="R1758" s="293"/>
      <c r="S1758" s="293"/>
      <c r="T1758" s="293"/>
    </row>
    <row r="1759" spans="1:20" s="298" customFormat="1" ht="27.75" customHeight="1" x14ac:dyDescent="0.2">
      <c r="A1759" s="290"/>
      <c r="B1759" s="129" t="s">
        <v>2000</v>
      </c>
      <c r="C1759" s="209">
        <v>4500</v>
      </c>
      <c r="D1759" s="16"/>
      <c r="E1759" s="111"/>
      <c r="F1759" s="291"/>
      <c r="G1759" s="295"/>
      <c r="H1759" s="296"/>
      <c r="I1759" s="297"/>
      <c r="J1759" s="293"/>
      <c r="K1759" s="293"/>
      <c r="L1759" s="293"/>
      <c r="M1759" s="293"/>
      <c r="N1759" s="293"/>
      <c r="O1759" s="293"/>
      <c r="P1759" s="293"/>
      <c r="Q1759" s="293"/>
      <c r="R1759" s="293"/>
      <c r="S1759" s="293"/>
      <c r="T1759" s="293"/>
    </row>
    <row r="1760" spans="1:20" s="298" customFormat="1" ht="23.25" customHeight="1" x14ac:dyDescent="0.2">
      <c r="A1760" s="290"/>
      <c r="B1760" s="129" t="s">
        <v>2001</v>
      </c>
      <c r="C1760" s="209">
        <f>12000+15000</f>
        <v>27000</v>
      </c>
      <c r="D1760" s="16"/>
      <c r="E1760" s="111"/>
      <c r="F1760" s="291"/>
      <c r="G1760" s="295"/>
      <c r="H1760" s="296"/>
      <c r="I1760" s="297"/>
      <c r="J1760" s="293"/>
      <c r="K1760" s="293"/>
      <c r="L1760" s="293"/>
      <c r="M1760" s="293"/>
      <c r="N1760" s="293"/>
      <c r="O1760" s="293"/>
      <c r="P1760" s="293"/>
      <c r="Q1760" s="293"/>
      <c r="R1760" s="293"/>
      <c r="S1760" s="293"/>
      <c r="T1760" s="293"/>
    </row>
    <row r="1761" spans="1:20" s="298" customFormat="1" ht="13.5" customHeight="1" x14ac:dyDescent="0.2">
      <c r="A1761" s="290"/>
      <c r="B1761" s="129" t="s">
        <v>2002</v>
      </c>
      <c r="C1761" s="209">
        <f>7500+12000</f>
        <v>19500</v>
      </c>
      <c r="D1761" s="16"/>
      <c r="E1761" s="111"/>
      <c r="F1761" s="291"/>
      <c r="G1761" s="295"/>
      <c r="H1761" s="296"/>
      <c r="I1761" s="297"/>
      <c r="J1761" s="293"/>
      <c r="K1761" s="293"/>
      <c r="L1761" s="293"/>
      <c r="M1761" s="293"/>
      <c r="N1761" s="293"/>
      <c r="O1761" s="293"/>
      <c r="P1761" s="293"/>
      <c r="Q1761" s="293"/>
      <c r="R1761" s="293"/>
      <c r="S1761" s="293"/>
      <c r="T1761" s="293"/>
    </row>
    <row r="1762" spans="1:20" s="298" customFormat="1" ht="13.5" customHeight="1" x14ac:dyDescent="0.2">
      <c r="A1762" s="290"/>
      <c r="B1762" s="129" t="s">
        <v>2003</v>
      </c>
      <c r="C1762" s="209">
        <f>27000+27000</f>
        <v>54000</v>
      </c>
      <c r="D1762" s="16"/>
      <c r="E1762" s="111"/>
      <c r="F1762" s="291"/>
      <c r="G1762" s="295"/>
      <c r="H1762" s="296"/>
      <c r="I1762" s="297"/>
      <c r="J1762" s="293"/>
      <c r="K1762" s="293"/>
      <c r="L1762" s="293"/>
      <c r="M1762" s="293"/>
      <c r="N1762" s="293"/>
      <c r="O1762" s="293"/>
      <c r="P1762" s="293"/>
      <c r="Q1762" s="293"/>
      <c r="R1762" s="293"/>
      <c r="S1762" s="293"/>
      <c r="T1762" s="293"/>
    </row>
    <row r="1763" spans="1:20" s="298" customFormat="1" ht="13.5" customHeight="1" x14ac:dyDescent="0.2">
      <c r="A1763" s="290"/>
      <c r="B1763" s="129" t="s">
        <v>2004</v>
      </c>
      <c r="C1763" s="209">
        <f>1500+1500</f>
        <v>3000</v>
      </c>
      <c r="D1763" s="16"/>
      <c r="E1763" s="111"/>
      <c r="F1763" s="291"/>
      <c r="G1763" s="295"/>
      <c r="H1763" s="296"/>
      <c r="I1763" s="297"/>
      <c r="J1763" s="293"/>
      <c r="K1763" s="293"/>
      <c r="L1763" s="293"/>
      <c r="M1763" s="293"/>
      <c r="N1763" s="293"/>
      <c r="O1763" s="293"/>
      <c r="P1763" s="293"/>
      <c r="Q1763" s="293"/>
      <c r="R1763" s="293"/>
      <c r="S1763" s="293"/>
      <c r="T1763" s="293"/>
    </row>
    <row r="1764" spans="1:20" s="298" customFormat="1" ht="13.5" customHeight="1" x14ac:dyDescent="0.2">
      <c r="A1764" s="290"/>
      <c r="B1764" s="129" t="s">
        <v>2005</v>
      </c>
      <c r="C1764" s="209">
        <f>10500+12000</f>
        <v>22500</v>
      </c>
      <c r="D1764" s="16"/>
      <c r="E1764" s="111"/>
      <c r="F1764" s="291"/>
      <c r="G1764" s="295"/>
      <c r="H1764" s="296"/>
      <c r="I1764" s="297"/>
      <c r="J1764" s="293"/>
      <c r="K1764" s="293"/>
      <c r="L1764" s="293"/>
      <c r="M1764" s="293"/>
      <c r="N1764" s="293"/>
      <c r="O1764" s="293"/>
      <c r="P1764" s="293"/>
      <c r="Q1764" s="293"/>
      <c r="R1764" s="293"/>
      <c r="S1764" s="293"/>
      <c r="T1764" s="293"/>
    </row>
    <row r="1765" spans="1:20" s="298" customFormat="1" ht="13.5" customHeight="1" x14ac:dyDescent="0.2">
      <c r="A1765" s="290"/>
      <c r="B1765" s="129" t="s">
        <v>2006</v>
      </c>
      <c r="C1765" s="209">
        <v>3000</v>
      </c>
      <c r="D1765" s="16"/>
      <c r="E1765" s="111"/>
      <c r="F1765" s="291"/>
      <c r="G1765" s="295"/>
      <c r="H1765" s="296"/>
      <c r="I1765" s="297"/>
      <c r="J1765" s="293"/>
      <c r="K1765" s="293"/>
      <c r="L1765" s="293"/>
      <c r="M1765" s="293"/>
      <c r="N1765" s="293"/>
      <c r="O1765" s="293"/>
      <c r="P1765" s="293"/>
      <c r="Q1765" s="293"/>
      <c r="R1765" s="293"/>
      <c r="S1765" s="293"/>
      <c r="T1765" s="293"/>
    </row>
    <row r="1766" spans="1:20" s="298" customFormat="1" ht="24.75" customHeight="1" x14ac:dyDescent="0.2">
      <c r="A1766" s="290"/>
      <c r="B1766" s="129" t="s">
        <v>2000</v>
      </c>
      <c r="C1766" s="209">
        <v>4500</v>
      </c>
      <c r="D1766" s="16"/>
      <c r="E1766" s="111"/>
      <c r="F1766" s="291"/>
      <c r="G1766" s="295"/>
      <c r="H1766" s="296"/>
      <c r="I1766" s="297"/>
      <c r="J1766" s="293"/>
      <c r="K1766" s="293"/>
      <c r="L1766" s="293"/>
      <c r="M1766" s="293"/>
      <c r="N1766" s="293"/>
      <c r="O1766" s="293"/>
      <c r="P1766" s="293"/>
      <c r="Q1766" s="293"/>
      <c r="R1766" s="293"/>
      <c r="S1766" s="293"/>
      <c r="T1766" s="293"/>
    </row>
    <row r="1767" spans="1:20" s="298" customFormat="1" ht="13.5" customHeight="1" x14ac:dyDescent="0.2">
      <c r="A1767" s="290"/>
      <c r="B1767" s="129" t="s">
        <v>1995</v>
      </c>
      <c r="C1767" s="209">
        <v>1500</v>
      </c>
      <c r="D1767" s="16"/>
      <c r="E1767" s="111"/>
      <c r="F1767" s="291"/>
      <c r="G1767" s="295"/>
      <c r="H1767" s="296"/>
      <c r="I1767" s="297"/>
      <c r="J1767" s="293"/>
      <c r="K1767" s="293"/>
      <c r="L1767" s="293"/>
      <c r="M1767" s="293"/>
      <c r="N1767" s="293"/>
      <c r="O1767" s="293"/>
      <c r="P1767" s="293"/>
      <c r="Q1767" s="293"/>
      <c r="R1767" s="293"/>
      <c r="S1767" s="293"/>
      <c r="T1767" s="293"/>
    </row>
    <row r="1768" spans="1:20" s="298" customFormat="1" ht="13.5" customHeight="1" x14ac:dyDescent="0.2">
      <c r="A1768" s="290"/>
      <c r="B1768" s="129" t="s">
        <v>1999</v>
      </c>
      <c r="C1768" s="209">
        <v>13500</v>
      </c>
      <c r="D1768" s="16"/>
      <c r="E1768" s="111"/>
      <c r="F1768" s="291"/>
      <c r="G1768" s="295"/>
      <c r="H1768" s="296"/>
      <c r="I1768" s="297"/>
      <c r="J1768" s="293"/>
      <c r="K1768" s="293"/>
      <c r="L1768" s="293"/>
      <c r="M1768" s="293"/>
      <c r="N1768" s="293"/>
      <c r="O1768" s="293"/>
      <c r="P1768" s="293"/>
      <c r="Q1768" s="293"/>
      <c r="R1768" s="293"/>
      <c r="S1768" s="293"/>
      <c r="T1768" s="293"/>
    </row>
    <row r="1769" spans="1:20" s="298" customFormat="1" ht="13.5" customHeight="1" x14ac:dyDescent="0.2">
      <c r="A1769" s="290"/>
      <c r="B1769" s="129" t="s">
        <v>1998</v>
      </c>
      <c r="C1769" s="209">
        <v>24000</v>
      </c>
      <c r="D1769" s="16"/>
      <c r="E1769" s="111"/>
      <c r="F1769" s="291"/>
      <c r="G1769" s="295"/>
      <c r="H1769" s="296"/>
      <c r="I1769" s="297"/>
      <c r="J1769" s="293"/>
      <c r="K1769" s="293"/>
      <c r="L1769" s="293"/>
      <c r="M1769" s="293"/>
      <c r="N1769" s="293"/>
      <c r="O1769" s="293"/>
      <c r="P1769" s="293"/>
      <c r="Q1769" s="293"/>
      <c r="R1769" s="293"/>
      <c r="S1769" s="293"/>
      <c r="T1769" s="293"/>
    </row>
    <row r="1770" spans="1:20" s="298" customFormat="1" ht="26.25" customHeight="1" x14ac:dyDescent="0.2">
      <c r="A1770" s="290"/>
      <c r="B1770" s="129" t="s">
        <v>1997</v>
      </c>
      <c r="C1770" s="209">
        <v>25500</v>
      </c>
      <c r="D1770" s="16"/>
      <c r="E1770" s="111"/>
      <c r="F1770" s="291"/>
      <c r="G1770" s="295"/>
      <c r="H1770" s="296"/>
      <c r="I1770" s="297"/>
      <c r="J1770" s="293"/>
      <c r="K1770" s="293"/>
      <c r="L1770" s="293"/>
      <c r="M1770" s="293"/>
      <c r="N1770" s="293"/>
      <c r="O1770" s="293"/>
      <c r="P1770" s="293"/>
      <c r="Q1770" s="293"/>
      <c r="R1770" s="293"/>
      <c r="S1770" s="293"/>
      <c r="T1770" s="293"/>
    </row>
    <row r="1771" spans="1:20" s="298" customFormat="1" ht="13.5" customHeight="1" x14ac:dyDescent="0.2">
      <c r="A1771" s="290"/>
      <c r="B1771" s="129" t="s">
        <v>1996</v>
      </c>
      <c r="C1771" s="209">
        <v>24000</v>
      </c>
      <c r="D1771" s="16"/>
      <c r="E1771" s="111"/>
      <c r="F1771" s="291"/>
      <c r="G1771" s="295"/>
      <c r="H1771" s="296"/>
      <c r="I1771" s="297"/>
      <c r="J1771" s="293"/>
      <c r="K1771" s="293"/>
      <c r="L1771" s="293"/>
      <c r="M1771" s="293"/>
      <c r="N1771" s="293"/>
      <c r="O1771" s="293"/>
      <c r="P1771" s="293"/>
      <c r="Q1771" s="293"/>
      <c r="R1771" s="293"/>
      <c r="S1771" s="293"/>
      <c r="T1771" s="293"/>
    </row>
    <row r="1772" spans="1:20" s="298" customFormat="1" ht="13.5" customHeight="1" x14ac:dyDescent="0.2">
      <c r="A1772" s="290"/>
      <c r="B1772" s="129" t="s">
        <v>2006</v>
      </c>
      <c r="C1772" s="209">
        <v>6000</v>
      </c>
      <c r="D1772" s="16"/>
      <c r="E1772" s="111"/>
      <c r="F1772" s="291"/>
      <c r="G1772" s="295"/>
      <c r="H1772" s="296"/>
      <c r="I1772" s="297"/>
      <c r="J1772" s="293"/>
      <c r="K1772" s="293"/>
      <c r="L1772" s="293"/>
      <c r="M1772" s="293"/>
      <c r="N1772" s="293"/>
      <c r="O1772" s="293"/>
      <c r="P1772" s="293"/>
      <c r="Q1772" s="293"/>
      <c r="R1772" s="293"/>
      <c r="S1772" s="293"/>
      <c r="T1772" s="293"/>
    </row>
    <row r="1773" spans="1:20" s="298" customFormat="1" ht="13.5" customHeight="1" thickBot="1" x14ac:dyDescent="0.25">
      <c r="A1773" s="290"/>
      <c r="B1773" s="129" t="s">
        <v>1994</v>
      </c>
      <c r="C1773" s="209">
        <v>19500</v>
      </c>
      <c r="D1773" s="16"/>
      <c r="E1773" s="111"/>
      <c r="F1773" s="291"/>
      <c r="G1773" s="295"/>
      <c r="H1773" s="296"/>
      <c r="I1773" s="297"/>
      <c r="J1773" s="293"/>
      <c r="K1773" s="293"/>
      <c r="L1773" s="293"/>
      <c r="M1773" s="293"/>
      <c r="N1773" s="293"/>
      <c r="O1773" s="293"/>
      <c r="P1773" s="293"/>
      <c r="Q1773" s="293"/>
      <c r="R1773" s="293"/>
      <c r="S1773" s="293"/>
      <c r="T1773" s="293"/>
    </row>
    <row r="1774" spans="1:20" s="298" customFormat="1" ht="18.75" customHeight="1" thickTop="1" thickBot="1" x14ac:dyDescent="0.25">
      <c r="A1774" s="290"/>
      <c r="B1774" s="76" t="s">
        <v>18</v>
      </c>
      <c r="C1774" s="105">
        <f>SUM(C1750:C1773)</f>
        <v>486000</v>
      </c>
      <c r="D1774" s="100"/>
      <c r="E1774" s="112">
        <f>SUM(E1750:E1773)</f>
        <v>0</v>
      </c>
      <c r="F1774" s="291"/>
      <c r="G1774" s="295"/>
      <c r="H1774" s="296"/>
      <c r="I1774" s="297"/>
      <c r="J1774" s="293"/>
      <c r="K1774" s="293"/>
      <c r="L1774" s="293"/>
      <c r="M1774" s="293"/>
      <c r="N1774" s="293"/>
      <c r="O1774" s="293"/>
      <c r="P1774" s="293"/>
      <c r="Q1774" s="293"/>
      <c r="R1774" s="293"/>
      <c r="S1774" s="293"/>
      <c r="T1774" s="293"/>
    </row>
    <row r="1775" spans="1:20" s="298" customFormat="1" ht="18.75" customHeight="1" thickTop="1" x14ac:dyDescent="0.2">
      <c r="A1775" s="290"/>
      <c r="B1775" s="52"/>
      <c r="C1775" s="50"/>
      <c r="D1775" s="50"/>
      <c r="E1775" s="463"/>
      <c r="F1775" s="291"/>
      <c r="G1775" s="295"/>
      <c r="H1775" s="296"/>
      <c r="I1775" s="297"/>
      <c r="J1775" s="293"/>
      <c r="K1775" s="293"/>
      <c r="L1775" s="293"/>
      <c r="M1775" s="293"/>
      <c r="N1775" s="293"/>
      <c r="O1775" s="293"/>
      <c r="P1775" s="293"/>
      <c r="Q1775" s="293"/>
      <c r="R1775" s="293"/>
      <c r="S1775" s="293"/>
      <c r="T1775" s="293"/>
    </row>
    <row r="1776" spans="1:20" s="298" customFormat="1" ht="18.75" customHeight="1" x14ac:dyDescent="0.2">
      <c r="A1776" s="290"/>
      <c r="B1776" s="52"/>
      <c r="C1776" s="50"/>
      <c r="D1776" s="50"/>
      <c r="E1776" s="463"/>
      <c r="F1776" s="291"/>
      <c r="G1776" s="295"/>
      <c r="H1776" s="296"/>
      <c r="I1776" s="297"/>
      <c r="J1776" s="293"/>
      <c r="K1776" s="293"/>
      <c r="L1776" s="293"/>
      <c r="M1776" s="293"/>
      <c r="N1776" s="293"/>
      <c r="O1776" s="293"/>
      <c r="P1776" s="293"/>
      <c r="Q1776" s="293"/>
      <c r="R1776" s="293"/>
      <c r="S1776" s="293"/>
      <c r="T1776" s="293"/>
    </row>
    <row r="1777" spans="1:20" s="298" customFormat="1" ht="18.75" customHeight="1" x14ac:dyDescent="0.2">
      <c r="A1777" s="290"/>
      <c r="B1777" s="52"/>
      <c r="C1777" s="50"/>
      <c r="D1777" s="50"/>
      <c r="E1777" s="463"/>
      <c r="F1777" s="291"/>
      <c r="G1777" s="295"/>
      <c r="H1777" s="296"/>
      <c r="I1777" s="297"/>
      <c r="J1777" s="293"/>
      <c r="K1777" s="293"/>
      <c r="L1777" s="293"/>
      <c r="M1777" s="293"/>
      <c r="N1777" s="293"/>
      <c r="O1777" s="293"/>
      <c r="P1777" s="293"/>
      <c r="Q1777" s="293"/>
      <c r="R1777" s="293"/>
      <c r="S1777" s="293"/>
      <c r="T1777" s="293"/>
    </row>
    <row r="1778" spans="1:20" ht="12.75" customHeight="1" x14ac:dyDescent="0.2">
      <c r="A1778" s="31"/>
      <c r="B1778" s="10" t="s">
        <v>2007</v>
      </c>
      <c r="C1778" s="50"/>
      <c r="D1778" s="1"/>
      <c r="E1778" s="139"/>
    </row>
    <row r="1779" spans="1:20" ht="13.5" thickBot="1" x14ac:dyDescent="0.25">
      <c r="A1779" s="31"/>
      <c r="B1779" s="55"/>
      <c r="C1779" s="180"/>
      <c r="D1779" s="34"/>
      <c r="E1779" s="143" t="s">
        <v>14</v>
      </c>
    </row>
    <row r="1780" spans="1:20" ht="14.25" thickTop="1" thickBot="1" x14ac:dyDescent="0.25">
      <c r="B1780" s="36" t="s">
        <v>16</v>
      </c>
      <c r="C1780" s="189" t="s">
        <v>17</v>
      </c>
      <c r="D1780" s="9"/>
      <c r="E1780" s="115" t="s">
        <v>61</v>
      </c>
    </row>
    <row r="1781" spans="1:20" ht="26.25" thickTop="1" x14ac:dyDescent="0.2">
      <c r="A1781" s="15">
        <v>13</v>
      </c>
      <c r="B1781" s="321" t="s">
        <v>1527</v>
      </c>
      <c r="C1781" s="323">
        <v>228000</v>
      </c>
      <c r="E1781" s="110"/>
    </row>
    <row r="1782" spans="1:20" x14ac:dyDescent="0.2">
      <c r="B1782" s="320" t="s">
        <v>1528</v>
      </c>
      <c r="C1782" s="323">
        <v>228000</v>
      </c>
      <c r="E1782" s="111"/>
    </row>
    <row r="1783" spans="1:20" ht="26.25" thickBot="1" x14ac:dyDescent="0.25">
      <c r="B1783" s="322" t="s">
        <v>1529</v>
      </c>
      <c r="C1783" s="323">
        <v>1044000</v>
      </c>
      <c r="E1783" s="111"/>
      <c r="F1783" s="55" t="s">
        <v>51</v>
      </c>
      <c r="G1783" s="6"/>
      <c r="H1783" s="86">
        <f>C1781+C1782+C1783</f>
        <v>1500000</v>
      </c>
    </row>
    <row r="1784" spans="1:20" ht="21" customHeight="1" thickTop="1" thickBot="1" x14ac:dyDescent="0.25">
      <c r="B1784" s="76" t="s">
        <v>18</v>
      </c>
      <c r="C1784" s="80">
        <f>C1781+C1782+C1783</f>
        <v>1500000</v>
      </c>
      <c r="E1784" s="112">
        <f>E1781+E1782+E1783</f>
        <v>0</v>
      </c>
      <c r="G1784" s="6"/>
      <c r="H1784" s="86"/>
    </row>
    <row r="1785" spans="1:20" ht="13.5" thickTop="1" x14ac:dyDescent="0.2">
      <c r="A1785" s="31"/>
      <c r="B1785" s="55"/>
      <c r="C1785" s="50"/>
      <c r="D1785" s="1"/>
      <c r="E1785" s="139"/>
      <c r="G1785" s="44"/>
    </row>
    <row r="1786" spans="1:20" x14ac:dyDescent="0.2">
      <c r="A1786" s="31"/>
      <c r="B1786" s="55"/>
      <c r="C1786" s="50"/>
      <c r="D1786" s="1"/>
      <c r="E1786" s="139"/>
      <c r="G1786" s="44"/>
    </row>
    <row r="1787" spans="1:20" x14ac:dyDescent="0.2">
      <c r="A1787" s="31"/>
      <c r="B1787" s="55"/>
      <c r="C1787" s="50"/>
      <c r="D1787" s="1"/>
      <c r="E1787" s="139"/>
      <c r="G1787" s="44"/>
    </row>
    <row r="1788" spans="1:20" ht="15.75" x14ac:dyDescent="0.25">
      <c r="A1788" s="31"/>
      <c r="B1788" s="11" t="s">
        <v>2009</v>
      </c>
      <c r="C1788" s="50"/>
      <c r="D1788" s="1"/>
      <c r="E1788" s="139"/>
    </row>
    <row r="1789" spans="1:20" ht="13.5" thickBot="1" x14ac:dyDescent="0.25">
      <c r="A1789" s="31"/>
      <c r="B1789" s="55"/>
      <c r="C1789" s="180"/>
      <c r="D1789" s="34"/>
      <c r="E1789" s="143" t="s">
        <v>14</v>
      </c>
    </row>
    <row r="1790" spans="1:20" ht="14.25" thickTop="1" thickBot="1" x14ac:dyDescent="0.25">
      <c r="B1790" s="36" t="s">
        <v>16</v>
      </c>
      <c r="C1790" s="190" t="s">
        <v>17</v>
      </c>
      <c r="D1790" s="9"/>
      <c r="E1790" s="115" t="s">
        <v>61</v>
      </c>
    </row>
    <row r="1791" spans="1:20" ht="13.5" thickTop="1" x14ac:dyDescent="0.2">
      <c r="B1791" s="489" t="s">
        <v>2008</v>
      </c>
      <c r="C1791" s="490">
        <v>870000</v>
      </c>
      <c r="D1791" s="37"/>
      <c r="E1791" s="119"/>
    </row>
    <row r="1792" spans="1:20" x14ac:dyDescent="0.2">
      <c r="A1792" s="15">
        <v>13</v>
      </c>
      <c r="B1792" s="487" t="s">
        <v>1530</v>
      </c>
      <c r="C1792" s="488">
        <v>549721</v>
      </c>
      <c r="D1792" s="40"/>
      <c r="E1792" s="111"/>
    </row>
    <row r="1793" spans="1:8" x14ac:dyDescent="0.2">
      <c r="A1793" s="15">
        <v>13</v>
      </c>
      <c r="B1793" s="320" t="s">
        <v>1531</v>
      </c>
      <c r="C1793" s="324">
        <v>1755654</v>
      </c>
      <c r="D1793" s="40"/>
      <c r="E1793" s="107"/>
    </row>
    <row r="1794" spans="1:8" x14ac:dyDescent="0.2">
      <c r="A1794" s="15">
        <v>13</v>
      </c>
      <c r="B1794" s="320" t="s">
        <v>1532</v>
      </c>
      <c r="C1794" s="324">
        <v>1010692</v>
      </c>
      <c r="D1794" s="40"/>
      <c r="E1794" s="107"/>
    </row>
    <row r="1795" spans="1:8" x14ac:dyDescent="0.2">
      <c r="A1795" s="15">
        <v>13</v>
      </c>
      <c r="B1795" s="320" t="s">
        <v>1533</v>
      </c>
      <c r="C1795" s="324">
        <v>2179558</v>
      </c>
      <c r="D1795" s="1"/>
      <c r="E1795" s="108"/>
    </row>
    <row r="1796" spans="1:8" x14ac:dyDescent="0.2">
      <c r="B1796" s="320" t="s">
        <v>1534</v>
      </c>
      <c r="C1796" s="324">
        <v>459802</v>
      </c>
      <c r="D1796" s="1"/>
      <c r="E1796" s="108"/>
    </row>
    <row r="1797" spans="1:8" x14ac:dyDescent="0.2">
      <c r="A1797" s="31"/>
      <c r="B1797" s="320" t="s">
        <v>1535</v>
      </c>
      <c r="C1797" s="324">
        <v>522908</v>
      </c>
      <c r="D1797" s="34"/>
      <c r="E1797" s="116"/>
    </row>
    <row r="1798" spans="1:8" ht="13.5" thickBot="1" x14ac:dyDescent="0.25">
      <c r="B1798" s="320" t="s">
        <v>1536</v>
      </c>
      <c r="C1798" s="324">
        <v>1651665</v>
      </c>
      <c r="D1798" s="89"/>
      <c r="E1798" s="118"/>
      <c r="F1798" s="55" t="s">
        <v>51</v>
      </c>
      <c r="H1798" s="86">
        <f>C1792+C1793+C1794+C1795+C1796+C1797+C1798</f>
        <v>8130000</v>
      </c>
    </row>
    <row r="1799" spans="1:8" ht="22.5" customHeight="1" thickTop="1" thickBot="1" x14ac:dyDescent="0.25">
      <c r="B1799" s="76" t="s">
        <v>18</v>
      </c>
      <c r="C1799" s="173">
        <f>SUM(C1791:C1798)</f>
        <v>9000000</v>
      </c>
      <c r="D1799" s="100"/>
      <c r="E1799" s="174">
        <f>SUM(E1792:E1798)</f>
        <v>0</v>
      </c>
      <c r="G1799" s="6"/>
      <c r="H1799" s="86"/>
    </row>
    <row r="1800" spans="1:8" ht="13.5" thickTop="1" x14ac:dyDescent="0.2">
      <c r="A1800" s="31"/>
      <c r="B1800" s="55"/>
      <c r="C1800" s="50"/>
      <c r="D1800" s="1"/>
      <c r="E1800" s="139"/>
      <c r="G1800" s="77"/>
    </row>
    <row r="1801" spans="1:8" x14ac:dyDescent="0.2">
      <c r="A1801" s="31"/>
      <c r="B1801" s="55"/>
      <c r="C1801" s="50"/>
      <c r="D1801" s="1"/>
      <c r="E1801" s="139"/>
      <c r="G1801" s="77"/>
    </row>
    <row r="1802" spans="1:8" ht="15" customHeight="1" x14ac:dyDescent="0.2">
      <c r="A1802" s="31"/>
      <c r="B1802" s="178"/>
      <c r="C1802" s="188"/>
      <c r="D1802" s="1"/>
      <c r="E1802" s="139"/>
    </row>
    <row r="1803" spans="1:8" ht="15.75" x14ac:dyDescent="0.25">
      <c r="A1803" s="31"/>
      <c r="B1803" s="78" t="s">
        <v>2010</v>
      </c>
      <c r="C1803" s="188"/>
      <c r="D1803" s="1"/>
      <c r="E1803" s="139"/>
    </row>
    <row r="1804" spans="1:8" ht="13.5" thickBot="1" x14ac:dyDescent="0.25">
      <c r="A1804" s="31"/>
      <c r="B1804" s="178"/>
      <c r="C1804" s="188"/>
      <c r="D1804" s="1"/>
      <c r="E1804" s="143" t="s">
        <v>14</v>
      </c>
    </row>
    <row r="1805" spans="1:8" ht="14.25" thickTop="1" thickBot="1" x14ac:dyDescent="0.25">
      <c r="B1805" s="36" t="s">
        <v>16</v>
      </c>
      <c r="C1805" s="190" t="s">
        <v>17</v>
      </c>
      <c r="D1805" s="9"/>
      <c r="E1805" s="115" t="s">
        <v>61</v>
      </c>
    </row>
    <row r="1806" spans="1:8" ht="13.5" thickTop="1" x14ac:dyDescent="0.2">
      <c r="A1806" s="15">
        <v>13</v>
      </c>
      <c r="B1806" s="326" t="s">
        <v>1537</v>
      </c>
      <c r="C1806" s="328">
        <v>400000</v>
      </c>
      <c r="E1806" s="110"/>
    </row>
    <row r="1807" spans="1:8" x14ac:dyDescent="0.2">
      <c r="A1807" s="15">
        <v>13</v>
      </c>
      <c r="B1807" s="327" t="s">
        <v>1538</v>
      </c>
      <c r="C1807" s="328">
        <v>146000</v>
      </c>
      <c r="E1807" s="107"/>
    </row>
    <row r="1808" spans="1:8" x14ac:dyDescent="0.2">
      <c r="A1808" s="15">
        <v>13</v>
      </c>
      <c r="B1808" s="327" t="s">
        <v>1495</v>
      </c>
      <c r="C1808" s="328">
        <v>200000</v>
      </c>
      <c r="E1808" s="107"/>
    </row>
    <row r="1809" spans="1:5" x14ac:dyDescent="0.2">
      <c r="A1809" s="15">
        <v>13</v>
      </c>
      <c r="B1809" s="327" t="s">
        <v>1539</v>
      </c>
      <c r="C1809" s="328">
        <v>200000</v>
      </c>
      <c r="E1809" s="107"/>
    </row>
    <row r="1810" spans="1:5" x14ac:dyDescent="0.2">
      <c r="A1810" s="15">
        <v>13</v>
      </c>
      <c r="B1810" s="327" t="s">
        <v>1540</v>
      </c>
      <c r="C1810" s="328">
        <v>490000</v>
      </c>
      <c r="E1810" s="108"/>
    </row>
    <row r="1811" spans="1:5" x14ac:dyDescent="0.2">
      <c r="A1811" s="15">
        <v>13</v>
      </c>
      <c r="B1811" s="327" t="s">
        <v>1541</v>
      </c>
      <c r="C1811" s="328">
        <v>400000</v>
      </c>
      <c r="E1811" s="111"/>
    </row>
    <row r="1812" spans="1:5" ht="12.75" customHeight="1" x14ac:dyDescent="0.2">
      <c r="A1812" s="15">
        <v>13</v>
      </c>
      <c r="B1812" s="561" t="s">
        <v>1542</v>
      </c>
      <c r="C1812" s="530">
        <v>200000</v>
      </c>
      <c r="E1812" s="528"/>
    </row>
    <row r="1813" spans="1:5" x14ac:dyDescent="0.2">
      <c r="B1813" s="562"/>
      <c r="C1813" s="531"/>
      <c r="E1813" s="529"/>
    </row>
    <row r="1814" spans="1:5" x14ac:dyDescent="0.2">
      <c r="A1814" s="15">
        <v>13</v>
      </c>
      <c r="B1814" s="327" t="s">
        <v>1543</v>
      </c>
      <c r="C1814" s="328">
        <v>200000</v>
      </c>
      <c r="E1814" s="107"/>
    </row>
    <row r="1815" spans="1:5" x14ac:dyDescent="0.2">
      <c r="A1815" s="15">
        <v>13</v>
      </c>
      <c r="B1815" s="327" t="s">
        <v>1544</v>
      </c>
      <c r="C1815" s="328">
        <v>200000</v>
      </c>
      <c r="E1815" s="108"/>
    </row>
    <row r="1816" spans="1:5" x14ac:dyDescent="0.2">
      <c r="A1816" s="15">
        <v>13</v>
      </c>
      <c r="B1816" s="327" t="s">
        <v>1545</v>
      </c>
      <c r="C1816" s="328">
        <v>200000</v>
      </c>
      <c r="E1816" s="111"/>
    </row>
    <row r="1817" spans="1:5" x14ac:dyDescent="0.2">
      <c r="B1817" s="327" t="s">
        <v>1546</v>
      </c>
      <c r="C1817" s="328">
        <v>200000</v>
      </c>
      <c r="E1817" s="111"/>
    </row>
    <row r="1818" spans="1:5" x14ac:dyDescent="0.2">
      <c r="B1818" s="327" t="s">
        <v>1547</v>
      </c>
      <c r="C1818" s="328">
        <v>200000</v>
      </c>
      <c r="E1818" s="111"/>
    </row>
    <row r="1819" spans="1:5" x14ac:dyDescent="0.2">
      <c r="B1819" s="327" t="s">
        <v>1548</v>
      </c>
      <c r="C1819" s="328">
        <v>200000</v>
      </c>
      <c r="E1819" s="111"/>
    </row>
    <row r="1820" spans="1:5" x14ac:dyDescent="0.2">
      <c r="B1820" s="327" t="s">
        <v>1549</v>
      </c>
      <c r="C1820" s="328">
        <v>200000</v>
      </c>
      <c r="E1820" s="111"/>
    </row>
    <row r="1821" spans="1:5" x14ac:dyDescent="0.2">
      <c r="B1821" s="327" t="s">
        <v>1550</v>
      </c>
      <c r="C1821" s="328">
        <v>200000</v>
      </c>
      <c r="E1821" s="111"/>
    </row>
    <row r="1822" spans="1:5" x14ac:dyDescent="0.2">
      <c r="B1822" s="327" t="s">
        <v>1551</v>
      </c>
      <c r="C1822" s="328">
        <v>200000</v>
      </c>
      <c r="E1822" s="111"/>
    </row>
    <row r="1823" spans="1:5" x14ac:dyDescent="0.2">
      <c r="B1823" s="327" t="s">
        <v>1552</v>
      </c>
      <c r="C1823" s="328">
        <v>300000</v>
      </c>
      <c r="E1823" s="111"/>
    </row>
    <row r="1824" spans="1:5" x14ac:dyDescent="0.2">
      <c r="B1824" s="327" t="s">
        <v>1553</v>
      </c>
      <c r="C1824" s="328">
        <v>100000</v>
      </c>
      <c r="E1824" s="111"/>
    </row>
    <row r="1825" spans="2:5" ht="12.75" customHeight="1" x14ac:dyDescent="0.2">
      <c r="B1825" s="561" t="s">
        <v>1554</v>
      </c>
      <c r="C1825" s="530">
        <v>70000</v>
      </c>
      <c r="E1825" s="528"/>
    </row>
    <row r="1826" spans="2:5" x14ac:dyDescent="0.2">
      <c r="B1826" s="562"/>
      <c r="C1826" s="531"/>
      <c r="E1826" s="529"/>
    </row>
    <row r="1827" spans="2:5" x14ac:dyDescent="0.2">
      <c r="B1827" s="327" t="s">
        <v>1555</v>
      </c>
      <c r="C1827" s="328">
        <v>100000</v>
      </c>
      <c r="E1827" s="111"/>
    </row>
    <row r="1828" spans="2:5" x14ac:dyDescent="0.2">
      <c r="B1828" s="327" t="s">
        <v>1411</v>
      </c>
      <c r="C1828" s="328">
        <v>500000</v>
      </c>
      <c r="E1828" s="111"/>
    </row>
    <row r="1829" spans="2:5" x14ac:dyDescent="0.2">
      <c r="B1829" s="327" t="s">
        <v>1556</v>
      </c>
      <c r="C1829" s="328">
        <v>250000</v>
      </c>
      <c r="E1829" s="111"/>
    </row>
    <row r="1830" spans="2:5" x14ac:dyDescent="0.2">
      <c r="B1830" s="314" t="s">
        <v>1604</v>
      </c>
      <c r="C1830" s="328">
        <v>300000</v>
      </c>
      <c r="E1830" s="111"/>
    </row>
    <row r="1831" spans="2:5" x14ac:dyDescent="0.2">
      <c r="B1831" s="327" t="s">
        <v>1557</v>
      </c>
      <c r="C1831" s="328">
        <v>200000</v>
      </c>
      <c r="E1831" s="111"/>
    </row>
    <row r="1832" spans="2:5" x14ac:dyDescent="0.2">
      <c r="B1832" s="327" t="s">
        <v>1558</v>
      </c>
      <c r="C1832" s="328">
        <v>200000</v>
      </c>
      <c r="E1832" s="111"/>
    </row>
    <row r="1833" spans="2:5" x14ac:dyDescent="0.2">
      <c r="B1833" s="327" t="s">
        <v>1559</v>
      </c>
      <c r="C1833" s="328">
        <v>50000</v>
      </c>
      <c r="E1833" s="111"/>
    </row>
    <row r="1834" spans="2:5" ht="12.75" customHeight="1" x14ac:dyDescent="0.2">
      <c r="B1834" s="561" t="s">
        <v>1560</v>
      </c>
      <c r="C1834" s="530">
        <v>200000</v>
      </c>
      <c r="E1834" s="528"/>
    </row>
    <row r="1835" spans="2:5" x14ac:dyDescent="0.2">
      <c r="B1835" s="562"/>
      <c r="C1835" s="531"/>
      <c r="E1835" s="529"/>
    </row>
    <row r="1836" spans="2:5" x14ac:dyDescent="0.2">
      <c r="B1836" s="327" t="s">
        <v>1561</v>
      </c>
      <c r="C1836" s="328">
        <v>100000</v>
      </c>
      <c r="E1836" s="111"/>
    </row>
    <row r="1837" spans="2:5" x14ac:dyDescent="0.2">
      <c r="B1837" s="327" t="s">
        <v>1562</v>
      </c>
      <c r="C1837" s="328">
        <v>300000</v>
      </c>
      <c r="E1837" s="111"/>
    </row>
    <row r="1838" spans="2:5" x14ac:dyDescent="0.2">
      <c r="B1838" s="327" t="s">
        <v>1563</v>
      </c>
      <c r="C1838" s="328">
        <v>300000</v>
      </c>
      <c r="E1838" s="111"/>
    </row>
    <row r="1839" spans="2:5" x14ac:dyDescent="0.2">
      <c r="B1839" s="327" t="s">
        <v>1564</v>
      </c>
      <c r="C1839" s="328">
        <v>200000</v>
      </c>
      <c r="E1839" s="111"/>
    </row>
    <row r="1840" spans="2:5" x14ac:dyDescent="0.2">
      <c r="B1840" s="327" t="s">
        <v>1565</v>
      </c>
      <c r="C1840" s="328">
        <v>260000</v>
      </c>
      <c r="E1840" s="111"/>
    </row>
    <row r="1841" spans="1:8" x14ac:dyDescent="0.2">
      <c r="B1841" s="327" t="s">
        <v>1566</v>
      </c>
      <c r="C1841" s="328">
        <v>230000</v>
      </c>
      <c r="E1841" s="111"/>
    </row>
    <row r="1842" spans="1:8" x14ac:dyDescent="0.2">
      <c r="B1842" s="327" t="s">
        <v>1567</v>
      </c>
      <c r="C1842" s="328">
        <v>50000</v>
      </c>
      <c r="E1842" s="111"/>
    </row>
    <row r="1843" spans="1:8" x14ac:dyDescent="0.2">
      <c r="B1843" s="327" t="s">
        <v>1568</v>
      </c>
      <c r="C1843" s="328">
        <v>360000</v>
      </c>
      <c r="E1843" s="111"/>
    </row>
    <row r="1844" spans="1:8" x14ac:dyDescent="0.2">
      <c r="B1844" s="327" t="s">
        <v>1569</v>
      </c>
      <c r="C1844" s="328">
        <v>80000</v>
      </c>
      <c r="E1844" s="111"/>
    </row>
    <row r="1845" spans="1:8" x14ac:dyDescent="0.2">
      <c r="B1845" s="327" t="s">
        <v>1570</v>
      </c>
      <c r="C1845" s="328">
        <v>200000</v>
      </c>
      <c r="E1845" s="111"/>
    </row>
    <row r="1846" spans="1:8" ht="13.5" thickBot="1" x14ac:dyDescent="0.25">
      <c r="B1846" s="399" t="s">
        <v>1571</v>
      </c>
      <c r="C1846" s="400">
        <v>150000</v>
      </c>
      <c r="E1846" s="109"/>
    </row>
    <row r="1847" spans="1:8" ht="13.5" thickTop="1" x14ac:dyDescent="0.2">
      <c r="B1847" s="401"/>
      <c r="C1847" s="402"/>
      <c r="D1847" s="1"/>
      <c r="E1847" s="139"/>
    </row>
    <row r="1848" spans="1:8" ht="13.5" thickBot="1" x14ac:dyDescent="0.25">
      <c r="A1848" s="31"/>
      <c r="B1848" s="178"/>
      <c r="C1848" s="188"/>
      <c r="D1848" s="1"/>
      <c r="E1848" s="143" t="s">
        <v>14</v>
      </c>
    </row>
    <row r="1849" spans="1:8" ht="14.25" thickTop="1" thickBot="1" x14ac:dyDescent="0.25">
      <c r="B1849" s="36" t="s">
        <v>16</v>
      </c>
      <c r="C1849" s="190" t="s">
        <v>17</v>
      </c>
      <c r="D1849" s="9"/>
      <c r="E1849" s="115" t="s">
        <v>61</v>
      </c>
    </row>
    <row r="1850" spans="1:8" ht="13.5" customHeight="1" thickTop="1" x14ac:dyDescent="0.2">
      <c r="B1850" s="564" t="s">
        <v>1572</v>
      </c>
      <c r="C1850" s="554">
        <v>500000</v>
      </c>
      <c r="E1850" s="528"/>
    </row>
    <row r="1851" spans="1:8" x14ac:dyDescent="0.2">
      <c r="B1851" s="565"/>
      <c r="C1851" s="555"/>
      <c r="E1851" s="529"/>
    </row>
    <row r="1852" spans="1:8" x14ac:dyDescent="0.2">
      <c r="B1852" s="327" t="s">
        <v>1573</v>
      </c>
      <c r="C1852" s="328">
        <v>200000</v>
      </c>
      <c r="E1852" s="111"/>
    </row>
    <row r="1853" spans="1:8" x14ac:dyDescent="0.2">
      <c r="B1853" s="327" t="s">
        <v>1534</v>
      </c>
      <c r="C1853" s="328">
        <v>160000</v>
      </c>
      <c r="E1853" s="111"/>
    </row>
    <row r="1854" spans="1:8" x14ac:dyDescent="0.2">
      <c r="B1854" s="327" t="s">
        <v>1574</v>
      </c>
      <c r="C1854" s="328">
        <v>227722</v>
      </c>
      <c r="E1854" s="111"/>
    </row>
    <row r="1855" spans="1:8" ht="12.75" customHeight="1" x14ac:dyDescent="0.2">
      <c r="B1855" s="561" t="s">
        <v>1575</v>
      </c>
      <c r="C1855" s="530">
        <v>200000</v>
      </c>
      <c r="E1855" s="528"/>
      <c r="F1855" s="55" t="s">
        <v>51</v>
      </c>
      <c r="H1855" s="86">
        <f>SUM(C1806:C1855)</f>
        <v>9623722</v>
      </c>
    </row>
    <row r="1856" spans="1:8" ht="13.5" thickBot="1" x14ac:dyDescent="0.25">
      <c r="B1856" s="563"/>
      <c r="C1856" s="556"/>
      <c r="E1856" s="557"/>
      <c r="H1856" s="86"/>
    </row>
    <row r="1857" spans="1:8" ht="22.5" customHeight="1" thickTop="1" thickBot="1" x14ac:dyDescent="0.25">
      <c r="B1857" s="76" t="s">
        <v>18</v>
      </c>
      <c r="C1857" s="48">
        <f>SUM(C1806:C1856)</f>
        <v>9623722</v>
      </c>
      <c r="E1857" s="112">
        <f>SUM(E1806:E1855)</f>
        <v>0</v>
      </c>
      <c r="G1857" s="6"/>
      <c r="H1857" s="86"/>
    </row>
    <row r="1858" spans="1:8" ht="13.5" thickTop="1" x14ac:dyDescent="0.2">
      <c r="A1858" s="31"/>
      <c r="B1858" s="179"/>
      <c r="C1858" s="141"/>
      <c r="D1858" s="1"/>
      <c r="E1858" s="139"/>
    </row>
    <row r="1859" spans="1:8" x14ac:dyDescent="0.2">
      <c r="A1859" s="31"/>
      <c r="B1859" s="179"/>
      <c r="C1859" s="141"/>
      <c r="D1859" s="1"/>
      <c r="E1859" s="139"/>
    </row>
    <row r="1860" spans="1:8" x14ac:dyDescent="0.2">
      <c r="A1860" s="31"/>
      <c r="B1860" s="179"/>
      <c r="C1860" s="141"/>
      <c r="D1860" s="1"/>
      <c r="E1860" s="139"/>
    </row>
    <row r="1861" spans="1:8" ht="31.5" x14ac:dyDescent="0.25">
      <c r="A1861" s="31"/>
      <c r="B1861" s="177" t="s">
        <v>2011</v>
      </c>
      <c r="C1861" s="188"/>
      <c r="D1861" s="1"/>
      <c r="E1861" s="139"/>
    </row>
    <row r="1862" spans="1:8" ht="13.5" thickBot="1" x14ac:dyDescent="0.25">
      <c r="A1862" s="31"/>
      <c r="B1862" s="55"/>
      <c r="C1862" s="180"/>
      <c r="D1862" s="34"/>
      <c r="E1862" s="143" t="s">
        <v>14</v>
      </c>
    </row>
    <row r="1863" spans="1:8" ht="14.25" thickTop="1" thickBot="1" x14ac:dyDescent="0.25">
      <c r="B1863" s="36" t="s">
        <v>16</v>
      </c>
      <c r="C1863" s="190" t="s">
        <v>17</v>
      </c>
      <c r="D1863" s="9"/>
      <c r="E1863" s="115" t="s">
        <v>61</v>
      </c>
    </row>
    <row r="1864" spans="1:8" ht="13.5" thickTop="1" x14ac:dyDescent="0.2">
      <c r="A1864" s="15">
        <v>13</v>
      </c>
      <c r="B1864" s="326" t="s">
        <v>1576</v>
      </c>
      <c r="C1864" s="329">
        <v>40000</v>
      </c>
      <c r="D1864" s="40"/>
      <c r="E1864" s="110"/>
    </row>
    <row r="1865" spans="1:8" x14ac:dyDescent="0.2">
      <c r="A1865" s="15">
        <v>13</v>
      </c>
      <c r="B1865" s="327" t="s">
        <v>1577</v>
      </c>
      <c r="C1865" s="330">
        <v>20000</v>
      </c>
      <c r="D1865" s="40"/>
      <c r="E1865" s="107"/>
    </row>
    <row r="1866" spans="1:8" x14ac:dyDescent="0.2">
      <c r="A1866" s="15">
        <v>13</v>
      </c>
      <c r="B1866" s="314" t="s">
        <v>1605</v>
      </c>
      <c r="C1866" s="330">
        <v>30000</v>
      </c>
      <c r="D1866" s="40"/>
      <c r="E1866" s="107"/>
    </row>
    <row r="1867" spans="1:8" x14ac:dyDescent="0.2">
      <c r="A1867" s="15">
        <v>13</v>
      </c>
      <c r="B1867" s="327" t="s">
        <v>1578</v>
      </c>
      <c r="C1867" s="330">
        <v>50000</v>
      </c>
      <c r="D1867" s="40"/>
      <c r="E1867" s="107"/>
    </row>
    <row r="1868" spans="1:8" x14ac:dyDescent="0.2">
      <c r="B1868" s="327" t="s">
        <v>1579</v>
      </c>
      <c r="C1868" s="330">
        <v>48000</v>
      </c>
      <c r="D1868" s="40"/>
      <c r="E1868" s="107"/>
    </row>
    <row r="1869" spans="1:8" x14ac:dyDescent="0.2">
      <c r="B1869" s="327" t="s">
        <v>1580</v>
      </c>
      <c r="C1869" s="330">
        <v>50000</v>
      </c>
      <c r="D1869" s="40"/>
      <c r="E1869" s="107"/>
    </row>
    <row r="1870" spans="1:8" x14ac:dyDescent="0.2">
      <c r="B1870" s="327" t="s">
        <v>1581</v>
      </c>
      <c r="C1870" s="330">
        <v>50000</v>
      </c>
      <c r="D1870" s="40"/>
      <c r="E1870" s="107"/>
    </row>
    <row r="1871" spans="1:8" x14ac:dyDescent="0.2">
      <c r="B1871" s="327" t="s">
        <v>1582</v>
      </c>
      <c r="C1871" s="330">
        <v>30000</v>
      </c>
      <c r="D1871" s="40"/>
      <c r="E1871" s="107"/>
    </row>
    <row r="1872" spans="1:8" x14ac:dyDescent="0.2">
      <c r="B1872" s="314" t="s">
        <v>1606</v>
      </c>
      <c r="C1872" s="330">
        <v>50000</v>
      </c>
      <c r="D1872" s="40"/>
      <c r="E1872" s="107"/>
    </row>
    <row r="1873" spans="1:5" x14ac:dyDescent="0.2">
      <c r="B1873" s="327" t="s">
        <v>1535</v>
      </c>
      <c r="C1873" s="330">
        <v>50000</v>
      </c>
      <c r="D1873" s="40"/>
      <c r="E1873" s="107"/>
    </row>
    <row r="1874" spans="1:5" x14ac:dyDescent="0.2">
      <c r="B1874" s="327" t="s">
        <v>1437</v>
      </c>
      <c r="C1874" s="330">
        <v>50000</v>
      </c>
      <c r="D1874" s="40"/>
      <c r="E1874" s="107"/>
    </row>
    <row r="1875" spans="1:5" x14ac:dyDescent="0.2">
      <c r="B1875" s="314" t="s">
        <v>1607</v>
      </c>
      <c r="C1875" s="330">
        <v>40000</v>
      </c>
      <c r="D1875" s="40"/>
      <c r="E1875" s="107"/>
    </row>
    <row r="1876" spans="1:5" x14ac:dyDescent="0.2">
      <c r="B1876" s="327" t="s">
        <v>1583</v>
      </c>
      <c r="C1876" s="330">
        <v>50000</v>
      </c>
      <c r="D1876" s="40"/>
      <c r="E1876" s="107"/>
    </row>
    <row r="1877" spans="1:5" x14ac:dyDescent="0.2">
      <c r="B1877" s="327" t="s">
        <v>1584</v>
      </c>
      <c r="C1877" s="330">
        <v>40000</v>
      </c>
      <c r="D1877" s="40"/>
      <c r="E1877" s="107"/>
    </row>
    <row r="1878" spans="1:5" x14ac:dyDescent="0.2">
      <c r="B1878" s="327" t="s">
        <v>1585</v>
      </c>
      <c r="C1878" s="330">
        <v>40000</v>
      </c>
      <c r="D1878" s="40"/>
      <c r="E1878" s="107"/>
    </row>
    <row r="1879" spans="1:5" x14ac:dyDescent="0.2">
      <c r="B1879" s="327" t="s">
        <v>1586</v>
      </c>
      <c r="C1879" s="330">
        <v>40000</v>
      </c>
      <c r="D1879" s="40"/>
      <c r="E1879" s="107"/>
    </row>
    <row r="1880" spans="1:5" x14ac:dyDescent="0.2">
      <c r="B1880" s="327" t="s">
        <v>1587</v>
      </c>
      <c r="C1880" s="330">
        <v>40000</v>
      </c>
      <c r="D1880" s="40"/>
      <c r="E1880" s="107"/>
    </row>
    <row r="1881" spans="1:5" x14ac:dyDescent="0.2">
      <c r="B1881" s="327" t="s">
        <v>1588</v>
      </c>
      <c r="C1881" s="330">
        <v>50000</v>
      </c>
      <c r="D1881" s="1"/>
      <c r="E1881" s="108"/>
    </row>
    <row r="1882" spans="1:5" x14ac:dyDescent="0.2">
      <c r="A1882" s="31"/>
      <c r="B1882" s="327" t="s">
        <v>1589</v>
      </c>
      <c r="C1882" s="330">
        <v>40000</v>
      </c>
      <c r="D1882" s="34"/>
      <c r="E1882" s="116"/>
    </row>
    <row r="1883" spans="1:5" x14ac:dyDescent="0.2">
      <c r="B1883" s="327" t="s">
        <v>1590</v>
      </c>
      <c r="C1883" s="330">
        <v>30000</v>
      </c>
      <c r="D1883" s="89"/>
      <c r="E1883" s="118"/>
    </row>
    <row r="1884" spans="1:5" x14ac:dyDescent="0.2">
      <c r="B1884" s="327" t="s">
        <v>1591</v>
      </c>
      <c r="C1884" s="330">
        <v>40000</v>
      </c>
      <c r="D1884" s="1"/>
      <c r="E1884" s="108"/>
    </row>
    <row r="1885" spans="1:5" x14ac:dyDescent="0.2">
      <c r="B1885" s="327" t="s">
        <v>1592</v>
      </c>
      <c r="C1885" s="330">
        <v>50000</v>
      </c>
      <c r="D1885" s="40"/>
      <c r="E1885" s="107"/>
    </row>
    <row r="1886" spans="1:5" x14ac:dyDescent="0.2">
      <c r="B1886" s="327" t="s">
        <v>1534</v>
      </c>
      <c r="C1886" s="330">
        <v>30000</v>
      </c>
      <c r="D1886" s="40"/>
      <c r="E1886" s="107"/>
    </row>
    <row r="1887" spans="1:5" ht="12.75" customHeight="1" x14ac:dyDescent="0.2">
      <c r="B1887" s="561" t="s">
        <v>1593</v>
      </c>
      <c r="C1887" s="530">
        <v>50000</v>
      </c>
      <c r="D1887" s="40"/>
      <c r="E1887" s="528"/>
    </row>
    <row r="1888" spans="1:5" x14ac:dyDescent="0.2">
      <c r="B1888" s="562"/>
      <c r="C1888" s="531"/>
      <c r="D1888" s="40"/>
      <c r="E1888" s="529"/>
    </row>
    <row r="1889" spans="1:8" x14ac:dyDescent="0.2">
      <c r="B1889" s="327" t="s">
        <v>1594</v>
      </c>
      <c r="C1889" s="330">
        <v>50000</v>
      </c>
      <c r="D1889" s="40"/>
      <c r="E1889" s="107"/>
    </row>
    <row r="1890" spans="1:8" x14ac:dyDescent="0.2">
      <c r="B1890" s="327" t="s">
        <v>1595</v>
      </c>
      <c r="C1890" s="330">
        <v>20000</v>
      </c>
      <c r="D1890" s="40"/>
      <c r="E1890" s="107"/>
    </row>
    <row r="1891" spans="1:8" x14ac:dyDescent="0.2">
      <c r="B1891" s="327" t="s">
        <v>1596</v>
      </c>
      <c r="C1891" s="330">
        <v>50000</v>
      </c>
      <c r="D1891" s="40"/>
      <c r="E1891" s="107"/>
    </row>
    <row r="1892" spans="1:8" x14ac:dyDescent="0.2">
      <c r="B1892" s="327" t="s">
        <v>1597</v>
      </c>
      <c r="C1892" s="330">
        <v>30000</v>
      </c>
      <c r="D1892" s="40"/>
      <c r="E1892" s="107"/>
    </row>
    <row r="1893" spans="1:8" x14ac:dyDescent="0.2">
      <c r="B1893" s="327" t="s">
        <v>1598</v>
      </c>
      <c r="C1893" s="330">
        <v>40000</v>
      </c>
      <c r="D1893" s="40"/>
      <c r="E1893" s="107"/>
    </row>
    <row r="1894" spans="1:8" x14ac:dyDescent="0.2">
      <c r="B1894" s="327" t="s">
        <v>1599</v>
      </c>
      <c r="C1894" s="330">
        <v>40000</v>
      </c>
      <c r="D1894" s="40"/>
      <c r="E1894" s="107"/>
    </row>
    <row r="1895" spans="1:8" x14ac:dyDescent="0.2">
      <c r="B1895" s="327" t="s">
        <v>1600</v>
      </c>
      <c r="C1895" s="330">
        <v>30000</v>
      </c>
      <c r="D1895" s="40"/>
      <c r="E1895" s="107"/>
    </row>
    <row r="1896" spans="1:8" x14ac:dyDescent="0.2">
      <c r="B1896" s="327" t="s">
        <v>1601</v>
      </c>
      <c r="C1896" s="330">
        <v>50000</v>
      </c>
      <c r="D1896" s="40"/>
      <c r="E1896" s="107"/>
    </row>
    <row r="1897" spans="1:8" x14ac:dyDescent="0.2">
      <c r="B1897" s="327" t="s">
        <v>1602</v>
      </c>
      <c r="C1897" s="330">
        <v>50000</v>
      </c>
      <c r="D1897" s="40"/>
      <c r="E1897" s="107"/>
    </row>
    <row r="1898" spans="1:8" ht="13.5" thickBot="1" x14ac:dyDescent="0.25">
      <c r="B1898" s="327" t="s">
        <v>1603</v>
      </c>
      <c r="C1898" s="330">
        <v>50000</v>
      </c>
      <c r="D1898" s="40"/>
      <c r="E1898" s="107"/>
      <c r="F1898" s="55" t="s">
        <v>51</v>
      </c>
      <c r="H1898" s="86">
        <f>SUM(C1864:C1898)</f>
        <v>1418000</v>
      </c>
    </row>
    <row r="1899" spans="1:8" ht="22.5" customHeight="1" thickTop="1" thickBot="1" x14ac:dyDescent="0.25">
      <c r="B1899" s="76" t="s">
        <v>18</v>
      </c>
      <c r="C1899" s="48">
        <f>SUM(C1864:C1898)</f>
        <v>1418000</v>
      </c>
      <c r="E1899" s="112">
        <f>SUM(E1864:E1898)</f>
        <v>0</v>
      </c>
      <c r="G1899" s="6"/>
      <c r="H1899" s="86"/>
    </row>
    <row r="1900" spans="1:8" ht="13.5" thickTop="1" x14ac:dyDescent="0.2">
      <c r="B1900" s="179"/>
      <c r="C1900" s="141"/>
      <c r="D1900" s="1"/>
      <c r="E1900" s="139"/>
      <c r="G1900" s="77"/>
    </row>
    <row r="1901" spans="1:8" x14ac:dyDescent="0.2">
      <c r="B1901" s="179"/>
      <c r="C1901" s="141"/>
      <c r="D1901" s="1"/>
      <c r="E1901" s="139"/>
      <c r="G1901" s="77"/>
    </row>
    <row r="1902" spans="1:8" ht="13.5" customHeight="1" x14ac:dyDescent="0.2">
      <c r="B1902" s="179"/>
      <c r="C1902" s="141"/>
      <c r="D1902" s="1"/>
      <c r="E1902" s="139"/>
    </row>
    <row r="1903" spans="1:8" ht="15.75" x14ac:dyDescent="0.25">
      <c r="A1903" s="31"/>
      <c r="B1903" s="78" t="s">
        <v>2012</v>
      </c>
      <c r="C1903" s="188"/>
      <c r="D1903" s="1"/>
      <c r="E1903" s="139"/>
    </row>
    <row r="1904" spans="1:8" ht="13.5" thickBot="1" x14ac:dyDescent="0.25">
      <c r="B1904" s="179"/>
      <c r="C1904" s="141"/>
      <c r="D1904" s="1"/>
      <c r="E1904" s="143" t="s">
        <v>14</v>
      </c>
    </row>
    <row r="1905" spans="1:5" ht="14.25" thickTop="1" thickBot="1" x14ac:dyDescent="0.25">
      <c r="B1905" s="36" t="s">
        <v>16</v>
      </c>
      <c r="C1905" s="189" t="s">
        <v>17</v>
      </c>
      <c r="D1905" s="37"/>
      <c r="E1905" s="115" t="s">
        <v>61</v>
      </c>
    </row>
    <row r="1906" spans="1:5" ht="14.25" customHeight="1" thickTop="1" x14ac:dyDescent="0.2">
      <c r="A1906" s="15">
        <v>13</v>
      </c>
      <c r="B1906" s="560" t="s">
        <v>1572</v>
      </c>
      <c r="C1906" s="538">
        <v>50000</v>
      </c>
      <c r="D1906" s="1"/>
      <c r="E1906" s="540"/>
    </row>
    <row r="1907" spans="1:5" x14ac:dyDescent="0.2">
      <c r="B1907" s="559"/>
      <c r="C1907" s="539"/>
      <c r="D1907" s="1"/>
      <c r="E1907" s="541"/>
    </row>
    <row r="1908" spans="1:5" x14ac:dyDescent="0.2">
      <c r="A1908" s="15">
        <v>13</v>
      </c>
      <c r="B1908" s="314" t="s">
        <v>1608</v>
      </c>
      <c r="C1908" s="332">
        <v>30000</v>
      </c>
      <c r="D1908" s="1"/>
      <c r="E1908" s="234"/>
    </row>
    <row r="1909" spans="1:5" x14ac:dyDescent="0.2">
      <c r="A1909" s="15">
        <v>13</v>
      </c>
      <c r="B1909" s="314" t="s">
        <v>1725</v>
      </c>
      <c r="C1909" s="332">
        <v>20000</v>
      </c>
      <c r="D1909" s="1"/>
      <c r="E1909" s="234"/>
    </row>
    <row r="1910" spans="1:5" x14ac:dyDescent="0.2">
      <c r="B1910" s="314" t="s">
        <v>1609</v>
      </c>
      <c r="C1910" s="332">
        <v>20000</v>
      </c>
      <c r="D1910" s="1"/>
      <c r="E1910" s="234"/>
    </row>
    <row r="1911" spans="1:5" x14ac:dyDescent="0.2">
      <c r="B1911" s="314" t="s">
        <v>1610</v>
      </c>
      <c r="C1911" s="332">
        <v>15000</v>
      </c>
      <c r="D1911" s="1"/>
      <c r="E1911" s="234"/>
    </row>
    <row r="1912" spans="1:5" ht="12.75" customHeight="1" x14ac:dyDescent="0.2">
      <c r="B1912" s="314" t="s">
        <v>1567</v>
      </c>
      <c r="C1912" s="332">
        <v>30000</v>
      </c>
      <c r="D1912" s="1"/>
      <c r="E1912" s="234"/>
    </row>
    <row r="1913" spans="1:5" x14ac:dyDescent="0.2">
      <c r="B1913" s="314" t="s">
        <v>1611</v>
      </c>
      <c r="C1913" s="332">
        <v>20000</v>
      </c>
      <c r="D1913" s="1"/>
      <c r="E1913" s="234"/>
    </row>
    <row r="1914" spans="1:5" x14ac:dyDescent="0.2">
      <c r="B1914" s="314" t="s">
        <v>1612</v>
      </c>
      <c r="C1914" s="332">
        <v>50000</v>
      </c>
      <c r="D1914" s="1"/>
      <c r="E1914" s="234"/>
    </row>
    <row r="1915" spans="1:5" x14ac:dyDescent="0.2">
      <c r="B1915" s="314" t="s">
        <v>1612</v>
      </c>
      <c r="C1915" s="332">
        <v>50000</v>
      </c>
      <c r="D1915" s="1"/>
      <c r="E1915" s="234"/>
    </row>
    <row r="1916" spans="1:5" x14ac:dyDescent="0.2">
      <c r="B1916" s="314" t="s">
        <v>1573</v>
      </c>
      <c r="C1916" s="332">
        <v>30000</v>
      </c>
      <c r="D1916" s="1"/>
      <c r="E1916" s="234"/>
    </row>
    <row r="1917" spans="1:5" x14ac:dyDescent="0.2">
      <c r="B1917" s="314" t="s">
        <v>1613</v>
      </c>
      <c r="C1917" s="332">
        <v>40000</v>
      </c>
      <c r="D1917" s="1"/>
      <c r="E1917" s="234"/>
    </row>
    <row r="1918" spans="1:5" ht="13.5" thickBot="1" x14ac:dyDescent="0.25">
      <c r="B1918" s="372" t="s">
        <v>1614</v>
      </c>
      <c r="C1918" s="403">
        <v>20000</v>
      </c>
      <c r="D1918" s="1"/>
      <c r="E1918" s="404"/>
    </row>
    <row r="1919" spans="1:5" ht="13.5" thickTop="1" x14ac:dyDescent="0.2">
      <c r="B1919" s="370"/>
      <c r="C1919" s="405"/>
      <c r="D1919" s="1"/>
      <c r="E1919" s="371"/>
    </row>
    <row r="1920" spans="1:5" ht="13.5" thickBot="1" x14ac:dyDescent="0.25">
      <c r="B1920" s="179"/>
      <c r="C1920" s="141"/>
      <c r="D1920" s="1"/>
      <c r="E1920" s="143" t="s">
        <v>14</v>
      </c>
    </row>
    <row r="1921" spans="2:5" ht="14.25" thickTop="1" thickBot="1" x14ac:dyDescent="0.25">
      <c r="B1921" s="36" t="s">
        <v>16</v>
      </c>
      <c r="C1921" s="189" t="s">
        <v>17</v>
      </c>
      <c r="D1921" s="37"/>
      <c r="E1921" s="115" t="s">
        <v>61</v>
      </c>
    </row>
    <row r="1922" spans="2:5" ht="13.5" thickTop="1" x14ac:dyDescent="0.2">
      <c r="B1922" s="314" t="s">
        <v>1615</v>
      </c>
      <c r="C1922" s="332">
        <v>15000</v>
      </c>
      <c r="D1922" s="1"/>
      <c r="E1922" s="234"/>
    </row>
    <row r="1923" spans="2:5" x14ac:dyDescent="0.2">
      <c r="B1923" s="314" t="s">
        <v>1536</v>
      </c>
      <c r="C1923" s="332">
        <v>88874</v>
      </c>
      <c r="D1923" s="1"/>
      <c r="E1923" s="234"/>
    </row>
    <row r="1924" spans="2:5" x14ac:dyDescent="0.2">
      <c r="B1924" s="314" t="s">
        <v>1536</v>
      </c>
      <c r="C1924" s="332">
        <v>100000</v>
      </c>
      <c r="D1924" s="1"/>
      <c r="E1924" s="234"/>
    </row>
    <row r="1925" spans="2:5" x14ac:dyDescent="0.2">
      <c r="B1925" s="314" t="s">
        <v>1616</v>
      </c>
      <c r="C1925" s="332">
        <v>15000</v>
      </c>
      <c r="D1925" s="1"/>
      <c r="E1925" s="234"/>
    </row>
    <row r="1926" spans="2:5" x14ac:dyDescent="0.2">
      <c r="B1926" s="314" t="s">
        <v>1726</v>
      </c>
      <c r="C1926" s="332">
        <v>25000</v>
      </c>
      <c r="D1926" s="1"/>
      <c r="E1926" s="234"/>
    </row>
    <row r="1927" spans="2:5" x14ac:dyDescent="0.2">
      <c r="B1927" s="314" t="s">
        <v>1617</v>
      </c>
      <c r="C1927" s="332">
        <v>15000</v>
      </c>
      <c r="D1927" s="1"/>
      <c r="E1927" s="234"/>
    </row>
    <row r="1928" spans="2:5" ht="12.75" customHeight="1" x14ac:dyDescent="0.2">
      <c r="B1928" s="558" t="s">
        <v>1618</v>
      </c>
      <c r="C1928" s="542">
        <v>15000</v>
      </c>
      <c r="D1928" s="1"/>
      <c r="E1928" s="543"/>
    </row>
    <row r="1929" spans="2:5" x14ac:dyDescent="0.2">
      <c r="B1929" s="559"/>
      <c r="C1929" s="539"/>
      <c r="D1929" s="1"/>
      <c r="E1929" s="541"/>
    </row>
    <row r="1930" spans="2:5" ht="12.75" customHeight="1" x14ac:dyDescent="0.2">
      <c r="B1930" s="558" t="s">
        <v>1619</v>
      </c>
      <c r="C1930" s="542">
        <v>10000</v>
      </c>
      <c r="D1930" s="1"/>
      <c r="E1930" s="543"/>
    </row>
    <row r="1931" spans="2:5" x14ac:dyDescent="0.2">
      <c r="B1931" s="559"/>
      <c r="C1931" s="539"/>
      <c r="D1931" s="1"/>
      <c r="E1931" s="541"/>
    </row>
    <row r="1932" spans="2:5" x14ac:dyDescent="0.2">
      <c r="B1932" s="314" t="s">
        <v>1620</v>
      </c>
      <c r="C1932" s="332">
        <v>20000</v>
      </c>
      <c r="D1932" s="1"/>
      <c r="E1932" s="234"/>
    </row>
    <row r="1933" spans="2:5" x14ac:dyDescent="0.2">
      <c r="B1933" s="314" t="s">
        <v>1620</v>
      </c>
      <c r="C1933" s="332">
        <v>20000</v>
      </c>
      <c r="D1933" s="89"/>
      <c r="E1933" s="234"/>
    </row>
    <row r="1934" spans="2:5" x14ac:dyDescent="0.2">
      <c r="B1934" s="314" t="s">
        <v>1621</v>
      </c>
      <c r="C1934" s="332">
        <v>25000</v>
      </c>
      <c r="D1934" s="1"/>
      <c r="E1934" s="234"/>
    </row>
    <row r="1935" spans="2:5" ht="25.5" x14ac:dyDescent="0.2">
      <c r="B1935" s="336" t="s">
        <v>1622</v>
      </c>
      <c r="C1935" s="324">
        <v>25000</v>
      </c>
      <c r="D1935" s="1"/>
      <c r="E1935" s="234"/>
    </row>
    <row r="1936" spans="2:5" x14ac:dyDescent="0.2">
      <c r="B1936" s="314" t="s">
        <v>1623</v>
      </c>
      <c r="C1936" s="332">
        <v>30000</v>
      </c>
      <c r="D1936" s="1"/>
      <c r="E1936" s="234"/>
    </row>
    <row r="1937" spans="2:5" x14ac:dyDescent="0.2">
      <c r="B1937" s="314" t="s">
        <v>1428</v>
      </c>
      <c r="C1937" s="332">
        <v>10000</v>
      </c>
      <c r="D1937" s="1"/>
      <c r="E1937" s="234"/>
    </row>
    <row r="1938" spans="2:5" x14ac:dyDescent="0.2">
      <c r="B1938" s="314" t="s">
        <v>1624</v>
      </c>
      <c r="C1938" s="332">
        <v>25000</v>
      </c>
      <c r="D1938" s="1"/>
      <c r="E1938" s="234"/>
    </row>
    <row r="1939" spans="2:5" x14ac:dyDescent="0.2">
      <c r="B1939" s="314" t="s">
        <v>1625</v>
      </c>
      <c r="C1939" s="332">
        <v>30000</v>
      </c>
      <c r="D1939" s="1"/>
      <c r="E1939" s="234"/>
    </row>
    <row r="1940" spans="2:5" x14ac:dyDescent="0.2">
      <c r="B1940" s="314" t="s">
        <v>1625</v>
      </c>
      <c r="C1940" s="332">
        <v>20000</v>
      </c>
      <c r="D1940" s="1"/>
      <c r="E1940" s="234"/>
    </row>
    <row r="1941" spans="2:5" x14ac:dyDescent="0.2">
      <c r="B1941" s="314" t="s">
        <v>1626</v>
      </c>
      <c r="C1941" s="332">
        <v>50000</v>
      </c>
      <c r="D1941" s="1"/>
      <c r="E1941" s="234"/>
    </row>
    <row r="1942" spans="2:5" x14ac:dyDescent="0.2">
      <c r="B1942" s="314" t="s">
        <v>1627</v>
      </c>
      <c r="C1942" s="332">
        <v>20000</v>
      </c>
      <c r="D1942" s="1"/>
      <c r="E1942" s="234"/>
    </row>
    <row r="1943" spans="2:5" x14ac:dyDescent="0.2">
      <c r="B1943" s="314" t="s">
        <v>1628</v>
      </c>
      <c r="C1943" s="332">
        <v>30000</v>
      </c>
      <c r="D1943" s="1"/>
      <c r="E1943" s="234"/>
    </row>
    <row r="1944" spans="2:5" x14ac:dyDescent="0.2">
      <c r="B1944" s="314" t="s">
        <v>1629</v>
      </c>
      <c r="C1944" s="332">
        <v>100000</v>
      </c>
      <c r="D1944" s="1"/>
      <c r="E1944" s="234"/>
    </row>
    <row r="1945" spans="2:5" ht="25.5" x14ac:dyDescent="0.2">
      <c r="B1945" s="336" t="s">
        <v>1630</v>
      </c>
      <c r="C1945" s="324">
        <v>60000</v>
      </c>
      <c r="D1945" s="1"/>
      <c r="E1945" s="234"/>
    </row>
    <row r="1946" spans="2:5" x14ac:dyDescent="0.2">
      <c r="B1946" s="314" t="s">
        <v>1631</v>
      </c>
      <c r="C1946" s="332">
        <v>80000</v>
      </c>
      <c r="D1946" s="1"/>
      <c r="E1946" s="234"/>
    </row>
    <row r="1947" spans="2:5" x14ac:dyDescent="0.2">
      <c r="B1947" s="314" t="s">
        <v>1727</v>
      </c>
      <c r="C1947" s="332">
        <v>80000</v>
      </c>
      <c r="D1947" s="1"/>
      <c r="E1947" s="234"/>
    </row>
    <row r="1948" spans="2:5" x14ac:dyDescent="0.2">
      <c r="B1948" s="314" t="s">
        <v>1632</v>
      </c>
      <c r="C1948" s="332">
        <v>120000</v>
      </c>
      <c r="D1948" s="1"/>
      <c r="E1948" s="234"/>
    </row>
    <row r="1949" spans="2:5" ht="12.75" customHeight="1" x14ac:dyDescent="0.2">
      <c r="B1949" s="314" t="s">
        <v>1632</v>
      </c>
      <c r="C1949" s="332">
        <v>50000</v>
      </c>
      <c r="D1949" s="1"/>
      <c r="E1949" s="234"/>
    </row>
    <row r="1950" spans="2:5" x14ac:dyDescent="0.2">
      <c r="B1950" s="314" t="s">
        <v>1728</v>
      </c>
      <c r="C1950" s="332">
        <v>60000</v>
      </c>
      <c r="D1950" s="1"/>
      <c r="E1950" s="234"/>
    </row>
    <row r="1951" spans="2:5" x14ac:dyDescent="0.2">
      <c r="B1951" s="314" t="s">
        <v>1633</v>
      </c>
      <c r="C1951" s="332">
        <v>25000</v>
      </c>
      <c r="D1951" s="1"/>
      <c r="E1951" s="234"/>
    </row>
    <row r="1952" spans="2:5" x14ac:dyDescent="0.2">
      <c r="B1952" s="314" t="s">
        <v>1435</v>
      </c>
      <c r="C1952" s="332">
        <v>200000</v>
      </c>
      <c r="D1952" s="1"/>
      <c r="E1952" s="116"/>
    </row>
    <row r="1953" spans="2:5" ht="25.5" x14ac:dyDescent="0.2">
      <c r="B1953" s="336" t="s">
        <v>1634</v>
      </c>
      <c r="C1953" s="324">
        <v>30000</v>
      </c>
      <c r="D1953" s="89"/>
      <c r="E1953" s="118"/>
    </row>
    <row r="1954" spans="2:5" x14ac:dyDescent="0.2">
      <c r="B1954" s="314" t="s">
        <v>1635</v>
      </c>
      <c r="C1954" s="332">
        <v>10000</v>
      </c>
      <c r="D1954" s="1"/>
      <c r="E1954" s="234"/>
    </row>
    <row r="1955" spans="2:5" ht="25.5" x14ac:dyDescent="0.2">
      <c r="B1955" s="336" t="s">
        <v>1636</v>
      </c>
      <c r="C1955" s="324">
        <v>20000</v>
      </c>
      <c r="D1955" s="1"/>
      <c r="E1955" s="234"/>
    </row>
    <row r="1956" spans="2:5" ht="25.5" x14ac:dyDescent="0.2">
      <c r="B1956" s="336" t="s">
        <v>1637</v>
      </c>
      <c r="C1956" s="324">
        <v>120000</v>
      </c>
      <c r="D1956" s="1"/>
      <c r="E1956" s="234"/>
    </row>
    <row r="1957" spans="2:5" x14ac:dyDescent="0.2">
      <c r="B1957" s="314" t="s">
        <v>1729</v>
      </c>
      <c r="C1957" s="332">
        <v>90000</v>
      </c>
      <c r="D1957" s="1"/>
      <c r="E1957" s="234"/>
    </row>
    <row r="1958" spans="2:5" x14ac:dyDescent="0.2">
      <c r="B1958" s="314" t="s">
        <v>1638</v>
      </c>
      <c r="C1958" s="332">
        <v>30000</v>
      </c>
      <c r="D1958" s="1"/>
      <c r="E1958" s="234"/>
    </row>
    <row r="1959" spans="2:5" x14ac:dyDescent="0.2">
      <c r="B1959" s="314" t="s">
        <v>1639</v>
      </c>
      <c r="C1959" s="332">
        <v>45000</v>
      </c>
      <c r="D1959" s="1"/>
      <c r="E1959" s="234"/>
    </row>
    <row r="1960" spans="2:5" x14ac:dyDescent="0.2">
      <c r="B1960" s="314" t="s">
        <v>1640</v>
      </c>
      <c r="C1960" s="332">
        <v>20000</v>
      </c>
      <c r="D1960" s="89"/>
      <c r="E1960" s="234"/>
    </row>
    <row r="1961" spans="2:5" x14ac:dyDescent="0.2">
      <c r="B1961" s="314" t="s">
        <v>1641</v>
      </c>
      <c r="C1961" s="332">
        <v>20000</v>
      </c>
      <c r="D1961" s="1"/>
      <c r="E1961" s="234"/>
    </row>
    <row r="1962" spans="2:5" ht="12.75" customHeight="1" x14ac:dyDescent="0.2">
      <c r="B1962" s="314" t="s">
        <v>1493</v>
      </c>
      <c r="C1962" s="332">
        <v>20000</v>
      </c>
      <c r="D1962" s="1"/>
      <c r="E1962" s="234"/>
    </row>
    <row r="1963" spans="2:5" x14ac:dyDescent="0.2">
      <c r="B1963" s="314" t="s">
        <v>1642</v>
      </c>
      <c r="C1963" s="332">
        <v>15000</v>
      </c>
      <c r="D1963" s="1"/>
      <c r="E1963" s="234"/>
    </row>
    <row r="1964" spans="2:5" x14ac:dyDescent="0.2">
      <c r="B1964" s="314" t="s">
        <v>1643</v>
      </c>
      <c r="C1964" s="332">
        <v>100000</v>
      </c>
      <c r="D1964" s="1"/>
      <c r="E1964" s="234"/>
    </row>
    <row r="1965" spans="2:5" x14ac:dyDescent="0.2">
      <c r="B1965" s="314" t="s">
        <v>1644</v>
      </c>
      <c r="C1965" s="332">
        <v>20000</v>
      </c>
      <c r="D1965" s="1"/>
      <c r="E1965" s="234"/>
    </row>
    <row r="1966" spans="2:5" x14ac:dyDescent="0.2">
      <c r="B1966" s="314" t="s">
        <v>1730</v>
      </c>
      <c r="C1966" s="332">
        <v>30000</v>
      </c>
      <c r="D1966" s="1"/>
      <c r="E1966" s="234"/>
    </row>
    <row r="1967" spans="2:5" x14ac:dyDescent="0.2">
      <c r="B1967" s="314" t="s">
        <v>1479</v>
      </c>
      <c r="C1967" s="332">
        <v>25000</v>
      </c>
      <c r="D1967" s="1"/>
      <c r="E1967" s="234"/>
    </row>
    <row r="1968" spans="2:5" x14ac:dyDescent="0.2">
      <c r="B1968" s="314" t="s">
        <v>1645</v>
      </c>
      <c r="C1968" s="332">
        <v>20000</v>
      </c>
      <c r="D1968" s="1"/>
      <c r="E1968" s="234"/>
    </row>
    <row r="1969" spans="1:5" x14ac:dyDescent="0.2">
      <c r="A1969" s="15">
        <v>13</v>
      </c>
      <c r="B1969" s="314" t="s">
        <v>1646</v>
      </c>
      <c r="C1969" s="332">
        <v>20000</v>
      </c>
      <c r="D1969" s="1"/>
      <c r="E1969" s="234"/>
    </row>
    <row r="1970" spans="1:5" x14ac:dyDescent="0.2">
      <c r="A1970" s="15">
        <v>13</v>
      </c>
      <c r="B1970" s="314" t="s">
        <v>1647</v>
      </c>
      <c r="C1970" s="332">
        <v>20000</v>
      </c>
      <c r="D1970" s="1"/>
      <c r="E1970" s="234"/>
    </row>
    <row r="1971" spans="1:5" x14ac:dyDescent="0.2">
      <c r="A1971" s="15">
        <v>13</v>
      </c>
      <c r="B1971" s="314" t="s">
        <v>1647</v>
      </c>
      <c r="C1971" s="332">
        <v>15000</v>
      </c>
      <c r="D1971" s="1"/>
      <c r="E1971" s="234"/>
    </row>
    <row r="1972" spans="1:5" x14ac:dyDescent="0.2">
      <c r="A1972" s="15">
        <v>13</v>
      </c>
      <c r="B1972" s="314" t="s">
        <v>1648</v>
      </c>
      <c r="C1972" s="332">
        <v>15000</v>
      </c>
      <c r="D1972" s="1"/>
      <c r="E1972" s="234"/>
    </row>
    <row r="1973" spans="1:5" x14ac:dyDescent="0.2">
      <c r="A1973" s="15">
        <v>13</v>
      </c>
      <c r="B1973" s="314" t="s">
        <v>1649</v>
      </c>
      <c r="C1973" s="332">
        <v>250000</v>
      </c>
      <c r="D1973" s="1"/>
      <c r="E1973" s="234"/>
    </row>
    <row r="1974" spans="1:5" x14ac:dyDescent="0.2">
      <c r="A1974" s="15">
        <v>13</v>
      </c>
      <c r="B1974" s="314" t="s">
        <v>1650</v>
      </c>
      <c r="C1974" s="332">
        <v>25000</v>
      </c>
      <c r="D1974" s="1"/>
      <c r="E1974" s="234"/>
    </row>
    <row r="1975" spans="1:5" x14ac:dyDescent="0.2">
      <c r="A1975" s="15">
        <v>13</v>
      </c>
      <c r="B1975" s="314" t="s">
        <v>1731</v>
      </c>
      <c r="C1975" s="332">
        <v>40000</v>
      </c>
      <c r="D1975" s="1"/>
      <c r="E1975" s="234"/>
    </row>
    <row r="1976" spans="1:5" x14ac:dyDescent="0.2">
      <c r="A1976" s="15">
        <v>13</v>
      </c>
      <c r="B1976" s="314" t="s">
        <v>1651</v>
      </c>
      <c r="C1976" s="332">
        <v>30000</v>
      </c>
      <c r="D1976" s="1"/>
      <c r="E1976" s="234"/>
    </row>
    <row r="1977" spans="1:5" x14ac:dyDescent="0.2">
      <c r="A1977" s="15">
        <v>13</v>
      </c>
      <c r="B1977" s="314" t="s">
        <v>1652</v>
      </c>
      <c r="C1977" s="332">
        <v>20000</v>
      </c>
      <c r="D1977" s="1"/>
      <c r="E1977" s="234">
        <v>119</v>
      </c>
    </row>
    <row r="1978" spans="1:5" x14ac:dyDescent="0.2">
      <c r="A1978" s="15">
        <v>13</v>
      </c>
      <c r="B1978" s="314" t="s">
        <v>1653</v>
      </c>
      <c r="C1978" s="332">
        <v>15000</v>
      </c>
      <c r="D1978" s="1"/>
      <c r="E1978" s="234"/>
    </row>
    <row r="1979" spans="1:5" x14ac:dyDescent="0.2">
      <c r="A1979" s="15">
        <v>13</v>
      </c>
      <c r="B1979" s="314" t="s">
        <v>1654</v>
      </c>
      <c r="C1979" s="332">
        <v>80000</v>
      </c>
      <c r="D1979" s="1"/>
      <c r="E1979" s="234"/>
    </row>
    <row r="1980" spans="1:5" x14ac:dyDescent="0.2">
      <c r="A1980" s="15">
        <v>13</v>
      </c>
      <c r="B1980" s="314" t="s">
        <v>1417</v>
      </c>
      <c r="C1980" s="332">
        <v>30000</v>
      </c>
      <c r="D1980" s="1"/>
      <c r="E1980" s="234"/>
    </row>
    <row r="1981" spans="1:5" x14ac:dyDescent="0.2">
      <c r="A1981" s="15">
        <v>13</v>
      </c>
      <c r="B1981" s="314" t="s">
        <v>1417</v>
      </c>
      <c r="C1981" s="332">
        <v>50000</v>
      </c>
      <c r="D1981" s="1"/>
      <c r="E1981" s="234"/>
    </row>
    <row r="1982" spans="1:5" x14ac:dyDescent="0.2">
      <c r="A1982" s="15">
        <v>13</v>
      </c>
      <c r="B1982" s="314" t="s">
        <v>1655</v>
      </c>
      <c r="C1982" s="332">
        <v>30000</v>
      </c>
      <c r="D1982" s="1"/>
      <c r="E1982" s="234"/>
    </row>
    <row r="1983" spans="1:5" x14ac:dyDescent="0.2">
      <c r="A1983" s="15">
        <v>13</v>
      </c>
      <c r="B1983" s="314" t="s">
        <v>1656</v>
      </c>
      <c r="C1983" s="332">
        <v>25000</v>
      </c>
      <c r="D1983" s="1"/>
      <c r="E1983" s="234"/>
    </row>
    <row r="1984" spans="1:5" x14ac:dyDescent="0.2">
      <c r="A1984" s="15">
        <v>13</v>
      </c>
      <c r="B1984" s="314" t="s">
        <v>1657</v>
      </c>
      <c r="C1984" s="332">
        <v>50000</v>
      </c>
      <c r="D1984" s="1"/>
      <c r="E1984" s="234"/>
    </row>
    <row r="1985" spans="1:5" x14ac:dyDescent="0.2">
      <c r="A1985" s="15">
        <v>13</v>
      </c>
      <c r="B1985" s="314" t="s">
        <v>1732</v>
      </c>
      <c r="C1985" s="332">
        <v>30000</v>
      </c>
      <c r="D1985" s="1"/>
      <c r="E1985" s="234"/>
    </row>
    <row r="1986" spans="1:5" x14ac:dyDescent="0.2">
      <c r="A1986" s="15">
        <v>13</v>
      </c>
      <c r="B1986" s="314" t="s">
        <v>1658</v>
      </c>
      <c r="C1986" s="332">
        <v>240000</v>
      </c>
      <c r="D1986" s="1"/>
      <c r="E1986" s="234"/>
    </row>
    <row r="1987" spans="1:5" x14ac:dyDescent="0.2">
      <c r="A1987" s="15">
        <v>13</v>
      </c>
      <c r="B1987" s="314" t="s">
        <v>1659</v>
      </c>
      <c r="C1987" s="332">
        <v>50000</v>
      </c>
      <c r="D1987" s="1"/>
      <c r="E1987" s="234"/>
    </row>
    <row r="1988" spans="1:5" ht="13.5" thickBot="1" x14ac:dyDescent="0.25">
      <c r="A1988" s="15">
        <v>13</v>
      </c>
      <c r="B1988" s="372" t="s">
        <v>1733</v>
      </c>
      <c r="C1988" s="403">
        <v>50000</v>
      </c>
      <c r="D1988" s="1"/>
      <c r="E1988" s="404"/>
    </row>
    <row r="1989" spans="1:5" ht="14.25" thickTop="1" thickBot="1" x14ac:dyDescent="0.25">
      <c r="B1989" s="179"/>
      <c r="C1989" s="141"/>
      <c r="D1989" s="1"/>
      <c r="E1989" s="143" t="s">
        <v>14</v>
      </c>
    </row>
    <row r="1990" spans="1:5" ht="14.25" thickTop="1" thickBot="1" x14ac:dyDescent="0.25">
      <c r="B1990" s="36" t="s">
        <v>16</v>
      </c>
      <c r="C1990" s="189" t="s">
        <v>17</v>
      </c>
      <c r="D1990" s="37"/>
      <c r="E1990" s="115" t="s">
        <v>61</v>
      </c>
    </row>
    <row r="1991" spans="1:5" ht="13.5" thickTop="1" x14ac:dyDescent="0.2">
      <c r="A1991" s="15">
        <v>13</v>
      </c>
      <c r="B1991" s="314" t="s">
        <v>1733</v>
      </c>
      <c r="C1991" s="332">
        <v>30000</v>
      </c>
      <c r="D1991" s="1"/>
      <c r="E1991" s="234"/>
    </row>
    <row r="1992" spans="1:5" x14ac:dyDescent="0.2">
      <c r="B1992" s="314" t="s">
        <v>1660</v>
      </c>
      <c r="C1992" s="332">
        <v>15000</v>
      </c>
      <c r="D1992" s="1"/>
      <c r="E1992" s="234"/>
    </row>
    <row r="1993" spans="1:5" x14ac:dyDescent="0.2">
      <c r="B1993" s="314" t="s">
        <v>1661</v>
      </c>
      <c r="C1993" s="332">
        <v>30000</v>
      </c>
      <c r="D1993" s="89"/>
      <c r="E1993" s="234"/>
    </row>
    <row r="1994" spans="1:5" x14ac:dyDescent="0.2">
      <c r="A1994" s="15">
        <v>13</v>
      </c>
      <c r="B1994" s="314" t="s">
        <v>1662</v>
      </c>
      <c r="C1994" s="332">
        <v>60000</v>
      </c>
      <c r="D1994" s="1"/>
      <c r="E1994" s="234"/>
    </row>
    <row r="1995" spans="1:5" x14ac:dyDescent="0.2">
      <c r="A1995" s="15">
        <v>13</v>
      </c>
      <c r="B1995" s="320" t="s">
        <v>1663</v>
      </c>
      <c r="C1995" s="332">
        <v>30000</v>
      </c>
      <c r="D1995" s="1"/>
      <c r="E1995" s="234"/>
    </row>
    <row r="1996" spans="1:5" x14ac:dyDescent="0.2">
      <c r="A1996" s="15">
        <v>13</v>
      </c>
      <c r="B1996" s="314" t="s">
        <v>1664</v>
      </c>
      <c r="C1996" s="332">
        <v>28000</v>
      </c>
      <c r="D1996" s="1"/>
      <c r="E1996" s="234"/>
    </row>
    <row r="1997" spans="1:5" x14ac:dyDescent="0.2">
      <c r="A1997" s="15">
        <v>13</v>
      </c>
      <c r="B1997" s="314" t="s">
        <v>1665</v>
      </c>
      <c r="C1997" s="332">
        <v>50000</v>
      </c>
      <c r="D1997" s="1"/>
      <c r="E1997" s="234"/>
    </row>
    <row r="1998" spans="1:5" x14ac:dyDescent="0.2">
      <c r="A1998" s="15">
        <v>13</v>
      </c>
      <c r="B1998" s="314" t="s">
        <v>1412</v>
      </c>
      <c r="C1998" s="332">
        <v>100000</v>
      </c>
      <c r="D1998" s="1"/>
      <c r="E1998" s="234"/>
    </row>
    <row r="1999" spans="1:5" ht="25.5" x14ac:dyDescent="0.2">
      <c r="A1999" s="15">
        <v>13</v>
      </c>
      <c r="B1999" s="336" t="s">
        <v>1666</v>
      </c>
      <c r="C1999" s="324">
        <v>180000</v>
      </c>
      <c r="D1999" s="1"/>
      <c r="E1999" s="234"/>
    </row>
    <row r="2000" spans="1:5" x14ac:dyDescent="0.2">
      <c r="A2000" s="15">
        <v>13</v>
      </c>
      <c r="B2000" s="314" t="s">
        <v>1667</v>
      </c>
      <c r="C2000" s="332">
        <v>50000</v>
      </c>
      <c r="D2000" s="1"/>
      <c r="E2000" s="234"/>
    </row>
    <row r="2001" spans="1:5" x14ac:dyDescent="0.2">
      <c r="A2001" s="15">
        <v>13</v>
      </c>
      <c r="B2001" s="314" t="s">
        <v>1668</v>
      </c>
      <c r="C2001" s="332">
        <v>60000</v>
      </c>
      <c r="D2001" s="1"/>
      <c r="E2001" s="234"/>
    </row>
    <row r="2002" spans="1:5" x14ac:dyDescent="0.2">
      <c r="A2002" s="15">
        <v>13</v>
      </c>
      <c r="B2002" s="314" t="s">
        <v>1669</v>
      </c>
      <c r="C2002" s="332">
        <v>30000</v>
      </c>
      <c r="D2002" s="1"/>
      <c r="E2002" s="234"/>
    </row>
    <row r="2003" spans="1:5" x14ac:dyDescent="0.2">
      <c r="A2003" s="15">
        <v>13</v>
      </c>
      <c r="B2003" s="314" t="s">
        <v>1669</v>
      </c>
      <c r="C2003" s="332">
        <v>20000</v>
      </c>
      <c r="D2003" s="1"/>
      <c r="E2003" s="234"/>
    </row>
    <row r="2004" spans="1:5" x14ac:dyDescent="0.2">
      <c r="B2004" s="314" t="s">
        <v>1583</v>
      </c>
      <c r="C2004" s="332">
        <v>30000</v>
      </c>
      <c r="D2004" s="1"/>
      <c r="E2004" s="234"/>
    </row>
    <row r="2005" spans="1:5" x14ac:dyDescent="0.2">
      <c r="B2005" s="314" t="s">
        <v>1670</v>
      </c>
      <c r="C2005" s="332">
        <v>20000</v>
      </c>
      <c r="D2005" s="1"/>
      <c r="E2005" s="234"/>
    </row>
    <row r="2006" spans="1:5" x14ac:dyDescent="0.2">
      <c r="B2006" s="314" t="s">
        <v>1671</v>
      </c>
      <c r="C2006" s="332">
        <v>30000</v>
      </c>
      <c r="D2006" s="1"/>
      <c r="E2006" s="234"/>
    </row>
    <row r="2007" spans="1:5" x14ac:dyDescent="0.2">
      <c r="B2007" s="314" t="s">
        <v>1672</v>
      </c>
      <c r="C2007" s="332">
        <v>60000</v>
      </c>
      <c r="D2007" s="1"/>
      <c r="E2007" s="234"/>
    </row>
    <row r="2008" spans="1:5" x14ac:dyDescent="0.2">
      <c r="B2008" s="314" t="s">
        <v>1673</v>
      </c>
      <c r="C2008" s="332">
        <v>30000</v>
      </c>
      <c r="D2008" s="1"/>
      <c r="E2008" s="234"/>
    </row>
    <row r="2009" spans="1:5" x14ac:dyDescent="0.2">
      <c r="B2009" s="314" t="s">
        <v>1673</v>
      </c>
      <c r="C2009" s="332">
        <v>450000</v>
      </c>
      <c r="D2009" s="1"/>
      <c r="E2009" s="234"/>
    </row>
    <row r="2010" spans="1:5" x14ac:dyDescent="0.2">
      <c r="B2010" s="314" t="s">
        <v>1674</v>
      </c>
      <c r="C2010" s="332">
        <v>60000</v>
      </c>
      <c r="D2010" s="1"/>
      <c r="E2010" s="234"/>
    </row>
    <row r="2011" spans="1:5" x14ac:dyDescent="0.2">
      <c r="B2011" s="314" t="s">
        <v>1675</v>
      </c>
      <c r="C2011" s="332">
        <v>40000</v>
      </c>
      <c r="D2011" s="89"/>
      <c r="E2011" s="234"/>
    </row>
    <row r="2012" spans="1:5" x14ac:dyDescent="0.2">
      <c r="B2012" s="314" t="s">
        <v>1734</v>
      </c>
      <c r="C2012" s="332">
        <v>60000</v>
      </c>
      <c r="D2012" s="1"/>
      <c r="E2012" s="234"/>
    </row>
    <row r="2013" spans="1:5" x14ac:dyDescent="0.2">
      <c r="B2013" s="314" t="s">
        <v>1676</v>
      </c>
      <c r="C2013" s="332">
        <v>40000</v>
      </c>
      <c r="D2013" s="1"/>
      <c r="E2013" s="234"/>
    </row>
    <row r="2014" spans="1:5" x14ac:dyDescent="0.2">
      <c r="B2014" s="314" t="s">
        <v>1677</v>
      </c>
      <c r="C2014" s="332">
        <v>80000</v>
      </c>
      <c r="D2014" s="1"/>
      <c r="E2014" s="234"/>
    </row>
    <row r="2015" spans="1:5" x14ac:dyDescent="0.2">
      <c r="B2015" s="314" t="s">
        <v>1678</v>
      </c>
      <c r="C2015" s="332">
        <v>300000</v>
      </c>
      <c r="D2015" s="1"/>
      <c r="E2015" s="234"/>
    </row>
    <row r="2016" spans="1:5" x14ac:dyDescent="0.2">
      <c r="B2016" s="314" t="s">
        <v>1678</v>
      </c>
      <c r="C2016" s="332">
        <v>20000</v>
      </c>
      <c r="D2016" s="1"/>
      <c r="E2016" s="234"/>
    </row>
    <row r="2017" spans="2:5" x14ac:dyDescent="0.2">
      <c r="B2017" s="314" t="s">
        <v>1679</v>
      </c>
      <c r="C2017" s="332">
        <v>150000</v>
      </c>
      <c r="D2017" s="1"/>
      <c r="E2017" s="234"/>
    </row>
    <row r="2018" spans="2:5" x14ac:dyDescent="0.2">
      <c r="B2018" s="314" t="s">
        <v>1680</v>
      </c>
      <c r="C2018" s="332">
        <v>10000</v>
      </c>
      <c r="D2018" s="1"/>
      <c r="E2018" s="234"/>
    </row>
    <row r="2019" spans="2:5" x14ac:dyDescent="0.2">
      <c r="B2019" s="314" t="s">
        <v>1681</v>
      </c>
      <c r="C2019" s="332">
        <v>80000</v>
      </c>
      <c r="D2019" s="1"/>
      <c r="E2019" s="234"/>
    </row>
    <row r="2020" spans="2:5" ht="12.75" customHeight="1" x14ac:dyDescent="0.2">
      <c r="B2020" s="331" t="s">
        <v>1682</v>
      </c>
      <c r="C2020" s="332">
        <v>72188</v>
      </c>
      <c r="D2020" s="1"/>
      <c r="E2020" s="234"/>
    </row>
    <row r="2021" spans="2:5" x14ac:dyDescent="0.2">
      <c r="B2021" s="331" t="s">
        <v>1682</v>
      </c>
      <c r="C2021" s="332">
        <v>55000</v>
      </c>
      <c r="D2021" s="1"/>
      <c r="E2021" s="234"/>
    </row>
    <row r="2022" spans="2:5" x14ac:dyDescent="0.2">
      <c r="B2022" s="314" t="s">
        <v>1683</v>
      </c>
      <c r="C2022" s="332">
        <v>15000</v>
      </c>
      <c r="D2022" s="1"/>
      <c r="E2022" s="234"/>
    </row>
    <row r="2023" spans="2:5" x14ac:dyDescent="0.2">
      <c r="B2023" s="314" t="s">
        <v>1684</v>
      </c>
      <c r="C2023" s="96">
        <v>7349</v>
      </c>
      <c r="D2023" s="1"/>
      <c r="E2023" s="234"/>
    </row>
    <row r="2024" spans="2:5" x14ac:dyDescent="0.2">
      <c r="B2024" s="314" t="s">
        <v>1685</v>
      </c>
      <c r="C2024" s="332">
        <v>50000</v>
      </c>
      <c r="D2024" s="1"/>
      <c r="E2024" s="234"/>
    </row>
    <row r="2025" spans="2:5" x14ac:dyDescent="0.2">
      <c r="B2025" s="314" t="s">
        <v>1685</v>
      </c>
      <c r="C2025" s="332">
        <v>20000</v>
      </c>
      <c r="D2025" s="1"/>
      <c r="E2025" s="234"/>
    </row>
    <row r="2026" spans="2:5" x14ac:dyDescent="0.2">
      <c r="B2026" s="320" t="s">
        <v>1686</v>
      </c>
      <c r="C2026" s="332">
        <v>15000</v>
      </c>
      <c r="D2026" s="1"/>
      <c r="E2026" s="234"/>
    </row>
    <row r="2027" spans="2:5" x14ac:dyDescent="0.2">
      <c r="B2027" s="314" t="s">
        <v>1437</v>
      </c>
      <c r="C2027" s="332">
        <v>50000</v>
      </c>
      <c r="D2027" s="1"/>
      <c r="E2027" s="234">
        <v>7600</v>
      </c>
    </row>
    <row r="2028" spans="2:5" x14ac:dyDescent="0.2">
      <c r="B2028" s="314" t="s">
        <v>1687</v>
      </c>
      <c r="C2028" s="332">
        <v>200000</v>
      </c>
      <c r="D2028" s="1"/>
      <c r="E2028" s="234"/>
    </row>
    <row r="2029" spans="2:5" x14ac:dyDescent="0.2">
      <c r="B2029" s="314" t="s">
        <v>1688</v>
      </c>
      <c r="C2029" s="332">
        <v>130000</v>
      </c>
      <c r="D2029" s="1"/>
      <c r="E2029" s="116"/>
    </row>
    <row r="2030" spans="2:5" x14ac:dyDescent="0.2">
      <c r="B2030" s="314" t="s">
        <v>1689</v>
      </c>
      <c r="C2030" s="332">
        <v>60000</v>
      </c>
      <c r="D2030" s="89"/>
      <c r="E2030" s="118"/>
    </row>
    <row r="2031" spans="2:5" x14ac:dyDescent="0.2">
      <c r="B2031" s="314" t="s">
        <v>1689</v>
      </c>
      <c r="C2031" s="332">
        <v>80000</v>
      </c>
      <c r="D2031" s="1"/>
      <c r="E2031" s="333"/>
    </row>
    <row r="2032" spans="2:5" x14ac:dyDescent="0.2">
      <c r="B2032" s="314" t="s">
        <v>1690</v>
      </c>
      <c r="C2032" s="332">
        <v>30000</v>
      </c>
      <c r="D2032" s="1"/>
      <c r="E2032" s="234"/>
    </row>
    <row r="2033" spans="2:5" ht="12.75" customHeight="1" x14ac:dyDescent="0.2">
      <c r="B2033" s="314" t="s">
        <v>1691</v>
      </c>
      <c r="C2033" s="332">
        <v>20000</v>
      </c>
      <c r="D2033" s="1"/>
      <c r="E2033" s="234"/>
    </row>
    <row r="2034" spans="2:5" x14ac:dyDescent="0.2">
      <c r="B2034" s="314" t="s">
        <v>1692</v>
      </c>
      <c r="C2034" s="332">
        <v>30000</v>
      </c>
      <c r="D2034" s="1"/>
      <c r="E2034" s="234"/>
    </row>
    <row r="2035" spans="2:5" x14ac:dyDescent="0.2">
      <c r="B2035" s="314" t="s">
        <v>1693</v>
      </c>
      <c r="C2035" s="332">
        <v>30000</v>
      </c>
      <c r="D2035" s="1"/>
      <c r="E2035" s="234"/>
    </row>
    <row r="2036" spans="2:5" ht="25.5" x14ac:dyDescent="0.2">
      <c r="B2036" s="320" t="s">
        <v>1694</v>
      </c>
      <c r="C2036" s="332">
        <v>100000</v>
      </c>
      <c r="D2036" s="1"/>
      <c r="E2036" s="234"/>
    </row>
    <row r="2037" spans="2:5" x14ac:dyDescent="0.2">
      <c r="B2037" s="314" t="s">
        <v>1695</v>
      </c>
      <c r="C2037" s="332">
        <v>20000</v>
      </c>
      <c r="D2037" s="1"/>
      <c r="E2037" s="234"/>
    </row>
    <row r="2038" spans="2:5" x14ac:dyDescent="0.2">
      <c r="B2038" s="314" t="s">
        <v>1696</v>
      </c>
      <c r="C2038" s="332">
        <v>20000</v>
      </c>
      <c r="D2038" s="1"/>
      <c r="E2038" s="234"/>
    </row>
    <row r="2039" spans="2:5" x14ac:dyDescent="0.2">
      <c r="B2039" s="314" t="s">
        <v>1735</v>
      </c>
      <c r="C2039" s="332">
        <v>30000</v>
      </c>
      <c r="D2039" s="1"/>
      <c r="E2039" s="234"/>
    </row>
    <row r="2040" spans="2:5" x14ac:dyDescent="0.2">
      <c r="B2040" s="314" t="s">
        <v>1697</v>
      </c>
      <c r="C2040" s="332">
        <v>75000</v>
      </c>
      <c r="D2040" s="89"/>
      <c r="E2040" s="234"/>
    </row>
    <row r="2041" spans="2:5" x14ac:dyDescent="0.2">
      <c r="B2041" s="314" t="s">
        <v>1736</v>
      </c>
      <c r="C2041" s="332">
        <v>100000</v>
      </c>
      <c r="D2041" s="1"/>
      <c r="E2041" s="234"/>
    </row>
    <row r="2042" spans="2:5" x14ac:dyDescent="0.2">
      <c r="B2042" s="314" t="s">
        <v>1580</v>
      </c>
      <c r="C2042" s="332">
        <v>50000</v>
      </c>
      <c r="D2042" s="1"/>
      <c r="E2042" s="234"/>
    </row>
    <row r="2043" spans="2:5" x14ac:dyDescent="0.2">
      <c r="B2043" s="314" t="s">
        <v>1698</v>
      </c>
      <c r="C2043" s="332">
        <v>20000</v>
      </c>
      <c r="D2043" s="1"/>
      <c r="E2043" s="234"/>
    </row>
    <row r="2044" spans="2:5" x14ac:dyDescent="0.2">
      <c r="B2044" s="314" t="s">
        <v>1699</v>
      </c>
      <c r="C2044" s="332">
        <v>15000</v>
      </c>
      <c r="D2044" s="1"/>
      <c r="E2044" s="234"/>
    </row>
    <row r="2045" spans="2:5" x14ac:dyDescent="0.2">
      <c r="B2045" s="314" t="s">
        <v>1700</v>
      </c>
      <c r="C2045" s="332">
        <v>50000</v>
      </c>
      <c r="D2045" s="1"/>
      <c r="E2045" s="234"/>
    </row>
    <row r="2046" spans="2:5" ht="16.899999999999999" customHeight="1" x14ac:dyDescent="0.2">
      <c r="B2046" s="320" t="s">
        <v>1701</v>
      </c>
      <c r="C2046" s="324">
        <v>100000</v>
      </c>
      <c r="D2046" s="1"/>
      <c r="E2046" s="234"/>
    </row>
    <row r="2047" spans="2:5" ht="12.75" customHeight="1" x14ac:dyDescent="0.2">
      <c r="B2047" s="314" t="s">
        <v>1702</v>
      </c>
      <c r="C2047" s="332">
        <v>20000</v>
      </c>
      <c r="D2047" s="1"/>
      <c r="E2047" s="234"/>
    </row>
    <row r="2048" spans="2:5" ht="12.75" customHeight="1" x14ac:dyDescent="0.2">
      <c r="B2048" s="314" t="s">
        <v>1703</v>
      </c>
      <c r="C2048" s="332">
        <v>50000</v>
      </c>
      <c r="D2048" s="1"/>
      <c r="E2048" s="234"/>
    </row>
    <row r="2049" spans="2:5" ht="12.75" customHeight="1" x14ac:dyDescent="0.2">
      <c r="B2049" s="314" t="s">
        <v>1704</v>
      </c>
      <c r="C2049" s="332">
        <v>100000</v>
      </c>
      <c r="D2049" s="1"/>
      <c r="E2049" s="234"/>
    </row>
    <row r="2050" spans="2:5" ht="12.75" customHeight="1" x14ac:dyDescent="0.2">
      <c r="B2050" s="314" t="s">
        <v>1441</v>
      </c>
      <c r="C2050" s="332">
        <v>60000</v>
      </c>
      <c r="D2050" s="1"/>
      <c r="E2050" s="234"/>
    </row>
    <row r="2051" spans="2:5" ht="12.75" customHeight="1" x14ac:dyDescent="0.2">
      <c r="B2051" s="314" t="s">
        <v>1534</v>
      </c>
      <c r="C2051" s="332">
        <v>120000</v>
      </c>
      <c r="D2051" s="1"/>
      <c r="E2051" s="234"/>
    </row>
    <row r="2052" spans="2:5" ht="12.75" customHeight="1" x14ac:dyDescent="0.2">
      <c r="B2052" s="314" t="s">
        <v>1705</v>
      </c>
      <c r="C2052" s="332">
        <v>15000</v>
      </c>
      <c r="D2052" s="1"/>
      <c r="E2052" s="234"/>
    </row>
    <row r="2053" spans="2:5" ht="12.75" customHeight="1" x14ac:dyDescent="0.2">
      <c r="B2053" s="314" t="s">
        <v>1571</v>
      </c>
      <c r="C2053" s="332">
        <v>20000</v>
      </c>
      <c r="D2053" s="1"/>
      <c r="E2053" s="234"/>
    </row>
    <row r="2054" spans="2:5" ht="12.75" customHeight="1" x14ac:dyDescent="0.2">
      <c r="B2054" s="314" t="s">
        <v>1706</v>
      </c>
      <c r="C2054" s="332">
        <v>30000</v>
      </c>
      <c r="D2054" s="1"/>
      <c r="E2054" s="234"/>
    </row>
    <row r="2055" spans="2:5" ht="12.75" customHeight="1" x14ac:dyDescent="0.2">
      <c r="B2055" s="558" t="s">
        <v>1707</v>
      </c>
      <c r="C2055" s="542">
        <v>9000</v>
      </c>
      <c r="D2055" s="1"/>
      <c r="E2055" s="543"/>
    </row>
    <row r="2056" spans="2:5" ht="12.75" customHeight="1" x14ac:dyDescent="0.2">
      <c r="B2056" s="559"/>
      <c r="C2056" s="539"/>
      <c r="D2056" s="1"/>
      <c r="E2056" s="541"/>
    </row>
    <row r="2057" spans="2:5" x14ac:dyDescent="0.2">
      <c r="B2057" s="314" t="s">
        <v>1708</v>
      </c>
      <c r="C2057" s="332">
        <v>40000</v>
      </c>
      <c r="D2057" s="1"/>
      <c r="E2057" s="234"/>
    </row>
    <row r="2058" spans="2:5" x14ac:dyDescent="0.2">
      <c r="B2058" s="314" t="s">
        <v>1709</v>
      </c>
      <c r="C2058" s="332">
        <v>30000</v>
      </c>
      <c r="D2058" s="1"/>
      <c r="E2058" s="234"/>
    </row>
    <row r="2059" spans="2:5" x14ac:dyDescent="0.2">
      <c r="B2059" s="314" t="s">
        <v>1710</v>
      </c>
      <c r="C2059" s="332">
        <v>40000</v>
      </c>
      <c r="D2059" s="1"/>
      <c r="E2059" s="234"/>
    </row>
    <row r="2060" spans="2:5" ht="13.5" thickBot="1" x14ac:dyDescent="0.25">
      <c r="B2060" s="372" t="s">
        <v>1737</v>
      </c>
      <c r="C2060" s="403">
        <v>10000</v>
      </c>
      <c r="D2060" s="1"/>
      <c r="E2060" s="404"/>
    </row>
    <row r="2061" spans="2:5" ht="13.5" thickTop="1" x14ac:dyDescent="0.2">
      <c r="B2061" s="370"/>
      <c r="C2061" s="405"/>
      <c r="D2061" s="1"/>
      <c r="E2061" s="371"/>
    </row>
    <row r="2062" spans="2:5" ht="13.5" thickBot="1" x14ac:dyDescent="0.25">
      <c r="B2062" s="179"/>
      <c r="C2062" s="141"/>
      <c r="D2062" s="1"/>
      <c r="E2062" s="143" t="s">
        <v>14</v>
      </c>
    </row>
    <row r="2063" spans="2:5" ht="14.25" thickTop="1" thickBot="1" x14ac:dyDescent="0.25">
      <c r="B2063" s="36" t="s">
        <v>16</v>
      </c>
      <c r="C2063" s="189" t="s">
        <v>17</v>
      </c>
      <c r="D2063" s="37"/>
      <c r="E2063" s="115" t="s">
        <v>61</v>
      </c>
    </row>
    <row r="2064" spans="2:5" ht="13.5" thickTop="1" x14ac:dyDescent="0.2">
      <c r="B2064" s="314" t="s">
        <v>1566</v>
      </c>
      <c r="C2064" s="332">
        <v>20000</v>
      </c>
      <c r="D2064" s="1"/>
      <c r="E2064" s="234"/>
    </row>
    <row r="2065" spans="2:5" x14ac:dyDescent="0.2">
      <c r="B2065" s="314" t="s">
        <v>1738</v>
      </c>
      <c r="C2065" s="332">
        <v>30000</v>
      </c>
      <c r="D2065" s="1"/>
      <c r="E2065" s="234"/>
    </row>
    <row r="2066" spans="2:5" ht="25.5" x14ac:dyDescent="0.2">
      <c r="B2066" s="336" t="s">
        <v>1711</v>
      </c>
      <c r="C2066" s="324">
        <v>40000</v>
      </c>
      <c r="D2066" s="1"/>
      <c r="E2066" s="234"/>
    </row>
    <row r="2067" spans="2:5" x14ac:dyDescent="0.2">
      <c r="B2067" s="314" t="s">
        <v>1712</v>
      </c>
      <c r="C2067" s="332">
        <v>40000</v>
      </c>
      <c r="D2067" s="1"/>
      <c r="E2067" s="234"/>
    </row>
    <row r="2068" spans="2:5" x14ac:dyDescent="0.2">
      <c r="B2068" s="314" t="s">
        <v>1739</v>
      </c>
      <c r="C2068" s="332">
        <v>25000</v>
      </c>
      <c r="D2068" s="1"/>
      <c r="E2068" s="234"/>
    </row>
    <row r="2069" spans="2:5" x14ac:dyDescent="0.2">
      <c r="B2069" s="314" t="s">
        <v>1739</v>
      </c>
      <c r="C2069" s="332">
        <v>38591</v>
      </c>
      <c r="D2069" s="1"/>
      <c r="E2069" s="234"/>
    </row>
    <row r="2070" spans="2:5" x14ac:dyDescent="0.2">
      <c r="B2070" s="314" t="s">
        <v>1574</v>
      </c>
      <c r="C2070" s="332">
        <v>60000</v>
      </c>
      <c r="D2070" s="1"/>
      <c r="E2070" s="234"/>
    </row>
    <row r="2071" spans="2:5" x14ac:dyDescent="0.2">
      <c r="B2071" s="314" t="s">
        <v>1740</v>
      </c>
      <c r="C2071" s="332">
        <v>20000</v>
      </c>
      <c r="D2071" s="1"/>
      <c r="E2071" s="234"/>
    </row>
    <row r="2072" spans="2:5" x14ac:dyDescent="0.2">
      <c r="B2072" s="314" t="s">
        <v>1739</v>
      </c>
      <c r="C2072" s="332">
        <v>50000</v>
      </c>
      <c r="D2072" s="1"/>
      <c r="E2072" s="234"/>
    </row>
    <row r="2073" spans="2:5" x14ac:dyDescent="0.2">
      <c r="B2073" s="314" t="s">
        <v>1713</v>
      </c>
      <c r="C2073" s="332">
        <v>20000</v>
      </c>
      <c r="D2073" s="1"/>
      <c r="E2073" s="234"/>
    </row>
    <row r="2074" spans="2:5" x14ac:dyDescent="0.2">
      <c r="B2074" s="314" t="s">
        <v>1714</v>
      </c>
      <c r="C2074" s="332">
        <v>15000</v>
      </c>
      <c r="D2074" s="1"/>
      <c r="E2074" s="234"/>
    </row>
    <row r="2075" spans="2:5" x14ac:dyDescent="0.2">
      <c r="B2075" s="314" t="s">
        <v>1715</v>
      </c>
      <c r="C2075" s="332">
        <v>20000</v>
      </c>
      <c r="D2075" s="1"/>
      <c r="E2075" s="234"/>
    </row>
    <row r="2076" spans="2:5" x14ac:dyDescent="0.2">
      <c r="B2076" s="331" t="s">
        <v>1716</v>
      </c>
      <c r="C2076" s="332">
        <v>20000</v>
      </c>
      <c r="D2076" s="1"/>
      <c r="E2076" s="234"/>
    </row>
    <row r="2077" spans="2:5" x14ac:dyDescent="0.2">
      <c r="B2077" s="331" t="s">
        <v>1716</v>
      </c>
      <c r="C2077" s="332">
        <v>15000</v>
      </c>
      <c r="D2077" s="1"/>
      <c r="E2077" s="234"/>
    </row>
    <row r="2078" spans="2:5" x14ac:dyDescent="0.2">
      <c r="B2078" s="314" t="s">
        <v>1717</v>
      </c>
      <c r="C2078" s="332">
        <v>15000</v>
      </c>
      <c r="D2078" s="89"/>
      <c r="E2078" s="234"/>
    </row>
    <row r="2079" spans="2:5" x14ac:dyDescent="0.2">
      <c r="B2079" s="314" t="s">
        <v>1717</v>
      </c>
      <c r="C2079" s="332">
        <v>10000</v>
      </c>
      <c r="D2079" s="1"/>
      <c r="E2079" s="234"/>
    </row>
    <row r="2080" spans="2:5" x14ac:dyDescent="0.2">
      <c r="B2080" s="314" t="s">
        <v>1741</v>
      </c>
      <c r="C2080" s="332">
        <v>30000</v>
      </c>
      <c r="D2080" s="1"/>
      <c r="E2080" s="234"/>
    </row>
    <row r="2081" spans="1:10" x14ac:dyDescent="0.2">
      <c r="B2081" s="314" t="s">
        <v>1718</v>
      </c>
      <c r="C2081" s="332">
        <v>300000</v>
      </c>
      <c r="D2081" s="1"/>
      <c r="E2081" s="234"/>
    </row>
    <row r="2082" spans="1:10" x14ac:dyDescent="0.2">
      <c r="B2082" s="314" t="s">
        <v>1719</v>
      </c>
      <c r="C2082" s="332">
        <v>40000</v>
      </c>
      <c r="D2082" s="1"/>
      <c r="E2082" s="234"/>
    </row>
    <row r="2083" spans="1:10" x14ac:dyDescent="0.2">
      <c r="B2083" s="314" t="s">
        <v>1720</v>
      </c>
      <c r="C2083" s="332">
        <v>30000</v>
      </c>
      <c r="D2083" s="1"/>
      <c r="E2083" s="234"/>
    </row>
    <row r="2084" spans="1:10" x14ac:dyDescent="0.2">
      <c r="B2084" s="314" t="s">
        <v>1721</v>
      </c>
      <c r="C2084" s="332">
        <v>60000</v>
      </c>
      <c r="D2084" s="1"/>
      <c r="E2084" s="234"/>
    </row>
    <row r="2085" spans="1:10" x14ac:dyDescent="0.2">
      <c r="B2085" s="314" t="s">
        <v>1722</v>
      </c>
      <c r="C2085" s="332">
        <v>80000</v>
      </c>
      <c r="D2085" s="1"/>
      <c r="E2085" s="234"/>
    </row>
    <row r="2086" spans="1:10" x14ac:dyDescent="0.2">
      <c r="B2086" s="314" t="s">
        <v>1722</v>
      </c>
      <c r="C2086" s="332">
        <v>30000</v>
      </c>
      <c r="D2086" s="1"/>
      <c r="E2086" s="234"/>
    </row>
    <row r="2087" spans="1:10" x14ac:dyDescent="0.2">
      <c r="B2087" s="314" t="s">
        <v>1742</v>
      </c>
      <c r="C2087" s="332">
        <v>25000</v>
      </c>
      <c r="D2087" s="1"/>
      <c r="E2087" s="334"/>
    </row>
    <row r="2088" spans="1:10" ht="21" customHeight="1" x14ac:dyDescent="0.2">
      <c r="B2088" s="314" t="s">
        <v>1723</v>
      </c>
      <c r="C2088" s="332">
        <v>20000</v>
      </c>
      <c r="D2088" s="50"/>
      <c r="E2088" s="335"/>
      <c r="G2088" s="6"/>
      <c r="I2088" s="61"/>
      <c r="J2088" s="62"/>
    </row>
    <row r="2089" spans="1:10" x14ac:dyDescent="0.2">
      <c r="A2089" s="31"/>
      <c r="B2089" s="314" t="s">
        <v>1724</v>
      </c>
      <c r="C2089" s="332">
        <v>20000</v>
      </c>
      <c r="D2089" s="34"/>
      <c r="E2089" s="116"/>
    </row>
    <row r="2090" spans="1:10" ht="13.5" thickBot="1" x14ac:dyDescent="0.25">
      <c r="A2090" s="31"/>
      <c r="B2090" s="314" t="s">
        <v>1641</v>
      </c>
      <c r="C2090" s="332">
        <v>20000</v>
      </c>
      <c r="D2090" s="34"/>
      <c r="E2090" s="116"/>
      <c r="F2090" s="55" t="s">
        <v>51</v>
      </c>
      <c r="H2090" s="86">
        <f>SUM(C1906:C2090)</f>
        <v>8664002</v>
      </c>
    </row>
    <row r="2091" spans="1:10" ht="21" customHeight="1" thickTop="1" thickBot="1" x14ac:dyDescent="0.25">
      <c r="B2091" s="76" t="s">
        <v>18</v>
      </c>
      <c r="C2091" s="48">
        <f>SUM(C1906:C1918,C1922:C1988,C1991:C2060,C2064:C2090)</f>
        <v>8664002</v>
      </c>
      <c r="E2091" s="112">
        <f>SUM(E2027,E1977)</f>
        <v>7719</v>
      </c>
      <c r="G2091" s="6"/>
      <c r="I2091" s="61"/>
      <c r="J2091" s="62"/>
    </row>
    <row r="2092" spans="1:10" ht="13.5" thickTop="1" x14ac:dyDescent="0.2">
      <c r="A2092" s="31"/>
      <c r="B2092" s="55"/>
      <c r="C2092" s="180"/>
      <c r="D2092" s="34"/>
      <c r="E2092" s="143"/>
    </row>
    <row r="2093" spans="1:10" x14ac:dyDescent="0.2">
      <c r="A2093" s="31"/>
      <c r="B2093" s="55"/>
      <c r="C2093" s="180"/>
      <c r="D2093" s="34"/>
      <c r="E2093" s="143"/>
    </row>
    <row r="2094" spans="1:10" ht="15.75" x14ac:dyDescent="0.25">
      <c r="A2094" s="31"/>
      <c r="B2094" s="11" t="s">
        <v>2013</v>
      </c>
      <c r="C2094" s="50"/>
      <c r="D2094" s="6"/>
      <c r="E2094" s="139"/>
      <c r="F2094" s="1"/>
    </row>
    <row r="2095" spans="1:10" ht="13.5" thickBot="1" x14ac:dyDescent="0.25">
      <c r="A2095" s="31"/>
      <c r="B2095" s="55"/>
      <c r="C2095" s="180"/>
      <c r="D2095" s="34"/>
      <c r="E2095" s="143" t="s">
        <v>14</v>
      </c>
    </row>
    <row r="2096" spans="1:10" ht="14.25" thickTop="1" thickBot="1" x14ac:dyDescent="0.25">
      <c r="B2096" s="36" t="s">
        <v>16</v>
      </c>
      <c r="C2096" s="190" t="s">
        <v>17</v>
      </c>
      <c r="D2096" s="9"/>
      <c r="E2096" s="452" t="s">
        <v>61</v>
      </c>
    </row>
    <row r="2097" spans="1:10" ht="13.5" customHeight="1" thickTop="1" x14ac:dyDescent="0.2">
      <c r="A2097" s="15">
        <v>14</v>
      </c>
      <c r="B2097" s="337" t="s">
        <v>1743</v>
      </c>
      <c r="C2097" s="339">
        <v>800000</v>
      </c>
      <c r="E2097" s="153"/>
    </row>
    <row r="2098" spans="1:10" x14ac:dyDescent="0.2">
      <c r="B2098" s="338" t="s">
        <v>1744</v>
      </c>
      <c r="C2098" s="340">
        <v>200000</v>
      </c>
      <c r="E2098" s="144"/>
    </row>
    <row r="2099" spans="1:10" x14ac:dyDescent="0.2">
      <c r="B2099" s="338" t="s">
        <v>1536</v>
      </c>
      <c r="C2099" s="340">
        <v>140000</v>
      </c>
      <c r="E2099" s="144"/>
    </row>
    <row r="2100" spans="1:10" x14ac:dyDescent="0.2">
      <c r="B2100" s="319" t="s">
        <v>1404</v>
      </c>
      <c r="C2100" s="340">
        <v>150000</v>
      </c>
      <c r="E2100" s="144"/>
    </row>
    <row r="2101" spans="1:10" x14ac:dyDescent="0.2">
      <c r="B2101" s="338" t="s">
        <v>1745</v>
      </c>
      <c r="C2101" s="340">
        <v>550000</v>
      </c>
      <c r="E2101" s="144"/>
    </row>
    <row r="2102" spans="1:10" x14ac:dyDescent="0.2">
      <c r="B2102" s="338" t="s">
        <v>1673</v>
      </c>
      <c r="C2102" s="340">
        <v>650000</v>
      </c>
      <c r="E2102" s="144"/>
    </row>
    <row r="2103" spans="1:10" x14ac:dyDescent="0.2">
      <c r="B2103" s="338" t="s">
        <v>1746</v>
      </c>
      <c r="C2103" s="340">
        <v>900000</v>
      </c>
      <c r="E2103" s="144"/>
    </row>
    <row r="2104" spans="1:10" x14ac:dyDescent="0.2">
      <c r="B2104" s="338" t="s">
        <v>1745</v>
      </c>
      <c r="C2104" s="340">
        <v>140000</v>
      </c>
      <c r="E2104" s="144"/>
    </row>
    <row r="2105" spans="1:10" x14ac:dyDescent="0.2">
      <c r="B2105" s="338" t="s">
        <v>1525</v>
      </c>
      <c r="C2105" s="340">
        <v>650000</v>
      </c>
      <c r="E2105" s="144"/>
    </row>
    <row r="2106" spans="1:10" x14ac:dyDescent="0.2">
      <c r="B2106" s="338" t="s">
        <v>1612</v>
      </c>
      <c r="C2106" s="340">
        <v>190000</v>
      </c>
      <c r="D2106" s="325"/>
      <c r="E2106" s="108"/>
    </row>
    <row r="2107" spans="1:10" x14ac:dyDescent="0.2">
      <c r="A2107" s="31"/>
      <c r="B2107" s="338" t="s">
        <v>1536</v>
      </c>
      <c r="C2107" s="324">
        <v>190000</v>
      </c>
      <c r="D2107" s="34"/>
      <c r="E2107" s="116"/>
    </row>
    <row r="2108" spans="1:10" x14ac:dyDescent="0.2">
      <c r="B2108" s="338" t="s">
        <v>1531</v>
      </c>
      <c r="C2108" s="340">
        <v>190000</v>
      </c>
      <c r="D2108" s="197"/>
      <c r="E2108" s="118"/>
    </row>
    <row r="2109" spans="1:10" x14ac:dyDescent="0.2">
      <c r="B2109" s="338" t="s">
        <v>1535</v>
      </c>
      <c r="C2109" s="340">
        <v>190000</v>
      </c>
      <c r="D2109" s="325"/>
      <c r="E2109" s="108"/>
    </row>
    <row r="2110" spans="1:10" ht="13.5" thickBot="1" x14ac:dyDescent="0.25">
      <c r="B2110" s="338" t="s">
        <v>1747</v>
      </c>
      <c r="C2110" s="340">
        <v>800000</v>
      </c>
      <c r="E2110" s="144"/>
    </row>
    <row r="2111" spans="1:10" ht="21" customHeight="1" thickTop="1" thickBot="1" x14ac:dyDescent="0.25">
      <c r="B2111" s="76" t="s">
        <v>18</v>
      </c>
      <c r="C2111" s="48">
        <f>SUM(C2097:C2110)</f>
        <v>5740000</v>
      </c>
      <c r="E2111" s="112">
        <f>SUM(E2097:E2110)</f>
        <v>0</v>
      </c>
      <c r="F2111" s="55" t="s">
        <v>51</v>
      </c>
      <c r="G2111" s="6"/>
      <c r="H2111" s="86">
        <f>C2097+C2098+C2099+C2100+C2101+C2102+C2103+C2104+C2105+C2106+C2107+C2108+C2109+C2110</f>
        <v>5740000</v>
      </c>
      <c r="I2111" s="61"/>
      <c r="J2111" s="62"/>
    </row>
    <row r="2112" spans="1:10" ht="13.5" thickTop="1" x14ac:dyDescent="0.2">
      <c r="A2112" s="31"/>
      <c r="B2112" s="55"/>
      <c r="C2112" s="50"/>
      <c r="D2112" s="6"/>
      <c r="E2112" s="139"/>
      <c r="G2112" s="6"/>
      <c r="H2112" s="86"/>
    </row>
    <row r="2113" spans="1:10" ht="13.5" customHeight="1" x14ac:dyDescent="0.2">
      <c r="A2113" s="31"/>
      <c r="B2113" s="55"/>
      <c r="C2113" s="50"/>
      <c r="D2113" s="6"/>
      <c r="E2113" s="139"/>
    </row>
    <row r="2114" spans="1:10" ht="15.75" x14ac:dyDescent="0.25">
      <c r="A2114" s="31"/>
      <c r="B2114" s="11" t="s">
        <v>2014</v>
      </c>
      <c r="C2114" s="50"/>
      <c r="D2114" s="6"/>
      <c r="E2114" s="139"/>
    </row>
    <row r="2115" spans="1:10" ht="13.5" thickBot="1" x14ac:dyDescent="0.25">
      <c r="A2115" s="31"/>
      <c r="B2115" s="55"/>
      <c r="C2115" s="180"/>
      <c r="D2115" s="34"/>
      <c r="E2115" s="143" t="s">
        <v>14</v>
      </c>
    </row>
    <row r="2116" spans="1:10" ht="14.25" thickTop="1" thickBot="1" x14ac:dyDescent="0.25">
      <c r="B2116" s="36" t="s">
        <v>16</v>
      </c>
      <c r="C2116" s="190" t="s">
        <v>17</v>
      </c>
      <c r="D2116" s="9"/>
      <c r="E2116" s="452" t="s">
        <v>61</v>
      </c>
    </row>
    <row r="2117" spans="1:10" ht="13.5" thickTop="1" x14ac:dyDescent="0.2">
      <c r="A2117" s="15">
        <v>14</v>
      </c>
      <c r="B2117" s="311" t="s">
        <v>1392</v>
      </c>
      <c r="C2117" s="235">
        <v>324160</v>
      </c>
      <c r="E2117" s="153"/>
    </row>
    <row r="2118" spans="1:10" x14ac:dyDescent="0.2">
      <c r="B2118" s="95" t="s">
        <v>1393</v>
      </c>
      <c r="C2118" s="236">
        <v>994020</v>
      </c>
      <c r="E2118" s="144"/>
    </row>
    <row r="2119" spans="1:10" x14ac:dyDescent="0.2">
      <c r="B2119" s="95" t="s">
        <v>1394</v>
      </c>
      <c r="C2119" s="236">
        <v>373530</v>
      </c>
      <c r="E2119" s="144"/>
    </row>
    <row r="2120" spans="1:10" x14ac:dyDescent="0.2">
      <c r="A2120" s="15">
        <v>14</v>
      </c>
      <c r="B2120" s="95" t="s">
        <v>1395</v>
      </c>
      <c r="C2120" s="236">
        <v>329180</v>
      </c>
      <c r="E2120" s="108"/>
    </row>
    <row r="2121" spans="1:10" ht="13.5" thickBot="1" x14ac:dyDescent="0.25">
      <c r="B2121" s="312" t="s">
        <v>1396</v>
      </c>
      <c r="C2121" s="237">
        <v>479110</v>
      </c>
      <c r="E2121" s="108"/>
      <c r="F2121" s="55" t="s">
        <v>52</v>
      </c>
      <c r="G2121" s="6"/>
      <c r="H2121" s="86">
        <f>C2117+C2118+C2119+C2120+C2121</f>
        <v>2500000</v>
      </c>
    </row>
    <row r="2122" spans="1:10" ht="21" customHeight="1" thickTop="1" thickBot="1" x14ac:dyDescent="0.25">
      <c r="B2122" s="76" t="s">
        <v>18</v>
      </c>
      <c r="C2122" s="48">
        <f>SUM(C2117:C2121)</f>
        <v>2500000</v>
      </c>
      <c r="E2122" s="112">
        <f>SUM(E2117:E2121)</f>
        <v>0</v>
      </c>
      <c r="G2122" s="44"/>
      <c r="I2122" s="61"/>
      <c r="J2122" s="62"/>
    </row>
    <row r="2123" spans="1:10" ht="13.5" thickTop="1" x14ac:dyDescent="0.2">
      <c r="A2123" s="31"/>
      <c r="B2123" s="55"/>
      <c r="C2123" s="50"/>
      <c r="D2123" s="1"/>
      <c r="E2123" s="139"/>
    </row>
    <row r="2124" spans="1:10" ht="12" customHeight="1" x14ac:dyDescent="0.2">
      <c r="A2124" s="31"/>
      <c r="B2124" s="55"/>
      <c r="C2124" s="50"/>
      <c r="D2124" s="1"/>
      <c r="E2124" s="139"/>
    </row>
    <row r="2125" spans="1:10" ht="15.75" x14ac:dyDescent="0.25">
      <c r="A2125" s="31"/>
      <c r="B2125" s="11" t="s">
        <v>2015</v>
      </c>
      <c r="C2125" s="50"/>
      <c r="D2125" s="1"/>
      <c r="E2125" s="139"/>
    </row>
    <row r="2126" spans="1:10" ht="13.5" thickBot="1" x14ac:dyDescent="0.25">
      <c r="A2126" s="31"/>
      <c r="B2126" s="55"/>
      <c r="C2126" s="180"/>
      <c r="D2126" s="34"/>
      <c r="E2126" s="143" t="s">
        <v>14</v>
      </c>
    </row>
    <row r="2127" spans="1:10" ht="14.25" thickTop="1" thickBot="1" x14ac:dyDescent="0.25">
      <c r="B2127" s="36" t="s">
        <v>16</v>
      </c>
      <c r="C2127" s="190" t="s">
        <v>17</v>
      </c>
      <c r="D2127" s="9"/>
      <c r="E2127" s="113" t="s">
        <v>61</v>
      </c>
    </row>
    <row r="2128" spans="1:10" ht="14.25" thickTop="1" thickBot="1" x14ac:dyDescent="0.25">
      <c r="B2128" s="313" t="s">
        <v>1397</v>
      </c>
      <c r="C2128" s="238">
        <v>200000</v>
      </c>
      <c r="E2128" s="153"/>
      <c r="F2128" s="55" t="s">
        <v>50</v>
      </c>
      <c r="H2128" s="86">
        <f>C2128</f>
        <v>200000</v>
      </c>
    </row>
    <row r="2129" spans="1:8" ht="18.75" customHeight="1" thickTop="1" thickBot="1" x14ac:dyDescent="0.25">
      <c r="B2129" s="76" t="s">
        <v>18</v>
      </c>
      <c r="C2129" s="48">
        <f>SUM(C2128:C2128)</f>
        <v>200000</v>
      </c>
      <c r="E2129" s="112">
        <f>E2128</f>
        <v>0</v>
      </c>
      <c r="G2129" s="6"/>
    </row>
    <row r="2130" spans="1:8" ht="13.5" thickTop="1" x14ac:dyDescent="0.2">
      <c r="A2130" s="31"/>
      <c r="B2130" s="55"/>
      <c r="C2130" s="50"/>
      <c r="D2130" s="1"/>
      <c r="E2130" s="139"/>
    </row>
    <row r="2131" spans="1:8" ht="15.75" x14ac:dyDescent="0.25">
      <c r="A2131" s="31"/>
      <c r="B2131" s="11" t="s">
        <v>2016</v>
      </c>
      <c r="C2131" s="50"/>
      <c r="D2131" s="1"/>
      <c r="E2131" s="139"/>
    </row>
    <row r="2132" spans="1:8" ht="13.5" thickBot="1" x14ac:dyDescent="0.25">
      <c r="A2132" s="31"/>
      <c r="B2132" s="55"/>
      <c r="C2132" s="180"/>
      <c r="D2132" s="34"/>
      <c r="E2132" s="143" t="s">
        <v>14</v>
      </c>
    </row>
    <row r="2133" spans="1:8" ht="14.25" thickTop="1" thickBot="1" x14ac:dyDescent="0.25">
      <c r="B2133" s="36" t="s">
        <v>16</v>
      </c>
      <c r="C2133" s="190" t="s">
        <v>17</v>
      </c>
      <c r="D2133" s="9"/>
      <c r="E2133" s="113" t="s">
        <v>61</v>
      </c>
    </row>
    <row r="2134" spans="1:8" ht="14.25" thickTop="1" thickBot="1" x14ac:dyDescent="0.25">
      <c r="B2134" s="313" t="s">
        <v>1398</v>
      </c>
      <c r="C2134" s="238">
        <v>280000</v>
      </c>
      <c r="E2134" s="153"/>
      <c r="F2134" s="55" t="s">
        <v>50</v>
      </c>
      <c r="H2134" s="86">
        <f>C2134</f>
        <v>280000</v>
      </c>
    </row>
    <row r="2135" spans="1:8" ht="18.75" customHeight="1" thickTop="1" thickBot="1" x14ac:dyDescent="0.25">
      <c r="B2135" s="76" t="s">
        <v>18</v>
      </c>
      <c r="C2135" s="48">
        <f>SUM(C2134:C2134)</f>
        <v>280000</v>
      </c>
      <c r="E2135" s="112">
        <f>E2134</f>
        <v>0</v>
      </c>
      <c r="G2135" s="6"/>
    </row>
    <row r="2136" spans="1:8" ht="13.5" thickTop="1" x14ac:dyDescent="0.2">
      <c r="A2136" s="31"/>
      <c r="B2136" s="55"/>
      <c r="C2136" s="50"/>
      <c r="D2136" s="1"/>
      <c r="E2136" s="139"/>
    </row>
    <row r="2137" spans="1:8" x14ac:dyDescent="0.2">
      <c r="A2137" s="31"/>
      <c r="B2137" s="55"/>
      <c r="C2137" s="50"/>
      <c r="D2137" s="1"/>
      <c r="E2137" s="139"/>
    </row>
    <row r="2138" spans="1:8" x14ac:dyDescent="0.2">
      <c r="A2138" s="31"/>
      <c r="B2138" s="55"/>
      <c r="C2138" s="50"/>
      <c r="D2138" s="1"/>
      <c r="E2138" s="139"/>
    </row>
    <row r="2139" spans="1:8" x14ac:dyDescent="0.2">
      <c r="A2139" s="31"/>
      <c r="B2139" s="55"/>
      <c r="C2139" s="50"/>
      <c r="D2139" s="1"/>
      <c r="E2139" s="139"/>
    </row>
    <row r="2140" spans="1:8" ht="15.75" x14ac:dyDescent="0.25">
      <c r="A2140" s="31"/>
      <c r="B2140" s="11" t="s">
        <v>2017</v>
      </c>
      <c r="C2140" s="50"/>
      <c r="D2140" s="1"/>
      <c r="E2140" s="139"/>
    </row>
    <row r="2141" spans="1:8" ht="13.5" thickBot="1" x14ac:dyDescent="0.25">
      <c r="A2141" s="31"/>
      <c r="B2141" s="55"/>
      <c r="C2141" s="180"/>
      <c r="D2141" s="34"/>
      <c r="E2141" s="143" t="s">
        <v>14</v>
      </c>
    </row>
    <row r="2142" spans="1:8" ht="14.25" thickTop="1" thickBot="1" x14ac:dyDescent="0.25">
      <c r="A2142" s="31"/>
      <c r="B2142" s="36" t="s">
        <v>16</v>
      </c>
      <c r="C2142" s="190" t="s">
        <v>17</v>
      </c>
      <c r="D2142" s="9"/>
      <c r="E2142" s="113" t="s">
        <v>61</v>
      </c>
    </row>
    <row r="2143" spans="1:8" ht="13.5" thickTop="1" x14ac:dyDescent="0.2">
      <c r="A2143" s="31"/>
      <c r="B2143" s="357" t="s">
        <v>186</v>
      </c>
      <c r="C2143" s="277">
        <v>120000</v>
      </c>
      <c r="D2143" s="37"/>
      <c r="E2143" s="251"/>
    </row>
    <row r="2144" spans="1:8" x14ac:dyDescent="0.2">
      <c r="A2144" s="31"/>
      <c r="B2144" s="303" t="s">
        <v>404</v>
      </c>
      <c r="C2144" s="271">
        <v>50000</v>
      </c>
      <c r="D2144" s="37"/>
      <c r="E2144" s="118"/>
    </row>
    <row r="2145" spans="1:8" x14ac:dyDescent="0.2">
      <c r="A2145" s="31"/>
      <c r="B2145" s="303" t="s">
        <v>1337</v>
      </c>
      <c r="C2145" s="271">
        <v>50000</v>
      </c>
      <c r="D2145" s="37"/>
      <c r="E2145" s="118"/>
    </row>
    <row r="2146" spans="1:8" x14ac:dyDescent="0.2">
      <c r="A2146" s="31"/>
      <c r="B2146" s="303" t="s">
        <v>1338</v>
      </c>
      <c r="C2146" s="271">
        <v>130000</v>
      </c>
      <c r="D2146" s="37"/>
      <c r="E2146" s="499">
        <v>5302.24</v>
      </c>
    </row>
    <row r="2147" spans="1:8" x14ac:dyDescent="0.2">
      <c r="A2147" s="31"/>
      <c r="B2147" s="303" t="s">
        <v>340</v>
      </c>
      <c r="C2147" s="271">
        <v>199000</v>
      </c>
      <c r="D2147" s="37"/>
      <c r="E2147" s="118"/>
    </row>
    <row r="2148" spans="1:8" x14ac:dyDescent="0.2">
      <c r="A2148" s="31"/>
      <c r="B2148" s="303" t="s">
        <v>1339</v>
      </c>
      <c r="C2148" s="271">
        <v>150000</v>
      </c>
      <c r="D2148" s="37"/>
      <c r="E2148" s="118"/>
    </row>
    <row r="2149" spans="1:8" ht="13.5" thickBot="1" x14ac:dyDescent="0.25">
      <c r="A2149" s="31"/>
      <c r="B2149" s="303" t="s">
        <v>403</v>
      </c>
      <c r="C2149" s="278">
        <v>101000</v>
      </c>
      <c r="D2149" s="37"/>
      <c r="E2149" s="356"/>
    </row>
    <row r="2150" spans="1:8" ht="14.25" thickTop="1" thickBot="1" x14ac:dyDescent="0.25">
      <c r="A2150" s="31"/>
      <c r="B2150" s="76" t="s">
        <v>18</v>
      </c>
      <c r="C2150" s="173">
        <f>SUM(C2143:C2149)</f>
        <v>800000</v>
      </c>
      <c r="D2150" s="100"/>
      <c r="E2150" s="355">
        <f>SUM(E2146)</f>
        <v>5302.24</v>
      </c>
      <c r="F2150" s="55" t="s">
        <v>49</v>
      </c>
      <c r="G2150" s="6"/>
      <c r="H2150" s="86">
        <f>SUM(C2143:C2149)</f>
        <v>800000</v>
      </c>
    </row>
    <row r="2151" spans="1:8" ht="15" customHeight="1" thickTop="1" x14ac:dyDescent="0.2">
      <c r="A2151" s="31"/>
      <c r="B2151" s="55"/>
      <c r="C2151" s="50"/>
      <c r="D2151" s="1"/>
      <c r="E2151" s="139"/>
    </row>
    <row r="2152" spans="1:8" ht="15" customHeight="1" x14ac:dyDescent="0.2">
      <c r="A2152" s="31"/>
      <c r="B2152" s="532" t="s">
        <v>2018</v>
      </c>
      <c r="C2152" s="533"/>
      <c r="D2152" s="1"/>
      <c r="E2152" s="139"/>
    </row>
    <row r="2153" spans="1:8" ht="19.149999999999999" customHeight="1" x14ac:dyDescent="0.2">
      <c r="A2153" s="31"/>
      <c r="B2153" s="533"/>
      <c r="C2153" s="533"/>
      <c r="D2153" s="1"/>
      <c r="E2153" s="139"/>
    </row>
    <row r="2154" spans="1:8" ht="9" customHeight="1" x14ac:dyDescent="0.25">
      <c r="A2154" s="31"/>
      <c r="B2154" s="11"/>
      <c r="C2154" s="50"/>
      <c r="D2154" s="1"/>
      <c r="E2154" s="139"/>
    </row>
    <row r="2155" spans="1:8" ht="13.5" thickBot="1" x14ac:dyDescent="0.25">
      <c r="A2155" s="31"/>
      <c r="B2155" s="55"/>
      <c r="C2155" s="180"/>
      <c r="D2155" s="34"/>
      <c r="E2155" s="143" t="s">
        <v>14</v>
      </c>
    </row>
    <row r="2156" spans="1:8" ht="14.25" thickTop="1" thickBot="1" x14ac:dyDescent="0.25">
      <c r="A2156" s="31"/>
      <c r="B2156" s="36" t="s">
        <v>16</v>
      </c>
      <c r="C2156" s="189" t="s">
        <v>17</v>
      </c>
      <c r="D2156" s="37"/>
      <c r="E2156" s="113" t="s">
        <v>61</v>
      </c>
    </row>
    <row r="2157" spans="1:8" ht="13.5" thickTop="1" x14ac:dyDescent="0.2">
      <c r="A2157" s="31"/>
      <c r="B2157" s="302" t="s">
        <v>1340</v>
      </c>
      <c r="C2157" s="277">
        <v>40000</v>
      </c>
      <c r="D2157" s="40"/>
      <c r="E2157" s="153"/>
    </row>
    <row r="2158" spans="1:8" x14ac:dyDescent="0.2">
      <c r="A2158" s="31"/>
      <c r="B2158" s="303" t="s">
        <v>1341</v>
      </c>
      <c r="C2158" s="271">
        <v>30000</v>
      </c>
      <c r="D2158" s="40"/>
      <c r="E2158" s="144"/>
    </row>
    <row r="2159" spans="1:8" x14ac:dyDescent="0.2">
      <c r="A2159" s="31"/>
      <c r="B2159" s="303" t="s">
        <v>1342</v>
      </c>
      <c r="C2159" s="271">
        <v>50000</v>
      </c>
      <c r="D2159" s="40"/>
      <c r="E2159" s="144"/>
    </row>
    <row r="2160" spans="1:8" ht="13.5" thickBot="1" x14ac:dyDescent="0.25">
      <c r="A2160" s="31"/>
      <c r="B2160" s="304" t="s">
        <v>1330</v>
      </c>
      <c r="C2160" s="278">
        <v>30000</v>
      </c>
      <c r="D2160" s="40"/>
      <c r="E2160" s="144"/>
      <c r="F2160" s="55" t="s">
        <v>49</v>
      </c>
      <c r="H2160" s="86">
        <f>C2157+C2158+C2159+C2160</f>
        <v>150000</v>
      </c>
    </row>
    <row r="2161" spans="1:7" ht="14.25" thickTop="1" thickBot="1" x14ac:dyDescent="0.25">
      <c r="A2161" s="31"/>
      <c r="B2161" s="76" t="s">
        <v>18</v>
      </c>
      <c r="C2161" s="80">
        <f>SUM(C2157:C2160)</f>
        <v>150000</v>
      </c>
      <c r="D2161" s="40"/>
      <c r="E2161" s="112">
        <f>SUM(E2157:E2160)</f>
        <v>0</v>
      </c>
      <c r="G2161" s="171"/>
    </row>
    <row r="2162" spans="1:7" ht="13.5" thickTop="1" x14ac:dyDescent="0.2">
      <c r="A2162" s="31"/>
      <c r="B2162" s="55"/>
      <c r="C2162" s="50"/>
      <c r="D2162" s="1"/>
      <c r="E2162" s="139"/>
    </row>
    <row r="2163" spans="1:7" x14ac:dyDescent="0.2">
      <c r="A2163" s="31"/>
      <c r="B2163" s="55"/>
      <c r="C2163" s="50"/>
      <c r="D2163" s="1"/>
      <c r="E2163" s="139"/>
    </row>
    <row r="2164" spans="1:7" ht="15" customHeight="1" x14ac:dyDescent="0.25">
      <c r="A2164" s="31"/>
      <c r="B2164" s="78" t="s">
        <v>2019</v>
      </c>
      <c r="C2164" s="50"/>
      <c r="D2164" s="1"/>
      <c r="E2164" s="139"/>
    </row>
    <row r="2165" spans="1:7" ht="12.75" customHeight="1" x14ac:dyDescent="0.25">
      <c r="A2165" s="31"/>
      <c r="B2165" s="78"/>
      <c r="C2165" s="50"/>
      <c r="D2165" s="1"/>
      <c r="E2165" s="139"/>
    </row>
    <row r="2166" spans="1:7" ht="13.5" thickBot="1" x14ac:dyDescent="0.25">
      <c r="A2166" s="31"/>
      <c r="B2166" s="55"/>
      <c r="C2166" s="180"/>
      <c r="D2166" s="34"/>
      <c r="E2166" s="143" t="s">
        <v>14</v>
      </c>
    </row>
    <row r="2167" spans="1:7" ht="14.25" thickTop="1" thickBot="1" x14ac:dyDescent="0.25">
      <c r="A2167" s="31"/>
      <c r="B2167" s="36" t="s">
        <v>16</v>
      </c>
      <c r="C2167" s="189" t="s">
        <v>17</v>
      </c>
      <c r="D2167" s="37"/>
      <c r="E2167" s="113" t="s">
        <v>61</v>
      </c>
    </row>
    <row r="2168" spans="1:7" ht="13.5" thickTop="1" x14ac:dyDescent="0.2">
      <c r="A2168" s="31"/>
      <c r="B2168" s="305" t="s">
        <v>1343</v>
      </c>
      <c r="C2168" s="277">
        <v>682600</v>
      </c>
      <c r="D2168" s="40"/>
      <c r="E2168" s="153">
        <v>18596.5</v>
      </c>
    </row>
    <row r="2169" spans="1:7" x14ac:dyDescent="0.2">
      <c r="A2169" s="31"/>
      <c r="B2169" s="306" t="s">
        <v>1344</v>
      </c>
      <c r="C2169" s="271">
        <v>180500</v>
      </c>
      <c r="D2169" s="40"/>
      <c r="E2169" s="144"/>
    </row>
    <row r="2170" spans="1:7" x14ac:dyDescent="0.2">
      <c r="A2170" s="31"/>
      <c r="B2170" s="306" t="s">
        <v>1345</v>
      </c>
      <c r="C2170" s="271">
        <v>605100</v>
      </c>
      <c r="D2170" s="40"/>
      <c r="E2170" s="144"/>
    </row>
    <row r="2171" spans="1:7" x14ac:dyDescent="0.2">
      <c r="A2171" s="31"/>
      <c r="B2171" s="306" t="s">
        <v>1346</v>
      </c>
      <c r="C2171" s="271">
        <v>603200</v>
      </c>
      <c r="D2171" s="40"/>
      <c r="E2171" s="144"/>
    </row>
    <row r="2172" spans="1:7" x14ac:dyDescent="0.2">
      <c r="A2172" s="31"/>
      <c r="B2172" s="306" t="s">
        <v>1347</v>
      </c>
      <c r="C2172" s="271">
        <v>120000</v>
      </c>
      <c r="D2172" s="40"/>
      <c r="E2172" s="144"/>
    </row>
    <row r="2173" spans="1:7" x14ac:dyDescent="0.2">
      <c r="A2173" s="31"/>
      <c r="B2173" s="306" t="s">
        <v>1348</v>
      </c>
      <c r="C2173" s="271">
        <v>1189300</v>
      </c>
      <c r="D2173" s="40"/>
      <c r="E2173" s="144"/>
    </row>
    <row r="2174" spans="1:7" x14ac:dyDescent="0.2">
      <c r="A2174" s="31"/>
      <c r="B2174" s="306" t="s">
        <v>1349</v>
      </c>
      <c r="C2174" s="271">
        <v>500000</v>
      </c>
      <c r="D2174" s="40"/>
      <c r="E2174" s="144"/>
    </row>
    <row r="2175" spans="1:7" x14ac:dyDescent="0.2">
      <c r="A2175" s="31"/>
      <c r="B2175" s="306" t="s">
        <v>1350</v>
      </c>
      <c r="C2175" s="271">
        <v>197600</v>
      </c>
      <c r="D2175" s="40"/>
      <c r="E2175" s="144"/>
    </row>
    <row r="2176" spans="1:7" x14ac:dyDescent="0.2">
      <c r="A2176" s="31"/>
      <c r="B2176" s="306" t="s">
        <v>1351</v>
      </c>
      <c r="C2176" s="271">
        <v>337300</v>
      </c>
      <c r="D2176" s="40"/>
      <c r="E2176" s="144"/>
    </row>
    <row r="2177" spans="1:5" x14ac:dyDescent="0.2">
      <c r="A2177" s="31"/>
      <c r="B2177" s="306" t="s">
        <v>1352</v>
      </c>
      <c r="C2177" s="271">
        <v>334900</v>
      </c>
      <c r="D2177" s="40"/>
      <c r="E2177" s="144"/>
    </row>
    <row r="2178" spans="1:5" x14ac:dyDescent="0.2">
      <c r="A2178" s="31"/>
      <c r="B2178" s="306" t="s">
        <v>1353</v>
      </c>
      <c r="C2178" s="271">
        <v>50000</v>
      </c>
      <c r="D2178" s="40"/>
      <c r="E2178" s="144"/>
    </row>
    <row r="2179" spans="1:5" x14ac:dyDescent="0.2">
      <c r="A2179" s="31"/>
      <c r="B2179" s="306" t="s">
        <v>1354</v>
      </c>
      <c r="C2179" s="271">
        <v>322900</v>
      </c>
      <c r="D2179" s="1"/>
      <c r="E2179" s="108"/>
    </row>
    <row r="2180" spans="1:5" x14ac:dyDescent="0.2">
      <c r="A2180" s="31"/>
      <c r="B2180" s="306" t="s">
        <v>1355</v>
      </c>
      <c r="C2180" s="271">
        <v>93400</v>
      </c>
      <c r="D2180" s="34"/>
      <c r="E2180" s="116"/>
    </row>
    <row r="2181" spans="1:5" x14ac:dyDescent="0.2">
      <c r="A2181" s="31"/>
      <c r="B2181" s="306" t="s">
        <v>1331</v>
      </c>
      <c r="C2181" s="271">
        <v>500000</v>
      </c>
      <c r="D2181" s="89"/>
      <c r="E2181" s="118"/>
    </row>
    <row r="2182" spans="1:5" x14ac:dyDescent="0.2">
      <c r="A2182" s="31"/>
      <c r="B2182" s="306" t="s">
        <v>1356</v>
      </c>
      <c r="C2182" s="271">
        <v>244600</v>
      </c>
      <c r="D2182" s="1"/>
      <c r="E2182" s="108"/>
    </row>
    <row r="2183" spans="1:5" x14ac:dyDescent="0.2">
      <c r="A2183" s="31"/>
      <c r="B2183" s="306" t="s">
        <v>1330</v>
      </c>
      <c r="C2183" s="271">
        <v>1021100</v>
      </c>
      <c r="D2183" s="40"/>
      <c r="E2183" s="144"/>
    </row>
    <row r="2184" spans="1:5" x14ac:dyDescent="0.2">
      <c r="A2184" s="31"/>
      <c r="B2184" s="306" t="s">
        <v>1357</v>
      </c>
      <c r="C2184" s="271">
        <v>450200</v>
      </c>
      <c r="D2184" s="40"/>
      <c r="E2184" s="144"/>
    </row>
    <row r="2185" spans="1:5" x14ac:dyDescent="0.2">
      <c r="A2185" s="31"/>
      <c r="B2185" s="306" t="s">
        <v>1358</v>
      </c>
      <c r="C2185" s="271">
        <v>852800</v>
      </c>
      <c r="D2185" s="40"/>
      <c r="E2185" s="144"/>
    </row>
    <row r="2186" spans="1:5" x14ac:dyDescent="0.2">
      <c r="A2186" s="31"/>
      <c r="B2186" s="306" t="s">
        <v>1359</v>
      </c>
      <c r="C2186" s="271">
        <v>237600</v>
      </c>
      <c r="D2186" s="40"/>
      <c r="E2186" s="144"/>
    </row>
    <row r="2187" spans="1:5" x14ac:dyDescent="0.2">
      <c r="A2187" s="31"/>
      <c r="B2187" s="306" t="s">
        <v>1360</v>
      </c>
      <c r="C2187" s="271">
        <v>39200</v>
      </c>
      <c r="D2187" s="40"/>
      <c r="E2187" s="108"/>
    </row>
    <row r="2188" spans="1:5" x14ac:dyDescent="0.2">
      <c r="A2188" s="31"/>
      <c r="B2188" s="306" t="s">
        <v>1361</v>
      </c>
      <c r="C2188" s="271">
        <v>803000</v>
      </c>
      <c r="D2188" s="40"/>
      <c r="E2188" s="144"/>
    </row>
    <row r="2189" spans="1:5" x14ac:dyDescent="0.2">
      <c r="A2189" s="31"/>
      <c r="B2189" s="306" t="s">
        <v>1362</v>
      </c>
      <c r="C2189" s="271">
        <v>173700</v>
      </c>
      <c r="D2189" s="40"/>
      <c r="E2189" s="144"/>
    </row>
    <row r="2190" spans="1:5" x14ac:dyDescent="0.2">
      <c r="A2190" s="31"/>
      <c r="B2190" s="306" t="s">
        <v>1363</v>
      </c>
      <c r="C2190" s="271">
        <v>180000</v>
      </c>
      <c r="D2190" s="40"/>
      <c r="E2190" s="144"/>
    </row>
    <row r="2191" spans="1:5" x14ac:dyDescent="0.2">
      <c r="A2191" s="31"/>
      <c r="B2191" s="306" t="s">
        <v>1364</v>
      </c>
      <c r="C2191" s="271">
        <v>757700</v>
      </c>
      <c r="D2191" s="40"/>
      <c r="E2191" s="144"/>
    </row>
    <row r="2192" spans="1:5" x14ac:dyDescent="0.2">
      <c r="A2192" s="31"/>
      <c r="B2192" s="306" t="s">
        <v>70</v>
      </c>
      <c r="C2192" s="271">
        <v>68900</v>
      </c>
      <c r="D2192" s="40"/>
      <c r="E2192" s="144"/>
    </row>
    <row r="2193" spans="1:5" x14ac:dyDescent="0.2">
      <c r="A2193" s="31"/>
      <c r="B2193" s="306" t="s">
        <v>1365</v>
      </c>
      <c r="C2193" s="271">
        <v>72900</v>
      </c>
      <c r="D2193" s="40"/>
      <c r="E2193" s="144"/>
    </row>
    <row r="2194" spans="1:5" x14ac:dyDescent="0.2">
      <c r="A2194" s="31"/>
      <c r="B2194" s="306" t="s">
        <v>1366</v>
      </c>
      <c r="C2194" s="271">
        <v>567400</v>
      </c>
      <c r="D2194" s="40"/>
      <c r="E2194" s="144"/>
    </row>
    <row r="2195" spans="1:5" x14ac:dyDescent="0.2">
      <c r="A2195" s="31"/>
      <c r="B2195" s="306" t="s">
        <v>1367</v>
      </c>
      <c r="C2195" s="271">
        <v>1944800</v>
      </c>
      <c r="D2195" s="40"/>
      <c r="E2195" s="144"/>
    </row>
    <row r="2196" spans="1:5" x14ac:dyDescent="0.2">
      <c r="A2196" s="31"/>
      <c r="B2196" s="306" t="s">
        <v>1368</v>
      </c>
      <c r="C2196" s="271">
        <v>119400</v>
      </c>
      <c r="D2196" s="40"/>
      <c r="E2196" s="144"/>
    </row>
    <row r="2197" spans="1:5" x14ac:dyDescent="0.2">
      <c r="A2197" s="31"/>
      <c r="B2197" s="306" t="s">
        <v>1369</v>
      </c>
      <c r="C2197" s="271">
        <v>101300</v>
      </c>
      <c r="D2197" s="40"/>
      <c r="E2197" s="144"/>
    </row>
    <row r="2198" spans="1:5" x14ac:dyDescent="0.2">
      <c r="A2198" s="31"/>
      <c r="B2198" s="306" t="s">
        <v>1370</v>
      </c>
      <c r="C2198" s="271">
        <v>500000</v>
      </c>
      <c r="D2198" s="40"/>
      <c r="E2198" s="144"/>
    </row>
    <row r="2199" spans="1:5" x14ac:dyDescent="0.2">
      <c r="A2199" s="31"/>
      <c r="B2199" s="306" t="s">
        <v>1371</v>
      </c>
      <c r="C2199" s="271">
        <v>102300</v>
      </c>
      <c r="D2199" s="40"/>
      <c r="E2199" s="144"/>
    </row>
    <row r="2200" spans="1:5" ht="13.5" thickBot="1" x14ac:dyDescent="0.25">
      <c r="A2200" s="31"/>
      <c r="B2200" s="406" t="s">
        <v>1372</v>
      </c>
      <c r="C2200" s="278">
        <v>152600</v>
      </c>
      <c r="D2200" s="40"/>
      <c r="E2200" s="109"/>
    </row>
    <row r="2201" spans="1:5" ht="13.5" thickTop="1" x14ac:dyDescent="0.2">
      <c r="A2201" s="31"/>
      <c r="B2201" s="491"/>
      <c r="C2201" s="377"/>
      <c r="D2201" s="1"/>
      <c r="E2201" s="139"/>
    </row>
    <row r="2202" spans="1:5" ht="13.5" thickBot="1" x14ac:dyDescent="0.25">
      <c r="A2202" s="31"/>
      <c r="B2202" s="55"/>
      <c r="C2202" s="180"/>
      <c r="D2202" s="34"/>
      <c r="E2202" s="143" t="s">
        <v>14</v>
      </c>
    </row>
    <row r="2203" spans="1:5" ht="14.25" thickTop="1" thickBot="1" x14ac:dyDescent="0.25">
      <c r="A2203" s="31"/>
      <c r="B2203" s="36" t="s">
        <v>16</v>
      </c>
      <c r="C2203" s="189" t="s">
        <v>17</v>
      </c>
      <c r="D2203" s="37"/>
      <c r="E2203" s="113" t="s">
        <v>61</v>
      </c>
    </row>
    <row r="2204" spans="1:5" ht="13.5" thickTop="1" x14ac:dyDescent="0.2">
      <c r="A2204" s="31"/>
      <c r="B2204" s="306" t="s">
        <v>1373</v>
      </c>
      <c r="C2204" s="271">
        <v>206700</v>
      </c>
      <c r="D2204" s="40"/>
      <c r="E2204" s="144"/>
    </row>
    <row r="2205" spans="1:5" x14ac:dyDescent="0.2">
      <c r="A2205" s="31"/>
      <c r="B2205" s="306" t="s">
        <v>1311</v>
      </c>
      <c r="C2205" s="271">
        <v>70000</v>
      </c>
      <c r="D2205" s="40"/>
      <c r="E2205" s="144"/>
    </row>
    <row r="2206" spans="1:5" x14ac:dyDescent="0.2">
      <c r="A2206" s="31"/>
      <c r="B2206" s="306" t="s">
        <v>1374</v>
      </c>
      <c r="C2206" s="271">
        <v>295400</v>
      </c>
      <c r="D2206" s="40"/>
      <c r="E2206" s="144"/>
    </row>
    <row r="2207" spans="1:5" x14ac:dyDescent="0.2">
      <c r="A2207" s="31"/>
      <c r="B2207" s="306" t="s">
        <v>1289</v>
      </c>
      <c r="C2207" s="271">
        <v>85400</v>
      </c>
      <c r="D2207" s="40"/>
      <c r="E2207" s="144"/>
    </row>
    <row r="2208" spans="1:5" x14ac:dyDescent="0.2">
      <c r="A2208" s="31"/>
      <c r="B2208" s="306" t="s">
        <v>1375</v>
      </c>
      <c r="C2208" s="271">
        <v>85600</v>
      </c>
      <c r="D2208" s="1"/>
      <c r="E2208" s="108"/>
    </row>
    <row r="2209" spans="1:8" ht="13.5" thickBot="1" x14ac:dyDescent="0.25">
      <c r="A2209" s="31"/>
      <c r="B2209" s="306" t="s">
        <v>1376</v>
      </c>
      <c r="C2209" s="271">
        <v>70700</v>
      </c>
      <c r="D2209" s="34"/>
      <c r="E2209" s="116"/>
    </row>
    <row r="2210" spans="1:8" ht="14.25" thickTop="1" thickBot="1" x14ac:dyDescent="0.25">
      <c r="A2210" s="31"/>
      <c r="B2210" s="76" t="s">
        <v>18</v>
      </c>
      <c r="C2210" s="80">
        <f>SUM(C2168:C2209)</f>
        <v>14920100</v>
      </c>
      <c r="D2210" s="40"/>
      <c r="E2210" s="112">
        <f>SUM(E2168)</f>
        <v>18596.5</v>
      </c>
      <c r="F2210" s="55" t="s">
        <v>49</v>
      </c>
      <c r="G2210" s="6"/>
      <c r="H2210" s="86">
        <f>SUM(C2168:C2209)</f>
        <v>14920100</v>
      </c>
    </row>
    <row r="2211" spans="1:8" ht="13.5" thickTop="1" x14ac:dyDescent="0.2">
      <c r="A2211" s="31"/>
      <c r="B2211" s="55"/>
      <c r="C2211" s="50"/>
      <c r="D2211" s="1"/>
      <c r="E2211" s="139"/>
    </row>
    <row r="2212" spans="1:8" ht="16.5" thickBot="1" x14ac:dyDescent="0.3">
      <c r="A2212" s="31"/>
      <c r="B2212" s="11" t="s">
        <v>2021</v>
      </c>
      <c r="C2212" s="180"/>
      <c r="D2212" s="34"/>
      <c r="E2212" s="143" t="s">
        <v>14</v>
      </c>
    </row>
    <row r="2213" spans="1:8" ht="14.25" thickTop="1" thickBot="1" x14ac:dyDescent="0.25">
      <c r="A2213" s="31"/>
      <c r="B2213" s="36" t="s">
        <v>16</v>
      </c>
      <c r="C2213" s="189" t="s">
        <v>17</v>
      </c>
      <c r="D2213" s="37"/>
      <c r="E2213" s="113" t="s">
        <v>61</v>
      </c>
    </row>
    <row r="2214" spans="1:8" ht="13.5" thickTop="1" x14ac:dyDescent="0.2">
      <c r="A2214" s="31"/>
      <c r="B2214" s="489" t="s">
        <v>2020</v>
      </c>
      <c r="C2214" s="490">
        <v>300000</v>
      </c>
      <c r="D2214" s="37"/>
      <c r="E2214" s="119"/>
    </row>
    <row r="2215" spans="1:8" x14ac:dyDescent="0.2">
      <c r="A2215" s="31"/>
      <c r="B2215" s="160" t="s">
        <v>1756</v>
      </c>
      <c r="C2215" s="176">
        <v>350000</v>
      </c>
      <c r="D2215" s="37"/>
      <c r="E2215" s="251"/>
      <c r="F2215" s="55" t="s">
        <v>1757</v>
      </c>
      <c r="H2215" s="86">
        <f>C2215</f>
        <v>350000</v>
      </c>
    </row>
    <row r="2216" spans="1:8" x14ac:dyDescent="0.2">
      <c r="A2216" s="31"/>
      <c r="B2216" s="160" t="s">
        <v>1753</v>
      </c>
      <c r="C2216" s="176">
        <v>400000</v>
      </c>
      <c r="D2216" s="37"/>
      <c r="E2216" s="214"/>
      <c r="F2216" s="55" t="s">
        <v>1758</v>
      </c>
      <c r="G2216" s="6"/>
      <c r="H2216" s="86">
        <f>C2216</f>
        <v>400000</v>
      </c>
    </row>
    <row r="2217" spans="1:8" x14ac:dyDescent="0.2">
      <c r="A2217" s="31"/>
      <c r="B2217" s="358" t="s">
        <v>1760</v>
      </c>
      <c r="C2217" s="359">
        <v>1500000</v>
      </c>
      <c r="D2217" s="40"/>
      <c r="E2217" s="144"/>
      <c r="G2217" s="6"/>
      <c r="H2217" s="86"/>
    </row>
    <row r="2218" spans="1:8" x14ac:dyDescent="0.2">
      <c r="A2218" s="31"/>
      <c r="B2218" s="358" t="s">
        <v>1761</v>
      </c>
      <c r="C2218" s="359">
        <v>2000000</v>
      </c>
      <c r="D2218" s="40"/>
      <c r="E2218" s="144"/>
      <c r="F2218" s="55" t="s">
        <v>1759</v>
      </c>
      <c r="G2218" s="6"/>
      <c r="H2218" s="86">
        <f>C2217+C2218</f>
        <v>3500000</v>
      </c>
    </row>
    <row r="2219" spans="1:8" x14ac:dyDescent="0.2">
      <c r="A2219" s="31"/>
      <c r="B2219" s="226" t="s">
        <v>1762</v>
      </c>
      <c r="C2219" s="158">
        <v>371800</v>
      </c>
      <c r="D2219" s="40"/>
      <c r="E2219" s="144"/>
      <c r="F2219" s="55" t="s">
        <v>1763</v>
      </c>
      <c r="H2219" s="86">
        <f>C2219</f>
        <v>371800</v>
      </c>
    </row>
    <row r="2220" spans="1:8" ht="15.75" customHeight="1" x14ac:dyDescent="0.2">
      <c r="A2220" s="31"/>
      <c r="B2220" s="358" t="s">
        <v>1764</v>
      </c>
      <c r="C2220" s="271">
        <v>138500</v>
      </c>
      <c r="D2220" s="40"/>
      <c r="E2220" s="144"/>
      <c r="H2220" s="86"/>
    </row>
    <row r="2221" spans="1:8" ht="14.25" customHeight="1" x14ac:dyDescent="0.2">
      <c r="A2221" s="31"/>
      <c r="B2221" s="358" t="s">
        <v>1765</v>
      </c>
      <c r="C2221" s="271">
        <v>98500</v>
      </c>
      <c r="D2221" s="40"/>
      <c r="E2221" s="144"/>
      <c r="H2221" s="86"/>
    </row>
    <row r="2222" spans="1:8" x14ac:dyDescent="0.2">
      <c r="A2222" s="31"/>
      <c r="B2222" s="358" t="s">
        <v>1766</v>
      </c>
      <c r="C2222" s="271">
        <v>100000</v>
      </c>
      <c r="D2222" s="40"/>
      <c r="E2222" s="108"/>
      <c r="H2222" s="86"/>
    </row>
    <row r="2223" spans="1:8" x14ac:dyDescent="0.2">
      <c r="A2223" s="31"/>
      <c r="B2223" s="358" t="s">
        <v>1767</v>
      </c>
      <c r="C2223" s="271">
        <v>88500</v>
      </c>
      <c r="D2223" s="40"/>
      <c r="E2223" s="108"/>
      <c r="G2223" s="6"/>
      <c r="H2223" s="86"/>
    </row>
    <row r="2224" spans="1:8" x14ac:dyDescent="0.2">
      <c r="A2224" s="31"/>
      <c r="B2224" s="358" t="s">
        <v>1768</v>
      </c>
      <c r="C2224" s="271">
        <v>90000</v>
      </c>
      <c r="D2224" s="40"/>
      <c r="E2224" s="108"/>
      <c r="G2224" s="6"/>
      <c r="H2224" s="86"/>
    </row>
    <row r="2225" spans="1:8" x14ac:dyDescent="0.2">
      <c r="A2225" s="31"/>
      <c r="B2225" s="358" t="s">
        <v>1769</v>
      </c>
      <c r="C2225" s="271">
        <v>138500</v>
      </c>
      <c r="D2225" s="40"/>
      <c r="E2225" s="108"/>
      <c r="G2225" s="44"/>
      <c r="H2225" s="86"/>
    </row>
    <row r="2226" spans="1:8" x14ac:dyDescent="0.2">
      <c r="A2226" s="31"/>
      <c r="B2226" s="358" t="s">
        <v>1770</v>
      </c>
      <c r="C2226" s="271">
        <v>109000</v>
      </c>
      <c r="D2226" s="40"/>
      <c r="E2226" s="108"/>
      <c r="G2226" s="44"/>
      <c r="H2226" s="86"/>
    </row>
    <row r="2227" spans="1:8" x14ac:dyDescent="0.2">
      <c r="A2227" s="31"/>
      <c r="B2227" s="358" t="s">
        <v>1771</v>
      </c>
      <c r="C2227" s="271">
        <v>90000</v>
      </c>
      <c r="D2227" s="40"/>
      <c r="E2227" s="108"/>
      <c r="G2227" s="44"/>
      <c r="H2227" s="86"/>
    </row>
    <row r="2228" spans="1:8" x14ac:dyDescent="0.2">
      <c r="A2228" s="31"/>
      <c r="B2228" s="358" t="s">
        <v>1772</v>
      </c>
      <c r="C2228" s="271">
        <v>80000</v>
      </c>
      <c r="D2228" s="40"/>
      <c r="E2228" s="108"/>
      <c r="G2228" s="44"/>
      <c r="H2228" s="86"/>
    </row>
    <row r="2229" spans="1:8" x14ac:dyDescent="0.2">
      <c r="A2229" s="31"/>
      <c r="B2229" s="358" t="s">
        <v>1773</v>
      </c>
      <c r="C2229" s="271">
        <v>108500</v>
      </c>
      <c r="D2229" s="40"/>
      <c r="E2229" s="108"/>
      <c r="G2229" s="44"/>
      <c r="H2229" s="86"/>
    </row>
    <row r="2230" spans="1:8" x14ac:dyDescent="0.2">
      <c r="A2230" s="31"/>
      <c r="B2230" s="358" t="s">
        <v>1774</v>
      </c>
      <c r="C2230" s="271">
        <v>80000</v>
      </c>
      <c r="D2230" s="40"/>
      <c r="E2230" s="108"/>
      <c r="F2230" s="141">
        <f>SUM(C2220:C2230)</f>
        <v>1121500</v>
      </c>
      <c r="G2230" s="44"/>
      <c r="H2230" s="86"/>
    </row>
    <row r="2231" spans="1:8" x14ac:dyDescent="0.2">
      <c r="A2231" s="31"/>
      <c r="B2231" s="358" t="s">
        <v>1775</v>
      </c>
      <c r="C2231" s="271">
        <v>190000</v>
      </c>
      <c r="D2231" s="40"/>
      <c r="E2231" s="108"/>
      <c r="G2231" s="44"/>
      <c r="H2231" s="86"/>
    </row>
    <row r="2232" spans="1:8" x14ac:dyDescent="0.2">
      <c r="A2232" s="31"/>
      <c r="B2232" s="360" t="s">
        <v>1776</v>
      </c>
      <c r="C2232" s="271">
        <v>120000</v>
      </c>
      <c r="D2232" s="40"/>
      <c r="E2232" s="108"/>
      <c r="G2232" s="44"/>
      <c r="H2232" s="86"/>
    </row>
    <row r="2233" spans="1:8" x14ac:dyDescent="0.2">
      <c r="A2233" s="31"/>
      <c r="B2233" s="358" t="s">
        <v>68</v>
      </c>
      <c r="C2233" s="271">
        <v>68500</v>
      </c>
      <c r="D2233" s="40"/>
      <c r="E2233" s="108"/>
      <c r="F2233" s="55" t="s">
        <v>1777</v>
      </c>
      <c r="G2233" s="44"/>
      <c r="H2233" s="86">
        <f>C2220+C2221+C2222+C2223+C2224+C2225+C2226+C2227+C2228+C2229+C2230+C2231+C2232+C2233</f>
        <v>1500000</v>
      </c>
    </row>
    <row r="2234" spans="1:8" x14ac:dyDescent="0.2">
      <c r="A2234" s="31"/>
      <c r="B2234" s="223" t="s">
        <v>1778</v>
      </c>
      <c r="C2234" s="271">
        <v>30000</v>
      </c>
      <c r="D2234" s="40"/>
      <c r="E2234" s="108"/>
      <c r="G2234" s="44"/>
      <c r="H2234" s="86"/>
    </row>
    <row r="2235" spans="1:8" x14ac:dyDescent="0.2">
      <c r="A2235" s="31"/>
      <c r="B2235" s="223" t="s">
        <v>1779</v>
      </c>
      <c r="C2235" s="271">
        <v>35000</v>
      </c>
      <c r="D2235" s="40"/>
      <c r="E2235" s="108"/>
      <c r="F2235" s="141"/>
      <c r="G2235" s="6"/>
    </row>
    <row r="2236" spans="1:8" x14ac:dyDescent="0.2">
      <c r="A2236" s="31"/>
      <c r="B2236" s="223" t="s">
        <v>1780</v>
      </c>
      <c r="C2236" s="271">
        <v>30000</v>
      </c>
      <c r="D2236" s="40"/>
      <c r="E2236" s="108"/>
      <c r="G2236" s="44"/>
    </row>
    <row r="2237" spans="1:8" x14ac:dyDescent="0.2">
      <c r="A2237" s="31"/>
      <c r="B2237" s="223" t="s">
        <v>1781</v>
      </c>
      <c r="C2237" s="271">
        <v>20000</v>
      </c>
      <c r="D2237" s="40"/>
      <c r="E2237" s="108"/>
      <c r="G2237" s="44"/>
    </row>
    <row r="2238" spans="1:8" x14ac:dyDescent="0.2">
      <c r="A2238" s="31"/>
      <c r="B2238" s="223" t="s">
        <v>1782</v>
      </c>
      <c r="C2238" s="271">
        <v>30000</v>
      </c>
      <c r="D2238" s="40"/>
      <c r="E2238" s="108"/>
      <c r="G2238" s="44"/>
    </row>
    <row r="2239" spans="1:8" x14ac:dyDescent="0.2">
      <c r="A2239" s="31"/>
      <c r="B2239" s="223" t="s">
        <v>1783</v>
      </c>
      <c r="C2239" s="271">
        <v>30000</v>
      </c>
      <c r="D2239" s="40"/>
      <c r="E2239" s="108"/>
      <c r="G2239" s="44"/>
    </row>
    <row r="2240" spans="1:8" x14ac:dyDescent="0.2">
      <c r="A2240" s="31"/>
      <c r="B2240" s="223" t="s">
        <v>1784</v>
      </c>
      <c r="C2240" s="271">
        <v>25000</v>
      </c>
      <c r="D2240" s="40"/>
      <c r="E2240" s="108"/>
    </row>
    <row r="2241" spans="1:8" x14ac:dyDescent="0.2">
      <c r="A2241" s="31"/>
      <c r="B2241" s="223" t="s">
        <v>1785</v>
      </c>
      <c r="C2241" s="271">
        <v>40000</v>
      </c>
      <c r="D2241" s="40"/>
      <c r="E2241" s="108"/>
    </row>
    <row r="2242" spans="1:8" x14ac:dyDescent="0.2">
      <c r="A2242" s="31"/>
      <c r="B2242" s="223" t="s">
        <v>367</v>
      </c>
      <c r="C2242" s="271">
        <v>25000</v>
      </c>
      <c r="D2242" s="40"/>
      <c r="E2242" s="108"/>
    </row>
    <row r="2243" spans="1:8" x14ac:dyDescent="0.2">
      <c r="A2243" s="31"/>
      <c r="B2243" s="223" t="s">
        <v>1786</v>
      </c>
      <c r="C2243" s="271">
        <v>25000</v>
      </c>
      <c r="D2243" s="40"/>
      <c r="E2243" s="108"/>
    </row>
    <row r="2244" spans="1:8" x14ac:dyDescent="0.2">
      <c r="A2244" s="31"/>
      <c r="B2244" s="223" t="s">
        <v>1756</v>
      </c>
      <c r="C2244" s="271">
        <v>30000</v>
      </c>
      <c r="D2244" s="40"/>
      <c r="E2244" s="108"/>
    </row>
    <row r="2245" spans="1:8" x14ac:dyDescent="0.2">
      <c r="A2245" s="31"/>
      <c r="B2245" s="223" t="s">
        <v>1787</v>
      </c>
      <c r="C2245" s="271">
        <v>40000</v>
      </c>
      <c r="D2245" s="40"/>
      <c r="E2245" s="108"/>
    </row>
    <row r="2246" spans="1:8" x14ac:dyDescent="0.2">
      <c r="A2246" s="31"/>
      <c r="B2246" s="223" t="s">
        <v>1788</v>
      </c>
      <c r="C2246" s="271">
        <v>20000</v>
      </c>
      <c r="D2246" s="40"/>
      <c r="E2246" s="108"/>
      <c r="F2246" s="161"/>
      <c r="G2246" s="141"/>
    </row>
    <row r="2247" spans="1:8" x14ac:dyDescent="0.2">
      <c r="A2247" s="31"/>
      <c r="B2247" s="223" t="s">
        <v>1789</v>
      </c>
      <c r="C2247" s="271">
        <v>15000</v>
      </c>
      <c r="D2247" s="40"/>
      <c r="E2247" s="144"/>
      <c r="G2247" s="52"/>
    </row>
    <row r="2248" spans="1:8" x14ac:dyDescent="0.2">
      <c r="A2248" s="31"/>
      <c r="B2248" s="223" t="s">
        <v>1790</v>
      </c>
      <c r="C2248" s="271">
        <v>30000</v>
      </c>
      <c r="D2248" s="40"/>
      <c r="E2248" s="144"/>
      <c r="G2248" s="52"/>
    </row>
    <row r="2249" spans="1:8" x14ac:dyDescent="0.2">
      <c r="A2249" s="31"/>
      <c r="B2249" s="223" t="s">
        <v>1791</v>
      </c>
      <c r="C2249" s="271">
        <v>30000</v>
      </c>
      <c r="D2249" s="40"/>
      <c r="E2249" s="108"/>
    </row>
    <row r="2250" spans="1:8" x14ac:dyDescent="0.2">
      <c r="A2250" s="31"/>
      <c r="B2250" s="223" t="s">
        <v>1792</v>
      </c>
      <c r="C2250" s="271">
        <v>25000</v>
      </c>
      <c r="D2250" s="40"/>
      <c r="E2250" s="108"/>
    </row>
    <row r="2251" spans="1:8" ht="12.75" customHeight="1" x14ac:dyDescent="0.2">
      <c r="A2251" s="31"/>
      <c r="B2251" s="223" t="s">
        <v>382</v>
      </c>
      <c r="C2251" s="271">
        <v>30000</v>
      </c>
      <c r="D2251" s="40"/>
      <c r="E2251" s="108"/>
      <c r="F2251" s="141"/>
      <c r="G2251" s="161"/>
    </row>
    <row r="2252" spans="1:8" x14ac:dyDescent="0.2">
      <c r="A2252" s="31"/>
      <c r="B2252" s="223" t="s">
        <v>398</v>
      </c>
      <c r="C2252" s="271">
        <v>40000</v>
      </c>
      <c r="D2252" s="40"/>
      <c r="E2252" s="108"/>
      <c r="G2252" s="79"/>
      <c r="H2252" s="86"/>
    </row>
    <row r="2253" spans="1:8" x14ac:dyDescent="0.2">
      <c r="A2253" s="31"/>
      <c r="B2253" s="223" t="s">
        <v>1793</v>
      </c>
      <c r="C2253" s="271">
        <v>30000</v>
      </c>
      <c r="D2253" s="40"/>
      <c r="E2253" s="108"/>
      <c r="G2253" s="79"/>
      <c r="H2253" s="86"/>
    </row>
    <row r="2254" spans="1:8" x14ac:dyDescent="0.2">
      <c r="A2254" s="31"/>
      <c r="B2254" s="223" t="s">
        <v>1794</v>
      </c>
      <c r="C2254" s="271">
        <v>30000</v>
      </c>
      <c r="D2254" s="40"/>
      <c r="E2254" s="108"/>
      <c r="G2254" s="79"/>
      <c r="H2254" s="86"/>
    </row>
    <row r="2255" spans="1:8" x14ac:dyDescent="0.2">
      <c r="A2255" s="31"/>
      <c r="B2255" s="223" t="s">
        <v>68</v>
      </c>
      <c r="C2255" s="271">
        <v>35000</v>
      </c>
      <c r="D2255" s="40"/>
      <c r="E2255" s="108"/>
      <c r="G2255" s="79"/>
      <c r="H2255" s="86"/>
    </row>
    <row r="2256" spans="1:8" x14ac:dyDescent="0.2">
      <c r="A2256" s="31"/>
      <c r="B2256" s="223" t="s">
        <v>1795</v>
      </c>
      <c r="C2256" s="271">
        <v>15000</v>
      </c>
      <c r="D2256" s="40"/>
      <c r="E2256" s="108"/>
      <c r="G2256" s="79"/>
      <c r="H2256" s="86"/>
    </row>
    <row r="2257" spans="1:8" x14ac:dyDescent="0.2">
      <c r="A2257" s="31"/>
      <c r="B2257" s="223" t="s">
        <v>189</v>
      </c>
      <c r="C2257" s="271">
        <v>20000</v>
      </c>
      <c r="D2257" s="40"/>
      <c r="E2257" s="131"/>
      <c r="G2257" s="79"/>
      <c r="H2257" s="86"/>
    </row>
    <row r="2258" spans="1:8" x14ac:dyDescent="0.2">
      <c r="A2258" s="31"/>
      <c r="B2258" s="223" t="s">
        <v>1796</v>
      </c>
      <c r="C2258" s="271">
        <v>25000</v>
      </c>
      <c r="D2258" s="34"/>
      <c r="E2258" s="116"/>
    </row>
    <row r="2259" spans="1:8" x14ac:dyDescent="0.2">
      <c r="A2259" s="31"/>
      <c r="B2259" s="364" t="s">
        <v>346</v>
      </c>
      <c r="C2259" s="271">
        <v>40000</v>
      </c>
      <c r="D2259" s="40"/>
      <c r="E2259" s="108"/>
      <c r="F2259" s="55" t="s">
        <v>1811</v>
      </c>
      <c r="G2259" s="79"/>
      <c r="H2259" s="86">
        <f>C2234+C2235+C2236+C2237+C2238+C2239+C2240+C2241+C2242+C2243+C2244+C2245+C2246+C2247+C2248+C2249+C2250+C2251+C2252+C2253+C2254+C2255+C2256+C2257+C2258+C2259</f>
        <v>745000</v>
      </c>
    </row>
    <row r="2260" spans="1:8" x14ac:dyDescent="0.2">
      <c r="A2260" s="31"/>
      <c r="B2260" s="361" t="s">
        <v>257</v>
      </c>
      <c r="C2260" s="276">
        <v>30000</v>
      </c>
      <c r="D2260" s="40"/>
      <c r="E2260" s="108"/>
      <c r="G2260" s="79"/>
      <c r="H2260" s="86"/>
    </row>
    <row r="2261" spans="1:8" x14ac:dyDescent="0.2">
      <c r="A2261" s="31"/>
      <c r="B2261" s="361" t="s">
        <v>1797</v>
      </c>
      <c r="C2261" s="96">
        <v>20000</v>
      </c>
      <c r="D2261" s="40"/>
      <c r="E2261" s="108"/>
      <c r="G2261" s="79"/>
      <c r="H2261" s="86"/>
    </row>
    <row r="2262" spans="1:8" x14ac:dyDescent="0.2">
      <c r="A2262" s="31"/>
      <c r="B2262" s="361" t="s">
        <v>1798</v>
      </c>
      <c r="C2262" s="96">
        <v>30000</v>
      </c>
      <c r="D2262" s="40"/>
      <c r="E2262" s="108"/>
      <c r="G2262" s="79"/>
      <c r="H2262" s="86"/>
    </row>
    <row r="2263" spans="1:8" x14ac:dyDescent="0.2">
      <c r="A2263" s="31"/>
      <c r="B2263" s="362" t="s">
        <v>1799</v>
      </c>
      <c r="C2263" s="96">
        <v>30000</v>
      </c>
      <c r="D2263" s="40"/>
      <c r="E2263" s="108"/>
      <c r="G2263" s="79"/>
      <c r="H2263" s="86"/>
    </row>
    <row r="2264" spans="1:8" x14ac:dyDescent="0.2">
      <c r="A2264" s="31"/>
      <c r="B2264" s="362" t="s">
        <v>1800</v>
      </c>
      <c r="C2264" s="96">
        <v>30000</v>
      </c>
      <c r="D2264" s="40"/>
      <c r="E2264" s="108"/>
      <c r="G2264" s="79"/>
      <c r="H2264" s="86"/>
    </row>
    <row r="2265" spans="1:8" x14ac:dyDescent="0.2">
      <c r="A2265" s="31"/>
      <c r="B2265" s="362" t="s">
        <v>1801</v>
      </c>
      <c r="C2265" s="96">
        <v>25900</v>
      </c>
      <c r="D2265" s="40"/>
      <c r="E2265" s="108"/>
      <c r="G2265" s="79"/>
      <c r="H2265" s="86"/>
    </row>
    <row r="2266" spans="1:8" x14ac:dyDescent="0.2">
      <c r="A2266" s="31"/>
      <c r="B2266" s="362" t="s">
        <v>1802</v>
      </c>
      <c r="C2266" s="96">
        <v>11300</v>
      </c>
      <c r="D2266" s="40"/>
      <c r="E2266" s="108"/>
      <c r="G2266" s="79"/>
      <c r="H2266" s="86"/>
    </row>
    <row r="2267" spans="1:8" x14ac:dyDescent="0.2">
      <c r="A2267" s="31"/>
      <c r="B2267" s="362" t="s">
        <v>1803</v>
      </c>
      <c r="C2267" s="96">
        <v>16000</v>
      </c>
      <c r="D2267" s="40"/>
      <c r="E2267" s="108"/>
      <c r="G2267" s="79"/>
      <c r="H2267" s="86"/>
    </row>
    <row r="2268" spans="1:8" x14ac:dyDescent="0.2">
      <c r="A2268" s="31"/>
      <c r="B2268" s="362" t="s">
        <v>1804</v>
      </c>
      <c r="C2268" s="96">
        <v>30000</v>
      </c>
      <c r="D2268" s="40"/>
      <c r="E2268" s="108"/>
      <c r="G2268" s="79"/>
      <c r="H2268" s="86"/>
    </row>
    <row r="2269" spans="1:8" x14ac:dyDescent="0.2">
      <c r="A2269" s="31"/>
      <c r="B2269" s="362" t="s">
        <v>1805</v>
      </c>
      <c r="C2269" s="96">
        <v>22000</v>
      </c>
      <c r="D2269" s="40"/>
      <c r="E2269" s="108"/>
      <c r="G2269" s="79"/>
      <c r="H2269" s="86"/>
    </row>
    <row r="2270" spans="1:8" x14ac:dyDescent="0.2">
      <c r="A2270" s="31"/>
      <c r="B2270" s="362" t="s">
        <v>1806</v>
      </c>
      <c r="C2270" s="96">
        <v>29900</v>
      </c>
      <c r="D2270" s="40"/>
      <c r="E2270" s="108"/>
      <c r="G2270" s="79"/>
      <c r="H2270" s="86"/>
    </row>
    <row r="2271" spans="1:8" x14ac:dyDescent="0.2">
      <c r="A2271" s="31"/>
      <c r="B2271" s="363" t="s">
        <v>1807</v>
      </c>
      <c r="C2271" s="96">
        <v>30000</v>
      </c>
      <c r="D2271" s="40"/>
      <c r="E2271" s="108"/>
      <c r="G2271" s="79"/>
      <c r="H2271" s="86"/>
    </row>
    <row r="2272" spans="1:8" x14ac:dyDescent="0.2">
      <c r="A2272" s="31"/>
      <c r="B2272" s="361" t="s">
        <v>1808</v>
      </c>
      <c r="C2272" s="96">
        <v>30000</v>
      </c>
      <c r="D2272" s="40"/>
      <c r="E2272" s="108"/>
      <c r="G2272" s="79"/>
      <c r="H2272" s="86"/>
    </row>
    <row r="2273" spans="1:8" x14ac:dyDescent="0.2">
      <c r="A2273" s="31"/>
      <c r="B2273" s="361" t="s">
        <v>1809</v>
      </c>
      <c r="C2273" s="96">
        <v>30000</v>
      </c>
      <c r="D2273" s="40"/>
      <c r="E2273" s="108">
        <v>2756.7</v>
      </c>
      <c r="G2273" s="79"/>
      <c r="H2273" s="86"/>
    </row>
    <row r="2274" spans="1:8" ht="13.5" thickBot="1" x14ac:dyDescent="0.25">
      <c r="A2274" s="31"/>
      <c r="B2274" s="361" t="s">
        <v>1810</v>
      </c>
      <c r="C2274" s="96">
        <v>25900</v>
      </c>
      <c r="D2274" s="40"/>
      <c r="E2274" s="108"/>
      <c r="F2274" s="55" t="s">
        <v>1812</v>
      </c>
      <c r="G2274" s="79"/>
      <c r="H2274" s="86">
        <f>C2260+C2261+C2262+C2263+C2264+C2265+C2266+C2267+C2268+C2269+C2270+C2271+C2272+C2273+C2274</f>
        <v>391000</v>
      </c>
    </row>
    <row r="2275" spans="1:8" ht="14.25" thickTop="1" thickBot="1" x14ac:dyDescent="0.25">
      <c r="A2275" s="31"/>
      <c r="B2275" s="76" t="s">
        <v>18</v>
      </c>
      <c r="C2275" s="80">
        <f>SUM(C2214:C2274)</f>
        <v>7557800</v>
      </c>
      <c r="D2275" s="100"/>
      <c r="E2275" s="80">
        <f>SUM(E2273)</f>
        <v>2756.7</v>
      </c>
    </row>
    <row r="2276" spans="1:8" ht="13.5" thickTop="1" x14ac:dyDescent="0.2">
      <c r="A2276" s="31"/>
      <c r="B2276" s="55"/>
      <c r="C2276" s="50"/>
      <c r="D2276" s="1"/>
      <c r="E2276" s="139"/>
    </row>
    <row r="2277" spans="1:8" ht="15.75" customHeight="1" x14ac:dyDescent="0.25">
      <c r="A2277" s="54"/>
      <c r="B2277" s="87" t="s">
        <v>2022</v>
      </c>
      <c r="C2277" s="182"/>
      <c r="D2277" s="1"/>
      <c r="E2277" s="139"/>
    </row>
    <row r="2278" spans="1:8" ht="13.5" thickBot="1" x14ac:dyDescent="0.25">
      <c r="A2278" s="54"/>
      <c r="B2278" s="55"/>
      <c r="C2278" s="180"/>
      <c r="D2278" s="34"/>
      <c r="E2278" s="143" t="s">
        <v>14</v>
      </c>
    </row>
    <row r="2279" spans="1:8" ht="14.25" thickTop="1" thickBot="1" x14ac:dyDescent="0.25">
      <c r="B2279" s="36" t="s">
        <v>16</v>
      </c>
      <c r="C2279" s="189" t="s">
        <v>17</v>
      </c>
      <c r="D2279" s="89"/>
      <c r="E2279" s="113" t="s">
        <v>61</v>
      </c>
    </row>
    <row r="2280" spans="1:8" ht="13.5" thickTop="1" x14ac:dyDescent="0.2">
      <c r="A2280" s="15">
        <v>9</v>
      </c>
      <c r="B2280" s="239" t="s">
        <v>246</v>
      </c>
      <c r="C2280" s="277">
        <v>3029</v>
      </c>
      <c r="D2280" s="1"/>
      <c r="E2280" s="144"/>
    </row>
    <row r="2281" spans="1:8" x14ac:dyDescent="0.2">
      <c r="A2281" s="15">
        <v>9</v>
      </c>
      <c r="B2281" s="213" t="s">
        <v>247</v>
      </c>
      <c r="C2281" s="271">
        <v>1557</v>
      </c>
      <c r="D2281" s="1"/>
      <c r="E2281" s="108"/>
    </row>
    <row r="2282" spans="1:8" x14ac:dyDescent="0.2">
      <c r="A2282" s="15">
        <v>9</v>
      </c>
      <c r="B2282" s="213" t="s">
        <v>248</v>
      </c>
      <c r="C2282" s="271">
        <v>17669</v>
      </c>
      <c r="D2282" s="1"/>
      <c r="E2282" s="108"/>
    </row>
    <row r="2283" spans="1:8" x14ac:dyDescent="0.2">
      <c r="A2283" s="15">
        <v>9</v>
      </c>
      <c r="B2283" s="213" t="s">
        <v>249</v>
      </c>
      <c r="C2283" s="271">
        <v>9793</v>
      </c>
      <c r="D2283" s="1"/>
      <c r="E2283" s="108"/>
    </row>
    <row r="2284" spans="1:8" x14ac:dyDescent="0.2">
      <c r="A2284" s="15">
        <v>9</v>
      </c>
      <c r="B2284" s="213" t="s">
        <v>250</v>
      </c>
      <c r="C2284" s="271">
        <v>4896</v>
      </c>
      <c r="D2284" s="1"/>
      <c r="E2284" s="108"/>
    </row>
    <row r="2285" spans="1:8" x14ac:dyDescent="0.2">
      <c r="A2285" s="15">
        <v>9</v>
      </c>
      <c r="B2285" s="213" t="s">
        <v>251</v>
      </c>
      <c r="C2285" s="271">
        <v>5048</v>
      </c>
      <c r="D2285" s="1"/>
      <c r="E2285" s="108"/>
    </row>
    <row r="2286" spans="1:8" x14ac:dyDescent="0.2">
      <c r="A2286" s="15">
        <v>9</v>
      </c>
      <c r="B2286" s="213" t="s">
        <v>252</v>
      </c>
      <c r="C2286" s="271">
        <v>1777</v>
      </c>
      <c r="D2286" s="1"/>
      <c r="E2286" s="108"/>
    </row>
    <row r="2287" spans="1:8" x14ac:dyDescent="0.2">
      <c r="A2287" s="15">
        <v>9</v>
      </c>
      <c r="B2287" s="213" t="s">
        <v>253</v>
      </c>
      <c r="C2287" s="271">
        <v>6562</v>
      </c>
      <c r="D2287" s="1"/>
      <c r="E2287" s="108"/>
    </row>
    <row r="2288" spans="1:8" x14ac:dyDescent="0.2">
      <c r="A2288" s="15">
        <v>9</v>
      </c>
      <c r="B2288" s="213" t="s">
        <v>254</v>
      </c>
      <c r="C2288" s="271">
        <v>5423</v>
      </c>
      <c r="D2288" s="1"/>
      <c r="E2288" s="108"/>
    </row>
    <row r="2289" spans="1:5" x14ac:dyDescent="0.2">
      <c r="A2289" s="15">
        <v>9</v>
      </c>
      <c r="B2289" s="213" t="s">
        <v>255</v>
      </c>
      <c r="C2289" s="271">
        <v>1759</v>
      </c>
      <c r="D2289" s="1"/>
      <c r="E2289" s="108"/>
    </row>
    <row r="2290" spans="1:5" x14ac:dyDescent="0.2">
      <c r="A2290" s="15">
        <v>9</v>
      </c>
      <c r="B2290" s="213" t="s">
        <v>256</v>
      </c>
      <c r="C2290" s="271">
        <v>6815</v>
      </c>
      <c r="D2290" s="1"/>
      <c r="E2290" s="108"/>
    </row>
    <row r="2291" spans="1:5" x14ac:dyDescent="0.2">
      <c r="A2291" s="15">
        <v>9</v>
      </c>
      <c r="B2291" s="213" t="s">
        <v>257</v>
      </c>
      <c r="C2291" s="271">
        <v>400064</v>
      </c>
      <c r="D2291" s="1"/>
      <c r="E2291" s="108"/>
    </row>
    <row r="2292" spans="1:5" x14ac:dyDescent="0.2">
      <c r="A2292" s="15">
        <v>9</v>
      </c>
      <c r="B2292" s="213" t="s">
        <v>258</v>
      </c>
      <c r="C2292" s="271">
        <v>14222</v>
      </c>
      <c r="D2292" s="1"/>
      <c r="E2292" s="108"/>
    </row>
    <row r="2293" spans="1:5" x14ac:dyDescent="0.2">
      <c r="B2293" s="213" t="s">
        <v>259</v>
      </c>
      <c r="C2293" s="271">
        <v>3533</v>
      </c>
      <c r="D2293" s="1"/>
      <c r="E2293" s="108"/>
    </row>
    <row r="2294" spans="1:5" x14ac:dyDescent="0.2">
      <c r="B2294" s="213" t="s">
        <v>260</v>
      </c>
      <c r="C2294" s="271">
        <v>6058</v>
      </c>
      <c r="D2294" s="1"/>
      <c r="E2294" s="108"/>
    </row>
    <row r="2295" spans="1:5" x14ac:dyDescent="0.2">
      <c r="A2295" s="15">
        <v>9</v>
      </c>
      <c r="B2295" s="213" t="s">
        <v>261</v>
      </c>
      <c r="C2295" s="271">
        <v>17341</v>
      </c>
      <c r="D2295" s="1"/>
      <c r="E2295" s="108"/>
    </row>
    <row r="2296" spans="1:5" x14ac:dyDescent="0.2">
      <c r="A2296" s="15">
        <v>9</v>
      </c>
      <c r="B2296" s="213" t="s">
        <v>262</v>
      </c>
      <c r="C2296" s="271">
        <v>52618</v>
      </c>
      <c r="D2296" s="1"/>
      <c r="E2296" s="108"/>
    </row>
    <row r="2297" spans="1:5" x14ac:dyDescent="0.2">
      <c r="A2297" s="15">
        <v>9</v>
      </c>
      <c r="B2297" s="213" t="s">
        <v>263</v>
      </c>
      <c r="C2297" s="271">
        <v>4291</v>
      </c>
      <c r="D2297" s="1"/>
      <c r="E2297" s="108"/>
    </row>
    <row r="2298" spans="1:5" x14ac:dyDescent="0.2">
      <c r="A2298" s="15">
        <v>9</v>
      </c>
      <c r="B2298" s="213" t="s">
        <v>264</v>
      </c>
      <c r="C2298" s="271">
        <v>9995</v>
      </c>
      <c r="D2298" s="1"/>
      <c r="E2298" s="108"/>
    </row>
    <row r="2299" spans="1:5" x14ac:dyDescent="0.2">
      <c r="A2299" s="15">
        <v>9</v>
      </c>
      <c r="B2299" s="213" t="s">
        <v>265</v>
      </c>
      <c r="C2299" s="271">
        <v>4543</v>
      </c>
      <c r="D2299" s="1"/>
      <c r="E2299" s="108"/>
    </row>
    <row r="2300" spans="1:5" x14ac:dyDescent="0.2">
      <c r="A2300" s="15">
        <v>9</v>
      </c>
      <c r="B2300" s="213" t="s">
        <v>266</v>
      </c>
      <c r="C2300" s="271">
        <v>6007</v>
      </c>
      <c r="D2300" s="1"/>
      <c r="E2300" s="108"/>
    </row>
    <row r="2301" spans="1:5" x14ac:dyDescent="0.2">
      <c r="A2301" s="15">
        <v>9</v>
      </c>
      <c r="B2301" s="213" t="s">
        <v>267</v>
      </c>
      <c r="C2301" s="271">
        <v>4543</v>
      </c>
      <c r="D2301" s="1"/>
      <c r="E2301" s="108"/>
    </row>
    <row r="2302" spans="1:5" x14ac:dyDescent="0.2">
      <c r="A2302" s="15">
        <v>9</v>
      </c>
      <c r="B2302" s="213" t="s">
        <v>268</v>
      </c>
      <c r="C2302" s="271">
        <v>18931</v>
      </c>
      <c r="D2302" s="1"/>
      <c r="E2302" s="108"/>
    </row>
    <row r="2303" spans="1:5" x14ac:dyDescent="0.2">
      <c r="A2303" s="15">
        <v>9</v>
      </c>
      <c r="B2303" s="213" t="s">
        <v>268</v>
      </c>
      <c r="C2303" s="271">
        <v>10288</v>
      </c>
      <c r="D2303" s="1"/>
      <c r="E2303" s="108"/>
    </row>
    <row r="2304" spans="1:5" x14ac:dyDescent="0.2">
      <c r="A2304" s="15">
        <v>9</v>
      </c>
      <c r="B2304" s="213" t="s">
        <v>268</v>
      </c>
      <c r="C2304" s="271">
        <v>7315</v>
      </c>
      <c r="D2304" s="1"/>
      <c r="E2304" s="108"/>
    </row>
    <row r="2305" spans="1:5" x14ac:dyDescent="0.2">
      <c r="A2305" s="15">
        <v>9</v>
      </c>
      <c r="B2305" s="213" t="s">
        <v>269</v>
      </c>
      <c r="C2305" s="271">
        <v>9642</v>
      </c>
      <c r="D2305" s="1"/>
      <c r="E2305" s="108"/>
    </row>
    <row r="2306" spans="1:5" x14ac:dyDescent="0.2">
      <c r="A2306" s="15">
        <v>9</v>
      </c>
      <c r="B2306" s="213" t="s">
        <v>270</v>
      </c>
      <c r="C2306" s="271">
        <v>50484</v>
      </c>
      <c r="D2306" s="1"/>
      <c r="E2306" s="108"/>
    </row>
    <row r="2307" spans="1:5" x14ac:dyDescent="0.2">
      <c r="A2307" s="15">
        <v>9</v>
      </c>
      <c r="B2307" s="213" t="s">
        <v>271</v>
      </c>
      <c r="C2307" s="271">
        <v>6461</v>
      </c>
      <c r="D2307" s="1"/>
      <c r="E2307" s="108"/>
    </row>
    <row r="2308" spans="1:5" x14ac:dyDescent="0.2">
      <c r="A2308" s="15">
        <v>9</v>
      </c>
      <c r="B2308" s="213" t="s">
        <v>272</v>
      </c>
      <c r="C2308" s="271">
        <v>9995</v>
      </c>
      <c r="D2308" s="1"/>
      <c r="E2308" s="108"/>
    </row>
    <row r="2309" spans="1:5" x14ac:dyDescent="0.2">
      <c r="A2309" s="15">
        <v>9</v>
      </c>
      <c r="B2309" s="213" t="s">
        <v>273</v>
      </c>
      <c r="C2309" s="271">
        <v>5329</v>
      </c>
      <c r="D2309" s="1"/>
      <c r="E2309" s="108"/>
    </row>
    <row r="2310" spans="1:5" x14ac:dyDescent="0.2">
      <c r="A2310" s="15">
        <v>9</v>
      </c>
      <c r="B2310" s="213" t="s">
        <v>274</v>
      </c>
      <c r="C2310" s="271">
        <v>7572</v>
      </c>
      <c r="D2310" s="1"/>
      <c r="E2310" s="108"/>
    </row>
    <row r="2311" spans="1:5" x14ac:dyDescent="0.2">
      <c r="A2311" s="15">
        <v>9</v>
      </c>
      <c r="B2311" s="213" t="s">
        <v>275</v>
      </c>
      <c r="C2311" s="271">
        <v>8005</v>
      </c>
      <c r="D2311" s="1"/>
      <c r="E2311" s="108"/>
    </row>
    <row r="2312" spans="1:5" x14ac:dyDescent="0.2">
      <c r="A2312" s="15">
        <v>9</v>
      </c>
      <c r="B2312" s="213" t="s">
        <v>276</v>
      </c>
      <c r="C2312" s="271">
        <v>12621</v>
      </c>
      <c r="D2312" s="1"/>
      <c r="E2312" s="131"/>
    </row>
    <row r="2313" spans="1:5" x14ac:dyDescent="0.2">
      <c r="A2313" s="54"/>
      <c r="B2313" s="213" t="s">
        <v>277</v>
      </c>
      <c r="C2313" s="271">
        <v>23323</v>
      </c>
      <c r="D2313" s="34"/>
      <c r="E2313" s="116"/>
    </row>
    <row r="2314" spans="1:5" x14ac:dyDescent="0.2">
      <c r="B2314" s="213" t="s">
        <v>278</v>
      </c>
      <c r="C2314" s="271">
        <v>39175</v>
      </c>
      <c r="D2314" s="89"/>
      <c r="E2314" s="118"/>
    </row>
    <row r="2315" spans="1:5" x14ac:dyDescent="0.2">
      <c r="A2315" s="15">
        <v>9</v>
      </c>
      <c r="B2315" s="213" t="s">
        <v>279</v>
      </c>
      <c r="C2315" s="271">
        <v>34076</v>
      </c>
      <c r="D2315" s="1"/>
      <c r="E2315" s="108"/>
    </row>
    <row r="2316" spans="1:5" x14ac:dyDescent="0.2">
      <c r="B2316" s="213" t="s">
        <v>280</v>
      </c>
      <c r="C2316" s="271">
        <v>6058</v>
      </c>
      <c r="D2316" s="1"/>
      <c r="E2316" s="108"/>
    </row>
    <row r="2317" spans="1:5" x14ac:dyDescent="0.2">
      <c r="A2317" s="54"/>
      <c r="B2317" s="213" t="s">
        <v>281</v>
      </c>
      <c r="C2317" s="271">
        <v>90164</v>
      </c>
      <c r="D2317" s="34"/>
      <c r="E2317" s="116"/>
    </row>
    <row r="2318" spans="1:5" x14ac:dyDescent="0.2">
      <c r="B2318" s="213" t="s">
        <v>282</v>
      </c>
      <c r="C2318" s="271">
        <v>9591</v>
      </c>
      <c r="D2318" s="89"/>
      <c r="E2318" s="118"/>
    </row>
    <row r="2319" spans="1:5" x14ac:dyDescent="0.2">
      <c r="A2319" s="15">
        <v>9</v>
      </c>
      <c r="B2319" s="213" t="s">
        <v>283</v>
      </c>
      <c r="C2319" s="271">
        <v>24859</v>
      </c>
      <c r="D2319" s="1"/>
      <c r="E2319" s="108"/>
    </row>
    <row r="2320" spans="1:5" x14ac:dyDescent="0.2">
      <c r="A2320" s="15">
        <v>9</v>
      </c>
      <c r="B2320" s="213" t="s">
        <v>284</v>
      </c>
      <c r="C2320" s="271">
        <v>10601</v>
      </c>
      <c r="D2320" s="1"/>
      <c r="E2320" s="108"/>
    </row>
    <row r="2321" spans="1:9" x14ac:dyDescent="0.2">
      <c r="A2321" s="15">
        <v>9</v>
      </c>
      <c r="B2321" s="213" t="s">
        <v>285</v>
      </c>
      <c r="C2321" s="271">
        <v>8531</v>
      </c>
      <c r="D2321" s="1"/>
      <c r="E2321" s="108"/>
    </row>
    <row r="2322" spans="1:9" x14ac:dyDescent="0.2">
      <c r="A2322" s="15">
        <v>9</v>
      </c>
      <c r="B2322" s="213" t="s">
        <v>286</v>
      </c>
      <c r="C2322" s="271">
        <v>37927</v>
      </c>
      <c r="D2322" s="1"/>
      <c r="E2322" s="108"/>
    </row>
    <row r="2323" spans="1:9" x14ac:dyDescent="0.2">
      <c r="A2323" s="15">
        <v>9</v>
      </c>
      <c r="B2323" s="213" t="s">
        <v>287</v>
      </c>
      <c r="C2323" s="271">
        <v>6815</v>
      </c>
      <c r="D2323" s="1"/>
      <c r="E2323" s="108"/>
    </row>
    <row r="2324" spans="1:9" x14ac:dyDescent="0.2">
      <c r="A2324" s="15">
        <v>9</v>
      </c>
      <c r="B2324" s="213" t="s">
        <v>288</v>
      </c>
      <c r="C2324" s="271">
        <v>25242</v>
      </c>
      <c r="D2324" s="1"/>
      <c r="E2324" s="108"/>
    </row>
    <row r="2325" spans="1:9" x14ac:dyDescent="0.2">
      <c r="A2325" s="15">
        <v>9</v>
      </c>
      <c r="B2325" s="213" t="s">
        <v>289</v>
      </c>
      <c r="C2325" s="271">
        <v>197414</v>
      </c>
      <c r="D2325" s="1"/>
      <c r="E2325" s="108"/>
    </row>
    <row r="2326" spans="1:9" x14ac:dyDescent="0.2">
      <c r="A2326" s="15">
        <v>9</v>
      </c>
      <c r="B2326" s="213" t="s">
        <v>290</v>
      </c>
      <c r="C2326" s="271">
        <v>7783</v>
      </c>
      <c r="D2326" s="1"/>
      <c r="E2326" s="108"/>
    </row>
    <row r="2327" spans="1:9" x14ac:dyDescent="0.2">
      <c r="A2327" s="15">
        <v>9</v>
      </c>
      <c r="B2327" s="213" t="s">
        <v>289</v>
      </c>
      <c r="C2327" s="271">
        <v>175179</v>
      </c>
      <c r="D2327" s="1"/>
      <c r="E2327" s="108"/>
    </row>
    <row r="2328" spans="1:9" x14ac:dyDescent="0.2">
      <c r="A2328" s="15">
        <v>9</v>
      </c>
      <c r="B2328" s="213" t="s">
        <v>291</v>
      </c>
      <c r="C2328" s="271">
        <v>68933</v>
      </c>
      <c r="D2328" s="1"/>
      <c r="E2328" s="108"/>
    </row>
    <row r="2329" spans="1:9" x14ac:dyDescent="0.2">
      <c r="A2329" s="15">
        <v>9</v>
      </c>
      <c r="B2329" s="213" t="s">
        <v>292</v>
      </c>
      <c r="C2329" s="271">
        <v>1817</v>
      </c>
      <c r="D2329" s="1"/>
      <c r="E2329" s="108"/>
    </row>
    <row r="2330" spans="1:9" x14ac:dyDescent="0.2">
      <c r="A2330" s="15">
        <v>9</v>
      </c>
      <c r="B2330" s="213" t="s">
        <v>293</v>
      </c>
      <c r="C2330" s="271">
        <v>10601</v>
      </c>
      <c r="D2330" s="1"/>
      <c r="E2330" s="108"/>
    </row>
    <row r="2331" spans="1:9" x14ac:dyDescent="0.2">
      <c r="A2331" s="15">
        <v>9</v>
      </c>
      <c r="B2331" s="213" t="s">
        <v>294</v>
      </c>
      <c r="C2331" s="271">
        <v>18109</v>
      </c>
      <c r="D2331" s="1"/>
      <c r="E2331" s="108"/>
    </row>
    <row r="2332" spans="1:9" x14ac:dyDescent="0.2">
      <c r="A2332" s="15">
        <v>9</v>
      </c>
      <c r="B2332" s="213" t="s">
        <v>295</v>
      </c>
      <c r="C2332" s="271">
        <v>62210</v>
      </c>
      <c r="D2332" s="1"/>
      <c r="E2332" s="108"/>
    </row>
    <row r="2333" spans="1:9" x14ac:dyDescent="0.2">
      <c r="A2333" s="15">
        <v>9</v>
      </c>
      <c r="B2333" s="213" t="s">
        <v>296</v>
      </c>
      <c r="C2333" s="271">
        <v>500000</v>
      </c>
      <c r="D2333" s="1"/>
      <c r="E2333" s="108"/>
    </row>
    <row r="2334" spans="1:9" x14ac:dyDescent="0.2">
      <c r="A2334" s="15">
        <v>9</v>
      </c>
      <c r="B2334" s="213" t="s">
        <v>297</v>
      </c>
      <c r="C2334" s="271">
        <v>7786</v>
      </c>
      <c r="D2334" s="1"/>
      <c r="E2334" s="108"/>
    </row>
    <row r="2335" spans="1:9" x14ac:dyDescent="0.2">
      <c r="A2335" s="15">
        <v>9</v>
      </c>
      <c r="B2335" s="213" t="s">
        <v>298</v>
      </c>
      <c r="C2335" s="271">
        <v>12267</v>
      </c>
      <c r="D2335" s="1"/>
      <c r="E2335" s="108"/>
    </row>
    <row r="2336" spans="1:9" s="1" customFormat="1" x14ac:dyDescent="0.2">
      <c r="A2336" s="31"/>
      <c r="B2336" s="213" t="s">
        <v>299</v>
      </c>
      <c r="C2336" s="271">
        <v>10399</v>
      </c>
      <c r="E2336" s="108"/>
      <c r="F2336" s="55"/>
      <c r="G2336" s="17"/>
      <c r="H2336" s="88"/>
      <c r="I2336" s="7"/>
    </row>
    <row r="2337" spans="1:9" s="1" customFormat="1" x14ac:dyDescent="0.2">
      <c r="A2337" s="31"/>
      <c r="B2337" s="213" t="s">
        <v>300</v>
      </c>
      <c r="C2337" s="271">
        <v>15145</v>
      </c>
      <c r="D2337" s="34"/>
      <c r="E2337" s="116"/>
      <c r="F2337" s="55"/>
      <c r="G2337" s="17"/>
      <c r="H2337" s="88"/>
      <c r="I2337" s="7"/>
    </row>
    <row r="2338" spans="1:9" s="1" customFormat="1" x14ac:dyDescent="0.2">
      <c r="A2338" s="31"/>
      <c r="B2338" s="213" t="s">
        <v>301</v>
      </c>
      <c r="C2338" s="271">
        <v>7933</v>
      </c>
      <c r="D2338" s="89"/>
      <c r="E2338" s="118"/>
      <c r="F2338" s="55"/>
      <c r="G2338" s="17"/>
      <c r="H2338" s="88"/>
      <c r="I2338" s="7"/>
    </row>
    <row r="2339" spans="1:9" x14ac:dyDescent="0.2">
      <c r="A2339" s="15">
        <v>9</v>
      </c>
      <c r="B2339" s="213" t="s">
        <v>301</v>
      </c>
      <c r="C2339" s="271">
        <v>39262</v>
      </c>
      <c r="D2339" s="1"/>
      <c r="E2339" s="108"/>
    </row>
    <row r="2340" spans="1:9" x14ac:dyDescent="0.2">
      <c r="A2340" s="15">
        <v>9</v>
      </c>
      <c r="B2340" s="213" t="s">
        <v>302</v>
      </c>
      <c r="C2340" s="271">
        <v>29280</v>
      </c>
      <c r="D2340" s="1"/>
      <c r="E2340" s="108"/>
    </row>
    <row r="2341" spans="1:9" x14ac:dyDescent="0.2">
      <c r="A2341" s="15">
        <v>9</v>
      </c>
      <c r="B2341" s="213" t="s">
        <v>303</v>
      </c>
      <c r="C2341" s="271">
        <v>87157</v>
      </c>
      <c r="D2341" s="1"/>
      <c r="E2341" s="108"/>
    </row>
    <row r="2342" spans="1:9" x14ac:dyDescent="0.2">
      <c r="A2342" s="15">
        <v>9</v>
      </c>
      <c r="B2342" s="213" t="s">
        <v>304</v>
      </c>
      <c r="C2342" s="271">
        <v>4687</v>
      </c>
      <c r="D2342" s="1"/>
      <c r="E2342" s="108"/>
    </row>
    <row r="2343" spans="1:9" x14ac:dyDescent="0.2">
      <c r="A2343" s="15">
        <v>9</v>
      </c>
      <c r="B2343" s="213" t="s">
        <v>305</v>
      </c>
      <c r="C2343" s="271">
        <v>6727</v>
      </c>
      <c r="D2343" s="1"/>
      <c r="E2343" s="108"/>
    </row>
    <row r="2344" spans="1:9" x14ac:dyDescent="0.2">
      <c r="A2344" s="15">
        <v>9</v>
      </c>
      <c r="B2344" s="213" t="s">
        <v>305</v>
      </c>
      <c r="C2344" s="271">
        <v>4435</v>
      </c>
      <c r="D2344" s="1"/>
      <c r="E2344" s="108"/>
    </row>
    <row r="2345" spans="1:9" x14ac:dyDescent="0.2">
      <c r="A2345" s="15">
        <v>9</v>
      </c>
      <c r="B2345" s="213" t="s">
        <v>306</v>
      </c>
      <c r="C2345" s="271">
        <v>6461</v>
      </c>
      <c r="D2345" s="1"/>
      <c r="E2345" s="108"/>
    </row>
    <row r="2346" spans="1:9" x14ac:dyDescent="0.2">
      <c r="A2346" s="15">
        <v>9</v>
      </c>
      <c r="B2346" s="213" t="s">
        <v>304</v>
      </c>
      <c r="C2346" s="271">
        <v>5048</v>
      </c>
      <c r="D2346" s="1"/>
      <c r="E2346" s="108"/>
    </row>
    <row r="2347" spans="1:9" x14ac:dyDescent="0.2">
      <c r="A2347" s="15">
        <v>9</v>
      </c>
      <c r="B2347" s="263" t="s">
        <v>307</v>
      </c>
      <c r="C2347" s="271">
        <v>2365</v>
      </c>
      <c r="D2347" s="1"/>
      <c r="E2347" s="108"/>
    </row>
    <row r="2348" spans="1:9" x14ac:dyDescent="0.2">
      <c r="A2348" s="15">
        <v>9</v>
      </c>
      <c r="B2348" s="213" t="s">
        <v>308</v>
      </c>
      <c r="C2348" s="271">
        <v>6490</v>
      </c>
      <c r="D2348" s="1"/>
      <c r="E2348" s="108"/>
    </row>
    <row r="2349" spans="1:9" x14ac:dyDescent="0.2">
      <c r="A2349" s="15">
        <v>9</v>
      </c>
      <c r="B2349" s="213" t="s">
        <v>309</v>
      </c>
      <c r="C2349" s="271">
        <v>7774</v>
      </c>
      <c r="D2349" s="1"/>
      <c r="E2349" s="108"/>
    </row>
    <row r="2350" spans="1:9" ht="13.5" thickBot="1" x14ac:dyDescent="0.25">
      <c r="A2350" s="15">
        <v>9</v>
      </c>
      <c r="B2350" s="264" t="s">
        <v>310</v>
      </c>
      <c r="C2350" s="278">
        <v>19082</v>
      </c>
      <c r="D2350" s="1"/>
      <c r="E2350" s="109"/>
    </row>
    <row r="2351" spans="1:9" ht="13.5" thickTop="1" x14ac:dyDescent="0.2">
      <c r="B2351" s="407"/>
      <c r="C2351" s="377"/>
      <c r="D2351" s="1"/>
      <c r="E2351" s="139"/>
    </row>
    <row r="2352" spans="1:9" ht="13.5" thickBot="1" x14ac:dyDescent="0.25">
      <c r="A2352" s="54"/>
      <c r="B2352" s="55"/>
      <c r="C2352" s="180"/>
      <c r="D2352" s="34"/>
      <c r="E2352" s="143" t="s">
        <v>14</v>
      </c>
    </row>
    <row r="2353" spans="1:5" ht="14.25" thickTop="1" thickBot="1" x14ac:dyDescent="0.25">
      <c r="B2353" s="36" t="s">
        <v>16</v>
      </c>
      <c r="C2353" s="189" t="s">
        <v>17</v>
      </c>
      <c r="D2353" s="89"/>
      <c r="E2353" s="113" t="s">
        <v>61</v>
      </c>
    </row>
    <row r="2354" spans="1:5" ht="13.5" thickTop="1" x14ac:dyDescent="0.2">
      <c r="A2354" s="54"/>
      <c r="B2354" s="213" t="s">
        <v>311</v>
      </c>
      <c r="C2354" s="271">
        <v>1918</v>
      </c>
      <c r="D2354" s="34"/>
      <c r="E2354" s="116"/>
    </row>
    <row r="2355" spans="1:5" x14ac:dyDescent="0.2">
      <c r="B2355" s="213" t="s">
        <v>312</v>
      </c>
      <c r="C2355" s="271">
        <v>132806</v>
      </c>
      <c r="D2355" s="89"/>
      <c r="E2355" s="118"/>
    </row>
    <row r="2356" spans="1:5" x14ac:dyDescent="0.2">
      <c r="A2356" s="15">
        <v>9</v>
      </c>
      <c r="B2356" s="213" t="s">
        <v>312</v>
      </c>
      <c r="C2356" s="271">
        <v>5971</v>
      </c>
      <c r="D2356" s="1"/>
      <c r="E2356" s="144"/>
    </row>
    <row r="2357" spans="1:5" x14ac:dyDescent="0.2">
      <c r="A2357" s="15">
        <v>9</v>
      </c>
      <c r="B2357" s="213" t="s">
        <v>313</v>
      </c>
      <c r="C2357" s="271">
        <v>219100</v>
      </c>
      <c r="D2357" s="1"/>
      <c r="E2357" s="108"/>
    </row>
    <row r="2358" spans="1:5" x14ac:dyDescent="0.2">
      <c r="A2358" s="15">
        <v>9</v>
      </c>
      <c r="B2358" s="213" t="s">
        <v>314</v>
      </c>
      <c r="C2358" s="271">
        <v>9058</v>
      </c>
      <c r="D2358" s="1"/>
      <c r="E2358" s="108"/>
    </row>
    <row r="2359" spans="1:5" x14ac:dyDescent="0.2">
      <c r="A2359" s="15">
        <v>9</v>
      </c>
      <c r="B2359" s="213" t="s">
        <v>315</v>
      </c>
      <c r="C2359" s="271">
        <v>22057</v>
      </c>
      <c r="D2359" s="1"/>
      <c r="E2359" s="108"/>
    </row>
    <row r="2360" spans="1:5" x14ac:dyDescent="0.2">
      <c r="A2360" s="15">
        <v>9</v>
      </c>
      <c r="B2360" s="213" t="s">
        <v>186</v>
      </c>
      <c r="C2360" s="271">
        <v>2394</v>
      </c>
      <c r="D2360" s="1"/>
      <c r="E2360" s="108"/>
    </row>
    <row r="2361" spans="1:5" x14ac:dyDescent="0.2">
      <c r="A2361" s="15">
        <v>9</v>
      </c>
      <c r="B2361" s="213" t="s">
        <v>316</v>
      </c>
      <c r="C2361" s="271">
        <v>124529</v>
      </c>
      <c r="D2361" s="1"/>
      <c r="E2361" s="108"/>
    </row>
    <row r="2362" spans="1:5" x14ac:dyDescent="0.2">
      <c r="A2362" s="15">
        <v>9</v>
      </c>
      <c r="B2362" s="213" t="s">
        <v>317</v>
      </c>
      <c r="C2362" s="271">
        <v>29129</v>
      </c>
      <c r="D2362" s="1"/>
      <c r="E2362" s="108"/>
    </row>
    <row r="2363" spans="1:5" x14ac:dyDescent="0.2">
      <c r="A2363" s="15">
        <v>9</v>
      </c>
      <c r="B2363" s="213" t="s">
        <v>318</v>
      </c>
      <c r="C2363" s="271">
        <v>3180</v>
      </c>
      <c r="D2363" s="1"/>
      <c r="E2363" s="108"/>
    </row>
    <row r="2364" spans="1:5" x14ac:dyDescent="0.2">
      <c r="A2364" s="15">
        <v>9</v>
      </c>
      <c r="B2364" s="213" t="s">
        <v>319</v>
      </c>
      <c r="C2364" s="271">
        <v>31855</v>
      </c>
      <c r="D2364" s="1"/>
      <c r="E2364" s="108"/>
    </row>
    <row r="2365" spans="1:5" x14ac:dyDescent="0.2">
      <c r="A2365" s="15">
        <v>9</v>
      </c>
      <c r="B2365" s="213" t="s">
        <v>320</v>
      </c>
      <c r="C2365" s="271">
        <v>165459</v>
      </c>
      <c r="D2365" s="1"/>
      <c r="E2365" s="108"/>
    </row>
    <row r="2366" spans="1:5" x14ac:dyDescent="0.2">
      <c r="A2366" s="15">
        <v>9</v>
      </c>
      <c r="B2366" s="213" t="s">
        <v>321</v>
      </c>
      <c r="C2366" s="271">
        <v>3029</v>
      </c>
      <c r="D2366" s="1"/>
      <c r="E2366" s="108"/>
    </row>
    <row r="2367" spans="1:5" x14ac:dyDescent="0.2">
      <c r="A2367" s="15">
        <v>9</v>
      </c>
      <c r="B2367" s="213" t="s">
        <v>322</v>
      </c>
      <c r="C2367" s="271">
        <v>46055</v>
      </c>
      <c r="D2367" s="1"/>
      <c r="E2367" s="108"/>
    </row>
    <row r="2368" spans="1:5" x14ac:dyDescent="0.2">
      <c r="A2368" s="15">
        <v>9</v>
      </c>
      <c r="B2368" s="213" t="s">
        <v>323</v>
      </c>
      <c r="C2368" s="271">
        <v>10450</v>
      </c>
      <c r="D2368" s="1"/>
      <c r="E2368" s="108"/>
    </row>
    <row r="2369" spans="1:5" x14ac:dyDescent="0.2">
      <c r="A2369" s="15">
        <v>9</v>
      </c>
      <c r="B2369" s="213" t="s">
        <v>324</v>
      </c>
      <c r="C2369" s="271">
        <v>48212</v>
      </c>
      <c r="D2369" s="1"/>
      <c r="E2369" s="108"/>
    </row>
    <row r="2370" spans="1:5" x14ac:dyDescent="0.2">
      <c r="A2370" s="15">
        <v>9</v>
      </c>
      <c r="B2370" s="213" t="s">
        <v>325</v>
      </c>
      <c r="C2370" s="271">
        <v>3432</v>
      </c>
      <c r="D2370" s="1"/>
      <c r="E2370" s="108"/>
    </row>
    <row r="2371" spans="1:5" x14ac:dyDescent="0.2">
      <c r="A2371" s="15">
        <v>9</v>
      </c>
      <c r="B2371" s="213" t="s">
        <v>326</v>
      </c>
      <c r="C2371" s="271">
        <v>9894</v>
      </c>
      <c r="D2371" s="1"/>
      <c r="E2371" s="108"/>
    </row>
    <row r="2372" spans="1:5" x14ac:dyDescent="0.2">
      <c r="A2372" s="15">
        <v>9</v>
      </c>
      <c r="B2372" s="213" t="s">
        <v>327</v>
      </c>
      <c r="C2372" s="271">
        <v>32092</v>
      </c>
      <c r="D2372" s="1"/>
      <c r="E2372" s="108"/>
    </row>
    <row r="2373" spans="1:5" x14ac:dyDescent="0.2">
      <c r="A2373" s="15">
        <v>9</v>
      </c>
      <c r="B2373" s="213" t="s">
        <v>328</v>
      </c>
      <c r="C2373" s="271">
        <v>2726</v>
      </c>
      <c r="D2373" s="1"/>
      <c r="E2373" s="108"/>
    </row>
    <row r="2374" spans="1:5" x14ac:dyDescent="0.2">
      <c r="A2374" s="15">
        <v>9</v>
      </c>
      <c r="B2374" s="213" t="s">
        <v>329</v>
      </c>
      <c r="C2374" s="271">
        <v>9087</v>
      </c>
      <c r="D2374" s="1"/>
      <c r="E2374" s="108"/>
    </row>
    <row r="2375" spans="1:5" x14ac:dyDescent="0.2">
      <c r="A2375" s="15">
        <v>9</v>
      </c>
      <c r="B2375" s="213" t="s">
        <v>330</v>
      </c>
      <c r="C2375" s="271">
        <v>3634</v>
      </c>
      <c r="D2375" s="1"/>
      <c r="E2375" s="108"/>
    </row>
    <row r="2376" spans="1:5" x14ac:dyDescent="0.2">
      <c r="A2376" s="15">
        <v>9</v>
      </c>
      <c r="B2376" s="213" t="s">
        <v>331</v>
      </c>
      <c r="C2376" s="271">
        <v>76418</v>
      </c>
      <c r="D2376" s="1"/>
      <c r="E2376" s="108"/>
    </row>
    <row r="2377" spans="1:5" x14ac:dyDescent="0.2">
      <c r="A2377" s="15">
        <v>9</v>
      </c>
      <c r="B2377" s="213" t="s">
        <v>332</v>
      </c>
      <c r="C2377" s="271">
        <v>90969</v>
      </c>
      <c r="D2377" s="1"/>
      <c r="E2377" s="108"/>
    </row>
    <row r="2378" spans="1:5" x14ac:dyDescent="0.2">
      <c r="A2378" s="15">
        <v>9</v>
      </c>
      <c r="B2378" s="213" t="s">
        <v>332</v>
      </c>
      <c r="C2378" s="271">
        <v>60075</v>
      </c>
      <c r="D2378" s="1"/>
      <c r="E2378" s="108"/>
    </row>
    <row r="2379" spans="1:5" x14ac:dyDescent="0.2">
      <c r="A2379" s="15">
        <v>9</v>
      </c>
      <c r="B2379" s="213" t="s">
        <v>333</v>
      </c>
      <c r="C2379" s="271">
        <v>214665</v>
      </c>
      <c r="D2379" s="1"/>
      <c r="E2379" s="108"/>
    </row>
    <row r="2380" spans="1:5" x14ac:dyDescent="0.2">
      <c r="A2380" s="15">
        <v>9</v>
      </c>
      <c r="B2380" s="213" t="s">
        <v>334</v>
      </c>
      <c r="C2380" s="271">
        <v>3887</v>
      </c>
      <c r="D2380" s="1"/>
      <c r="E2380" s="108"/>
    </row>
    <row r="2381" spans="1:5" x14ac:dyDescent="0.2">
      <c r="A2381" s="15">
        <v>9</v>
      </c>
      <c r="B2381" s="213" t="s">
        <v>322</v>
      </c>
      <c r="C2381" s="271">
        <v>81279</v>
      </c>
      <c r="D2381" s="1"/>
      <c r="E2381" s="108"/>
    </row>
    <row r="2382" spans="1:5" x14ac:dyDescent="0.2">
      <c r="A2382" s="15">
        <v>9</v>
      </c>
      <c r="B2382" s="213" t="s">
        <v>335</v>
      </c>
      <c r="C2382" s="271">
        <v>35333</v>
      </c>
      <c r="D2382" s="1"/>
      <c r="E2382" s="108"/>
    </row>
    <row r="2383" spans="1:5" x14ac:dyDescent="0.2">
      <c r="A2383" s="15">
        <v>9</v>
      </c>
      <c r="B2383" s="213" t="s">
        <v>336</v>
      </c>
      <c r="C2383" s="271">
        <v>171785</v>
      </c>
      <c r="D2383" s="1"/>
      <c r="E2383" s="108"/>
    </row>
    <row r="2384" spans="1:5" x14ac:dyDescent="0.2">
      <c r="A2384" s="15">
        <v>9</v>
      </c>
      <c r="B2384" s="213" t="s">
        <v>337</v>
      </c>
      <c r="C2384" s="271">
        <v>18705</v>
      </c>
      <c r="D2384" s="1"/>
      <c r="E2384" s="108"/>
    </row>
    <row r="2385" spans="1:5" x14ac:dyDescent="0.2">
      <c r="A2385" s="15">
        <v>9</v>
      </c>
      <c r="B2385" s="213" t="s">
        <v>338</v>
      </c>
      <c r="C2385" s="271">
        <v>133934</v>
      </c>
      <c r="D2385" s="1"/>
      <c r="E2385" s="108"/>
    </row>
    <row r="2386" spans="1:5" x14ac:dyDescent="0.2">
      <c r="A2386" s="15">
        <v>9</v>
      </c>
      <c r="B2386" s="213" t="s">
        <v>335</v>
      </c>
      <c r="C2386" s="271">
        <v>38526</v>
      </c>
      <c r="D2386" s="1"/>
      <c r="E2386" s="108"/>
    </row>
    <row r="2387" spans="1:5" x14ac:dyDescent="0.2">
      <c r="A2387" s="15">
        <v>9</v>
      </c>
      <c r="B2387" s="213" t="s">
        <v>339</v>
      </c>
      <c r="C2387" s="271">
        <v>25569</v>
      </c>
      <c r="D2387" s="1"/>
      <c r="E2387" s="108"/>
    </row>
    <row r="2388" spans="1:5" x14ac:dyDescent="0.2">
      <c r="A2388" s="15">
        <v>9</v>
      </c>
      <c r="B2388" s="213" t="s">
        <v>336</v>
      </c>
      <c r="C2388" s="271">
        <v>328215</v>
      </c>
      <c r="D2388" s="1"/>
      <c r="E2388" s="108"/>
    </row>
    <row r="2389" spans="1:5" x14ac:dyDescent="0.2">
      <c r="A2389" s="15">
        <v>9</v>
      </c>
      <c r="B2389" s="213" t="s">
        <v>340</v>
      </c>
      <c r="C2389" s="271">
        <v>63249</v>
      </c>
      <c r="D2389" s="1"/>
      <c r="E2389" s="108"/>
    </row>
    <row r="2390" spans="1:5" x14ac:dyDescent="0.2">
      <c r="A2390" s="15">
        <v>9</v>
      </c>
      <c r="B2390" s="213" t="s">
        <v>341</v>
      </c>
      <c r="C2390" s="271">
        <v>26655</v>
      </c>
      <c r="D2390" s="1"/>
      <c r="E2390" s="108"/>
    </row>
    <row r="2391" spans="1:5" x14ac:dyDescent="0.2">
      <c r="A2391" s="15">
        <v>9</v>
      </c>
      <c r="B2391" s="213" t="s">
        <v>342</v>
      </c>
      <c r="C2391" s="271">
        <v>9087</v>
      </c>
      <c r="D2391" s="1"/>
      <c r="E2391" s="108"/>
    </row>
    <row r="2392" spans="1:5" x14ac:dyDescent="0.2">
      <c r="A2392" s="15">
        <v>9</v>
      </c>
      <c r="B2392" s="213" t="s">
        <v>342</v>
      </c>
      <c r="C2392" s="271">
        <v>10096</v>
      </c>
      <c r="D2392" s="1"/>
      <c r="E2392" s="131"/>
    </row>
    <row r="2393" spans="1:5" x14ac:dyDescent="0.2">
      <c r="A2393" s="54"/>
      <c r="B2393" s="213" t="s">
        <v>342</v>
      </c>
      <c r="C2393" s="271">
        <v>17290</v>
      </c>
      <c r="D2393" s="34"/>
      <c r="E2393" s="116"/>
    </row>
    <row r="2394" spans="1:5" x14ac:dyDescent="0.2">
      <c r="B2394" s="213" t="s">
        <v>342</v>
      </c>
      <c r="C2394" s="271">
        <v>5048</v>
      </c>
      <c r="D2394" s="89"/>
      <c r="E2394" s="118"/>
    </row>
    <row r="2395" spans="1:5" x14ac:dyDescent="0.2">
      <c r="B2395" s="213" t="s">
        <v>343</v>
      </c>
      <c r="C2395" s="271">
        <v>5906</v>
      </c>
      <c r="D2395" s="89"/>
      <c r="E2395" s="121"/>
    </row>
    <row r="2396" spans="1:5" x14ac:dyDescent="0.2">
      <c r="B2396" s="213" t="s">
        <v>344</v>
      </c>
      <c r="C2396" s="271">
        <v>44274</v>
      </c>
      <c r="D2396" s="89"/>
      <c r="E2396" s="121"/>
    </row>
    <row r="2397" spans="1:5" x14ac:dyDescent="0.2">
      <c r="B2397" s="213" t="s">
        <v>345</v>
      </c>
      <c r="C2397" s="271">
        <v>16811</v>
      </c>
      <c r="D2397" s="89"/>
      <c r="E2397" s="121"/>
    </row>
    <row r="2398" spans="1:5" x14ac:dyDescent="0.2">
      <c r="B2398" s="213" t="s">
        <v>345</v>
      </c>
      <c r="C2398" s="271">
        <v>6360</v>
      </c>
      <c r="D2398" s="89"/>
      <c r="E2398" s="121"/>
    </row>
    <row r="2399" spans="1:5" x14ac:dyDescent="0.2">
      <c r="B2399" s="213" t="s">
        <v>346</v>
      </c>
      <c r="C2399" s="271">
        <v>77399</v>
      </c>
      <c r="D2399" s="89"/>
      <c r="E2399" s="121"/>
    </row>
    <row r="2400" spans="1:5" x14ac:dyDescent="0.2">
      <c r="B2400" s="213" t="s">
        <v>347</v>
      </c>
      <c r="C2400" s="271">
        <v>11914</v>
      </c>
      <c r="D2400" s="89"/>
      <c r="E2400" s="121"/>
    </row>
    <row r="2401" spans="1:5" x14ac:dyDescent="0.2">
      <c r="B2401" s="213" t="s">
        <v>348</v>
      </c>
      <c r="C2401" s="271">
        <v>1161</v>
      </c>
      <c r="D2401" s="89"/>
      <c r="E2401" s="121"/>
    </row>
    <row r="2402" spans="1:5" x14ac:dyDescent="0.2">
      <c r="B2402" s="213" t="s">
        <v>349</v>
      </c>
      <c r="C2402" s="271">
        <v>98169</v>
      </c>
      <c r="D2402" s="89"/>
      <c r="E2402" s="121"/>
    </row>
    <row r="2403" spans="1:5" x14ac:dyDescent="0.2">
      <c r="B2403" s="213" t="s">
        <v>350</v>
      </c>
      <c r="C2403" s="271">
        <v>5906</v>
      </c>
      <c r="D2403" s="89"/>
      <c r="E2403" s="121"/>
    </row>
    <row r="2404" spans="1:5" x14ac:dyDescent="0.2">
      <c r="A2404" s="15">
        <v>9</v>
      </c>
      <c r="B2404" s="213" t="s">
        <v>351</v>
      </c>
      <c r="C2404" s="271">
        <v>10551</v>
      </c>
      <c r="D2404" s="1"/>
      <c r="E2404" s="108"/>
    </row>
    <row r="2405" spans="1:5" x14ac:dyDescent="0.2">
      <c r="B2405" s="213" t="s">
        <v>352</v>
      </c>
      <c r="C2405" s="271">
        <v>5199</v>
      </c>
      <c r="D2405" s="1"/>
      <c r="E2405" s="108"/>
    </row>
    <row r="2406" spans="1:5" x14ac:dyDescent="0.2">
      <c r="B2406" s="213" t="s">
        <v>353</v>
      </c>
      <c r="C2406" s="271">
        <v>1009</v>
      </c>
      <c r="D2406" s="1"/>
      <c r="E2406" s="108"/>
    </row>
    <row r="2407" spans="1:5" x14ac:dyDescent="0.2">
      <c r="B2407" s="213" t="s">
        <v>354</v>
      </c>
      <c r="C2407" s="271">
        <v>9971</v>
      </c>
      <c r="D2407" s="1"/>
      <c r="E2407" s="108"/>
    </row>
    <row r="2408" spans="1:5" x14ac:dyDescent="0.2">
      <c r="B2408" s="213" t="s">
        <v>355</v>
      </c>
      <c r="C2408" s="271">
        <v>8885</v>
      </c>
      <c r="D2408" s="1"/>
      <c r="E2408" s="108"/>
    </row>
    <row r="2409" spans="1:5" x14ac:dyDescent="0.2">
      <c r="B2409" s="213" t="s">
        <v>334</v>
      </c>
      <c r="C2409" s="271">
        <v>2928</v>
      </c>
      <c r="D2409" s="1"/>
      <c r="E2409" s="108"/>
    </row>
    <row r="2410" spans="1:5" x14ac:dyDescent="0.2">
      <c r="B2410" s="213" t="s">
        <v>356</v>
      </c>
      <c r="C2410" s="271">
        <v>168475</v>
      </c>
      <c r="D2410" s="1"/>
      <c r="E2410" s="108"/>
    </row>
    <row r="2411" spans="1:5" x14ac:dyDescent="0.2">
      <c r="B2411" s="213" t="s">
        <v>357</v>
      </c>
      <c r="C2411" s="271">
        <v>34764</v>
      </c>
      <c r="D2411" s="1"/>
      <c r="E2411" s="108"/>
    </row>
    <row r="2412" spans="1:5" x14ac:dyDescent="0.2">
      <c r="B2412" s="213" t="s">
        <v>358</v>
      </c>
      <c r="C2412" s="271">
        <v>28941</v>
      </c>
      <c r="D2412" s="1"/>
      <c r="E2412" s="108"/>
    </row>
    <row r="2413" spans="1:5" x14ac:dyDescent="0.2">
      <c r="B2413" s="213" t="s">
        <v>359</v>
      </c>
      <c r="C2413" s="271">
        <v>278758</v>
      </c>
      <c r="D2413" s="1"/>
      <c r="E2413" s="108"/>
    </row>
    <row r="2414" spans="1:5" x14ac:dyDescent="0.2">
      <c r="B2414" s="213" t="s">
        <v>360</v>
      </c>
      <c r="C2414" s="271">
        <v>17056</v>
      </c>
      <c r="D2414" s="1"/>
      <c r="E2414" s="108"/>
    </row>
    <row r="2415" spans="1:5" x14ac:dyDescent="0.2">
      <c r="B2415" s="213" t="s">
        <v>361</v>
      </c>
      <c r="C2415" s="271">
        <v>33975</v>
      </c>
      <c r="D2415" s="1"/>
      <c r="E2415" s="108"/>
    </row>
    <row r="2416" spans="1:5" x14ac:dyDescent="0.2">
      <c r="B2416" s="213" t="s">
        <v>362</v>
      </c>
      <c r="C2416" s="271">
        <v>18058</v>
      </c>
      <c r="D2416" s="1"/>
      <c r="E2416" s="108"/>
    </row>
    <row r="2417" spans="1:5" x14ac:dyDescent="0.2">
      <c r="B2417" s="213" t="s">
        <v>363</v>
      </c>
      <c r="C2417" s="271">
        <v>187180</v>
      </c>
      <c r="D2417" s="1"/>
      <c r="E2417" s="108"/>
    </row>
    <row r="2418" spans="1:5" x14ac:dyDescent="0.2">
      <c r="B2418" s="213" t="s">
        <v>364</v>
      </c>
      <c r="C2418" s="271">
        <v>71535</v>
      </c>
      <c r="D2418" s="1"/>
      <c r="E2418" s="108"/>
    </row>
    <row r="2419" spans="1:5" x14ac:dyDescent="0.2">
      <c r="B2419" s="213" t="s">
        <v>365</v>
      </c>
      <c r="C2419" s="271">
        <v>4594</v>
      </c>
      <c r="D2419" s="1"/>
      <c r="E2419" s="108"/>
    </row>
    <row r="2420" spans="1:5" x14ac:dyDescent="0.2">
      <c r="B2420" s="213" t="s">
        <v>365</v>
      </c>
      <c r="C2420" s="271">
        <v>19941</v>
      </c>
      <c r="D2420" s="1"/>
      <c r="E2420" s="108"/>
    </row>
    <row r="2421" spans="1:5" x14ac:dyDescent="0.2">
      <c r="B2421" s="213" t="s">
        <v>366</v>
      </c>
      <c r="C2421" s="271">
        <v>22717</v>
      </c>
      <c r="D2421" s="1"/>
      <c r="E2421" s="108"/>
    </row>
    <row r="2422" spans="1:5" x14ac:dyDescent="0.2">
      <c r="B2422" s="213" t="s">
        <v>367</v>
      </c>
      <c r="C2422" s="271">
        <v>156500</v>
      </c>
      <c r="D2422" s="1"/>
      <c r="E2422" s="108"/>
    </row>
    <row r="2423" spans="1:5" x14ac:dyDescent="0.2">
      <c r="B2423" s="213" t="s">
        <v>368</v>
      </c>
      <c r="C2423" s="271">
        <v>15650</v>
      </c>
      <c r="D2423" s="1"/>
      <c r="E2423" s="108"/>
    </row>
    <row r="2424" spans="1:5" x14ac:dyDescent="0.2">
      <c r="B2424" s="213" t="s">
        <v>369</v>
      </c>
      <c r="C2424" s="271">
        <v>9995</v>
      </c>
      <c r="D2424" s="1"/>
      <c r="E2424" s="108"/>
    </row>
    <row r="2425" spans="1:5" ht="13.5" thickBot="1" x14ac:dyDescent="0.25">
      <c r="B2425" s="264" t="s">
        <v>370</v>
      </c>
      <c r="C2425" s="278">
        <v>24282</v>
      </c>
      <c r="D2425" s="1"/>
      <c r="E2425" s="109"/>
    </row>
    <row r="2426" spans="1:5" ht="13.5" thickTop="1" x14ac:dyDescent="0.2">
      <c r="B2426" s="407"/>
      <c r="C2426" s="377"/>
      <c r="D2426" s="1"/>
      <c r="E2426" s="139"/>
    </row>
    <row r="2427" spans="1:5" ht="13.5" thickBot="1" x14ac:dyDescent="0.25">
      <c r="A2427" s="54"/>
      <c r="B2427" s="55"/>
      <c r="C2427" s="180"/>
      <c r="D2427" s="34"/>
      <c r="E2427" s="143" t="s">
        <v>14</v>
      </c>
    </row>
    <row r="2428" spans="1:5" ht="14.25" thickTop="1" thickBot="1" x14ac:dyDescent="0.25">
      <c r="B2428" s="36" t="s">
        <v>16</v>
      </c>
      <c r="C2428" s="189" t="s">
        <v>17</v>
      </c>
      <c r="D2428" s="89"/>
      <c r="E2428" s="113" t="s">
        <v>61</v>
      </c>
    </row>
    <row r="2429" spans="1:5" ht="13.5" thickTop="1" x14ac:dyDescent="0.2">
      <c r="B2429" s="213" t="s">
        <v>371</v>
      </c>
      <c r="C2429" s="271">
        <v>20171</v>
      </c>
      <c r="D2429" s="1"/>
      <c r="E2429" s="108"/>
    </row>
    <row r="2430" spans="1:5" x14ac:dyDescent="0.2">
      <c r="B2430" s="213" t="s">
        <v>372</v>
      </c>
      <c r="C2430" s="271">
        <v>6404</v>
      </c>
      <c r="D2430" s="1"/>
      <c r="E2430" s="108"/>
    </row>
    <row r="2431" spans="1:5" x14ac:dyDescent="0.2">
      <c r="B2431" s="213" t="s">
        <v>373</v>
      </c>
      <c r="C2431" s="271">
        <v>136054</v>
      </c>
      <c r="D2431" s="1"/>
      <c r="E2431" s="108"/>
    </row>
    <row r="2432" spans="1:5" x14ac:dyDescent="0.2">
      <c r="A2432" s="54"/>
      <c r="B2432" s="213" t="s">
        <v>374</v>
      </c>
      <c r="C2432" s="271">
        <v>65701</v>
      </c>
      <c r="D2432" s="34"/>
      <c r="E2432" s="116"/>
    </row>
    <row r="2433" spans="2:5" x14ac:dyDescent="0.2">
      <c r="B2433" s="213" t="s">
        <v>375</v>
      </c>
      <c r="C2433" s="271">
        <v>250442</v>
      </c>
      <c r="D2433" s="89"/>
      <c r="E2433" s="118"/>
    </row>
    <row r="2434" spans="2:5" x14ac:dyDescent="0.2">
      <c r="B2434" s="213" t="s">
        <v>376</v>
      </c>
      <c r="C2434" s="271">
        <v>154444</v>
      </c>
      <c r="D2434" s="1"/>
      <c r="E2434" s="144"/>
    </row>
    <row r="2435" spans="2:5" x14ac:dyDescent="0.2">
      <c r="B2435" s="213" t="s">
        <v>377</v>
      </c>
      <c r="C2435" s="271">
        <v>5488</v>
      </c>
      <c r="D2435" s="1"/>
      <c r="E2435" s="108"/>
    </row>
    <row r="2436" spans="2:5" x14ac:dyDescent="0.2">
      <c r="B2436" s="213" t="s">
        <v>378</v>
      </c>
      <c r="C2436" s="271">
        <v>24232</v>
      </c>
      <c r="D2436" s="1"/>
      <c r="E2436" s="108"/>
    </row>
    <row r="2437" spans="2:5" x14ac:dyDescent="0.2">
      <c r="B2437" s="213" t="s">
        <v>379</v>
      </c>
      <c r="C2437" s="271">
        <v>34177</v>
      </c>
      <c r="D2437" s="1"/>
      <c r="E2437" s="108"/>
    </row>
    <row r="2438" spans="2:5" x14ac:dyDescent="0.2">
      <c r="B2438" s="213" t="s">
        <v>380</v>
      </c>
      <c r="C2438" s="271">
        <v>10904</v>
      </c>
      <c r="D2438" s="1"/>
      <c r="E2438" s="108"/>
    </row>
    <row r="2439" spans="2:5" x14ac:dyDescent="0.2">
      <c r="B2439" s="213" t="s">
        <v>381</v>
      </c>
      <c r="C2439" s="271">
        <v>31393</v>
      </c>
      <c r="D2439" s="1"/>
      <c r="E2439" s="108"/>
    </row>
    <row r="2440" spans="2:5" x14ac:dyDescent="0.2">
      <c r="B2440" s="213" t="s">
        <v>381</v>
      </c>
      <c r="C2440" s="271">
        <v>48464</v>
      </c>
      <c r="D2440" s="1"/>
      <c r="E2440" s="108"/>
    </row>
    <row r="2441" spans="2:5" x14ac:dyDescent="0.2">
      <c r="B2441" s="213" t="s">
        <v>382</v>
      </c>
      <c r="C2441" s="271">
        <v>64644</v>
      </c>
      <c r="D2441" s="1"/>
      <c r="E2441" s="108"/>
    </row>
    <row r="2442" spans="2:5" x14ac:dyDescent="0.2">
      <c r="B2442" s="213" t="s">
        <v>383</v>
      </c>
      <c r="C2442" s="271">
        <v>1817</v>
      </c>
      <c r="D2442" s="1"/>
      <c r="E2442" s="108"/>
    </row>
    <row r="2443" spans="2:5" x14ac:dyDescent="0.2">
      <c r="B2443" s="213" t="s">
        <v>384</v>
      </c>
      <c r="C2443" s="271">
        <v>154732</v>
      </c>
      <c r="D2443" s="1"/>
      <c r="E2443" s="108"/>
    </row>
    <row r="2444" spans="2:5" x14ac:dyDescent="0.2">
      <c r="B2444" s="213" t="s">
        <v>385</v>
      </c>
      <c r="C2444" s="271">
        <v>208833</v>
      </c>
      <c r="D2444" s="1"/>
      <c r="E2444" s="108"/>
    </row>
    <row r="2445" spans="2:5" x14ac:dyDescent="0.2">
      <c r="B2445" s="213" t="s">
        <v>386</v>
      </c>
      <c r="C2445" s="271">
        <v>35771</v>
      </c>
      <c r="D2445" s="1"/>
      <c r="E2445" s="108"/>
    </row>
    <row r="2446" spans="2:5" x14ac:dyDescent="0.2">
      <c r="B2446" s="213" t="s">
        <v>387</v>
      </c>
      <c r="C2446" s="271">
        <v>31405</v>
      </c>
      <c r="D2446" s="1"/>
      <c r="E2446" s="108"/>
    </row>
    <row r="2447" spans="2:5" x14ac:dyDescent="0.2">
      <c r="B2447" s="213" t="s">
        <v>388</v>
      </c>
      <c r="C2447" s="271">
        <v>182827</v>
      </c>
      <c r="D2447" s="1"/>
      <c r="E2447" s="108"/>
    </row>
    <row r="2448" spans="2:5" x14ac:dyDescent="0.2">
      <c r="B2448" s="213" t="s">
        <v>389</v>
      </c>
      <c r="C2448" s="271">
        <v>354135</v>
      </c>
      <c r="D2448" s="1"/>
      <c r="E2448" s="108"/>
    </row>
    <row r="2449" spans="2:5" x14ac:dyDescent="0.2">
      <c r="B2449" s="213" t="s">
        <v>390</v>
      </c>
      <c r="C2449" s="271">
        <v>72409</v>
      </c>
      <c r="D2449" s="1"/>
      <c r="E2449" s="108"/>
    </row>
    <row r="2450" spans="2:5" x14ac:dyDescent="0.2">
      <c r="B2450" s="213" t="s">
        <v>391</v>
      </c>
      <c r="C2450" s="271">
        <v>30290</v>
      </c>
      <c r="D2450" s="1"/>
      <c r="E2450" s="108"/>
    </row>
    <row r="2451" spans="2:5" x14ac:dyDescent="0.2">
      <c r="B2451" s="213" t="s">
        <v>392</v>
      </c>
      <c r="C2451" s="271">
        <v>8329</v>
      </c>
      <c r="D2451" s="1"/>
      <c r="E2451" s="108"/>
    </row>
    <row r="2452" spans="2:5" x14ac:dyDescent="0.2">
      <c r="B2452" s="213" t="s">
        <v>393</v>
      </c>
      <c r="C2452" s="271">
        <v>127219</v>
      </c>
      <c r="D2452" s="1"/>
      <c r="E2452" s="108"/>
    </row>
    <row r="2453" spans="2:5" x14ac:dyDescent="0.2">
      <c r="B2453" s="213" t="s">
        <v>394</v>
      </c>
      <c r="C2453" s="271">
        <v>7067</v>
      </c>
      <c r="D2453" s="1"/>
      <c r="E2453" s="108"/>
    </row>
    <row r="2454" spans="2:5" x14ac:dyDescent="0.2">
      <c r="B2454" s="213" t="s">
        <v>394</v>
      </c>
      <c r="C2454" s="271">
        <v>9519</v>
      </c>
      <c r="D2454" s="1"/>
      <c r="E2454" s="108"/>
    </row>
    <row r="2455" spans="2:5" x14ac:dyDescent="0.2">
      <c r="B2455" s="213" t="s">
        <v>395</v>
      </c>
      <c r="C2455" s="271">
        <v>6815</v>
      </c>
      <c r="D2455" s="1"/>
      <c r="E2455" s="108"/>
    </row>
    <row r="2456" spans="2:5" x14ac:dyDescent="0.2">
      <c r="B2456" s="213" t="s">
        <v>396</v>
      </c>
      <c r="C2456" s="271">
        <v>56752</v>
      </c>
      <c r="D2456" s="1"/>
      <c r="E2456" s="108"/>
    </row>
    <row r="2457" spans="2:5" x14ac:dyDescent="0.2">
      <c r="B2457" s="213" t="s">
        <v>397</v>
      </c>
      <c r="C2457" s="271">
        <v>73504</v>
      </c>
      <c r="D2457" s="1"/>
      <c r="E2457" s="108"/>
    </row>
    <row r="2458" spans="2:5" x14ac:dyDescent="0.2">
      <c r="B2458" s="213" t="s">
        <v>398</v>
      </c>
      <c r="C2458" s="271">
        <v>102742</v>
      </c>
      <c r="D2458" s="1"/>
      <c r="E2458" s="108"/>
    </row>
    <row r="2459" spans="2:5" x14ac:dyDescent="0.2">
      <c r="B2459" s="213" t="s">
        <v>399</v>
      </c>
      <c r="C2459" s="271">
        <v>10601</v>
      </c>
      <c r="D2459" s="1"/>
      <c r="E2459" s="108"/>
    </row>
    <row r="2460" spans="2:5" x14ac:dyDescent="0.2">
      <c r="B2460" s="213" t="s">
        <v>400</v>
      </c>
      <c r="C2460" s="271">
        <v>56693</v>
      </c>
      <c r="D2460" s="1"/>
      <c r="E2460" s="108"/>
    </row>
    <row r="2461" spans="2:5" x14ac:dyDescent="0.2">
      <c r="B2461" s="213" t="s">
        <v>401</v>
      </c>
      <c r="C2461" s="271">
        <v>1351</v>
      </c>
      <c r="D2461" s="1"/>
      <c r="E2461" s="108"/>
    </row>
    <row r="2462" spans="2:5" x14ac:dyDescent="0.2">
      <c r="B2462" s="213" t="s">
        <v>402</v>
      </c>
      <c r="C2462" s="271">
        <v>115608</v>
      </c>
      <c r="D2462" s="1"/>
      <c r="E2462" s="108"/>
    </row>
    <row r="2463" spans="2:5" x14ac:dyDescent="0.2">
      <c r="B2463" s="213" t="s">
        <v>403</v>
      </c>
      <c r="C2463" s="271">
        <v>393270</v>
      </c>
      <c r="D2463" s="1"/>
      <c r="E2463" s="108"/>
    </row>
    <row r="2464" spans="2:5" x14ac:dyDescent="0.2">
      <c r="B2464" s="213" t="s">
        <v>404</v>
      </c>
      <c r="C2464" s="271">
        <v>70702</v>
      </c>
      <c r="D2464" s="1"/>
      <c r="E2464" s="108"/>
    </row>
    <row r="2465" spans="1:8" x14ac:dyDescent="0.2">
      <c r="B2465" s="213" t="s">
        <v>405</v>
      </c>
      <c r="C2465" s="271">
        <v>12368</v>
      </c>
      <c r="D2465" s="1"/>
      <c r="E2465" s="108"/>
    </row>
    <row r="2466" spans="1:8" x14ac:dyDescent="0.2">
      <c r="B2466" s="213" t="s">
        <v>406</v>
      </c>
      <c r="C2466" s="271">
        <v>344085</v>
      </c>
      <c r="D2466" s="1"/>
      <c r="E2466" s="108"/>
    </row>
    <row r="2467" spans="1:8" x14ac:dyDescent="0.2">
      <c r="B2467" s="213" t="s">
        <v>407</v>
      </c>
      <c r="C2467" s="271">
        <v>30127</v>
      </c>
      <c r="D2467" s="1"/>
      <c r="E2467" s="108"/>
    </row>
    <row r="2468" spans="1:8" x14ac:dyDescent="0.2">
      <c r="B2468" s="213" t="s">
        <v>408</v>
      </c>
      <c r="C2468" s="271">
        <v>10587</v>
      </c>
      <c r="D2468" s="1"/>
      <c r="E2468" s="108"/>
    </row>
    <row r="2469" spans="1:8" x14ac:dyDescent="0.2">
      <c r="B2469" s="213" t="s">
        <v>409</v>
      </c>
      <c r="C2469" s="271">
        <v>26140</v>
      </c>
      <c r="D2469" s="1"/>
      <c r="E2469" s="108"/>
    </row>
    <row r="2470" spans="1:8" customFormat="1" x14ac:dyDescent="0.2">
      <c r="B2470" s="213" t="s">
        <v>410</v>
      </c>
      <c r="C2470" s="271">
        <v>382820</v>
      </c>
      <c r="E2470" s="500"/>
    </row>
    <row r="2471" spans="1:8" x14ac:dyDescent="0.2">
      <c r="B2471" s="213" t="s">
        <v>411</v>
      </c>
      <c r="C2471" s="271">
        <v>26482</v>
      </c>
      <c r="D2471" s="1"/>
      <c r="E2471" s="108"/>
    </row>
    <row r="2472" spans="1:8" x14ac:dyDescent="0.2">
      <c r="B2472" s="213" t="s">
        <v>408</v>
      </c>
      <c r="C2472" s="271">
        <v>14399</v>
      </c>
      <c r="D2472" s="1"/>
      <c r="E2472" s="108"/>
    </row>
    <row r="2473" spans="1:8" x14ac:dyDescent="0.2">
      <c r="B2473" s="213" t="s">
        <v>412</v>
      </c>
      <c r="C2473" s="271">
        <v>22285</v>
      </c>
      <c r="D2473" s="1"/>
      <c r="E2473" s="108"/>
    </row>
    <row r="2474" spans="1:8" x14ac:dyDescent="0.2">
      <c r="B2474" s="213" t="s">
        <v>413</v>
      </c>
      <c r="C2474" s="271">
        <v>12364</v>
      </c>
      <c r="D2474" s="1"/>
      <c r="E2474" s="108"/>
    </row>
    <row r="2475" spans="1:8" x14ac:dyDescent="0.2">
      <c r="B2475" s="213" t="s">
        <v>413</v>
      </c>
      <c r="C2475" s="271">
        <v>21509</v>
      </c>
      <c r="D2475" s="1"/>
      <c r="E2475" s="108"/>
    </row>
    <row r="2476" spans="1:8" ht="13.5" thickBot="1" x14ac:dyDescent="0.25">
      <c r="B2476" s="264" t="s">
        <v>414</v>
      </c>
      <c r="C2476" s="278">
        <v>40387</v>
      </c>
      <c r="D2476" s="1"/>
      <c r="E2476" s="109"/>
      <c r="F2476" s="55" t="s">
        <v>46</v>
      </c>
      <c r="H2476" s="86">
        <f>SUM(C2280:C2476)</f>
        <v>9999070</v>
      </c>
    </row>
    <row r="2477" spans="1:8" ht="27" customHeight="1" thickTop="1" thickBot="1" x14ac:dyDescent="0.25">
      <c r="B2477" s="75" t="s">
        <v>18</v>
      </c>
      <c r="C2477" s="172">
        <f>SUM(C2280:C2350,C2354:C2425,C2429:C2476)</f>
        <v>9999070</v>
      </c>
      <c r="D2477" s="175"/>
      <c r="E2477" s="166">
        <f>SUM(E2280:E2312,E2315:E2392,E2404:E2476)</f>
        <v>0</v>
      </c>
      <c r="G2477" s="77"/>
    </row>
    <row r="2478" spans="1:8" ht="13.5" thickTop="1" x14ac:dyDescent="0.2">
      <c r="A2478" s="31"/>
      <c r="B2478" s="55"/>
      <c r="C2478" s="6"/>
      <c r="D2478" s="1"/>
      <c r="E2478" s="139"/>
    </row>
    <row r="2479" spans="1:8" x14ac:dyDescent="0.2">
      <c r="A2479" s="31"/>
      <c r="B2479" s="55"/>
      <c r="C2479" s="6"/>
      <c r="D2479" s="1"/>
      <c r="E2479" s="139"/>
    </row>
    <row r="2480" spans="1:8" ht="11.25" customHeight="1" x14ac:dyDescent="0.2">
      <c r="A2480" s="31"/>
      <c r="B2480" s="535" t="s">
        <v>2023</v>
      </c>
      <c r="C2480" s="536"/>
      <c r="D2480" s="536"/>
      <c r="E2480" s="536"/>
    </row>
    <row r="2481" spans="1:5" ht="6" customHeight="1" x14ac:dyDescent="0.2">
      <c r="A2481" s="31"/>
      <c r="B2481" s="536"/>
      <c r="C2481" s="536"/>
      <c r="D2481" s="536"/>
      <c r="E2481" s="536"/>
    </row>
    <row r="2482" spans="1:5" ht="13.5" thickBot="1" x14ac:dyDescent="0.25">
      <c r="A2482" s="31"/>
      <c r="B2482" s="55"/>
      <c r="C2482" s="180"/>
      <c r="D2482" s="34"/>
      <c r="E2482" s="143" t="s">
        <v>14</v>
      </c>
    </row>
    <row r="2483" spans="1:5" ht="14.25" thickTop="1" thickBot="1" x14ac:dyDescent="0.25">
      <c r="B2483" s="36" t="s">
        <v>16</v>
      </c>
      <c r="C2483" s="189" t="s">
        <v>17</v>
      </c>
      <c r="D2483" s="9"/>
      <c r="E2483" s="115" t="s">
        <v>61</v>
      </c>
    </row>
    <row r="2484" spans="1:5" ht="13.5" thickTop="1" x14ac:dyDescent="0.2">
      <c r="A2484" s="15">
        <v>99</v>
      </c>
      <c r="B2484" s="239" t="s">
        <v>188</v>
      </c>
      <c r="C2484" s="277">
        <v>500000</v>
      </c>
      <c r="E2484" s="501"/>
    </row>
    <row r="2485" spans="1:5" x14ac:dyDescent="0.2">
      <c r="A2485" s="15">
        <v>99</v>
      </c>
      <c r="B2485" s="213" t="s">
        <v>415</v>
      </c>
      <c r="C2485" s="271">
        <v>3000000</v>
      </c>
      <c r="E2485" s="501"/>
    </row>
    <row r="2486" spans="1:5" x14ac:dyDescent="0.2">
      <c r="A2486" s="15">
        <v>99</v>
      </c>
      <c r="B2486" s="213" t="s">
        <v>416</v>
      </c>
      <c r="C2486" s="271">
        <v>2500000</v>
      </c>
      <c r="E2486" s="501"/>
    </row>
    <row r="2487" spans="1:5" x14ac:dyDescent="0.2">
      <c r="B2487" s="213" t="s">
        <v>382</v>
      </c>
      <c r="C2487" s="271">
        <v>3000000</v>
      </c>
      <c r="E2487" s="502">
        <v>340506</v>
      </c>
    </row>
    <row r="2488" spans="1:5" x14ac:dyDescent="0.2">
      <c r="B2488" s="213" t="s">
        <v>417</v>
      </c>
      <c r="C2488" s="271">
        <v>1000000</v>
      </c>
      <c r="E2488" s="502"/>
    </row>
    <row r="2489" spans="1:5" x14ac:dyDescent="0.2">
      <c r="B2489" s="213" t="s">
        <v>418</v>
      </c>
      <c r="C2489" s="271">
        <v>400000</v>
      </c>
      <c r="E2489" s="502"/>
    </row>
    <row r="2490" spans="1:5" x14ac:dyDescent="0.2">
      <c r="B2490" s="213" t="s">
        <v>419</v>
      </c>
      <c r="C2490" s="271">
        <v>594020</v>
      </c>
      <c r="E2490" s="502"/>
    </row>
    <row r="2491" spans="1:5" x14ac:dyDescent="0.2">
      <c r="B2491" s="213" t="s">
        <v>357</v>
      </c>
      <c r="C2491" s="271">
        <v>500000</v>
      </c>
      <c r="E2491" s="502"/>
    </row>
    <row r="2492" spans="1:5" x14ac:dyDescent="0.2">
      <c r="B2492" s="213" t="s">
        <v>337</v>
      </c>
      <c r="C2492" s="271">
        <v>730575</v>
      </c>
      <c r="E2492" s="502"/>
    </row>
    <row r="2493" spans="1:5" x14ac:dyDescent="0.2">
      <c r="B2493" s="213" t="s">
        <v>420</v>
      </c>
      <c r="C2493" s="271">
        <v>1000000</v>
      </c>
      <c r="E2493" s="502"/>
    </row>
    <row r="2494" spans="1:5" x14ac:dyDescent="0.2">
      <c r="B2494" s="213" t="s">
        <v>421</v>
      </c>
      <c r="C2494" s="271">
        <v>930085</v>
      </c>
      <c r="E2494" s="502"/>
    </row>
    <row r="2495" spans="1:5" x14ac:dyDescent="0.2">
      <c r="B2495" s="213" t="s">
        <v>422</v>
      </c>
      <c r="C2495" s="271">
        <v>300000</v>
      </c>
      <c r="E2495" s="502"/>
    </row>
    <row r="2496" spans="1:5" x14ac:dyDescent="0.2">
      <c r="B2496" s="230" t="s">
        <v>423</v>
      </c>
      <c r="C2496" s="271">
        <v>1939200</v>
      </c>
      <c r="E2496" s="502"/>
    </row>
    <row r="2497" spans="1:5" x14ac:dyDescent="0.2">
      <c r="B2497" s="213" t="s">
        <v>424</v>
      </c>
      <c r="C2497" s="271">
        <v>300000</v>
      </c>
      <c r="E2497" s="502">
        <v>29366</v>
      </c>
    </row>
    <row r="2498" spans="1:5" x14ac:dyDescent="0.2">
      <c r="B2498" s="265" t="s">
        <v>283</v>
      </c>
      <c r="C2498" s="271">
        <v>1000000</v>
      </c>
      <c r="E2498" s="501"/>
    </row>
    <row r="2499" spans="1:5" ht="13.5" thickBot="1" x14ac:dyDescent="0.25">
      <c r="B2499" s="264" t="s">
        <v>425</v>
      </c>
      <c r="C2499" s="278">
        <v>1000000</v>
      </c>
      <c r="E2499" s="503"/>
    </row>
    <row r="2500" spans="1:5" ht="14.25" thickTop="1" thickBot="1" x14ac:dyDescent="0.25">
      <c r="A2500" s="31"/>
      <c r="B2500" s="55"/>
      <c r="C2500" s="180"/>
      <c r="D2500" s="34"/>
      <c r="E2500" s="143" t="s">
        <v>14</v>
      </c>
    </row>
    <row r="2501" spans="1:5" ht="14.25" thickTop="1" thickBot="1" x14ac:dyDescent="0.25">
      <c r="B2501" s="36" t="s">
        <v>16</v>
      </c>
      <c r="C2501" s="189" t="s">
        <v>17</v>
      </c>
      <c r="D2501" s="9"/>
      <c r="E2501" s="115" t="s">
        <v>61</v>
      </c>
    </row>
    <row r="2502" spans="1:5" ht="13.5" thickTop="1" x14ac:dyDescent="0.2">
      <c r="B2502" s="265" t="s">
        <v>426</v>
      </c>
      <c r="C2502" s="271">
        <v>976469.61</v>
      </c>
      <c r="E2502" s="501"/>
    </row>
    <row r="2503" spans="1:5" x14ac:dyDescent="0.2">
      <c r="B2503" s="265" t="s">
        <v>427</v>
      </c>
      <c r="C2503" s="271">
        <v>902429</v>
      </c>
      <c r="E2503" s="501"/>
    </row>
    <row r="2504" spans="1:5" x14ac:dyDescent="0.2">
      <c r="B2504" s="265" t="s">
        <v>428</v>
      </c>
      <c r="C2504" s="271">
        <v>599126.85</v>
      </c>
      <c r="E2504" s="502"/>
    </row>
    <row r="2505" spans="1:5" ht="15" x14ac:dyDescent="0.25">
      <c r="B2505" s="408" t="s">
        <v>429</v>
      </c>
      <c r="C2505" s="271">
        <v>600000</v>
      </c>
      <c r="E2505" s="502">
        <v>114120</v>
      </c>
    </row>
    <row r="2506" spans="1:5" x14ac:dyDescent="0.2">
      <c r="B2506" s="265" t="s">
        <v>430</v>
      </c>
      <c r="C2506" s="271">
        <v>2000000</v>
      </c>
      <c r="E2506" s="502"/>
    </row>
    <row r="2507" spans="1:5" x14ac:dyDescent="0.2">
      <c r="B2507" s="265" t="s">
        <v>431</v>
      </c>
      <c r="C2507" s="271">
        <v>1216865.7</v>
      </c>
      <c r="E2507" s="502"/>
    </row>
    <row r="2508" spans="1:5" x14ac:dyDescent="0.2">
      <c r="B2508" s="265" t="s">
        <v>432</v>
      </c>
      <c r="C2508" s="271">
        <v>1000000</v>
      </c>
      <c r="E2508" s="502"/>
    </row>
    <row r="2509" spans="1:5" x14ac:dyDescent="0.2">
      <c r="B2509" s="265" t="s">
        <v>374</v>
      </c>
      <c r="C2509" s="271">
        <v>3000000</v>
      </c>
      <c r="E2509" s="502"/>
    </row>
    <row r="2510" spans="1:5" x14ac:dyDescent="0.2">
      <c r="B2510" s="265" t="s">
        <v>433</v>
      </c>
      <c r="C2510" s="271">
        <v>1000000</v>
      </c>
      <c r="E2510" s="502"/>
    </row>
    <row r="2511" spans="1:5" x14ac:dyDescent="0.2">
      <c r="B2511" s="265" t="s">
        <v>434</v>
      </c>
      <c r="C2511" s="271">
        <v>1000000</v>
      </c>
      <c r="E2511" s="502"/>
    </row>
    <row r="2512" spans="1:5" x14ac:dyDescent="0.2">
      <c r="B2512" s="265" t="s">
        <v>435</v>
      </c>
      <c r="C2512" s="271">
        <v>1000000</v>
      </c>
      <c r="E2512" s="502"/>
    </row>
    <row r="2513" spans="1:8" x14ac:dyDescent="0.2">
      <c r="B2513" s="265" t="s">
        <v>436</v>
      </c>
      <c r="C2513" s="271">
        <v>1000000</v>
      </c>
      <c r="E2513" s="502">
        <v>52221</v>
      </c>
    </row>
    <row r="2514" spans="1:8" x14ac:dyDescent="0.2">
      <c r="B2514" s="265" t="s">
        <v>437</v>
      </c>
      <c r="C2514" s="271">
        <v>2350000</v>
      </c>
      <c r="E2514" s="501"/>
    </row>
    <row r="2515" spans="1:8" x14ac:dyDescent="0.2">
      <c r="B2515" s="265" t="s">
        <v>416</v>
      </c>
      <c r="C2515" s="271">
        <v>400000</v>
      </c>
      <c r="E2515" s="501"/>
    </row>
    <row r="2516" spans="1:8" x14ac:dyDescent="0.2">
      <c r="B2516" s="265" t="s">
        <v>438</v>
      </c>
      <c r="C2516" s="271">
        <v>3000000</v>
      </c>
      <c r="E2516" s="501"/>
    </row>
    <row r="2517" spans="1:8" x14ac:dyDescent="0.2">
      <c r="B2517" s="265" t="s">
        <v>439</v>
      </c>
      <c r="C2517" s="271">
        <v>1000000</v>
      </c>
      <c r="E2517" s="501"/>
    </row>
    <row r="2518" spans="1:8" x14ac:dyDescent="0.2">
      <c r="B2518" s="265" t="s">
        <v>440</v>
      </c>
      <c r="C2518" s="271">
        <v>5000000</v>
      </c>
      <c r="E2518" s="501"/>
    </row>
    <row r="2519" spans="1:8" ht="13.5" thickBot="1" x14ac:dyDescent="0.25">
      <c r="B2519" s="265" t="s">
        <v>244</v>
      </c>
      <c r="C2519" s="278">
        <v>2000000</v>
      </c>
      <c r="E2519" s="501"/>
      <c r="F2519" s="55" t="s">
        <v>46</v>
      </c>
      <c r="H2519" s="86">
        <f>C2484+C2485+C2486+C2487+C2488+C2489+C2490+C2491+C2492+C2493+C2494+C2495+C2496+C2497+C2498+C2499+C2502+C2503+C2504+C2505+C2506+C2507+C2508+C2509+C2510+C2511+C2512+C2513+C2514+C2515+C2516+C2517+C2518+C2519</f>
        <v>46738771.159999996</v>
      </c>
    </row>
    <row r="2520" spans="1:8" ht="23.25" customHeight="1" thickTop="1" thickBot="1" x14ac:dyDescent="0.25">
      <c r="B2520" s="76" t="s">
        <v>18</v>
      </c>
      <c r="C2520" s="80">
        <f>SUM(C2484:C2499,C2502:C2519)</f>
        <v>46738771.159999996</v>
      </c>
      <c r="E2520" s="112">
        <f>E2505+E2513+E2497+E2487</f>
        <v>536213</v>
      </c>
      <c r="G2520" s="44"/>
    </row>
    <row r="2521" spans="1:8" ht="13.5" thickTop="1" x14ac:dyDescent="0.2">
      <c r="A2521" s="31"/>
      <c r="B2521" s="55"/>
      <c r="C2521" s="141"/>
      <c r="D2521" s="1"/>
      <c r="E2521" s="139"/>
    </row>
    <row r="2522" spans="1:8" ht="15.75" x14ac:dyDescent="0.2">
      <c r="A2522" s="31"/>
      <c r="B2522" s="12" t="s">
        <v>2024</v>
      </c>
      <c r="C2522" s="141"/>
      <c r="D2522" s="1"/>
      <c r="E2522" s="139"/>
    </row>
    <row r="2523" spans="1:8" ht="13.5" thickBot="1" x14ac:dyDescent="0.25">
      <c r="A2523" s="31"/>
      <c r="B2523" s="55"/>
      <c r="C2523" s="180"/>
      <c r="D2523" s="34"/>
      <c r="E2523" s="143" t="s">
        <v>14</v>
      </c>
    </row>
    <row r="2524" spans="1:8" ht="14.25" thickTop="1" thickBot="1" x14ac:dyDescent="0.25">
      <c r="B2524" s="36" t="s">
        <v>16</v>
      </c>
      <c r="C2524" s="190" t="s">
        <v>17</v>
      </c>
      <c r="D2524" s="9"/>
      <c r="E2524" s="113" t="s">
        <v>61</v>
      </c>
    </row>
    <row r="2525" spans="1:8" ht="13.5" thickTop="1" x14ac:dyDescent="0.2">
      <c r="A2525" s="15">
        <v>9</v>
      </c>
      <c r="B2525" s="239" t="s">
        <v>441</v>
      </c>
      <c r="C2525" s="277">
        <v>450000</v>
      </c>
      <c r="E2525" s="153"/>
    </row>
    <row r="2526" spans="1:8" x14ac:dyDescent="0.2">
      <c r="A2526" s="15">
        <v>9</v>
      </c>
      <c r="B2526" s="213" t="s">
        <v>442</v>
      </c>
      <c r="C2526" s="271">
        <v>500000</v>
      </c>
      <c r="E2526" s="108"/>
    </row>
    <row r="2527" spans="1:8" ht="15" x14ac:dyDescent="0.25">
      <c r="B2527" s="262" t="s">
        <v>443</v>
      </c>
      <c r="C2527" s="271">
        <v>350000</v>
      </c>
      <c r="E2527" s="108">
        <v>44640</v>
      </c>
      <c r="F2527" s="55">
        <f>2450+42190</f>
        <v>44640</v>
      </c>
    </row>
    <row r="2528" spans="1:8" ht="15" x14ac:dyDescent="0.25">
      <c r="B2528" s="262" t="s">
        <v>444</v>
      </c>
      <c r="C2528" s="271">
        <v>500000</v>
      </c>
      <c r="E2528" s="108">
        <v>39853</v>
      </c>
    </row>
    <row r="2529" spans="1:8" ht="15" x14ac:dyDescent="0.25">
      <c r="B2529" s="262" t="s">
        <v>445</v>
      </c>
      <c r="C2529" s="271">
        <v>79731</v>
      </c>
      <c r="E2529" s="108">
        <v>0.1</v>
      </c>
    </row>
    <row r="2530" spans="1:8" x14ac:dyDescent="0.2">
      <c r="B2530" s="213" t="s">
        <v>446</v>
      </c>
      <c r="C2530" s="271">
        <v>1120269</v>
      </c>
      <c r="E2530" s="108"/>
    </row>
    <row r="2531" spans="1:8" x14ac:dyDescent="0.2">
      <c r="B2531" s="213" t="s">
        <v>447</v>
      </c>
      <c r="C2531" s="271">
        <v>500000</v>
      </c>
      <c r="E2531" s="108"/>
    </row>
    <row r="2532" spans="1:8" x14ac:dyDescent="0.2">
      <c r="B2532" s="213" t="s">
        <v>404</v>
      </c>
      <c r="C2532" s="271">
        <v>500000</v>
      </c>
      <c r="E2532" s="108"/>
    </row>
    <row r="2533" spans="1:8" ht="13.5" thickBot="1" x14ac:dyDescent="0.25">
      <c r="B2533" s="213" t="s">
        <v>448</v>
      </c>
      <c r="C2533" s="278">
        <v>1000000</v>
      </c>
      <c r="E2533" s="108"/>
      <c r="F2533" s="55" t="s">
        <v>46</v>
      </c>
      <c r="H2533" s="86">
        <f>C2525+C2526+C2527+C2528+C2529+C2530+C2531+C2532+C2533</f>
        <v>5000000</v>
      </c>
    </row>
    <row r="2534" spans="1:8" ht="22.5" customHeight="1" thickTop="1" thickBot="1" x14ac:dyDescent="0.25">
      <c r="B2534" s="170" t="s">
        <v>18</v>
      </c>
      <c r="C2534" s="80">
        <f>SUM(C2525:C2533)</f>
        <v>5000000</v>
      </c>
      <c r="E2534" s="112">
        <f>SUM(E2525:E2533)</f>
        <v>84493.1</v>
      </c>
      <c r="G2534" s="44"/>
    </row>
    <row r="2535" spans="1:8" ht="13.5" thickTop="1" x14ac:dyDescent="0.2">
      <c r="A2535" s="31"/>
      <c r="B2535" s="55"/>
      <c r="C2535" s="141"/>
      <c r="D2535" s="1"/>
      <c r="E2535" s="139"/>
    </row>
    <row r="2536" spans="1:8" x14ac:dyDescent="0.2">
      <c r="A2536" s="31"/>
      <c r="B2536" s="55"/>
      <c r="C2536" s="141"/>
      <c r="D2536" s="1"/>
      <c r="E2536" s="139"/>
    </row>
    <row r="2537" spans="1:8" ht="15.75" x14ac:dyDescent="0.2">
      <c r="A2537" s="31"/>
      <c r="B2537" s="12" t="s">
        <v>2025</v>
      </c>
      <c r="C2537" s="141"/>
      <c r="D2537" s="1"/>
      <c r="E2537" s="139"/>
    </row>
    <row r="2538" spans="1:8" ht="13.5" thickBot="1" x14ac:dyDescent="0.25">
      <c r="A2538" s="31"/>
      <c r="B2538" s="55"/>
      <c r="C2538" s="180"/>
      <c r="D2538" s="34"/>
      <c r="E2538" s="143" t="s">
        <v>14</v>
      </c>
    </row>
    <row r="2539" spans="1:8" ht="14.25" thickTop="1" thickBot="1" x14ac:dyDescent="0.25">
      <c r="B2539" s="36" t="s">
        <v>16</v>
      </c>
      <c r="C2539" s="189" t="s">
        <v>17</v>
      </c>
      <c r="D2539" s="89"/>
      <c r="E2539" s="113" t="s">
        <v>61</v>
      </c>
    </row>
    <row r="2540" spans="1:8" ht="13.5" thickTop="1" x14ac:dyDescent="0.2">
      <c r="A2540" s="15">
        <v>9</v>
      </c>
      <c r="B2540" s="239" t="s">
        <v>449</v>
      </c>
      <c r="C2540" s="277">
        <v>5120</v>
      </c>
      <c r="D2540" s="1"/>
      <c r="E2540" s="504"/>
      <c r="F2540" s="167"/>
    </row>
    <row r="2541" spans="1:8" x14ac:dyDescent="0.2">
      <c r="B2541" s="213" t="s">
        <v>450</v>
      </c>
      <c r="C2541" s="271">
        <v>6268</v>
      </c>
      <c r="D2541" s="1"/>
      <c r="E2541" s="504"/>
      <c r="F2541" s="167"/>
    </row>
    <row r="2542" spans="1:8" x14ac:dyDescent="0.2">
      <c r="B2542" s="213" t="s">
        <v>451</v>
      </c>
      <c r="C2542" s="271">
        <v>10000</v>
      </c>
      <c r="D2542" s="1"/>
      <c r="E2542" s="504"/>
      <c r="F2542" s="167"/>
    </row>
    <row r="2543" spans="1:8" x14ac:dyDescent="0.2">
      <c r="B2543" s="213" t="s">
        <v>452</v>
      </c>
      <c r="C2543" s="271">
        <v>9914</v>
      </c>
      <c r="D2543" s="1"/>
      <c r="E2543" s="504"/>
      <c r="F2543" s="167"/>
    </row>
    <row r="2544" spans="1:8" x14ac:dyDescent="0.2">
      <c r="B2544" s="213" t="s">
        <v>453</v>
      </c>
      <c r="C2544" s="271">
        <v>5308</v>
      </c>
      <c r="D2544" s="1"/>
      <c r="E2544" s="504"/>
      <c r="F2544" s="167"/>
    </row>
    <row r="2545" spans="2:6" x14ac:dyDescent="0.2">
      <c r="B2545" s="213" t="s">
        <v>454</v>
      </c>
      <c r="C2545" s="271">
        <v>6413</v>
      </c>
      <c r="D2545" s="1"/>
      <c r="E2545" s="504"/>
      <c r="F2545" s="167"/>
    </row>
    <row r="2546" spans="2:6" x14ac:dyDescent="0.2">
      <c r="B2546" s="213" t="s">
        <v>455</v>
      </c>
      <c r="C2546" s="271">
        <v>9848</v>
      </c>
      <c r="D2546" s="1"/>
      <c r="E2546" s="504"/>
      <c r="F2546" s="167"/>
    </row>
    <row r="2547" spans="2:6" x14ac:dyDescent="0.2">
      <c r="B2547" s="213" t="s">
        <v>456</v>
      </c>
      <c r="C2547" s="271">
        <v>9600</v>
      </c>
      <c r="D2547" s="1"/>
      <c r="E2547" s="504"/>
      <c r="F2547" s="167"/>
    </row>
    <row r="2548" spans="2:6" x14ac:dyDescent="0.2">
      <c r="B2548" s="213" t="s">
        <v>457</v>
      </c>
      <c r="C2548" s="271">
        <v>6967</v>
      </c>
      <c r="D2548" s="1"/>
      <c r="E2548" s="504"/>
      <c r="F2548" s="167"/>
    </row>
    <row r="2549" spans="2:6" x14ac:dyDescent="0.2">
      <c r="B2549" s="213" t="s">
        <v>458</v>
      </c>
      <c r="C2549" s="271">
        <v>7542</v>
      </c>
      <c r="D2549" s="1"/>
      <c r="E2549" s="504"/>
      <c r="F2549" s="167"/>
    </row>
    <row r="2550" spans="2:6" x14ac:dyDescent="0.2">
      <c r="B2550" s="213" t="s">
        <v>459</v>
      </c>
      <c r="C2550" s="271">
        <v>5080</v>
      </c>
      <c r="D2550" s="1"/>
      <c r="E2550" s="504"/>
      <c r="F2550" s="167"/>
    </row>
    <row r="2551" spans="2:6" x14ac:dyDescent="0.2">
      <c r="B2551" s="213" t="s">
        <v>460</v>
      </c>
      <c r="C2551" s="271">
        <v>9668</v>
      </c>
      <c r="D2551" s="1"/>
      <c r="E2551" s="504"/>
      <c r="F2551" s="167"/>
    </row>
    <row r="2552" spans="2:6" x14ac:dyDescent="0.2">
      <c r="B2552" s="213" t="s">
        <v>461</v>
      </c>
      <c r="C2552" s="271">
        <v>10000</v>
      </c>
      <c r="D2552" s="1"/>
      <c r="E2552" s="504"/>
      <c r="F2552" s="167"/>
    </row>
    <row r="2553" spans="2:6" x14ac:dyDescent="0.2">
      <c r="B2553" s="213" t="s">
        <v>462</v>
      </c>
      <c r="C2553" s="271">
        <v>9675</v>
      </c>
      <c r="D2553" s="1"/>
      <c r="E2553" s="504"/>
      <c r="F2553" s="167"/>
    </row>
    <row r="2554" spans="2:6" x14ac:dyDescent="0.2">
      <c r="B2554" s="213" t="s">
        <v>463</v>
      </c>
      <c r="C2554" s="271">
        <v>10000</v>
      </c>
      <c r="D2554" s="1"/>
      <c r="E2554" s="504"/>
      <c r="F2554" s="167"/>
    </row>
    <row r="2555" spans="2:6" x14ac:dyDescent="0.2">
      <c r="B2555" s="213" t="s">
        <v>464</v>
      </c>
      <c r="C2555" s="271">
        <v>8253</v>
      </c>
      <c r="D2555" s="1"/>
      <c r="E2555" s="504"/>
      <c r="F2555" s="167"/>
    </row>
    <row r="2556" spans="2:6" x14ac:dyDescent="0.2">
      <c r="B2556" s="213" t="s">
        <v>465</v>
      </c>
      <c r="C2556" s="271">
        <v>10000</v>
      </c>
      <c r="D2556" s="1"/>
      <c r="E2556" s="504"/>
      <c r="F2556" s="167"/>
    </row>
    <row r="2557" spans="2:6" x14ac:dyDescent="0.2">
      <c r="B2557" s="213" t="s">
        <v>466</v>
      </c>
      <c r="C2557" s="271">
        <v>10000</v>
      </c>
      <c r="D2557" s="1"/>
      <c r="E2557" s="504"/>
      <c r="F2557" s="167"/>
    </row>
    <row r="2558" spans="2:6" x14ac:dyDescent="0.2">
      <c r="B2558" s="213" t="s">
        <v>467</v>
      </c>
      <c r="C2558" s="271">
        <v>9350</v>
      </c>
      <c r="D2558" s="1"/>
      <c r="E2558" s="504"/>
      <c r="F2558" s="167"/>
    </row>
    <row r="2559" spans="2:6" x14ac:dyDescent="0.2">
      <c r="B2559" s="213" t="s">
        <v>468</v>
      </c>
      <c r="C2559" s="271">
        <v>9193</v>
      </c>
      <c r="D2559" s="1"/>
      <c r="E2559" s="504"/>
      <c r="F2559" s="167"/>
    </row>
    <row r="2560" spans="2:6" x14ac:dyDescent="0.2">
      <c r="B2560" s="213" t="s">
        <v>469</v>
      </c>
      <c r="C2560" s="271">
        <v>8349</v>
      </c>
      <c r="D2560" s="1"/>
      <c r="E2560" s="504"/>
      <c r="F2560" s="167"/>
    </row>
    <row r="2561" spans="1:6" x14ac:dyDescent="0.2">
      <c r="B2561" s="213" t="s">
        <v>470</v>
      </c>
      <c r="C2561" s="271">
        <v>5993</v>
      </c>
      <c r="D2561" s="1"/>
      <c r="E2561" s="504"/>
      <c r="F2561" s="167"/>
    </row>
    <row r="2562" spans="1:6" x14ac:dyDescent="0.2">
      <c r="B2562" s="213" t="s">
        <v>471</v>
      </c>
      <c r="C2562" s="271">
        <v>6272</v>
      </c>
      <c r="D2562" s="1"/>
      <c r="E2562" s="504"/>
      <c r="F2562" s="167"/>
    </row>
    <row r="2563" spans="1:6" x14ac:dyDescent="0.2">
      <c r="B2563" s="213" t="s">
        <v>472</v>
      </c>
      <c r="C2563" s="271">
        <v>8240</v>
      </c>
      <c r="D2563" s="1"/>
      <c r="E2563" s="504"/>
      <c r="F2563" s="167"/>
    </row>
    <row r="2564" spans="1:6" x14ac:dyDescent="0.2">
      <c r="B2564" s="213" t="s">
        <v>473</v>
      </c>
      <c r="C2564" s="271">
        <v>7194</v>
      </c>
      <c r="D2564" s="1"/>
      <c r="E2564" s="504"/>
      <c r="F2564" s="167"/>
    </row>
    <row r="2565" spans="1:6" x14ac:dyDescent="0.2">
      <c r="B2565" s="213" t="s">
        <v>474</v>
      </c>
      <c r="C2565" s="271">
        <v>10000</v>
      </c>
      <c r="D2565" s="1"/>
      <c r="E2565" s="504"/>
      <c r="F2565" s="167"/>
    </row>
    <row r="2566" spans="1:6" x14ac:dyDescent="0.2">
      <c r="B2566" s="213" t="s">
        <v>475</v>
      </c>
      <c r="C2566" s="271">
        <v>10000</v>
      </c>
      <c r="D2566" s="1"/>
      <c r="E2566" s="504"/>
      <c r="F2566" s="167"/>
    </row>
    <row r="2567" spans="1:6" x14ac:dyDescent="0.2">
      <c r="B2567" s="213" t="s">
        <v>476</v>
      </c>
      <c r="C2567" s="271">
        <v>10000</v>
      </c>
      <c r="D2567" s="1"/>
      <c r="E2567" s="504"/>
      <c r="F2567" s="167"/>
    </row>
    <row r="2568" spans="1:6" x14ac:dyDescent="0.2">
      <c r="B2568" s="213" t="s">
        <v>477</v>
      </c>
      <c r="C2568" s="271">
        <v>9619</v>
      </c>
      <c r="D2568" s="1"/>
      <c r="E2568" s="504"/>
      <c r="F2568" s="167"/>
    </row>
    <row r="2569" spans="1:6" x14ac:dyDescent="0.2">
      <c r="B2569" s="213" t="s">
        <v>478</v>
      </c>
      <c r="C2569" s="271">
        <v>10000</v>
      </c>
      <c r="D2569" s="1"/>
      <c r="E2569" s="504"/>
      <c r="F2569" s="167"/>
    </row>
    <row r="2570" spans="1:6" ht="13.5" thickBot="1" x14ac:dyDescent="0.25">
      <c r="B2570" s="264" t="s">
        <v>479</v>
      </c>
      <c r="C2570" s="278">
        <v>6380</v>
      </c>
      <c r="D2570" s="1"/>
      <c r="E2570" s="503"/>
      <c r="F2570" s="167"/>
    </row>
    <row r="2571" spans="1:6" ht="13.5" thickTop="1" x14ac:dyDescent="0.2">
      <c r="B2571" s="407"/>
      <c r="C2571" s="377"/>
      <c r="D2571" s="1"/>
      <c r="E2571" s="505"/>
      <c r="F2571" s="167"/>
    </row>
    <row r="2572" spans="1:6" ht="13.5" thickBot="1" x14ac:dyDescent="0.25">
      <c r="A2572" s="31"/>
      <c r="B2572" s="55"/>
      <c r="C2572" s="180"/>
      <c r="D2572" s="34"/>
      <c r="E2572" s="143" t="s">
        <v>14</v>
      </c>
    </row>
    <row r="2573" spans="1:6" ht="14.25" thickTop="1" thickBot="1" x14ac:dyDescent="0.25">
      <c r="B2573" s="36" t="s">
        <v>16</v>
      </c>
      <c r="C2573" s="189" t="s">
        <v>17</v>
      </c>
      <c r="D2573" s="89"/>
      <c r="E2573" s="113" t="s">
        <v>61</v>
      </c>
    </row>
    <row r="2574" spans="1:6" ht="13.5" thickTop="1" x14ac:dyDescent="0.2">
      <c r="B2574" s="213" t="s">
        <v>480</v>
      </c>
      <c r="C2574" s="271">
        <v>5044</v>
      </c>
      <c r="D2574" s="1"/>
      <c r="E2574" s="504"/>
      <c r="F2574" s="167"/>
    </row>
    <row r="2575" spans="1:6" x14ac:dyDescent="0.2">
      <c r="B2575" s="213" t="s">
        <v>481</v>
      </c>
      <c r="C2575" s="271">
        <v>6940</v>
      </c>
      <c r="D2575" s="1"/>
      <c r="E2575" s="504"/>
      <c r="F2575" s="167"/>
    </row>
    <row r="2576" spans="1:6" x14ac:dyDescent="0.2">
      <c r="B2576" s="213" t="s">
        <v>482</v>
      </c>
      <c r="C2576" s="271">
        <v>9395</v>
      </c>
      <c r="D2576" s="1"/>
      <c r="E2576" s="504"/>
      <c r="F2576" s="167"/>
    </row>
    <row r="2577" spans="1:8" x14ac:dyDescent="0.2">
      <c r="B2577" s="213" t="s">
        <v>483</v>
      </c>
      <c r="C2577" s="271">
        <v>10000</v>
      </c>
      <c r="D2577" s="1"/>
      <c r="E2577" s="504"/>
      <c r="F2577" s="167"/>
    </row>
    <row r="2578" spans="1:8" ht="15" x14ac:dyDescent="0.25">
      <c r="B2578" s="262" t="s">
        <v>484</v>
      </c>
      <c r="C2578" s="271">
        <v>8572</v>
      </c>
      <c r="D2578" s="1"/>
      <c r="E2578" s="504"/>
      <c r="F2578" s="167"/>
    </row>
    <row r="2579" spans="1:8" ht="15" x14ac:dyDescent="0.25">
      <c r="B2579" s="262" t="s">
        <v>485</v>
      </c>
      <c r="C2579" s="271">
        <v>10000</v>
      </c>
      <c r="D2579" s="1"/>
      <c r="E2579" s="504"/>
      <c r="F2579" s="167"/>
    </row>
    <row r="2580" spans="1:8" x14ac:dyDescent="0.2">
      <c r="B2580" s="213" t="s">
        <v>486</v>
      </c>
      <c r="C2580" s="271">
        <v>8272</v>
      </c>
      <c r="D2580" s="1"/>
      <c r="E2580" s="504"/>
      <c r="F2580" s="167"/>
    </row>
    <row r="2581" spans="1:8" x14ac:dyDescent="0.2">
      <c r="B2581" s="213" t="s">
        <v>487</v>
      </c>
      <c r="C2581" s="271">
        <v>6122</v>
      </c>
      <c r="D2581" s="1"/>
      <c r="E2581" s="504"/>
      <c r="F2581" s="167"/>
    </row>
    <row r="2582" spans="1:8" x14ac:dyDescent="0.2">
      <c r="B2582" s="213" t="s">
        <v>488</v>
      </c>
      <c r="C2582" s="271">
        <v>5180</v>
      </c>
      <c r="D2582" s="1"/>
      <c r="E2582" s="504"/>
      <c r="F2582" s="167"/>
    </row>
    <row r="2583" spans="1:8" x14ac:dyDescent="0.2">
      <c r="B2583" s="213" t="s">
        <v>489</v>
      </c>
      <c r="C2583" s="271">
        <v>5007</v>
      </c>
      <c r="D2583" s="1"/>
      <c r="E2583" s="504"/>
      <c r="F2583" s="167"/>
    </row>
    <row r="2584" spans="1:8" x14ac:dyDescent="0.2">
      <c r="B2584" s="213" t="s">
        <v>490</v>
      </c>
      <c r="C2584" s="271">
        <v>10000</v>
      </c>
      <c r="D2584" s="1"/>
      <c r="E2584" s="504"/>
      <c r="F2584" s="167"/>
    </row>
    <row r="2585" spans="1:8" x14ac:dyDescent="0.2">
      <c r="B2585" s="213" t="s">
        <v>491</v>
      </c>
      <c r="C2585" s="271">
        <v>8750</v>
      </c>
      <c r="D2585" s="1"/>
      <c r="E2585" s="504"/>
      <c r="F2585" s="167"/>
    </row>
    <row r="2586" spans="1:8" x14ac:dyDescent="0.2">
      <c r="B2586" s="213" t="s">
        <v>492</v>
      </c>
      <c r="C2586" s="271">
        <v>5996</v>
      </c>
      <c r="D2586" s="1"/>
      <c r="E2586" s="504"/>
      <c r="F2586" s="167"/>
    </row>
    <row r="2587" spans="1:8" x14ac:dyDescent="0.2">
      <c r="B2587" s="213" t="s">
        <v>493</v>
      </c>
      <c r="C2587" s="271">
        <v>10000</v>
      </c>
      <c r="D2587" s="1"/>
      <c r="E2587" s="504"/>
      <c r="F2587" s="167"/>
    </row>
    <row r="2588" spans="1:8" x14ac:dyDescent="0.2">
      <c r="B2588" s="213" t="s">
        <v>494</v>
      </c>
      <c r="C2588" s="271">
        <v>9967</v>
      </c>
      <c r="D2588" s="1"/>
      <c r="E2588" s="504"/>
      <c r="F2588" s="167"/>
    </row>
    <row r="2589" spans="1:8" x14ac:dyDescent="0.2">
      <c r="B2589" s="213" t="s">
        <v>495</v>
      </c>
      <c r="C2589" s="271">
        <v>10000</v>
      </c>
      <c r="D2589" s="1"/>
      <c r="E2589" s="504"/>
      <c r="F2589" s="167"/>
    </row>
    <row r="2590" spans="1:8" ht="13.5" thickBot="1" x14ac:dyDescent="0.25">
      <c r="B2590" s="264" t="s">
        <v>496</v>
      </c>
      <c r="C2590" s="278">
        <v>9650</v>
      </c>
      <c r="D2590" s="1"/>
      <c r="E2590" s="504"/>
      <c r="F2590" s="167" t="s">
        <v>46</v>
      </c>
      <c r="H2590" s="86">
        <f>SUM(C2540:C2590)</f>
        <v>399141</v>
      </c>
    </row>
    <row r="2591" spans="1:8" ht="22.5" customHeight="1" thickTop="1" thickBot="1" x14ac:dyDescent="0.25">
      <c r="B2591" s="266"/>
      <c r="C2591" s="80">
        <f>SUM(C2540:C2570,C2574:C2590)</f>
        <v>399141</v>
      </c>
      <c r="D2591" s="50"/>
      <c r="E2591" s="221">
        <f>SUM(E2540:E2590)</f>
        <v>0</v>
      </c>
      <c r="G2591" s="44"/>
    </row>
    <row r="2592" spans="1:8" ht="13.5" thickTop="1" x14ac:dyDescent="0.2">
      <c r="A2592" s="31"/>
      <c r="B2592" s="55"/>
      <c r="C2592" s="141"/>
      <c r="D2592" s="1"/>
      <c r="E2592" s="139"/>
    </row>
    <row r="2593" spans="1:8" ht="15.75" customHeight="1" x14ac:dyDescent="0.2">
      <c r="A2593" s="31"/>
      <c r="B2593" s="55"/>
      <c r="C2593" s="141"/>
      <c r="D2593" s="1"/>
      <c r="E2593" s="139"/>
    </row>
    <row r="2594" spans="1:8" ht="15.75" customHeight="1" x14ac:dyDescent="0.2">
      <c r="A2594" s="31"/>
      <c r="B2594" s="55"/>
      <c r="C2594" s="141"/>
      <c r="D2594" s="1"/>
      <c r="E2594" s="139"/>
    </row>
    <row r="2595" spans="1:8" ht="15.75" x14ac:dyDescent="0.2">
      <c r="A2595" s="31"/>
      <c r="B2595" s="12" t="s">
        <v>2026</v>
      </c>
      <c r="C2595" s="141"/>
      <c r="D2595" s="1"/>
      <c r="E2595" s="139"/>
    </row>
    <row r="2596" spans="1:8" ht="13.5" thickBot="1" x14ac:dyDescent="0.25">
      <c r="A2596" s="31"/>
      <c r="B2596" s="55"/>
      <c r="C2596" s="180"/>
      <c r="D2596" s="34"/>
      <c r="E2596" s="143" t="s">
        <v>14</v>
      </c>
    </row>
    <row r="2597" spans="1:8" ht="14.25" thickTop="1" thickBot="1" x14ac:dyDescent="0.25">
      <c r="B2597" s="36" t="s">
        <v>16</v>
      </c>
      <c r="C2597" s="189" t="s">
        <v>17</v>
      </c>
      <c r="D2597" s="9"/>
      <c r="E2597" s="115" t="s">
        <v>61</v>
      </c>
    </row>
    <row r="2598" spans="1:8" ht="13.5" thickTop="1" x14ac:dyDescent="0.2">
      <c r="A2598" s="15">
        <v>99</v>
      </c>
      <c r="B2598" s="228" t="s">
        <v>1895</v>
      </c>
      <c r="C2598" s="307">
        <v>1965000</v>
      </c>
      <c r="E2598" s="252"/>
    </row>
    <row r="2599" spans="1:8" x14ac:dyDescent="0.2">
      <c r="A2599" s="15">
        <v>99</v>
      </c>
      <c r="B2599" s="215" t="s">
        <v>189</v>
      </c>
      <c r="C2599" s="307">
        <v>687000</v>
      </c>
      <c r="E2599" s="252">
        <v>172681</v>
      </c>
    </row>
    <row r="2600" spans="1:8" x14ac:dyDescent="0.2">
      <c r="A2600" s="15">
        <v>99</v>
      </c>
      <c r="B2600" s="215" t="s">
        <v>1756</v>
      </c>
      <c r="C2600" s="307">
        <v>800000</v>
      </c>
      <c r="E2600" s="252"/>
    </row>
    <row r="2601" spans="1:8" ht="13.5" thickBot="1" x14ac:dyDescent="0.25">
      <c r="B2601" s="215" t="s">
        <v>188</v>
      </c>
      <c r="C2601" s="307">
        <v>600000</v>
      </c>
      <c r="E2601" s="252"/>
    </row>
    <row r="2602" spans="1:8" ht="23.25" customHeight="1" thickTop="1" thickBot="1" x14ac:dyDescent="0.25">
      <c r="B2602" s="76" t="s">
        <v>18</v>
      </c>
      <c r="C2602" s="80">
        <f>SUM(C2598:C2601)</f>
        <v>4052000</v>
      </c>
      <c r="E2602" s="112">
        <f>SUM(E2598:E2601)</f>
        <v>172681</v>
      </c>
      <c r="F2602" s="55" t="s">
        <v>50</v>
      </c>
      <c r="G2602" s="44"/>
      <c r="H2602" s="86">
        <f>C2598+C2599+C2600+C2601</f>
        <v>4052000</v>
      </c>
    </row>
    <row r="2603" spans="1:8" ht="13.5" thickTop="1" x14ac:dyDescent="0.2">
      <c r="A2603" s="31"/>
      <c r="B2603" s="55"/>
      <c r="C2603" s="141"/>
      <c r="D2603" s="1"/>
      <c r="E2603" s="139"/>
    </row>
    <row r="2604" spans="1:8" x14ac:dyDescent="0.2">
      <c r="A2604" s="31"/>
      <c r="B2604" s="55"/>
      <c r="C2604" s="141"/>
      <c r="D2604" s="1"/>
      <c r="E2604" s="139"/>
    </row>
    <row r="2605" spans="1:8" ht="15.75" x14ac:dyDescent="0.2">
      <c r="A2605" s="31"/>
      <c r="B2605" s="12" t="s">
        <v>2027</v>
      </c>
      <c r="C2605" s="141"/>
      <c r="D2605" s="1"/>
      <c r="E2605" s="139"/>
    </row>
    <row r="2606" spans="1:8" ht="13.5" thickBot="1" x14ac:dyDescent="0.25">
      <c r="A2606" s="31"/>
      <c r="B2606" s="55"/>
      <c r="C2606" s="180"/>
      <c r="D2606" s="34"/>
      <c r="E2606" s="143" t="s">
        <v>14</v>
      </c>
    </row>
    <row r="2607" spans="1:8" ht="14.25" thickTop="1" thickBot="1" x14ac:dyDescent="0.25">
      <c r="B2607" s="36" t="s">
        <v>16</v>
      </c>
      <c r="C2607" s="189" t="s">
        <v>17</v>
      </c>
      <c r="D2607" s="9"/>
      <c r="E2607" s="113" t="s">
        <v>61</v>
      </c>
    </row>
    <row r="2608" spans="1:8" ht="13.5" thickTop="1" x14ac:dyDescent="0.2">
      <c r="A2608" s="15">
        <v>99</v>
      </c>
      <c r="B2608" s="228" t="s">
        <v>1945</v>
      </c>
      <c r="C2608" s="307">
        <v>400000</v>
      </c>
      <c r="E2608" s="504"/>
    </row>
    <row r="2609" spans="1:8" x14ac:dyDescent="0.2">
      <c r="A2609" s="15">
        <v>99</v>
      </c>
      <c r="B2609" s="215" t="s">
        <v>1895</v>
      </c>
      <c r="C2609" s="307">
        <v>121083</v>
      </c>
      <c r="E2609" s="504"/>
      <c r="G2609" s="44"/>
    </row>
    <row r="2610" spans="1:8" x14ac:dyDescent="0.2">
      <c r="A2610" s="15">
        <v>99</v>
      </c>
      <c r="B2610" s="215" t="s">
        <v>380</v>
      </c>
      <c r="C2610" s="307">
        <v>54000</v>
      </c>
      <c r="E2610" s="504"/>
      <c r="G2610" s="44"/>
    </row>
    <row r="2611" spans="1:8" x14ac:dyDescent="0.2">
      <c r="B2611" s="215" t="s">
        <v>1889</v>
      </c>
      <c r="C2611" s="307">
        <v>794899.29</v>
      </c>
      <c r="E2611" s="506">
        <v>1</v>
      </c>
    </row>
    <row r="2612" spans="1:8" x14ac:dyDescent="0.2">
      <c r="B2612" s="215" t="s">
        <v>1833</v>
      </c>
      <c r="C2612" s="307">
        <v>558400</v>
      </c>
      <c r="E2612" s="506">
        <v>82840.33</v>
      </c>
    </row>
    <row r="2613" spans="1:8" x14ac:dyDescent="0.2">
      <c r="B2613" s="215" t="s">
        <v>188</v>
      </c>
      <c r="C2613" s="307">
        <v>160000</v>
      </c>
      <c r="E2613" s="506"/>
    </row>
    <row r="2614" spans="1:8" x14ac:dyDescent="0.2">
      <c r="B2614" s="215" t="s">
        <v>1874</v>
      </c>
      <c r="C2614" s="307">
        <v>1200000</v>
      </c>
      <c r="E2614" s="506">
        <v>197251.57</v>
      </c>
    </row>
    <row r="2615" spans="1:8" x14ac:dyDescent="0.2">
      <c r="B2615" s="215" t="s">
        <v>1927</v>
      </c>
      <c r="C2615" s="307">
        <v>450000</v>
      </c>
      <c r="E2615" s="506"/>
    </row>
    <row r="2616" spans="1:8" x14ac:dyDescent="0.2">
      <c r="B2616" s="215" t="s">
        <v>404</v>
      </c>
      <c r="C2616" s="307">
        <v>429000</v>
      </c>
      <c r="E2616" s="506"/>
      <c r="G2616" s="44"/>
    </row>
    <row r="2617" spans="1:8" x14ac:dyDescent="0.2">
      <c r="B2617" s="215" t="s">
        <v>1946</v>
      </c>
      <c r="C2617" s="307">
        <v>12947</v>
      </c>
      <c r="E2617" s="506"/>
    </row>
    <row r="2618" spans="1:8" x14ac:dyDescent="0.2">
      <c r="B2618" s="215" t="s">
        <v>1924</v>
      </c>
      <c r="C2618" s="307">
        <v>60379</v>
      </c>
      <c r="E2618" s="506"/>
      <c r="H2618" s="86"/>
    </row>
    <row r="2619" spans="1:8" x14ac:dyDescent="0.2">
      <c r="B2619" s="308" t="s">
        <v>340</v>
      </c>
      <c r="C2619" s="309">
        <v>193546</v>
      </c>
      <c r="E2619" s="506"/>
    </row>
    <row r="2620" spans="1:8" x14ac:dyDescent="0.2">
      <c r="B2620" s="308" t="s">
        <v>1862</v>
      </c>
      <c r="C2620" s="309">
        <v>385000</v>
      </c>
      <c r="E2620" s="506">
        <v>125063.19</v>
      </c>
    </row>
    <row r="2621" spans="1:8" x14ac:dyDescent="0.2">
      <c r="B2621" s="308" t="s">
        <v>1947</v>
      </c>
      <c r="C2621" s="309">
        <v>59879</v>
      </c>
      <c r="E2621" s="506">
        <v>2050</v>
      </c>
    </row>
    <row r="2622" spans="1:8" x14ac:dyDescent="0.2">
      <c r="B2622" s="308" t="s">
        <v>351</v>
      </c>
      <c r="C2622" s="309">
        <v>1076440</v>
      </c>
      <c r="E2622" s="506"/>
    </row>
    <row r="2623" spans="1:8" x14ac:dyDescent="0.2">
      <c r="B2623" s="308" t="s">
        <v>318</v>
      </c>
      <c r="C2623" s="309">
        <v>55644</v>
      </c>
      <c r="E2623" s="506"/>
    </row>
    <row r="2624" spans="1:8" x14ac:dyDescent="0.2">
      <c r="B2624" s="308" t="s">
        <v>436</v>
      </c>
      <c r="C2624" s="309">
        <v>75000</v>
      </c>
      <c r="E2624" s="506"/>
    </row>
    <row r="2625" spans="1:9" x14ac:dyDescent="0.2">
      <c r="B2625" s="308" t="s">
        <v>1895</v>
      </c>
      <c r="C2625" s="309">
        <v>181233</v>
      </c>
      <c r="E2625" s="506"/>
    </row>
    <row r="2626" spans="1:9" x14ac:dyDescent="0.2">
      <c r="B2626" s="308" t="s">
        <v>380</v>
      </c>
      <c r="C2626" s="309">
        <v>195000</v>
      </c>
      <c r="E2626" s="506">
        <v>14605</v>
      </c>
    </row>
    <row r="2627" spans="1:9" x14ac:dyDescent="0.2">
      <c r="B2627" s="308" t="s">
        <v>1883</v>
      </c>
      <c r="C2627" s="309">
        <v>80700</v>
      </c>
      <c r="E2627" s="506"/>
    </row>
    <row r="2628" spans="1:9" x14ac:dyDescent="0.2">
      <c r="B2628" s="308" t="s">
        <v>1875</v>
      </c>
      <c r="C2628" s="309">
        <v>189000</v>
      </c>
      <c r="E2628" s="506">
        <v>28000</v>
      </c>
    </row>
    <row r="2629" spans="1:9" x14ac:dyDescent="0.2">
      <c r="B2629" s="308" t="s">
        <v>1822</v>
      </c>
      <c r="C2629" s="309">
        <v>188000</v>
      </c>
      <c r="E2629" s="506">
        <v>52775.12</v>
      </c>
    </row>
    <row r="2630" spans="1:9" x14ac:dyDescent="0.2">
      <c r="B2630" s="308" t="s">
        <v>1948</v>
      </c>
      <c r="C2630" s="309">
        <v>26933</v>
      </c>
      <c r="E2630" s="506"/>
    </row>
    <row r="2631" spans="1:9" x14ac:dyDescent="0.2">
      <c r="B2631" s="308" t="s">
        <v>1829</v>
      </c>
      <c r="C2631" s="309">
        <v>400000</v>
      </c>
      <c r="E2631" s="506"/>
    </row>
    <row r="2632" spans="1:9" x14ac:dyDescent="0.2">
      <c r="B2632" s="308" t="s">
        <v>1850</v>
      </c>
      <c r="C2632" s="309">
        <v>200000</v>
      </c>
      <c r="E2632" s="506"/>
    </row>
    <row r="2633" spans="1:9" x14ac:dyDescent="0.2">
      <c r="B2633" s="308" t="s">
        <v>403</v>
      </c>
      <c r="C2633" s="309">
        <v>217127</v>
      </c>
      <c r="E2633" s="506"/>
    </row>
    <row r="2634" spans="1:9" ht="13.5" thickBot="1" x14ac:dyDescent="0.25">
      <c r="B2634" s="308" t="s">
        <v>404</v>
      </c>
      <c r="C2634" s="309">
        <v>170000</v>
      </c>
      <c r="E2634" s="506">
        <v>61225.54</v>
      </c>
    </row>
    <row r="2635" spans="1:9" ht="23.25" customHeight="1" thickTop="1" thickBot="1" x14ac:dyDescent="0.25">
      <c r="B2635" s="76" t="s">
        <v>18</v>
      </c>
      <c r="C2635" s="80">
        <f>SUM(C2608:C2634)</f>
        <v>7934210.29</v>
      </c>
      <c r="E2635" s="112">
        <f>SUM(E2608:E2634)</f>
        <v>563811.75</v>
      </c>
      <c r="F2635" s="55" t="s">
        <v>50</v>
      </c>
      <c r="G2635" s="44"/>
      <c r="H2635" s="86">
        <f>SUM(C2608:C2634)</f>
        <v>7934210.29</v>
      </c>
    </row>
    <row r="2636" spans="1:9" ht="13.5" thickTop="1" x14ac:dyDescent="0.2">
      <c r="A2636" s="31"/>
      <c r="B2636" s="55"/>
      <c r="C2636" s="141"/>
      <c r="D2636" s="1"/>
      <c r="E2636" s="139"/>
    </row>
    <row r="2637" spans="1:9" x14ac:dyDescent="0.2">
      <c r="A2637" s="31"/>
      <c r="B2637" s="55"/>
      <c r="C2637" s="141"/>
      <c r="D2637" s="1"/>
      <c r="E2637" s="139"/>
      <c r="F2637" s="141"/>
    </row>
    <row r="2638" spans="1:9" ht="13.5" thickBot="1" x14ac:dyDescent="0.25">
      <c r="A2638" s="31"/>
      <c r="B2638" s="55"/>
      <c r="C2638" s="141"/>
      <c r="D2638" s="1"/>
      <c r="E2638" s="139"/>
      <c r="G2638" s="6"/>
      <c r="H2638" s="86"/>
    </row>
    <row r="2639" spans="1:9" ht="17.25" thickTop="1" thickBot="1" x14ac:dyDescent="0.3">
      <c r="A2639" s="31"/>
      <c r="B2639" s="142" t="s">
        <v>62</v>
      </c>
      <c r="C2639" s="193">
        <f>SUM(C154,C474,C658,C673,C733,C824,C834,C958,C967,C1546,C1597,C1638,C1724,C1733,C1744,C1774,C1784,C1799,C1857,C1899,C2091,C2111,C2122,C2129,C2135,C2150,C2161,C2210,C2275,C2477,C2520,C2534,C2591,C2602,C2635)</f>
        <v>323547801.27000004</v>
      </c>
      <c r="D2639" s="193"/>
      <c r="E2639" s="193">
        <f>SUM(E154,E474,E658,E673,E733,E824,E834,E958,E967,E1546,E1597,E1638,E1724,E1733,E1744,E1774,E1784,E1799,E1857,E1899,E2091,E2111,E2122,E2129,E2135,E2150,E2161,E2210,E2275,E2477,E2520,E2534,E2591,E2602,E2635)</f>
        <v>1483778.3900000001</v>
      </c>
      <c r="G2639" s="6"/>
      <c r="H2639" s="86"/>
      <c r="I2639" s="141"/>
    </row>
    <row r="2640" spans="1:9" ht="13.5" thickTop="1" x14ac:dyDescent="0.2">
      <c r="B2640" s="55"/>
      <c r="D2640" s="1"/>
      <c r="E2640" s="122"/>
    </row>
    <row r="2641" spans="2:5" x14ac:dyDescent="0.2">
      <c r="B2641" s="55"/>
      <c r="D2641" s="1"/>
      <c r="E2641" s="122"/>
    </row>
    <row r="2642" spans="2:5" x14ac:dyDescent="0.2">
      <c r="B2642" s="55"/>
      <c r="D2642" s="1"/>
      <c r="E2642" s="122"/>
    </row>
    <row r="2643" spans="2:5" ht="13.5" thickBot="1" x14ac:dyDescent="0.25">
      <c r="B2643" s="55"/>
      <c r="D2643" s="1"/>
      <c r="E2643" s="122"/>
    </row>
    <row r="2644" spans="2:5" ht="18.75" thickBot="1" x14ac:dyDescent="0.3">
      <c r="B2644" s="248" t="s">
        <v>9</v>
      </c>
      <c r="C2644" s="249"/>
      <c r="D2644" s="1"/>
      <c r="E2644" s="250">
        <f>SUM(E2646:E2650)</f>
        <v>7197190.0799999991</v>
      </c>
    </row>
    <row r="2645" spans="2:5" ht="15.75" x14ac:dyDescent="0.25">
      <c r="B2645" s="156" t="s">
        <v>44</v>
      </c>
      <c r="C2645" s="141"/>
      <c r="D2645" s="1"/>
      <c r="E2645" s="125">
        <f>SUM(E2646:E2650)</f>
        <v>7197190.0799999991</v>
      </c>
    </row>
    <row r="2646" spans="2:5" ht="14.25" x14ac:dyDescent="0.2">
      <c r="B2646" s="247" t="s">
        <v>55</v>
      </c>
      <c r="C2646" s="141"/>
      <c r="D2646" s="1"/>
      <c r="E2646" s="246">
        <v>421866.54</v>
      </c>
    </row>
    <row r="2647" spans="2:5" ht="14.25" x14ac:dyDescent="0.2">
      <c r="B2647" s="247" t="s">
        <v>56</v>
      </c>
      <c r="C2647" s="141"/>
      <c r="D2647" s="1"/>
      <c r="E2647" s="246">
        <v>4662560.0599999996</v>
      </c>
    </row>
    <row r="2648" spans="2:5" ht="14.25" x14ac:dyDescent="0.2">
      <c r="B2648" s="247" t="s">
        <v>57</v>
      </c>
      <c r="C2648" s="141"/>
      <c r="D2648" s="1"/>
      <c r="E2648" s="246">
        <v>0</v>
      </c>
    </row>
    <row r="2649" spans="2:5" ht="14.25" x14ac:dyDescent="0.2">
      <c r="B2649" s="247" t="s">
        <v>58</v>
      </c>
      <c r="C2649" s="141"/>
      <c r="D2649" s="1"/>
      <c r="E2649" s="246">
        <v>1548.1</v>
      </c>
    </row>
    <row r="2650" spans="2:5" ht="14.25" x14ac:dyDescent="0.2">
      <c r="B2650" s="247" t="s">
        <v>59</v>
      </c>
      <c r="C2650" s="141"/>
      <c r="D2650" s="1"/>
      <c r="E2650" s="246">
        <v>2111215.38</v>
      </c>
    </row>
    <row r="2651" spans="2:5" ht="15.75" x14ac:dyDescent="0.25">
      <c r="B2651" s="156"/>
      <c r="C2651" s="141"/>
      <c r="D2651" s="1"/>
      <c r="E2651" s="125"/>
    </row>
    <row r="2652" spans="2:5" ht="14.25" x14ac:dyDescent="0.2">
      <c r="B2652" s="81"/>
      <c r="C2652" s="141"/>
      <c r="D2652" s="1"/>
      <c r="E2652" s="139"/>
    </row>
    <row r="2653" spans="2:5" ht="18.75" thickBot="1" x14ac:dyDescent="0.3">
      <c r="B2653" s="82" t="s">
        <v>63</v>
      </c>
      <c r="C2653" s="525">
        <f>E2639+E2644</f>
        <v>8680968.4699999988</v>
      </c>
      <c r="D2653" s="537"/>
      <c r="E2653" s="537"/>
    </row>
    <row r="2654" spans="2:5" ht="15" thickTop="1" x14ac:dyDescent="0.2">
      <c r="B2654" s="81"/>
      <c r="C2654" s="141"/>
      <c r="D2654" s="534"/>
      <c r="E2654" s="534"/>
    </row>
    <row r="2655" spans="2:5" ht="14.25" x14ac:dyDescent="0.2">
      <c r="B2655" s="81"/>
      <c r="C2655" s="141"/>
      <c r="D2655" s="23"/>
      <c r="E2655" s="123"/>
    </row>
    <row r="2656" spans="2:5" ht="18.75" thickBot="1" x14ac:dyDescent="0.3">
      <c r="B2656" s="82" t="s">
        <v>2031</v>
      </c>
      <c r="C2656" s="525">
        <f>C2653-E2520</f>
        <v>8144755.4699999988</v>
      </c>
      <c r="D2656" s="525"/>
      <c r="E2656" s="525"/>
    </row>
    <row r="2657" spans="2:5" ht="13.5" thickTop="1" x14ac:dyDescent="0.2">
      <c r="B2657" s="55"/>
      <c r="C2657" s="141"/>
      <c r="D2657" s="1"/>
      <c r="E2657" s="139"/>
    </row>
    <row r="2658" spans="2:5" x14ac:dyDescent="0.2">
      <c r="B2658" s="55"/>
      <c r="C2658" s="141"/>
      <c r="D2658" s="1"/>
      <c r="E2658" s="139"/>
    </row>
    <row r="2659" spans="2:5" x14ac:dyDescent="0.2">
      <c r="B2659" s="55"/>
      <c r="C2659" s="141"/>
      <c r="D2659" s="1"/>
      <c r="E2659" s="139"/>
    </row>
    <row r="2660" spans="2:5" x14ac:dyDescent="0.2">
      <c r="B2660" s="55"/>
      <c r="C2660" s="141"/>
      <c r="D2660" s="1"/>
      <c r="E2660" s="139"/>
    </row>
    <row r="2661" spans="2:5" x14ac:dyDescent="0.2">
      <c r="B2661" s="55"/>
      <c r="C2661" s="141"/>
      <c r="D2661" s="1"/>
      <c r="E2661" s="139"/>
    </row>
    <row r="2662" spans="2:5" x14ac:dyDescent="0.2">
      <c r="B2662" s="55"/>
      <c r="C2662" s="141"/>
      <c r="D2662" s="1"/>
      <c r="E2662" s="139"/>
    </row>
    <row r="2663" spans="2:5" x14ac:dyDescent="0.2">
      <c r="B2663" s="55"/>
      <c r="C2663" s="141"/>
      <c r="D2663" s="1"/>
      <c r="E2663" s="139"/>
    </row>
    <row r="2664" spans="2:5" x14ac:dyDescent="0.2">
      <c r="B2664" s="55"/>
      <c r="C2664" s="141"/>
      <c r="D2664" s="1"/>
      <c r="E2664" s="139"/>
    </row>
    <row r="2665" spans="2:5" x14ac:dyDescent="0.2">
      <c r="B2665" s="55"/>
      <c r="C2665" s="141"/>
      <c r="D2665" s="1"/>
      <c r="E2665" s="139"/>
    </row>
    <row r="2666" spans="2:5" x14ac:dyDescent="0.2">
      <c r="B2666" s="55"/>
      <c r="C2666" s="141"/>
      <c r="D2666" s="1"/>
      <c r="E2666" s="139"/>
    </row>
    <row r="2667" spans="2:5" x14ac:dyDescent="0.2">
      <c r="B2667" s="55"/>
      <c r="C2667" s="141"/>
      <c r="D2667" s="1"/>
      <c r="E2667" s="139"/>
    </row>
    <row r="2668" spans="2:5" x14ac:dyDescent="0.2">
      <c r="B2668" s="55"/>
      <c r="C2668" s="141"/>
      <c r="D2668" s="1"/>
      <c r="E2668" s="139"/>
    </row>
    <row r="2669" spans="2:5" x14ac:dyDescent="0.2">
      <c r="B2669" s="55"/>
      <c r="C2669" s="141"/>
      <c r="D2669" s="1"/>
      <c r="E2669" s="139"/>
    </row>
    <row r="2670" spans="2:5" x14ac:dyDescent="0.2">
      <c r="B2670" s="55"/>
      <c r="C2670" s="141"/>
      <c r="D2670" s="1"/>
      <c r="E2670" s="139"/>
    </row>
    <row r="2671" spans="2:5" x14ac:dyDescent="0.2">
      <c r="B2671" s="55"/>
      <c r="C2671" s="141"/>
      <c r="D2671" s="1"/>
      <c r="E2671" s="139"/>
    </row>
    <row r="2672" spans="2:5" x14ac:dyDescent="0.2">
      <c r="B2672" s="55"/>
      <c r="C2672" s="141"/>
      <c r="D2672" s="1"/>
      <c r="E2672" s="139"/>
    </row>
    <row r="2673" spans="2:5" x14ac:dyDescent="0.2">
      <c r="B2673" s="55"/>
      <c r="C2673" s="141"/>
      <c r="D2673" s="1"/>
      <c r="E2673" s="139"/>
    </row>
    <row r="2674" spans="2:5" x14ac:dyDescent="0.2">
      <c r="B2674" s="55"/>
      <c r="C2674" s="141"/>
      <c r="D2674" s="1"/>
      <c r="E2674" s="139"/>
    </row>
    <row r="2675" spans="2:5" x14ac:dyDescent="0.2">
      <c r="B2675" s="55"/>
      <c r="C2675" s="141"/>
      <c r="D2675" s="1"/>
      <c r="E2675" s="139"/>
    </row>
    <row r="2676" spans="2:5" x14ac:dyDescent="0.2">
      <c r="B2676" s="55"/>
      <c r="C2676" s="141"/>
      <c r="D2676" s="1"/>
      <c r="E2676" s="139"/>
    </row>
    <row r="2677" spans="2:5" x14ac:dyDescent="0.2">
      <c r="B2677" s="55"/>
      <c r="C2677" s="141"/>
      <c r="D2677" s="1"/>
      <c r="E2677" s="139"/>
    </row>
    <row r="2678" spans="2:5" x14ac:dyDescent="0.2">
      <c r="B2678" s="55"/>
      <c r="C2678" s="141"/>
      <c r="D2678" s="1"/>
      <c r="E2678" s="139"/>
    </row>
    <row r="2679" spans="2:5" x14ac:dyDescent="0.2">
      <c r="B2679" s="55"/>
      <c r="C2679" s="141"/>
      <c r="D2679" s="1"/>
      <c r="E2679" s="139"/>
    </row>
    <row r="2680" spans="2:5" x14ac:dyDescent="0.2">
      <c r="B2680" s="55"/>
      <c r="C2680" s="141"/>
      <c r="D2680" s="1"/>
      <c r="E2680" s="139"/>
    </row>
    <row r="2681" spans="2:5" x14ac:dyDescent="0.2">
      <c r="B2681" s="55"/>
      <c r="C2681" s="141"/>
      <c r="D2681" s="1"/>
      <c r="E2681" s="139"/>
    </row>
    <row r="2682" spans="2:5" x14ac:dyDescent="0.2">
      <c r="B2682" s="55"/>
      <c r="C2682" s="141"/>
      <c r="D2682" s="1"/>
      <c r="E2682" s="139"/>
    </row>
    <row r="2683" spans="2:5" x14ac:dyDescent="0.2">
      <c r="B2683" s="55"/>
      <c r="C2683" s="141"/>
      <c r="D2683" s="1"/>
      <c r="E2683" s="139"/>
    </row>
    <row r="2684" spans="2:5" x14ac:dyDescent="0.2">
      <c r="B2684" s="55"/>
      <c r="C2684" s="141"/>
      <c r="D2684" s="1"/>
      <c r="E2684" s="139"/>
    </row>
    <row r="2685" spans="2:5" x14ac:dyDescent="0.2">
      <c r="B2685" s="55"/>
      <c r="C2685" s="141"/>
      <c r="D2685" s="1"/>
      <c r="E2685" s="139"/>
    </row>
    <row r="2686" spans="2:5" x14ac:dyDescent="0.2">
      <c r="B2686" s="55"/>
      <c r="C2686" s="141"/>
      <c r="D2686" s="1"/>
      <c r="E2686" s="139"/>
    </row>
    <row r="2687" spans="2:5" x14ac:dyDescent="0.2">
      <c r="B2687" s="55"/>
      <c r="C2687" s="141"/>
      <c r="D2687" s="1"/>
      <c r="E2687" s="139"/>
    </row>
    <row r="2688" spans="2:5" x14ac:dyDescent="0.2">
      <c r="B2688" s="55"/>
      <c r="C2688" s="141"/>
      <c r="D2688" s="1"/>
      <c r="E2688" s="139"/>
    </row>
  </sheetData>
  <mergeCells count="60">
    <mergeCell ref="B123:B124"/>
    <mergeCell ref="B397:B398"/>
    <mergeCell ref="B395:B396"/>
    <mergeCell ref="B392:B393"/>
    <mergeCell ref="B390:B391"/>
    <mergeCell ref="B387:B388"/>
    <mergeCell ref="B1855:B1856"/>
    <mergeCell ref="B1850:B1851"/>
    <mergeCell ref="B1834:B1835"/>
    <mergeCell ref="B1825:B1826"/>
    <mergeCell ref="B1812:B1813"/>
    <mergeCell ref="B2055:B2056"/>
    <mergeCell ref="B1930:B1931"/>
    <mergeCell ref="B1928:B1929"/>
    <mergeCell ref="B1906:B1907"/>
    <mergeCell ref="B1887:B1888"/>
    <mergeCell ref="C1887:C1888"/>
    <mergeCell ref="E1887:E1888"/>
    <mergeCell ref="C1850:C1851"/>
    <mergeCell ref="E1850:E1851"/>
    <mergeCell ref="C1855:C1856"/>
    <mergeCell ref="E1855:E1856"/>
    <mergeCell ref="C1825:C1826"/>
    <mergeCell ref="E1825:E1826"/>
    <mergeCell ref="C1834:C1835"/>
    <mergeCell ref="E1834:E1835"/>
    <mergeCell ref="C429:C430"/>
    <mergeCell ref="E429:E430"/>
    <mergeCell ref="C1812:C1813"/>
    <mergeCell ref="E1812:E1813"/>
    <mergeCell ref="E1731:E1732"/>
    <mergeCell ref="B475:C475"/>
    <mergeCell ref="C1731:C1732"/>
    <mergeCell ref="B837:C841"/>
    <mergeCell ref="B1731:B1732"/>
    <mergeCell ref="B429:B430"/>
    <mergeCell ref="C395:C396"/>
    <mergeCell ref="E395:E396"/>
    <mergeCell ref="C397:C398"/>
    <mergeCell ref="E397:E398"/>
    <mergeCell ref="C390:C391"/>
    <mergeCell ref="E390:E391"/>
    <mergeCell ref="C392:C393"/>
    <mergeCell ref="E392:E393"/>
    <mergeCell ref="C2656:E2656"/>
    <mergeCell ref="C123:C124"/>
    <mergeCell ref="E123:E124"/>
    <mergeCell ref="C387:C388"/>
    <mergeCell ref="B2152:C2153"/>
    <mergeCell ref="D2654:E2654"/>
    <mergeCell ref="B2480:E2481"/>
    <mergeCell ref="C2653:E2653"/>
    <mergeCell ref="C1906:C1907"/>
    <mergeCell ref="E1906:E1907"/>
    <mergeCell ref="C1928:C1929"/>
    <mergeCell ref="E1928:E1929"/>
    <mergeCell ref="C1930:C1931"/>
    <mergeCell ref="E1930:E1931"/>
    <mergeCell ref="C2055:C2056"/>
    <mergeCell ref="E2055:E2056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75" firstPageNumber="216" orientation="portrait" useFirstPageNumber="1" r:id="rId1"/>
  <headerFooter alignWithMargins="0">
    <oddFooter>&amp;L&amp;"Arial,Kurzíva"Zastupitelstvo Olomouckého kraje 24. 6. 2016
4.1. - Rozpočet Olomouckého kraje 2015 – závěrečný účet
Příloha č. 11.: Příspěvky a dotace poskytnuté z rozpočtu Olomouckého kraje v roce 2015&amp;R&amp;"Arial,Kurzíva"Strana &amp;P (celkem 473)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</vt:lpstr>
      <vt:lpstr>dotace </vt:lpstr>
      <vt:lpstr>'dotace 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2016-05-26T09:31:07Z</cp:lastPrinted>
  <dcterms:created xsi:type="dcterms:W3CDTF">2011-03-31T06:06:24Z</dcterms:created>
  <dcterms:modified xsi:type="dcterms:W3CDTF">2016-06-01T11:12:46Z</dcterms:modified>
</cp:coreProperties>
</file>