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45" windowWidth="8460" windowHeight="8280"/>
  </bookViews>
  <sheets>
    <sheet name="1. Bilance příjmů a výdajů" sheetId="2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'1. Bilance příjmů a výdajů'!$A$1:$E$73</definedName>
  </definedNames>
  <calcPr calcId="145621"/>
</workbook>
</file>

<file path=xl/calcChain.xml><?xml version="1.0" encoding="utf-8"?>
<calcChain xmlns="http://schemas.openxmlformats.org/spreadsheetml/2006/main">
  <c r="D70" i="2" l="1"/>
  <c r="D30" i="2" l="1"/>
  <c r="C30" i="2"/>
  <c r="B30" i="2"/>
  <c r="D29" i="2"/>
  <c r="D28" i="2"/>
  <c r="C28" i="2"/>
  <c r="B28" i="2"/>
  <c r="D27" i="2"/>
  <c r="C27" i="2"/>
  <c r="B27" i="2"/>
  <c r="E28" i="2" l="1"/>
  <c r="D31" i="2"/>
  <c r="D66" i="2" l="1"/>
  <c r="C29" i="2" l="1"/>
  <c r="C31" i="2" s="1"/>
  <c r="B29" i="2"/>
  <c r="B31" i="2" s="1"/>
  <c r="D21" i="2"/>
  <c r="D18" i="2"/>
  <c r="D19" i="2"/>
  <c r="C21" i="2"/>
  <c r="C19" i="2"/>
  <c r="C18" i="2"/>
  <c r="B21" i="2"/>
  <c r="B19" i="2"/>
  <c r="B18" i="2"/>
  <c r="D4" i="2" l="1"/>
  <c r="D10" i="2"/>
  <c r="D9" i="2"/>
  <c r="D8" i="2"/>
  <c r="D7" i="2"/>
  <c r="C10" i="2"/>
  <c r="E10" i="2" s="1"/>
  <c r="C9" i="2"/>
  <c r="C8" i="2"/>
  <c r="E8" i="2" s="1"/>
  <c r="C7" i="2"/>
  <c r="B10" i="2"/>
  <c r="B9" i="2"/>
  <c r="B8" i="2"/>
  <c r="B7" i="2"/>
  <c r="E7" i="2" l="1"/>
  <c r="E9" i="2"/>
  <c r="E21" i="2" l="1"/>
  <c r="B36" i="2" l="1"/>
  <c r="E36" i="2"/>
  <c r="E37" i="2"/>
  <c r="E38" i="2"/>
  <c r="B39" i="2"/>
  <c r="C39" i="2"/>
  <c r="C40" i="2" s="1"/>
  <c r="D40" i="2"/>
  <c r="C20" i="2" l="1"/>
  <c r="C41" i="2" s="1"/>
  <c r="B40" i="2"/>
  <c r="E40" i="2"/>
  <c r="B20" i="2"/>
  <c r="B41" i="2" s="1"/>
  <c r="D20" i="2"/>
  <c r="D22" i="2" s="1"/>
  <c r="E19" i="2"/>
  <c r="E18" i="2"/>
  <c r="C22" i="2" l="1"/>
  <c r="B22" i="2"/>
  <c r="E20" i="2"/>
  <c r="E22" i="2" l="1"/>
  <c r="B11" i="2" l="1"/>
  <c r="C11" i="2" l="1"/>
  <c r="D11" i="2"/>
  <c r="E11" i="2" l="1"/>
  <c r="E30" i="2"/>
  <c r="F4" i="2"/>
  <c r="E27" i="2" l="1"/>
  <c r="E31" i="2" l="1"/>
  <c r="C12" i="2" l="1"/>
  <c r="C13" i="2" s="1"/>
  <c r="B12" i="2"/>
  <c r="B13" i="2" s="1"/>
  <c r="D12" i="2" l="1"/>
  <c r="E12" i="2" l="1"/>
  <c r="D13" i="2"/>
  <c r="D42" i="2" s="1"/>
  <c r="E13" i="2" l="1"/>
  <c r="D45" i="2"/>
  <c r="D67" i="2" s="1"/>
</calcChain>
</file>

<file path=xl/sharedStrings.xml><?xml version="1.0" encoding="utf-8"?>
<sst xmlns="http://schemas.openxmlformats.org/spreadsheetml/2006/main" count="81" uniqueCount="63">
  <si>
    <t>Výdaje</t>
  </si>
  <si>
    <t xml:space="preserve">Výdaje celkem  </t>
  </si>
  <si>
    <t>PŘÍJMY</t>
  </si>
  <si>
    <t>VÝDAJE</t>
  </si>
  <si>
    <t>schválený rozpočet</t>
  </si>
  <si>
    <t>upravený rozpočet</t>
  </si>
  <si>
    <t xml:space="preserve">Výdaje Olomouckého kraje                                (po konsolidaci)                </t>
  </si>
  <si>
    <t>skutečnost</t>
  </si>
  <si>
    <t>%</t>
  </si>
  <si>
    <t>Konsolidace *</t>
  </si>
  <si>
    <t xml:space="preserve">Příjmy Olomouckého kraje                                (po konsolidaci)                </t>
  </si>
  <si>
    <t>Příjmy</t>
  </si>
  <si>
    <t>Příjmy celkem</t>
  </si>
  <si>
    <t>Kč</t>
  </si>
  <si>
    <t>v Kč</t>
  </si>
  <si>
    <t>* Konsolidace je očištění údajů o rozpočtu a skutečnosti o interní přesuny peněžních prostředků uvnitř organizace mezi jednotlivými účty.</t>
  </si>
  <si>
    <t>• Běžné výdaje</t>
  </si>
  <si>
    <t>Způsob výpočtu zůstatku bankovních účtů:</t>
  </si>
  <si>
    <t xml:space="preserve">FINANCOVÁNÍ </t>
  </si>
  <si>
    <t xml:space="preserve">• Zapojení zůstatků na bankovních účtech </t>
  </si>
  <si>
    <t xml:space="preserve">• Přijaté úvěry </t>
  </si>
  <si>
    <t xml:space="preserve">• Splátky úvěrů </t>
  </si>
  <si>
    <t>• Nerealizované kurzové rozdíly</t>
  </si>
  <si>
    <t xml:space="preserve">Financování </t>
  </si>
  <si>
    <t xml:space="preserve">Financování celkem </t>
  </si>
  <si>
    <t>b) zůstatek na fondu sociálních potřeb (zapojuje se samostatně - Příloha č. 6)</t>
  </si>
  <si>
    <t>• Kapitálové výdaje</t>
  </si>
  <si>
    <r>
      <t>•</t>
    </r>
    <r>
      <rPr>
        <sz val="13.5"/>
        <rFont val="Arial CE"/>
        <charset val="238"/>
      </rPr>
      <t xml:space="preserve"> Daňové příjmy</t>
    </r>
  </si>
  <si>
    <r>
      <t>•</t>
    </r>
    <r>
      <rPr>
        <sz val="13.5"/>
        <rFont val="Arial CE"/>
        <charset val="238"/>
      </rPr>
      <t xml:space="preserve"> Nedaňové příjmy</t>
    </r>
  </si>
  <si>
    <r>
      <t>•</t>
    </r>
    <r>
      <rPr>
        <sz val="13.5"/>
        <rFont val="Arial CE"/>
        <charset val="238"/>
      </rPr>
      <t xml:space="preserve"> Kapitálové příjmy</t>
    </r>
  </si>
  <si>
    <t>FINANCOVÁNÍ</t>
  </si>
  <si>
    <t>Financování</t>
  </si>
  <si>
    <t xml:space="preserve">• Změna stavu krátkodobých prostředků na bankovních účtech </t>
  </si>
  <si>
    <t>• Splátky úvěrů</t>
  </si>
  <si>
    <t>Financování celkem</t>
  </si>
  <si>
    <t>Počáteční zůstatek k 1.1.2014</t>
  </si>
  <si>
    <t>zapojeno do rozpočtu roku 2014</t>
  </si>
  <si>
    <t>1. Bilance příjmů a výdajů Olomouckého kraje k 31.12.2015</t>
  </si>
  <si>
    <t>Zůstatek na bankovních účtech Olomouckého kraje k 31.12.2015</t>
  </si>
  <si>
    <t>a) zapojení zůstatku na bankovních účtech a zůstatku z nájemného Středomoravská nemocniční, a.s. ve schváleném rozpočtu Olomouckého kraje na rok 2016, schváleném Zastupitelstvem Olomouckého kraje dne 18.12.2015</t>
  </si>
  <si>
    <t>• Krátkodobé přijaté půjčené prostředky</t>
  </si>
  <si>
    <t>• Operace z peněžních účtů</t>
  </si>
  <si>
    <t>c) zůstatek na fondu na podporu výstavby a obnovy vodohospodářské infrastruktury na území Olomouckého kraje  - zapojeno usnesením Zastupitelstva Olomouckého kraje 11.3.2016 a zbylá část se zapojuje samostatně - Příloha č. 7)</t>
  </si>
  <si>
    <r>
      <t>•</t>
    </r>
    <r>
      <rPr>
        <sz val="13.5"/>
        <rFont val="Arial CE"/>
        <charset val="238"/>
      </rPr>
      <t xml:space="preserve"> Přijaté transfery</t>
    </r>
  </si>
  <si>
    <t>e) zůstatek na účtu pro Evropské programy (ORJ - 60) - zapojeno usnesením Rady Olomouckého kraje ze dne 21.1.2016</t>
  </si>
  <si>
    <t>f) zůstatek na účtu pro Evropské programy (ORJ - 63) - zapojeno usnesením Rady Olomouckého kraje ze dne 21.1.2016</t>
  </si>
  <si>
    <t>g) zůstatek na účtu pro Evropské programy (ORJ - 64)</t>
  </si>
  <si>
    <t>h) zůstatek na účtu pro Evropské programy (ORJ - 66) - zapojeno usnesením Rady Olomouckého kraje ze dne 21.1.2016</t>
  </si>
  <si>
    <t>i) zůstatek na účtu pro Evropské programy (ORJ - 67) - zapojeno usnesením Rady Olomouckého kraje ze dne 21.1.2016</t>
  </si>
  <si>
    <t>j) zůstatek na účtu pro Evropské programy (ORJ - 68) - zapojeno usnesením Rady Olomouckého kraje ze dne 21.1.2016</t>
  </si>
  <si>
    <t xml:space="preserve">k) zůstatek na účtu pro Evropské programy (ORJ - 69) </t>
  </si>
  <si>
    <t>l) zůstatek na účtu pro Evropské programy (ORJ - 71) - zapojeno usnesením Rady Olomouckého kraje ze dne 21.1.2016</t>
  </si>
  <si>
    <t>m) zůstatek na účtu pro Evropské programy (ORJ - 72) - zapojeno usnesením Rady Olomouckého kraje ze dne 21.1.2016</t>
  </si>
  <si>
    <t>n) zůstatek na účtu pro Evropské programy (ORJ - 73) - zapojeno usnesením Rady Olomouckého kraje ze dne 21.1.2016</t>
  </si>
  <si>
    <t>p) zůstatek na účtu pro Evropské programy (ORJ - 77) - zapojeno usnesením Rady Olomouckého kraje ze dne 21.1.2016</t>
  </si>
  <si>
    <t xml:space="preserve">r) zůstatek na terminovaných vkladech u J &amp;T bank </t>
  </si>
  <si>
    <t>s) zůstatek projektu " Podpora standardizace orgánu sociálně - právní ochrany na Krajském
 úřadě Olomouckého kraje"  - zapojeno usnesením Rady Olomouckého kraje ze dne 22.2.2016</t>
  </si>
  <si>
    <t>t) finanční vypořádání se státním rozpočtem - Příloha č. 10</t>
  </si>
  <si>
    <t>d) zůstatek na účtu pro Evropské programy (ORJ - 50) - částečně zapojeno usnesením Rady Olomouckého kraje ze dne 23.3.2016</t>
  </si>
  <si>
    <t>o) zůstatek na účtu pro Evropské programy (ORJ - 75) - částečně zapojeno usnesením Rady Olomouckého kraje ze dne 7.4.2016</t>
  </si>
  <si>
    <t xml:space="preserve">Zůstatek bankovních účtů k 31.12.2015 - použitelný zůstatek k zapojení do rozpočtu </t>
  </si>
  <si>
    <t>u) použitelný zůstatek zapojený usnesením Zastupitelstva Olomouckého kraje ze dne 29.4.2016</t>
  </si>
  <si>
    <t xml:space="preserve">Zůstatek bankovních účtů k 31.12.2015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</si>
</sst>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\ &quot;Kč&quot;"/>
  </numFmts>
  <fonts count="55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16"/>
      <name val="Arial"/>
      <family val="2"/>
      <charset val="238"/>
    </font>
    <font>
      <sz val="11"/>
      <name val="Arial"/>
      <family val="2"/>
      <charset val="238"/>
    </font>
    <font>
      <sz val="8"/>
      <name val="Arial CE"/>
      <charset val="238"/>
    </font>
    <font>
      <sz val="11"/>
      <name val="Arial CE"/>
      <charset val="238"/>
    </font>
    <font>
      <b/>
      <sz val="11"/>
      <name val="Arial CE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9"/>
      <name val="Arial CE"/>
      <charset val="238"/>
    </font>
    <font>
      <sz val="9"/>
      <name val="Arial"/>
      <family val="2"/>
      <charset val="238"/>
    </font>
    <font>
      <sz val="11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1"/>
      <color indexed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1"/>
      <color indexed="10"/>
      <name val="Arial"/>
      <family val="2"/>
      <charset val="238"/>
    </font>
    <font>
      <b/>
      <sz val="14"/>
      <name val="Arial CE"/>
      <charset val="238"/>
    </font>
    <font>
      <sz val="12"/>
      <name val="Arial"/>
      <family val="2"/>
      <charset val="238"/>
    </font>
    <font>
      <sz val="12"/>
      <name val="Arial CE"/>
      <charset val="238"/>
    </font>
    <font>
      <b/>
      <sz val="13"/>
      <name val="Arial"/>
      <family val="2"/>
      <charset val="238"/>
    </font>
    <font>
      <sz val="12"/>
      <color indexed="10"/>
      <name val="Arial"/>
      <family val="2"/>
      <charset val="238"/>
    </font>
    <font>
      <sz val="13.5"/>
      <name val="Arial"/>
      <family val="2"/>
      <charset val="238"/>
    </font>
    <font>
      <sz val="13.5"/>
      <name val="Arial CE"/>
      <charset val="238"/>
    </font>
    <font>
      <sz val="13.5"/>
      <color indexed="10"/>
      <name val="Arial CE"/>
      <charset val="238"/>
    </font>
    <font>
      <sz val="13.5"/>
      <color indexed="10"/>
      <name val="Arial"/>
      <family val="2"/>
      <charset val="238"/>
    </font>
    <font>
      <b/>
      <sz val="13.5"/>
      <name val="Arial CE"/>
      <charset val="238"/>
    </font>
    <font>
      <b/>
      <sz val="13.5"/>
      <name val="Arial"/>
      <family val="2"/>
      <charset val="238"/>
    </font>
    <font>
      <b/>
      <sz val="13.5"/>
      <color indexed="10"/>
      <name val="Arial CE"/>
      <charset val="238"/>
    </font>
    <font>
      <b/>
      <sz val="13.5"/>
      <color indexed="10"/>
      <name val="Arial"/>
      <family val="2"/>
      <charset val="238"/>
    </font>
    <font>
      <sz val="13.5"/>
      <name val="Arial CE"/>
      <family val="2"/>
      <charset val="238"/>
    </font>
    <font>
      <sz val="13.5"/>
      <color indexed="10"/>
      <name val="Arial CE"/>
      <family val="2"/>
      <charset val="238"/>
    </font>
    <font>
      <b/>
      <sz val="13.5"/>
      <color indexed="10"/>
      <name val="Arial CE"/>
      <family val="2"/>
      <charset val="238"/>
    </font>
    <font>
      <sz val="12"/>
      <color indexed="9"/>
      <name val="Arial CE"/>
      <charset val="238"/>
    </font>
    <font>
      <sz val="10"/>
      <color theme="0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theme="0"/>
      <name val="Arial"/>
      <family val="2"/>
      <charset val="238"/>
    </font>
    <font>
      <b/>
      <sz val="11"/>
      <color theme="0"/>
      <name val="Arial"/>
      <family val="2"/>
      <charset val="238"/>
    </font>
    <font>
      <sz val="8"/>
      <color theme="0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rgb="FFFF0000"/>
      <name val="Arial CE"/>
      <charset val="238"/>
    </font>
    <font>
      <b/>
      <sz val="12"/>
      <name val="Arial CE"/>
      <charset val="238"/>
    </font>
    <font>
      <b/>
      <sz val="11"/>
      <color rgb="FFFF0000"/>
      <name val="Arial"/>
      <family val="2"/>
      <charset val="238"/>
    </font>
    <font>
      <sz val="13.5"/>
      <color theme="0"/>
      <name val="Arial"/>
      <family val="2"/>
      <charset val="238"/>
    </font>
    <font>
      <b/>
      <sz val="13.5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3"/>
      <color theme="0"/>
      <name val="Arial"/>
      <family val="2"/>
      <charset val="238"/>
    </font>
    <font>
      <b/>
      <sz val="12"/>
      <color rgb="FFFF0000"/>
      <name val="Arial CE"/>
      <charset val="238"/>
    </font>
    <font>
      <b/>
      <sz val="13"/>
      <color rgb="FFFF0000"/>
      <name val="Arial"/>
      <family val="2"/>
      <charset val="238"/>
    </font>
    <font>
      <sz val="1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3" fontId="2" fillId="0" borderId="0"/>
  </cellStyleXfs>
  <cellXfs count="185">
    <xf numFmtId="0" fontId="0" fillId="0" borderId="0" xfId="0"/>
    <xf numFmtId="3" fontId="3" fillId="0" borderId="0" xfId="1" applyFont="1"/>
    <xf numFmtId="3" fontId="2" fillId="0" borderId="0" xfId="1"/>
    <xf numFmtId="0" fontId="10" fillId="0" borderId="0" xfId="0" applyFont="1"/>
    <xf numFmtId="0" fontId="11" fillId="0" borderId="0" xfId="0" applyFont="1"/>
    <xf numFmtId="4" fontId="11" fillId="0" borderId="0" xfId="0" applyNumberFormat="1" applyFont="1"/>
    <xf numFmtId="4" fontId="13" fillId="0" borderId="0" xfId="0" applyNumberFormat="1" applyFont="1"/>
    <xf numFmtId="4" fontId="13" fillId="0" borderId="0" xfId="0" applyNumberFormat="1" applyFont="1" applyFill="1"/>
    <xf numFmtId="4" fontId="15" fillId="0" borderId="0" xfId="1" applyNumberFormat="1" applyFont="1" applyFill="1" applyBorder="1"/>
    <xf numFmtId="3" fontId="15" fillId="0" borderId="0" xfId="1" applyFont="1" applyFill="1" applyBorder="1"/>
    <xf numFmtId="2" fontId="0" fillId="0" borderId="0" xfId="0" applyNumberFormat="1"/>
    <xf numFmtId="0" fontId="16" fillId="0" borderId="0" xfId="0" applyFont="1"/>
    <xf numFmtId="4" fontId="18" fillId="0" borderId="0" xfId="0" applyNumberFormat="1" applyFont="1" applyFill="1" applyBorder="1"/>
    <xf numFmtId="0" fontId="18" fillId="0" borderId="0" xfId="0" applyFont="1" applyFill="1" applyBorder="1"/>
    <xf numFmtId="0" fontId="19" fillId="0" borderId="0" xfId="0" applyFont="1" applyFill="1"/>
    <xf numFmtId="0" fontId="18" fillId="0" borderId="0" xfId="0" applyFont="1" applyFill="1"/>
    <xf numFmtId="0" fontId="21" fillId="0" borderId="0" xfId="0" applyFont="1" applyFill="1"/>
    <xf numFmtId="0" fontId="17" fillId="0" borderId="0" xfId="0" applyFont="1" applyFill="1"/>
    <xf numFmtId="164" fontId="4" fillId="0" borderId="1" xfId="0" applyNumberFormat="1" applyFont="1" applyFill="1" applyBorder="1"/>
    <xf numFmtId="3" fontId="9" fillId="0" borderId="2" xfId="0" applyNumberFormat="1" applyFont="1" applyFill="1" applyBorder="1" applyAlignment="1">
      <alignment horizontal="center" vertical="center" wrapText="1"/>
    </xf>
    <xf numFmtId="3" fontId="5" fillId="0" borderId="2" xfId="1" applyFont="1" applyFill="1" applyBorder="1" applyAlignment="1">
      <alignment horizontal="center" vertical="center"/>
    </xf>
    <xf numFmtId="0" fontId="0" fillId="0" borderId="0" xfId="0" applyFill="1"/>
    <xf numFmtId="0" fontId="20" fillId="0" borderId="0" xfId="0" applyFont="1" applyFill="1"/>
    <xf numFmtId="0" fontId="12" fillId="0" borderId="0" xfId="0" applyFont="1" applyFill="1"/>
    <xf numFmtId="4" fontId="18" fillId="0" borderId="0" xfId="0" applyNumberFormat="1" applyFont="1" applyFill="1"/>
    <xf numFmtId="0" fontId="1" fillId="0" borderId="0" xfId="0" applyFont="1" applyFill="1"/>
    <xf numFmtId="3" fontId="7" fillId="0" borderId="0" xfId="1" applyFont="1" applyFill="1"/>
    <xf numFmtId="3" fontId="2" fillId="0" borderId="0" xfId="1" applyFont="1" applyFill="1" applyAlignment="1">
      <alignment horizontal="right"/>
    </xf>
    <xf numFmtId="0" fontId="9" fillId="0" borderId="3" xfId="0" applyFont="1" applyFill="1" applyBorder="1" applyAlignment="1">
      <alignment horizontal="left" vertical="center"/>
    </xf>
    <xf numFmtId="3" fontId="13" fillId="0" borderId="4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11" fillId="0" borderId="5" xfId="0" applyFont="1" applyFill="1" applyBorder="1" applyAlignment="1"/>
    <xf numFmtId="164" fontId="10" fillId="0" borderId="6" xfId="0" applyNumberFormat="1" applyFont="1" applyFill="1" applyBorder="1"/>
    <xf numFmtId="3" fontId="20" fillId="0" borderId="0" xfId="0" applyNumberFormat="1" applyFont="1" applyFill="1"/>
    <xf numFmtId="4" fontId="14" fillId="0" borderId="0" xfId="0" applyNumberFormat="1" applyFont="1" applyFill="1"/>
    <xf numFmtId="0" fontId="13" fillId="0" borderId="0" xfId="0" applyFont="1" applyFill="1"/>
    <xf numFmtId="4" fontId="13" fillId="0" borderId="0" xfId="0" applyNumberFormat="1" applyFont="1" applyFill="1" applyAlignment="1">
      <alignment horizontal="center"/>
    </xf>
    <xf numFmtId="4" fontId="8" fillId="0" borderId="0" xfId="0" applyNumberFormat="1" applyFont="1" applyFill="1"/>
    <xf numFmtId="0" fontId="4" fillId="0" borderId="7" xfId="0" applyFont="1" applyFill="1" applyBorder="1" applyAlignment="1">
      <alignment wrapText="1"/>
    </xf>
    <xf numFmtId="0" fontId="4" fillId="0" borderId="7" xfId="0" applyFont="1" applyFill="1" applyBorder="1"/>
    <xf numFmtId="4" fontId="4" fillId="2" borderId="8" xfId="0" applyNumberFormat="1" applyFont="1" applyFill="1" applyBorder="1" applyAlignment="1">
      <alignment horizontal="right"/>
    </xf>
    <xf numFmtId="4" fontId="4" fillId="2" borderId="8" xfId="0" applyNumberFormat="1" applyFont="1" applyFill="1" applyBorder="1" applyAlignment="1"/>
    <xf numFmtId="4" fontId="8" fillId="2" borderId="8" xfId="0" applyNumberFormat="1" applyFont="1" applyFill="1" applyBorder="1" applyAlignment="1"/>
    <xf numFmtId="4" fontId="4" fillId="2" borderId="8" xfId="0" applyNumberFormat="1" applyFont="1" applyFill="1" applyBorder="1"/>
    <xf numFmtId="4" fontId="11" fillId="2" borderId="9" xfId="0" applyNumberFormat="1" applyFont="1" applyFill="1" applyBorder="1" applyAlignment="1"/>
    <xf numFmtId="4" fontId="9" fillId="0" borderId="0" xfId="0" applyNumberFormat="1" applyFont="1" applyFill="1" applyBorder="1"/>
    <xf numFmtId="0" fontId="0" fillId="0" borderId="0" xfId="0" applyFill="1" applyBorder="1"/>
    <xf numFmtId="4" fontId="40" fillId="0" borderId="0" xfId="0" applyNumberFormat="1" applyFont="1"/>
    <xf numFmtId="0" fontId="40" fillId="0" borderId="0" xfId="0" applyFont="1"/>
    <xf numFmtId="4" fontId="41" fillId="0" borderId="0" xfId="0" applyNumberFormat="1" applyFont="1" applyFill="1" applyBorder="1"/>
    <xf numFmtId="0" fontId="42" fillId="0" borderId="0" xfId="0" applyFont="1" applyFill="1" applyBorder="1"/>
    <xf numFmtId="4" fontId="43" fillId="0" borderId="0" xfId="0" applyNumberFormat="1" applyFont="1" applyFill="1" applyBorder="1"/>
    <xf numFmtId="0" fontId="43" fillId="0" borderId="0" xfId="0" applyFont="1" applyFill="1"/>
    <xf numFmtId="0" fontId="42" fillId="0" borderId="0" xfId="0" applyFont="1" applyFill="1"/>
    <xf numFmtId="4" fontId="39" fillId="0" borderId="0" xfId="0" applyNumberFormat="1" applyFont="1" applyFill="1" applyBorder="1"/>
    <xf numFmtId="0" fontId="4" fillId="0" borderId="0" xfId="0" applyFont="1" applyFill="1"/>
    <xf numFmtId="3" fontId="22" fillId="0" borderId="0" xfId="1" applyFont="1"/>
    <xf numFmtId="3" fontId="6" fillId="0" borderId="0" xfId="1" applyFont="1" applyAlignment="1">
      <alignment horizontal="right"/>
    </xf>
    <xf numFmtId="0" fontId="23" fillId="0" borderId="3" xfId="0" applyFont="1" applyFill="1" applyBorder="1" applyAlignment="1">
      <alignment horizontal="left" vertical="center"/>
    </xf>
    <xf numFmtId="3" fontId="23" fillId="0" borderId="2" xfId="0" applyNumberFormat="1" applyFont="1" applyFill="1" applyBorder="1" applyAlignment="1">
      <alignment horizontal="center" vertical="center" wrapText="1"/>
    </xf>
    <xf numFmtId="3" fontId="24" fillId="0" borderId="2" xfId="1" applyFont="1" applyFill="1" applyBorder="1" applyAlignment="1">
      <alignment horizontal="center" vertical="center"/>
    </xf>
    <xf numFmtId="3" fontId="23" fillId="0" borderId="4" xfId="0" applyNumberFormat="1" applyFont="1" applyFill="1" applyBorder="1" applyAlignment="1">
      <alignment horizontal="center" vertical="center"/>
    </xf>
    <xf numFmtId="4" fontId="26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26" fillId="0" borderId="0" xfId="0" applyFont="1" applyFill="1" applyAlignment="1">
      <alignment vertical="center"/>
    </xf>
    <xf numFmtId="0" fontId="26" fillId="0" borderId="0" xfId="0" applyFont="1" applyFill="1"/>
    <xf numFmtId="3" fontId="6" fillId="0" borderId="0" xfId="1" applyFont="1" applyFill="1" applyAlignment="1">
      <alignment horizontal="right"/>
    </xf>
    <xf numFmtId="0" fontId="25" fillId="0" borderId="0" xfId="0" applyFont="1" applyFill="1"/>
    <xf numFmtId="3" fontId="27" fillId="0" borderId="7" xfId="1" applyFont="1" applyFill="1" applyBorder="1"/>
    <xf numFmtId="4" fontId="28" fillId="2" borderId="10" xfId="1" applyNumberFormat="1" applyFont="1" applyFill="1" applyBorder="1"/>
    <xf numFmtId="164" fontId="27" fillId="0" borderId="1" xfId="0" applyNumberFormat="1" applyFont="1" applyFill="1" applyBorder="1"/>
    <xf numFmtId="4" fontId="29" fillId="0" borderId="0" xfId="1" applyNumberFormat="1" applyFont="1" applyFill="1" applyBorder="1"/>
    <xf numFmtId="3" fontId="29" fillId="0" borderId="0" xfId="1" applyFont="1" applyFill="1" applyBorder="1"/>
    <xf numFmtId="0" fontId="30" fillId="0" borderId="0" xfId="0" applyFont="1" applyFill="1"/>
    <xf numFmtId="4" fontId="28" fillId="2" borderId="8" xfId="1" applyNumberFormat="1" applyFont="1" applyFill="1" applyBorder="1"/>
    <xf numFmtId="3" fontId="27" fillId="0" borderId="11" xfId="1" applyFont="1" applyFill="1" applyBorder="1"/>
    <xf numFmtId="4" fontId="28" fillId="2" borderId="12" xfId="1" applyNumberFormat="1" applyFont="1" applyFill="1" applyBorder="1"/>
    <xf numFmtId="3" fontId="31" fillId="0" borderId="11" xfId="1" applyFont="1" applyFill="1" applyBorder="1"/>
    <xf numFmtId="4" fontId="31" fillId="2" borderId="12" xfId="1" applyNumberFormat="1" applyFont="1" applyFill="1" applyBorder="1"/>
    <xf numFmtId="164" fontId="32" fillId="0" borderId="6" xfId="0" applyNumberFormat="1" applyFont="1" applyFill="1" applyBorder="1"/>
    <xf numFmtId="4" fontId="33" fillId="0" borderId="0" xfId="1" applyNumberFormat="1" applyFont="1" applyFill="1" applyBorder="1"/>
    <xf numFmtId="3" fontId="33" fillId="0" borderId="0" xfId="1" applyFont="1" applyFill="1" applyBorder="1"/>
    <xf numFmtId="0" fontId="34" fillId="0" borderId="0" xfId="0" applyFont="1" applyFill="1"/>
    <xf numFmtId="1" fontId="35" fillId="0" borderId="13" xfId="1" applyNumberFormat="1" applyFont="1" applyFill="1" applyBorder="1" applyAlignment="1">
      <alignment horizontal="left"/>
    </xf>
    <xf numFmtId="4" fontId="36" fillId="0" borderId="0" xfId="1" applyNumberFormat="1" applyFont="1" applyFill="1" applyBorder="1"/>
    <xf numFmtId="3" fontId="36" fillId="0" borderId="0" xfId="1" applyFont="1" applyFill="1" applyBorder="1"/>
    <xf numFmtId="1" fontId="31" fillId="0" borderId="14" xfId="1" applyNumberFormat="1" applyFont="1" applyFill="1" applyBorder="1" applyAlignment="1">
      <alignment horizontal="left" wrapText="1"/>
    </xf>
    <xf numFmtId="4" fontId="31" fillId="2" borderId="15" xfId="1" applyNumberFormat="1" applyFont="1" applyFill="1" applyBorder="1"/>
    <xf numFmtId="164" fontId="32" fillId="0" borderId="16" xfId="0" applyNumberFormat="1" applyFont="1" applyFill="1" applyBorder="1"/>
    <xf numFmtId="4" fontId="37" fillId="0" borderId="0" xfId="0" applyNumberFormat="1" applyFont="1" applyFill="1" applyBorder="1"/>
    <xf numFmtId="3" fontId="24" fillId="0" borderId="3" xfId="1" applyFont="1" applyFill="1" applyBorder="1"/>
    <xf numFmtId="3" fontId="24" fillId="0" borderId="4" xfId="1" applyFont="1" applyFill="1" applyBorder="1" applyAlignment="1">
      <alignment horizontal="center" vertical="center"/>
    </xf>
    <xf numFmtId="4" fontId="38" fillId="0" borderId="0" xfId="1" applyNumberFormat="1" applyFont="1" applyFill="1" applyBorder="1"/>
    <xf numFmtId="3" fontId="38" fillId="0" borderId="0" xfId="1" applyFont="1" applyFill="1" applyBorder="1"/>
    <xf numFmtId="0" fontId="23" fillId="0" borderId="0" xfId="0" applyFont="1" applyFill="1"/>
    <xf numFmtId="3" fontId="22" fillId="0" borderId="0" xfId="1" applyFont="1" applyFill="1"/>
    <xf numFmtId="0" fontId="27" fillId="0" borderId="7" xfId="0" applyFont="1" applyFill="1" applyBorder="1" applyAlignment="1">
      <alignment wrapText="1"/>
    </xf>
    <xf numFmtId="4" fontId="27" fillId="2" borderId="8" xfId="0" applyNumberFormat="1" applyFont="1" applyFill="1" applyBorder="1" applyAlignment="1">
      <alignment horizontal="right"/>
    </xf>
    <xf numFmtId="4" fontId="30" fillId="0" borderId="0" xfId="0" applyNumberFormat="1" applyFont="1" applyFill="1" applyBorder="1"/>
    <xf numFmtId="0" fontId="34" fillId="0" borderId="0" xfId="0" applyFont="1" applyFill="1" applyBorder="1"/>
    <xf numFmtId="4" fontId="27" fillId="0" borderId="0" xfId="0" applyNumberFormat="1" applyFont="1" applyFill="1" applyBorder="1"/>
    <xf numFmtId="0" fontId="27" fillId="0" borderId="0" xfId="0" applyFont="1" applyFill="1"/>
    <xf numFmtId="0" fontId="27" fillId="0" borderId="7" xfId="0" applyFont="1" applyFill="1" applyBorder="1"/>
    <xf numFmtId="4" fontId="27" fillId="2" borderId="8" xfId="0" applyNumberFormat="1" applyFont="1" applyFill="1" applyBorder="1"/>
    <xf numFmtId="0" fontId="32" fillId="0" borderId="5" xfId="0" applyFont="1" applyFill="1" applyBorder="1" applyAlignment="1"/>
    <xf numFmtId="4" fontId="32" fillId="2" borderId="9" xfId="0" applyNumberFormat="1" applyFont="1" applyFill="1" applyBorder="1" applyAlignment="1"/>
    <xf numFmtId="4" fontId="34" fillId="0" borderId="0" xfId="0" applyNumberFormat="1" applyFont="1" applyFill="1" applyBorder="1"/>
    <xf numFmtId="3" fontId="27" fillId="0" borderId="0" xfId="0" applyNumberFormat="1" applyFont="1" applyFill="1"/>
    <xf numFmtId="3" fontId="34" fillId="0" borderId="0" xfId="0" applyNumberFormat="1" applyFont="1" applyFill="1"/>
    <xf numFmtId="1" fontId="35" fillId="0" borderId="13" xfId="0" applyNumberFormat="1" applyFont="1" applyFill="1" applyBorder="1" applyAlignment="1">
      <alignment horizontal="left"/>
    </xf>
    <xf numFmtId="4" fontId="28" fillId="2" borderId="8" xfId="0" applyNumberFormat="1" applyFont="1" applyFill="1" applyBorder="1"/>
    <xf numFmtId="0" fontId="36" fillId="0" borderId="0" xfId="0" applyFont="1" applyFill="1" applyBorder="1"/>
    <xf numFmtId="0" fontId="36" fillId="0" borderId="0" xfId="0" applyFont="1" applyFill="1"/>
    <xf numFmtId="1" fontId="31" fillId="0" borderId="14" xfId="0" applyNumberFormat="1" applyFont="1" applyFill="1" applyBorder="1" applyAlignment="1">
      <alignment horizontal="left" wrapText="1"/>
    </xf>
    <xf numFmtId="4" fontId="31" fillId="2" borderId="15" xfId="0" applyNumberFormat="1" applyFont="1" applyFill="1" applyBorder="1"/>
    <xf numFmtId="164" fontId="32" fillId="0" borderId="17" xfId="0" applyNumberFormat="1" applyFont="1" applyFill="1" applyBorder="1"/>
    <xf numFmtId="0" fontId="37" fillId="0" borderId="0" xfId="0" applyFont="1" applyFill="1" applyBorder="1"/>
    <xf numFmtId="0" fontId="37" fillId="0" borderId="0" xfId="0" applyFont="1" applyFill="1"/>
    <xf numFmtId="0" fontId="25" fillId="0" borderId="18" xfId="0" applyFont="1" applyFill="1" applyBorder="1"/>
    <xf numFmtId="3" fontId="45" fillId="0" borderId="0" xfId="1" applyFont="1"/>
    <xf numFmtId="4" fontId="45" fillId="0" borderId="0" xfId="1" applyNumberFormat="1" applyFont="1" applyFill="1" applyBorder="1"/>
    <xf numFmtId="3" fontId="2" fillId="0" borderId="0" xfId="1" applyFont="1"/>
    <xf numFmtId="3" fontId="2" fillId="0" borderId="0" xfId="1" applyFont="1" applyAlignment="1">
      <alignment horizontal="right"/>
    </xf>
    <xf numFmtId="4" fontId="2" fillId="0" borderId="0" xfId="1" applyNumberFormat="1" applyFont="1" applyFill="1" applyBorder="1"/>
    <xf numFmtId="3" fontId="2" fillId="0" borderId="0" xfId="1" applyFont="1" applyFill="1" applyBorder="1"/>
    <xf numFmtId="0" fontId="12" fillId="0" borderId="0" xfId="0" applyFont="1"/>
    <xf numFmtId="164" fontId="27" fillId="0" borderId="1" xfId="0" applyNumberFormat="1" applyFont="1" applyFill="1" applyBorder="1" applyAlignment="1">
      <alignment shrinkToFit="1"/>
    </xf>
    <xf numFmtId="4" fontId="4" fillId="0" borderId="0" xfId="0" applyNumberFormat="1" applyFont="1" applyFill="1"/>
    <xf numFmtId="0" fontId="47" fillId="0" borderId="0" xfId="0" applyFont="1" applyFill="1"/>
    <xf numFmtId="3" fontId="47" fillId="0" borderId="0" xfId="0" applyNumberFormat="1" applyFont="1" applyFill="1"/>
    <xf numFmtId="4" fontId="25" fillId="2" borderId="18" xfId="0" applyNumberFormat="1" applyFont="1" applyFill="1" applyBorder="1"/>
    <xf numFmtId="4" fontId="48" fillId="0" borderId="0" xfId="0" applyNumberFormat="1" applyFont="1" applyFill="1" applyBorder="1"/>
    <xf numFmtId="0" fontId="49" fillId="0" borderId="0" xfId="0" applyFont="1" applyFill="1" applyBorder="1"/>
    <xf numFmtId="0" fontId="48" fillId="0" borderId="0" xfId="0" applyFont="1" applyFill="1"/>
    <xf numFmtId="4" fontId="42" fillId="0" borderId="0" xfId="0" applyNumberFormat="1" applyFont="1" applyFill="1" applyBorder="1"/>
    <xf numFmtId="3" fontId="42" fillId="0" borderId="0" xfId="0" applyNumberFormat="1" applyFont="1" applyFill="1"/>
    <xf numFmtId="4" fontId="42" fillId="0" borderId="0" xfId="0" applyNumberFormat="1" applyFont="1" applyFill="1"/>
    <xf numFmtId="4" fontId="39" fillId="0" borderId="0" xfId="0" applyNumberFormat="1" applyFont="1" applyFill="1"/>
    <xf numFmtId="0" fontId="39" fillId="0" borderId="0" xfId="0" applyFont="1" applyFill="1"/>
    <xf numFmtId="0" fontId="39" fillId="0" borderId="0" xfId="0" applyFont="1" applyFill="1" applyBorder="1"/>
    <xf numFmtId="4" fontId="39" fillId="0" borderId="0" xfId="0" applyNumberFormat="1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vertical="center"/>
    </xf>
    <xf numFmtId="0" fontId="39" fillId="0" borderId="0" xfId="0" applyFont="1" applyFill="1" applyAlignment="1">
      <alignment vertical="center"/>
    </xf>
    <xf numFmtId="4" fontId="50" fillId="0" borderId="0" xfId="0" applyNumberFormat="1" applyFont="1" applyFill="1" applyBorder="1"/>
    <xf numFmtId="0" fontId="50" fillId="0" borderId="0" xfId="0" applyFont="1" applyFill="1" applyBorder="1"/>
    <xf numFmtId="3" fontId="43" fillId="0" borderId="0" xfId="0" applyNumberFormat="1" applyFont="1" applyFill="1"/>
    <xf numFmtId="4" fontId="51" fillId="0" borderId="0" xfId="0" applyNumberFormat="1" applyFont="1" applyFill="1" applyBorder="1"/>
    <xf numFmtId="0" fontId="51" fillId="0" borderId="0" xfId="0" applyFont="1" applyFill="1" applyBorder="1"/>
    <xf numFmtId="0" fontId="51" fillId="0" borderId="0" xfId="0" applyFont="1" applyFill="1"/>
    <xf numFmtId="0" fontId="42" fillId="0" borderId="0" xfId="0" applyFont="1"/>
    <xf numFmtId="164" fontId="23" fillId="0" borderId="1" xfId="0" applyNumberFormat="1" applyFont="1" applyFill="1" applyBorder="1" applyAlignment="1">
      <alignment shrinkToFit="1"/>
    </xf>
    <xf numFmtId="3" fontId="46" fillId="3" borderId="0" xfId="1" applyFont="1" applyFill="1"/>
    <xf numFmtId="4" fontId="52" fillId="3" borderId="0" xfId="1" applyNumberFormat="1" applyFont="1" applyFill="1"/>
    <xf numFmtId="4" fontId="2" fillId="3" borderId="0" xfId="1" applyNumberFormat="1" applyFont="1" applyFill="1" applyBorder="1" applyAlignment="1">
      <alignment horizontal="right"/>
    </xf>
    <xf numFmtId="4" fontId="46" fillId="3" borderId="0" xfId="1" applyNumberFormat="1" applyFont="1" applyFill="1"/>
    <xf numFmtId="4" fontId="11" fillId="3" borderId="0" xfId="0" applyNumberFormat="1" applyFont="1" applyFill="1"/>
    <xf numFmtId="0" fontId="47" fillId="0" borderId="0" xfId="0" applyFont="1"/>
    <xf numFmtId="0" fontId="44" fillId="2" borderId="0" xfId="0" applyFont="1" applyFill="1"/>
    <xf numFmtId="4" fontId="40" fillId="2" borderId="0" xfId="0" applyNumberFormat="1" applyFont="1" applyFill="1"/>
    <xf numFmtId="0" fontId="53" fillId="2" borderId="18" xfId="0" applyFont="1" applyFill="1" applyBorder="1"/>
    <xf numFmtId="4" fontId="53" fillId="2" borderId="0" xfId="0" applyNumberFormat="1" applyFont="1" applyFill="1"/>
    <xf numFmtId="0" fontId="53" fillId="2" borderId="0" xfId="0" applyFont="1" applyFill="1"/>
    <xf numFmtId="4" fontId="47" fillId="0" borderId="0" xfId="0" applyNumberFormat="1" applyFont="1"/>
    <xf numFmtId="4" fontId="47" fillId="0" borderId="0" xfId="0" applyNumberFormat="1" applyFont="1" applyAlignment="1">
      <alignment horizontal="right"/>
    </xf>
    <xf numFmtId="4" fontId="47" fillId="2" borderId="0" xfId="0" applyNumberFormat="1" applyFont="1" applyFill="1"/>
    <xf numFmtId="0" fontId="25" fillId="2" borderId="18" xfId="0" applyFont="1" applyFill="1" applyBorder="1"/>
    <xf numFmtId="0" fontId="4" fillId="2" borderId="0" xfId="0" applyFont="1" applyFill="1"/>
    <xf numFmtId="0" fontId="4" fillId="2" borderId="0" xfId="0" applyFont="1" applyFill="1" applyAlignment="1">
      <alignment wrapText="1"/>
    </xf>
    <xf numFmtId="165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wrapText="1"/>
    </xf>
    <xf numFmtId="165" fontId="4" fillId="2" borderId="0" xfId="0" applyNumberFormat="1" applyFont="1" applyFill="1" applyAlignment="1">
      <alignment horizontal="right"/>
    </xf>
    <xf numFmtId="165" fontId="44" fillId="2" borderId="0" xfId="0" applyNumberFormat="1" applyFont="1" applyFill="1" applyAlignment="1"/>
    <xf numFmtId="165" fontId="40" fillId="2" borderId="0" xfId="0" applyNumberFormat="1" applyFont="1" applyFill="1" applyAlignment="1"/>
    <xf numFmtId="165" fontId="25" fillId="2" borderId="18" xfId="0" applyNumberFormat="1" applyFont="1" applyFill="1" applyBorder="1" applyAlignment="1"/>
    <xf numFmtId="165" fontId="54" fillId="2" borderId="18" xfId="0" applyNumberFormat="1" applyFont="1" applyFill="1" applyBorder="1" applyAlignment="1"/>
    <xf numFmtId="165" fontId="4" fillId="2" borderId="0" xfId="0" applyNumberFormat="1" applyFont="1" applyFill="1" applyBorder="1" applyAlignment="1"/>
    <xf numFmtId="165" fontId="4" fillId="2" borderId="0" xfId="0" applyNumberFormat="1" applyFont="1" applyFill="1" applyAlignment="1"/>
    <xf numFmtId="165" fontId="10" fillId="2" borderId="0" xfId="0" applyNumberFormat="1" applyFont="1" applyFill="1" applyAlignment="1"/>
    <xf numFmtId="165" fontId="0" fillId="2" borderId="0" xfId="0" applyNumberFormat="1" applyFill="1" applyAlignment="1"/>
    <xf numFmtId="165" fontId="1" fillId="2" borderId="0" xfId="0" applyNumberFormat="1" applyFont="1" applyFill="1" applyAlignment="1"/>
    <xf numFmtId="0" fontId="4" fillId="2" borderId="0" xfId="0" applyNumberFormat="1" applyFont="1" applyFill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44" fillId="2" borderId="0" xfId="0" applyFont="1" applyFill="1" applyAlignment="1">
      <alignment wrapText="1"/>
    </xf>
    <xf numFmtId="0" fontId="4" fillId="2" borderId="0" xfId="0" applyFont="1" applyFill="1" applyAlignment="1">
      <alignment horizontal="left" wrapText="1"/>
    </xf>
  </cellXfs>
  <cellStyles count="2">
    <cellStyle name="Normální" xfId="0" builtinId="0"/>
    <cellStyle name="normální_List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x.x.%20-%20Z&#225;v&#283;re&#269;n&#253;%20&#250;&#269;et%202015%20-%20P&#345;&#237;loha%20&#269;.%2002%20(prijmy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O_RaF/Z&#225;v&#283;re&#269;n&#253;%20&#250;&#269;et/2015/x.x.%20-%20Z&#225;v&#283;re&#269;n&#253;%20&#250;&#269;et%202015%20-%20P&#345;&#237;loha%20&#269;.%2003%20(v&#253;daje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x.x.%20-%20Z&#225;v&#283;re&#269;n&#253;%20&#250;&#269;et%202015%20-%20P&#345;&#237;loha%20&#269;.%2004%20(Financov&#225;n&#237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Z&#225;v&#283;re&#269;n&#253;%20&#250;&#269;et/2011/ROK%205.6.2012/x.%20-%20Z&#225;v&#283;re&#269;n&#253;%20&#250;&#269;et%202011%20-%20P&#345;&#237;loha%20&#269;.%204%20(Financov&#225;n&#23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"/>
      <sheetName val="Příjmy"/>
      <sheetName val="List1"/>
    </sheetNames>
    <sheetDataSet>
      <sheetData sheetId="0"/>
      <sheetData sheetId="1">
        <row r="339">
          <cell r="K339">
            <v>6766000</v>
          </cell>
          <cell r="L339">
            <v>6880670</v>
          </cell>
          <cell r="M339">
            <v>467847905.36000001</v>
          </cell>
        </row>
        <row r="343">
          <cell r="K343">
            <v>3365867000</v>
          </cell>
          <cell r="L343">
            <v>3378058710</v>
          </cell>
          <cell r="M343">
            <v>3542251244.5500002</v>
          </cell>
        </row>
        <row r="344">
          <cell r="K344">
            <v>275059000</v>
          </cell>
          <cell r="L344">
            <v>352418113.07999998</v>
          </cell>
          <cell r="M344">
            <v>372945035.06</v>
          </cell>
        </row>
        <row r="345">
          <cell r="K345">
            <v>15800000</v>
          </cell>
          <cell r="L345">
            <v>15875001</v>
          </cell>
          <cell r="M345">
            <v>15269916.1</v>
          </cell>
        </row>
        <row r="346">
          <cell r="K346">
            <v>80620000</v>
          </cell>
          <cell r="L346">
            <v>7723928132.1499996</v>
          </cell>
          <cell r="M346">
            <v>8086014229.29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ce"/>
      <sheetName val="Odbor celkem"/>
      <sheetName val="01 "/>
      <sheetName val="03"/>
      <sheetName val="04"/>
      <sheetName val="05"/>
      <sheetName val="06"/>
      <sheetName val="07"/>
      <sheetName val="08"/>
      <sheetName val="OPOK"/>
      <sheetName val="SROP"/>
      <sheetName val="List1"/>
      <sheetName val="09"/>
      <sheetName val="10"/>
      <sheetName val="10 - PO"/>
      <sheetName val="10 - soukr.šk."/>
      <sheetName val="11"/>
      <sheetName val="12"/>
      <sheetName val="13"/>
      <sheetName val="14"/>
      <sheetName val="15"/>
      <sheetName val="16"/>
      <sheetName val="17-st. akce"/>
      <sheetName val="17"/>
      <sheetName val="18"/>
      <sheetName val="19"/>
      <sheetName val="19 - PO"/>
      <sheetName val="30"/>
      <sheetName val="37 "/>
      <sheetName val="38"/>
      <sheetName val="39 "/>
      <sheetName val="41 "/>
      <sheetName val="42 "/>
      <sheetName val="47 "/>
      <sheetName val="48 "/>
      <sheetName val="49 "/>
      <sheetName val="36"/>
      <sheetName val="37"/>
      <sheetName val="32"/>
      <sheetName val="50"/>
      <sheetName val="52"/>
      <sheetName val="56"/>
      <sheetName val="57"/>
      <sheetName val="58"/>
      <sheetName val="59"/>
      <sheetName val="60"/>
      <sheetName val="63"/>
      <sheetName val="64"/>
      <sheetName val="66"/>
      <sheetName val="67"/>
      <sheetName val="68"/>
      <sheetName val="69"/>
      <sheetName val="71"/>
      <sheetName val="72"/>
      <sheetName val="73"/>
      <sheetName val="74"/>
      <sheetName val="46"/>
      <sheetName val="75"/>
      <sheetName val="76"/>
      <sheetName val="77"/>
      <sheetName val="F - 99"/>
      <sheetName val="199"/>
      <sheetName val="99"/>
      <sheetName val="F -199"/>
      <sheetName val="List2"/>
    </sheetNames>
    <sheetDataSet>
      <sheetData sheetId="0"/>
      <sheetData sheetId="1">
        <row r="300">
          <cell r="G300">
            <v>3162262000</v>
          </cell>
          <cell r="H300">
            <v>10099678518.480001</v>
          </cell>
          <cell r="I300">
            <v>10176877622.960005</v>
          </cell>
        </row>
        <row r="301">
          <cell r="G301">
            <v>881629000</v>
          </cell>
          <cell r="H301">
            <v>1988057997.5799999</v>
          </cell>
          <cell r="I301">
            <v>1849295411.8099999</v>
          </cell>
        </row>
        <row r="303">
          <cell r="G303">
            <v>6766000</v>
          </cell>
          <cell r="H303">
            <v>6880670</v>
          </cell>
          <cell r="I303">
            <v>467847905.36000007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 Financování "/>
    </sheetNames>
    <sheetDataSet>
      <sheetData sheetId="0">
        <row r="59">
          <cell r="E59">
            <v>307323000</v>
          </cell>
          <cell r="F59">
            <v>818234559.82999992</v>
          </cell>
          <cell r="G59">
            <v>818234559.82999992</v>
          </cell>
        </row>
        <row r="69">
          <cell r="E69">
            <v>200000000</v>
          </cell>
          <cell r="F69">
            <v>36656433.740000002</v>
          </cell>
          <cell r="G69">
            <v>36656433.740000002</v>
          </cell>
        </row>
        <row r="78">
          <cell r="G78">
            <v>347264.86</v>
          </cell>
        </row>
        <row r="123">
          <cell r="E123">
            <v>200778000</v>
          </cell>
          <cell r="F123">
            <v>237434433.74000001</v>
          </cell>
          <cell r="G123">
            <v>237432861.80000001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 Financování "/>
    </sheetNames>
    <sheetDataSet>
      <sheetData sheetId="0">
        <row r="115">
          <cell r="E115">
            <v>0</v>
          </cell>
          <cell r="F11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4"/>
  <sheetViews>
    <sheetView tabSelected="1" view="pageBreakPreview" topLeftCell="A56" zoomScaleNormal="100" zoomScaleSheetLayoutView="100" workbookViewId="0">
      <selection activeCell="C74" sqref="C74"/>
    </sheetView>
  </sheetViews>
  <sheetFormatPr defaultRowHeight="12.75" x14ac:dyDescent="0.2"/>
  <cols>
    <col min="1" max="1" width="42.42578125" customWidth="1"/>
    <col min="2" max="2" width="28.140625" customWidth="1"/>
    <col min="3" max="3" width="27.42578125" customWidth="1"/>
    <col min="4" max="4" width="22.5703125" customWidth="1"/>
    <col min="5" max="5" width="8.7109375" customWidth="1"/>
    <col min="6" max="6" width="21.7109375" style="6" bestFit="1" customWidth="1"/>
    <col min="7" max="7" width="24.85546875" customWidth="1"/>
    <col min="8" max="8" width="24" customWidth="1"/>
    <col min="9" max="9" width="20.140625" customWidth="1"/>
    <col min="10" max="10" width="14.42578125" customWidth="1"/>
  </cols>
  <sheetData>
    <row r="1" spans="1:8" ht="20.25" x14ac:dyDescent="0.3">
      <c r="A1" s="1" t="s">
        <v>37</v>
      </c>
      <c r="B1" s="2"/>
      <c r="C1" s="2"/>
      <c r="D1" s="2"/>
      <c r="E1" s="2"/>
      <c r="F1" s="8"/>
      <c r="G1" s="9"/>
    </row>
    <row r="2" spans="1:8" x14ac:dyDescent="0.2">
      <c r="A2" s="119"/>
      <c r="B2" s="119"/>
      <c r="C2" s="119"/>
      <c r="D2" s="119"/>
      <c r="E2" s="119"/>
      <c r="F2" s="120"/>
      <c r="G2" s="9"/>
    </row>
    <row r="3" spans="1:8" s="4" customFormat="1" ht="15.75" hidden="1" x14ac:dyDescent="0.25">
      <c r="A3" s="151" t="s">
        <v>35</v>
      </c>
      <c r="B3" s="151"/>
      <c r="C3" s="151"/>
      <c r="D3" s="152">
        <v>818629270.47000003</v>
      </c>
      <c r="E3" s="151" t="s">
        <v>13</v>
      </c>
      <c r="F3" s="153"/>
      <c r="G3" s="123"/>
      <c r="H3" s="124"/>
    </row>
    <row r="4" spans="1:8" s="4" customFormat="1" ht="15.75" hidden="1" x14ac:dyDescent="0.25">
      <c r="A4" s="151" t="s">
        <v>36</v>
      </c>
      <c r="B4" s="151"/>
      <c r="C4" s="151"/>
      <c r="D4" s="154">
        <f>SUM(D27)</f>
        <v>818234559.82999992</v>
      </c>
      <c r="E4" s="151" t="s">
        <v>13</v>
      </c>
      <c r="F4" s="155">
        <f>D3-D4</f>
        <v>394710.6400001049</v>
      </c>
    </row>
    <row r="5" spans="1:8" s="125" customFormat="1" ht="18.75" thickBot="1" x14ac:dyDescent="0.3">
      <c r="A5" s="56" t="s">
        <v>2</v>
      </c>
      <c r="B5" s="121"/>
      <c r="C5" s="122"/>
      <c r="D5" s="121"/>
      <c r="E5" s="57" t="s">
        <v>14</v>
      </c>
      <c r="F5" s="123"/>
      <c r="G5" s="124"/>
    </row>
    <row r="6" spans="1:8" s="94" customFormat="1" ht="16.5" thickTop="1" thickBot="1" x14ac:dyDescent="0.25">
      <c r="A6" s="90" t="s">
        <v>11</v>
      </c>
      <c r="B6" s="59" t="s">
        <v>4</v>
      </c>
      <c r="C6" s="59" t="s">
        <v>5</v>
      </c>
      <c r="D6" s="60" t="s">
        <v>7</v>
      </c>
      <c r="E6" s="91" t="s">
        <v>8</v>
      </c>
      <c r="F6" s="92"/>
      <c r="G6" s="93"/>
    </row>
    <row r="7" spans="1:8" s="73" customFormat="1" ht="18" thickTop="1" x14ac:dyDescent="0.25">
      <c r="A7" s="68" t="s">
        <v>27</v>
      </c>
      <c r="B7" s="69">
        <f>SUM([1]Příjmy!$K$343)</f>
        <v>3365867000</v>
      </c>
      <c r="C7" s="69">
        <f>SUM([1]Příjmy!$L$343)</f>
        <v>3378058710</v>
      </c>
      <c r="D7" s="69">
        <f>SUM([1]Příjmy!$M$343)</f>
        <v>3542251244.5500002</v>
      </c>
      <c r="E7" s="70">
        <f t="shared" ref="E7:E13" si="0">D7/C7*100</f>
        <v>104.86055893771011</v>
      </c>
      <c r="F7" s="71"/>
      <c r="G7" s="72"/>
    </row>
    <row r="8" spans="1:8" s="73" customFormat="1" ht="17.25" x14ac:dyDescent="0.25">
      <c r="A8" s="68" t="s">
        <v>28</v>
      </c>
      <c r="B8" s="74">
        <f>SUM([1]Příjmy!$K$344)</f>
        <v>275059000</v>
      </c>
      <c r="C8" s="74">
        <f>SUM([1]Příjmy!$L$344)</f>
        <v>352418113.07999998</v>
      </c>
      <c r="D8" s="74">
        <f>SUM([1]Příjmy!$M$344)</f>
        <v>372945035.06</v>
      </c>
      <c r="E8" s="70">
        <f t="shared" si="0"/>
        <v>105.82459335038217</v>
      </c>
      <c r="F8" s="71"/>
      <c r="G8" s="72"/>
    </row>
    <row r="9" spans="1:8" s="73" customFormat="1" ht="17.25" x14ac:dyDescent="0.25">
      <c r="A9" s="68" t="s">
        <v>29</v>
      </c>
      <c r="B9" s="74">
        <f>SUM([1]Příjmy!$K$345)</f>
        <v>15800000</v>
      </c>
      <c r="C9" s="74">
        <f>SUM([1]Příjmy!$L$345)</f>
        <v>15875001</v>
      </c>
      <c r="D9" s="74">
        <f>SUM([1]Příjmy!$M$345)</f>
        <v>15269916.1</v>
      </c>
      <c r="E9" s="70">
        <f t="shared" si="0"/>
        <v>96.18844181490131</v>
      </c>
      <c r="F9" s="71"/>
      <c r="G9" s="72"/>
    </row>
    <row r="10" spans="1:8" s="73" customFormat="1" ht="17.25" x14ac:dyDescent="0.25">
      <c r="A10" s="75" t="s">
        <v>43</v>
      </c>
      <c r="B10" s="76">
        <f>SUM([1]Příjmy!$K$346)</f>
        <v>80620000</v>
      </c>
      <c r="C10" s="76">
        <f>SUM([1]Příjmy!$L$346)</f>
        <v>7723928132.1499996</v>
      </c>
      <c r="D10" s="76">
        <f>SUM([1]Příjmy!$M$346)</f>
        <v>8086014229.29</v>
      </c>
      <c r="E10" s="70">
        <f t="shared" si="0"/>
        <v>104.68784912216955</v>
      </c>
      <c r="F10" s="71"/>
      <c r="G10" s="72"/>
    </row>
    <row r="11" spans="1:8" s="82" customFormat="1" ht="17.25" x14ac:dyDescent="0.25">
      <c r="A11" s="77" t="s">
        <v>12</v>
      </c>
      <c r="B11" s="78">
        <f>B7+B8+B9+B10</f>
        <v>3737346000</v>
      </c>
      <c r="C11" s="78">
        <f>C7+C8+C9+C10</f>
        <v>11470279956.23</v>
      </c>
      <c r="D11" s="78">
        <f>D7+D8+D9+D10</f>
        <v>12016480425</v>
      </c>
      <c r="E11" s="79">
        <f t="shared" si="0"/>
        <v>104.76187565477279</v>
      </c>
      <c r="F11" s="80"/>
      <c r="G11" s="81"/>
    </row>
    <row r="12" spans="1:8" s="73" customFormat="1" ht="17.25" x14ac:dyDescent="0.25">
      <c r="A12" s="83" t="s">
        <v>9</v>
      </c>
      <c r="B12" s="74">
        <f>SUM([1]Příjmy!$K$339)</f>
        <v>6766000</v>
      </c>
      <c r="C12" s="74">
        <f>SUM([1]Příjmy!$L$339)</f>
        <v>6880670</v>
      </c>
      <c r="D12" s="74">
        <f>SUM([1]Příjmy!$M$339)</f>
        <v>467847905.36000001</v>
      </c>
      <c r="E12" s="126">
        <f t="shared" si="0"/>
        <v>6799.4527474795332</v>
      </c>
      <c r="F12" s="84"/>
      <c r="G12" s="85"/>
    </row>
    <row r="13" spans="1:8" s="82" customFormat="1" ht="35.25" thickBot="1" x14ac:dyDescent="0.3">
      <c r="A13" s="86" t="s">
        <v>10</v>
      </c>
      <c r="B13" s="87">
        <f>B11-B12</f>
        <v>3730580000</v>
      </c>
      <c r="C13" s="87">
        <f>C11-C12</f>
        <v>11463399286.23</v>
      </c>
      <c r="D13" s="87">
        <f>D11-D12</f>
        <v>11548632519.639999</v>
      </c>
      <c r="E13" s="88">
        <f t="shared" si="0"/>
        <v>100.7435249464998</v>
      </c>
      <c r="F13" s="80"/>
      <c r="G13" s="89"/>
    </row>
    <row r="14" spans="1:8" s="15" customFormat="1" ht="13.5" thickTop="1" x14ac:dyDescent="0.2">
      <c r="B14" s="35"/>
      <c r="C14" s="35"/>
      <c r="D14" s="25"/>
      <c r="E14" s="23"/>
      <c r="F14" s="24"/>
    </row>
    <row r="15" spans="1:8" s="15" customFormat="1" x14ac:dyDescent="0.2">
      <c r="B15" s="35"/>
      <c r="C15" s="35"/>
      <c r="D15" s="25"/>
      <c r="E15" s="25"/>
      <c r="F15" s="24"/>
    </row>
    <row r="16" spans="1:8" s="15" customFormat="1" ht="18.75" thickBot="1" x14ac:dyDescent="0.3">
      <c r="A16" s="95" t="s">
        <v>3</v>
      </c>
      <c r="B16" s="36"/>
      <c r="C16" s="37"/>
      <c r="D16" s="127"/>
      <c r="E16" s="66" t="s">
        <v>14</v>
      </c>
      <c r="F16" s="12"/>
      <c r="G16" s="13"/>
    </row>
    <row r="17" spans="1:11" s="65" customFormat="1" ht="16.5" thickTop="1" thickBot="1" x14ac:dyDescent="0.25">
      <c r="A17" s="58" t="s">
        <v>0</v>
      </c>
      <c r="B17" s="59" t="s">
        <v>4</v>
      </c>
      <c r="C17" s="59" t="s">
        <v>5</v>
      </c>
      <c r="D17" s="60" t="s">
        <v>7</v>
      </c>
      <c r="E17" s="61" t="s">
        <v>8</v>
      </c>
      <c r="F17" s="62"/>
      <c r="G17" s="63"/>
      <c r="H17" s="63"/>
      <c r="I17" s="64"/>
      <c r="J17" s="64"/>
      <c r="K17" s="64"/>
    </row>
    <row r="18" spans="1:11" s="73" customFormat="1" ht="18" thickTop="1" x14ac:dyDescent="0.25">
      <c r="A18" s="96" t="s">
        <v>16</v>
      </c>
      <c r="B18" s="97">
        <f>SUM('[2]Odbor celkem'!$G$300)</f>
        <v>3162262000</v>
      </c>
      <c r="C18" s="97">
        <f>SUM('[2]Odbor celkem'!$H$300)</f>
        <v>10099678518.480001</v>
      </c>
      <c r="D18" s="97">
        <f>SUM('[2]Odbor celkem'!$I$300)</f>
        <v>10176877622.960005</v>
      </c>
      <c r="E18" s="70">
        <f t="shared" ref="E18:E22" si="1">D18/C18*100</f>
        <v>100.76437189895448</v>
      </c>
      <c r="F18" s="98"/>
      <c r="G18" s="99"/>
      <c r="H18" s="100"/>
      <c r="I18" s="101"/>
      <c r="J18" s="82"/>
      <c r="K18" s="82"/>
    </row>
    <row r="19" spans="1:11" s="73" customFormat="1" ht="17.25" x14ac:dyDescent="0.25">
      <c r="A19" s="102" t="s">
        <v>26</v>
      </c>
      <c r="B19" s="103">
        <f>SUM('[2]Odbor celkem'!$G$301)</f>
        <v>881629000</v>
      </c>
      <c r="C19" s="103">
        <f>SUM('[2]Odbor celkem'!$H$301)</f>
        <v>1988057997.5799999</v>
      </c>
      <c r="D19" s="103">
        <f>SUM('[2]Odbor celkem'!$I$301)</f>
        <v>1849295411.8099999</v>
      </c>
      <c r="E19" s="70">
        <f t="shared" si="1"/>
        <v>93.02019428311894</v>
      </c>
      <c r="F19" s="98"/>
      <c r="G19" s="99"/>
      <c r="H19" s="100"/>
      <c r="I19" s="101"/>
      <c r="J19" s="82"/>
      <c r="K19" s="82"/>
    </row>
    <row r="20" spans="1:11" s="82" customFormat="1" ht="17.25" x14ac:dyDescent="0.25">
      <c r="A20" s="104" t="s">
        <v>1</v>
      </c>
      <c r="B20" s="105">
        <f>SUM(B18:B19)</f>
        <v>4043891000</v>
      </c>
      <c r="C20" s="105">
        <f>SUM(C18:C19)</f>
        <v>12087736516.060001</v>
      </c>
      <c r="D20" s="105">
        <f>SUM(D18:D19)</f>
        <v>12026173034.770004</v>
      </c>
      <c r="E20" s="79">
        <f t="shared" si="1"/>
        <v>99.490694711882554</v>
      </c>
      <c r="F20" s="106"/>
      <c r="G20" s="99"/>
      <c r="H20" s="100"/>
      <c r="I20" s="107"/>
      <c r="J20" s="108"/>
      <c r="K20" s="108"/>
    </row>
    <row r="21" spans="1:11" s="73" customFormat="1" ht="17.25" x14ac:dyDescent="0.25">
      <c r="A21" s="109" t="s">
        <v>9</v>
      </c>
      <c r="B21" s="110">
        <f>SUM('[2]Odbor celkem'!$G$303)</f>
        <v>6766000</v>
      </c>
      <c r="C21" s="110">
        <f>SUM('[2]Odbor celkem'!$H$303)</f>
        <v>6880670</v>
      </c>
      <c r="D21" s="110">
        <f>SUM('[2]Odbor celkem'!$I$303)</f>
        <v>467847905.36000007</v>
      </c>
      <c r="E21" s="150">
        <f>D21/C21*100</f>
        <v>6799.452747479535</v>
      </c>
      <c r="F21" s="84"/>
      <c r="G21" s="111"/>
      <c r="H21" s="111"/>
      <c r="I21" s="112"/>
      <c r="J21" s="112"/>
      <c r="K21" s="112"/>
    </row>
    <row r="22" spans="1:11" s="82" customFormat="1" ht="35.25" thickBot="1" x14ac:dyDescent="0.3">
      <c r="A22" s="113" t="s">
        <v>6</v>
      </c>
      <c r="B22" s="114">
        <f>B20-B21</f>
        <v>4037125000</v>
      </c>
      <c r="C22" s="114">
        <f>C20-C21</f>
        <v>12080855846.060001</v>
      </c>
      <c r="D22" s="114">
        <f>D20-D21</f>
        <v>11558325129.410004</v>
      </c>
      <c r="E22" s="115">
        <f t="shared" si="1"/>
        <v>95.674721035427197</v>
      </c>
      <c r="F22" s="89"/>
      <c r="G22" s="89"/>
      <c r="H22" s="116"/>
      <c r="I22" s="117"/>
      <c r="J22" s="117"/>
      <c r="K22" s="117"/>
    </row>
    <row r="23" spans="1:11" s="21" customFormat="1" ht="15" thickTop="1" x14ac:dyDescent="0.2">
      <c r="A23" s="55"/>
      <c r="B23" s="55"/>
      <c r="C23" s="55"/>
      <c r="D23" s="55"/>
      <c r="E23" s="55"/>
      <c r="F23" s="7"/>
      <c r="H23" s="46"/>
    </row>
    <row r="24" spans="1:11" s="21" customFormat="1" ht="14.25" x14ac:dyDescent="0.2">
      <c r="A24" s="55"/>
      <c r="B24" s="55"/>
      <c r="C24" s="55"/>
      <c r="D24" s="55"/>
      <c r="E24" s="55"/>
      <c r="F24" s="7"/>
      <c r="H24" s="46"/>
    </row>
    <row r="25" spans="1:11" s="15" customFormat="1" ht="18.75" thickBot="1" x14ac:dyDescent="0.3">
      <c r="A25" s="95" t="s">
        <v>30</v>
      </c>
      <c r="B25" s="36"/>
      <c r="C25" s="37"/>
      <c r="D25" s="127"/>
      <c r="E25" s="66" t="s">
        <v>14</v>
      </c>
      <c r="F25" s="12"/>
      <c r="G25" s="13"/>
    </row>
    <row r="26" spans="1:11" s="65" customFormat="1" ht="16.5" thickTop="1" thickBot="1" x14ac:dyDescent="0.25">
      <c r="A26" s="58" t="s">
        <v>31</v>
      </c>
      <c r="B26" s="59" t="s">
        <v>4</v>
      </c>
      <c r="C26" s="59" t="s">
        <v>5</v>
      </c>
      <c r="D26" s="60" t="s">
        <v>7</v>
      </c>
      <c r="E26" s="61" t="s">
        <v>8</v>
      </c>
      <c r="F26" s="62"/>
      <c r="G26" s="63"/>
      <c r="H26" s="63"/>
      <c r="I26" s="64"/>
      <c r="J26" s="64"/>
      <c r="K26" s="64"/>
    </row>
    <row r="27" spans="1:11" s="73" customFormat="1" ht="35.25" thickTop="1" x14ac:dyDescent="0.25">
      <c r="A27" s="96" t="s">
        <v>32</v>
      </c>
      <c r="B27" s="97">
        <f>SUM('[3]4. Financování '!$E$59)</f>
        <v>307323000</v>
      </c>
      <c r="C27" s="97">
        <f>SUM('[3]4. Financování '!$F$59)</f>
        <v>818234559.82999992</v>
      </c>
      <c r="D27" s="97">
        <f>SUM('[3]4. Financování '!$G$59)</f>
        <v>818234559.82999992</v>
      </c>
      <c r="E27" s="70">
        <f t="shared" ref="E27:E31" si="2">D27/C27*100</f>
        <v>100</v>
      </c>
      <c r="F27" s="131"/>
      <c r="G27" s="132"/>
      <c r="H27" s="131"/>
      <c r="I27" s="133"/>
      <c r="J27" s="82"/>
      <c r="K27" s="82"/>
    </row>
    <row r="28" spans="1:11" s="73" customFormat="1" ht="34.5" x14ac:dyDescent="0.25">
      <c r="A28" s="96" t="s">
        <v>40</v>
      </c>
      <c r="B28" s="97">
        <f>SUM('[3]4. Financování '!$E$69)</f>
        <v>200000000</v>
      </c>
      <c r="C28" s="97">
        <f>SUM('[3]4. Financování '!$F$69)</f>
        <v>36656433.740000002</v>
      </c>
      <c r="D28" s="97">
        <f>SUM('[3]4. Financování '!$G$69)</f>
        <v>36656433.740000002</v>
      </c>
      <c r="E28" s="70">
        <f>D28/C28*100</f>
        <v>100</v>
      </c>
      <c r="F28" s="131"/>
      <c r="G28" s="132"/>
      <c r="H28" s="131"/>
      <c r="I28" s="133"/>
      <c r="J28" s="82"/>
      <c r="K28" s="82"/>
    </row>
    <row r="29" spans="1:11" s="73" customFormat="1" ht="17.25" x14ac:dyDescent="0.25">
      <c r="A29" s="96" t="s">
        <v>41</v>
      </c>
      <c r="B29" s="97">
        <f>SUM('[3]4. Financování '!$E$80)</f>
        <v>0</v>
      </c>
      <c r="C29" s="97">
        <f>SUM('[3]4. Financování '!$F$80)</f>
        <v>0</v>
      </c>
      <c r="D29" s="97">
        <f>SUM('[3]4. Financování '!$G$78)</f>
        <v>347264.86</v>
      </c>
      <c r="E29" s="70"/>
      <c r="F29" s="131"/>
      <c r="G29" s="132"/>
      <c r="H29" s="131"/>
      <c r="I29" s="133"/>
      <c r="J29" s="82"/>
      <c r="K29" s="82"/>
    </row>
    <row r="30" spans="1:11" s="73" customFormat="1" ht="17.25" x14ac:dyDescent="0.25">
      <c r="A30" s="102" t="s">
        <v>33</v>
      </c>
      <c r="B30" s="103">
        <f>-SUM('[3]4. Financování '!$E$123)</f>
        <v>-200778000</v>
      </c>
      <c r="C30" s="103">
        <f>-SUM('[3]4. Financování '!$F$123)</f>
        <v>-237434433.74000001</v>
      </c>
      <c r="D30" s="103">
        <f>-SUM('[3]4. Financování '!$G$123)</f>
        <v>-237432861.80000001</v>
      </c>
      <c r="E30" s="70">
        <f t="shared" si="2"/>
        <v>99.999337947754569</v>
      </c>
      <c r="F30" s="134"/>
      <c r="G30" s="134"/>
      <c r="H30" s="134"/>
      <c r="I30" s="134"/>
      <c r="J30" s="128"/>
      <c r="K30" s="82"/>
    </row>
    <row r="31" spans="1:11" s="82" customFormat="1" ht="17.25" x14ac:dyDescent="0.25">
      <c r="A31" s="104" t="s">
        <v>34</v>
      </c>
      <c r="B31" s="105">
        <f>SUM(B27:B30)</f>
        <v>306545000</v>
      </c>
      <c r="C31" s="105">
        <f>SUM(C27:C28,C29:C30)</f>
        <v>617456559.82999992</v>
      </c>
      <c r="D31" s="105">
        <f>SUM(D27:D28,D29:D30)</f>
        <v>617805396.62999988</v>
      </c>
      <c r="E31" s="79">
        <f t="shared" si="2"/>
        <v>100.05649576386328</v>
      </c>
      <c r="F31" s="134"/>
      <c r="G31" s="134"/>
      <c r="H31" s="134"/>
      <c r="I31" s="135"/>
      <c r="J31" s="129"/>
      <c r="K31" s="108"/>
    </row>
    <row r="32" spans="1:11" s="21" customFormat="1" ht="15" x14ac:dyDescent="0.25">
      <c r="A32" s="55"/>
      <c r="B32" s="55"/>
      <c r="C32" s="55"/>
      <c r="D32" s="55"/>
      <c r="E32" s="55"/>
      <c r="F32" s="136"/>
      <c r="G32" s="136"/>
      <c r="H32" s="136"/>
      <c r="I32" s="53"/>
      <c r="J32" s="128"/>
    </row>
    <row r="33" spans="1:11" s="21" customFormat="1" x14ac:dyDescent="0.2">
      <c r="F33" s="137"/>
      <c r="G33" s="138"/>
      <c r="H33" s="54"/>
      <c r="I33" s="138"/>
    </row>
    <row r="34" spans="1:11" s="15" customFormat="1" ht="15.75" hidden="1" thickBot="1" x14ac:dyDescent="0.3">
      <c r="A34" s="26" t="s">
        <v>18</v>
      </c>
      <c r="B34" s="36"/>
      <c r="C34" s="37"/>
      <c r="D34" s="37"/>
      <c r="E34" s="27" t="s">
        <v>14</v>
      </c>
      <c r="F34" s="54"/>
      <c r="G34" s="139"/>
      <c r="H34" s="139"/>
      <c r="I34" s="138"/>
    </row>
    <row r="35" spans="1:11" s="15" customFormat="1" ht="14.25" hidden="1" thickTop="1" thickBot="1" x14ac:dyDescent="0.25">
      <c r="A35" s="28" t="s">
        <v>23</v>
      </c>
      <c r="B35" s="19" t="s">
        <v>4</v>
      </c>
      <c r="C35" s="19" t="s">
        <v>5</v>
      </c>
      <c r="D35" s="20" t="s">
        <v>7</v>
      </c>
      <c r="E35" s="29" t="s">
        <v>8</v>
      </c>
      <c r="F35" s="140"/>
      <c r="G35" s="141"/>
      <c r="H35" s="141"/>
      <c r="I35" s="142"/>
      <c r="J35" s="30"/>
      <c r="K35" s="30"/>
    </row>
    <row r="36" spans="1:11" s="17" customFormat="1" ht="15.75" hidden="1" thickTop="1" x14ac:dyDescent="0.25">
      <c r="A36" s="38" t="s">
        <v>19</v>
      </c>
      <c r="B36" s="40">
        <f>SUM('[4]4. Financování '!$E$46)</f>
        <v>0</v>
      </c>
      <c r="C36" s="41">
        <v>656923546.65999997</v>
      </c>
      <c r="D36" s="42">
        <v>656923546.65999997</v>
      </c>
      <c r="E36" s="18">
        <f>D36/C36*100</f>
        <v>100</v>
      </c>
      <c r="F36" s="49"/>
      <c r="G36" s="50"/>
      <c r="H36" s="51"/>
      <c r="I36" s="52"/>
      <c r="J36" s="53"/>
      <c r="K36" s="16"/>
    </row>
    <row r="37" spans="1:11" s="17" customFormat="1" ht="15" hidden="1" x14ac:dyDescent="0.25">
      <c r="A37" s="38" t="s">
        <v>20</v>
      </c>
      <c r="B37" s="40">
        <v>774593000</v>
      </c>
      <c r="C37" s="41">
        <v>792233935.77999997</v>
      </c>
      <c r="D37" s="42">
        <v>792220756.84000003</v>
      </c>
      <c r="E37" s="18">
        <f>D37/C37*100</f>
        <v>99.998336483782793</v>
      </c>
      <c r="F37" s="49"/>
      <c r="G37" s="50"/>
      <c r="H37" s="51"/>
      <c r="I37" s="51"/>
      <c r="J37" s="51"/>
      <c r="K37" s="45"/>
    </row>
    <row r="38" spans="1:11" s="15" customFormat="1" ht="15" hidden="1" x14ac:dyDescent="0.25">
      <c r="A38" s="39" t="s">
        <v>21</v>
      </c>
      <c r="B38" s="43">
        <v>-35971000</v>
      </c>
      <c r="C38" s="43">
        <v>-35971000</v>
      </c>
      <c r="D38" s="43">
        <v>-35969938.850000001</v>
      </c>
      <c r="E38" s="18">
        <f>D38/C38*100</f>
        <v>99.997049984709903</v>
      </c>
      <c r="F38" s="54"/>
      <c r="G38" s="50"/>
      <c r="H38" s="51"/>
      <c r="I38" s="51"/>
      <c r="J38" s="51"/>
      <c r="K38" s="14"/>
    </row>
    <row r="39" spans="1:11" s="15" customFormat="1" ht="15" hidden="1" x14ac:dyDescent="0.25">
      <c r="A39" s="39" t="s">
        <v>22</v>
      </c>
      <c r="B39" s="43">
        <f>SUM('[4]4. Financování '!$E$115)</f>
        <v>0</v>
      </c>
      <c r="C39" s="43">
        <f>SUM('[4]4. Financování '!$F$115)</f>
        <v>0</v>
      </c>
      <c r="D39" s="43">
        <v>-56.26</v>
      </c>
      <c r="E39" s="18"/>
      <c r="F39" s="54"/>
      <c r="G39" s="50"/>
      <c r="H39" s="51"/>
      <c r="I39" s="52"/>
      <c r="J39" s="53"/>
      <c r="K39" s="14"/>
    </row>
    <row r="40" spans="1:11" s="22" customFormat="1" ht="15.75" hidden="1" x14ac:dyDescent="0.25">
      <c r="A40" s="31" t="s">
        <v>24</v>
      </c>
      <c r="B40" s="44">
        <f>SUM(B36:B39)</f>
        <v>738622000</v>
      </c>
      <c r="C40" s="44">
        <f>SUM(C36:C39)</f>
        <v>1413186482.4400001</v>
      </c>
      <c r="D40" s="44">
        <f>SUM(D36:D39)</f>
        <v>1413174308.3900001</v>
      </c>
      <c r="E40" s="32">
        <f>D40/C40*100</f>
        <v>99.99913853902855</v>
      </c>
      <c r="F40" s="143"/>
      <c r="G40" s="144"/>
      <c r="H40" s="51"/>
      <c r="I40" s="145"/>
      <c r="J40" s="33"/>
      <c r="K40" s="33"/>
    </row>
    <row r="41" spans="1:11" s="21" customFormat="1" x14ac:dyDescent="0.2">
      <c r="B41" s="34">
        <f>B20-B21</f>
        <v>4037125000</v>
      </c>
      <c r="C41" s="34">
        <f>C20-C21</f>
        <v>12080855846.060001</v>
      </c>
      <c r="F41" s="54"/>
      <c r="G41" s="139"/>
      <c r="H41" s="54"/>
      <c r="I41" s="138"/>
    </row>
    <row r="42" spans="1:11" s="67" customFormat="1" ht="17.25" thickBot="1" x14ac:dyDescent="0.3">
      <c r="A42" s="118" t="s">
        <v>38</v>
      </c>
      <c r="B42" s="118"/>
      <c r="C42" s="118"/>
      <c r="D42" s="130">
        <f>D3-D4+D13-D22+D31</f>
        <v>608507497.49999499</v>
      </c>
      <c r="E42" s="118" t="s">
        <v>13</v>
      </c>
      <c r="F42" s="43">
        <v>608507497.5</v>
      </c>
      <c r="G42" s="147"/>
      <c r="H42" s="146"/>
      <c r="I42" s="148"/>
    </row>
    <row r="43" spans="1:11" s="3" customFormat="1" ht="16.5" thickTop="1" x14ac:dyDescent="0.25">
      <c r="A43" s="11" t="s">
        <v>15</v>
      </c>
      <c r="D43" s="5"/>
      <c r="E43" s="4"/>
      <c r="F43" s="143"/>
      <c r="G43" s="50"/>
      <c r="H43" s="149"/>
      <c r="I43" s="149"/>
    </row>
    <row r="44" spans="1:11" s="3" customFormat="1" ht="15.75" x14ac:dyDescent="0.25">
      <c r="D44" s="5"/>
      <c r="E44" s="4"/>
      <c r="F44" s="143"/>
      <c r="G44" s="50"/>
      <c r="H44" s="149"/>
      <c r="I44" s="149"/>
    </row>
    <row r="45" spans="1:11" s="3" customFormat="1" ht="15" x14ac:dyDescent="0.25">
      <c r="A45" s="3" t="s">
        <v>17</v>
      </c>
      <c r="D45" s="177">
        <f>SUM(D42)</f>
        <v>608507497.49999499</v>
      </c>
      <c r="E45" s="178"/>
      <c r="F45" s="162"/>
      <c r="G45" s="149"/>
      <c r="H45" s="149"/>
      <c r="I45" s="149"/>
    </row>
    <row r="46" spans="1:11" s="156" customFormat="1" ht="46.5" customHeight="1" x14ac:dyDescent="0.25">
      <c r="A46" s="181" t="s">
        <v>39</v>
      </c>
      <c r="B46" s="182"/>
      <c r="C46" s="182"/>
      <c r="D46" s="176">
        <v>-219400000</v>
      </c>
      <c r="E46" s="179"/>
      <c r="F46" s="163"/>
    </row>
    <row r="47" spans="1:11" s="157" customFormat="1" ht="16.5" customHeight="1" x14ac:dyDescent="0.25">
      <c r="A47" s="166" t="s">
        <v>25</v>
      </c>
      <c r="D47" s="176">
        <v>-1891540.6</v>
      </c>
      <c r="E47" s="179"/>
      <c r="F47" s="164"/>
    </row>
    <row r="48" spans="1:11" s="157" customFormat="1" ht="42.75" customHeight="1" x14ac:dyDescent="0.2">
      <c r="A48" s="180" t="s">
        <v>42</v>
      </c>
      <c r="B48" s="180"/>
      <c r="C48" s="180"/>
      <c r="D48" s="176">
        <v>-13629423.9</v>
      </c>
      <c r="E48" s="179"/>
      <c r="F48" s="158"/>
    </row>
    <row r="49" spans="1:6" s="157" customFormat="1" ht="30" customHeight="1" x14ac:dyDescent="0.2">
      <c r="A49" s="169" t="s">
        <v>58</v>
      </c>
      <c r="B49" s="183"/>
      <c r="C49" s="183"/>
      <c r="D49" s="176">
        <v>-1947166.57</v>
      </c>
      <c r="E49" s="176"/>
      <c r="F49" s="158"/>
    </row>
    <row r="50" spans="1:6" s="157" customFormat="1" ht="29.25" customHeight="1" x14ac:dyDescent="0.2">
      <c r="A50" s="169" t="s">
        <v>44</v>
      </c>
      <c r="B50" s="169"/>
      <c r="C50" s="169"/>
      <c r="D50" s="176">
        <v>-669400.56999999995</v>
      </c>
      <c r="E50" s="176"/>
      <c r="F50" s="158"/>
    </row>
    <row r="51" spans="1:6" s="157" customFormat="1" ht="27.75" customHeight="1" x14ac:dyDescent="0.2">
      <c r="A51" s="169" t="s">
        <v>45</v>
      </c>
      <c r="B51" s="169"/>
      <c r="C51" s="169"/>
      <c r="D51" s="176">
        <v>-10569979.560000001</v>
      </c>
      <c r="E51" s="176"/>
      <c r="F51" s="158"/>
    </row>
    <row r="52" spans="1:6" s="157" customFormat="1" ht="18.75" customHeight="1" x14ac:dyDescent="0.2">
      <c r="A52" s="169" t="s">
        <v>46</v>
      </c>
      <c r="B52" s="169"/>
      <c r="C52" s="169"/>
      <c r="D52" s="170">
        <v>-107201.09</v>
      </c>
      <c r="E52" s="170"/>
      <c r="F52" s="158"/>
    </row>
    <row r="53" spans="1:6" s="157" customFormat="1" ht="30" customHeight="1" x14ac:dyDescent="0.2">
      <c r="A53" s="169" t="s">
        <v>47</v>
      </c>
      <c r="B53" s="169"/>
      <c r="C53" s="169"/>
      <c r="D53" s="170">
        <v>-5484143.4400000004</v>
      </c>
      <c r="E53" s="170"/>
      <c r="F53" s="158"/>
    </row>
    <row r="54" spans="1:6" s="157" customFormat="1" ht="26.25" customHeight="1" x14ac:dyDescent="0.2">
      <c r="A54" s="169" t="s">
        <v>48</v>
      </c>
      <c r="B54" s="169"/>
      <c r="C54" s="169"/>
      <c r="D54" s="170">
        <v>-2089583.49</v>
      </c>
      <c r="E54" s="170"/>
      <c r="F54" s="158"/>
    </row>
    <row r="55" spans="1:6" s="157" customFormat="1" ht="26.25" customHeight="1" x14ac:dyDescent="0.2">
      <c r="A55" s="169" t="s">
        <v>49</v>
      </c>
      <c r="B55" s="169"/>
      <c r="C55" s="169"/>
      <c r="D55" s="170">
        <v>-793519.59</v>
      </c>
      <c r="E55" s="170"/>
      <c r="F55" s="158"/>
    </row>
    <row r="56" spans="1:6" s="157" customFormat="1" ht="14.25" customHeight="1" x14ac:dyDescent="0.2">
      <c r="A56" s="169" t="s">
        <v>50</v>
      </c>
      <c r="B56" s="169"/>
      <c r="C56" s="169"/>
      <c r="D56" s="170">
        <v>-40724.76</v>
      </c>
      <c r="E56" s="170"/>
      <c r="F56" s="158"/>
    </row>
    <row r="57" spans="1:6" s="157" customFormat="1" ht="28.5" customHeight="1" x14ac:dyDescent="0.2">
      <c r="A57" s="169" t="s">
        <v>51</v>
      </c>
      <c r="B57" s="169"/>
      <c r="C57" s="169"/>
      <c r="D57" s="170">
        <v>-839355.28</v>
      </c>
      <c r="E57" s="170"/>
      <c r="F57" s="158"/>
    </row>
    <row r="58" spans="1:6" s="157" customFormat="1" ht="26.25" customHeight="1" x14ac:dyDescent="0.2">
      <c r="A58" s="169" t="s">
        <v>52</v>
      </c>
      <c r="B58" s="169"/>
      <c r="C58" s="169"/>
      <c r="D58" s="170">
        <v>-39036.32</v>
      </c>
      <c r="E58" s="170"/>
      <c r="F58" s="158"/>
    </row>
    <row r="59" spans="1:6" s="157" customFormat="1" ht="26.25" customHeight="1" x14ac:dyDescent="0.2">
      <c r="A59" s="169" t="s">
        <v>53</v>
      </c>
      <c r="B59" s="169"/>
      <c r="C59" s="169"/>
      <c r="D59" s="170">
        <v>-7470.18</v>
      </c>
      <c r="E59" s="170"/>
      <c r="F59" s="158"/>
    </row>
    <row r="60" spans="1:6" s="157" customFormat="1" ht="31.5" customHeight="1" x14ac:dyDescent="0.2">
      <c r="A60" s="169" t="s">
        <v>59</v>
      </c>
      <c r="B60" s="169"/>
      <c r="C60" s="169"/>
      <c r="D60" s="170">
        <v>-633969.37</v>
      </c>
      <c r="E60" s="170"/>
      <c r="F60" s="158"/>
    </row>
    <row r="61" spans="1:6" s="157" customFormat="1" ht="31.5" customHeight="1" x14ac:dyDescent="0.2">
      <c r="A61" s="167"/>
      <c r="B61" s="167"/>
      <c r="C61" s="167"/>
      <c r="D61" s="168"/>
      <c r="E61" s="168"/>
      <c r="F61" s="158"/>
    </row>
    <row r="62" spans="1:6" s="157" customFormat="1" ht="31.5" customHeight="1" x14ac:dyDescent="0.2">
      <c r="A62" s="167"/>
      <c r="B62" s="167"/>
      <c r="C62" s="167"/>
      <c r="D62" s="168"/>
      <c r="E62" s="168"/>
      <c r="F62" s="158"/>
    </row>
    <row r="63" spans="1:6" s="157" customFormat="1" ht="26.25" customHeight="1" x14ac:dyDescent="0.2">
      <c r="A63" s="169" t="s">
        <v>54</v>
      </c>
      <c r="B63" s="169"/>
      <c r="C63" s="169"/>
      <c r="D63" s="170">
        <v>-199988.12</v>
      </c>
      <c r="E63" s="170"/>
      <c r="F63" s="158"/>
    </row>
    <row r="64" spans="1:6" s="157" customFormat="1" ht="18.75" customHeight="1" x14ac:dyDescent="0.2">
      <c r="A64" s="184" t="s">
        <v>55</v>
      </c>
      <c r="B64" s="184"/>
      <c r="C64" s="184"/>
      <c r="D64" s="170">
        <v>-100520381.11</v>
      </c>
      <c r="E64" s="170"/>
      <c r="F64" s="158"/>
    </row>
    <row r="65" spans="1:6" s="157" customFormat="1" ht="26.25" customHeight="1" x14ac:dyDescent="0.2">
      <c r="A65" s="169" t="s">
        <v>56</v>
      </c>
      <c r="B65" s="169"/>
      <c r="C65" s="169"/>
      <c r="D65" s="170">
        <v>-421077.53</v>
      </c>
      <c r="E65" s="170"/>
      <c r="F65" s="158"/>
    </row>
    <row r="66" spans="1:6" s="157" customFormat="1" ht="14.25" x14ac:dyDescent="0.2">
      <c r="A66" s="166" t="s">
        <v>57</v>
      </c>
      <c r="D66" s="175">
        <f>-425680-1777571.03-439159.03-14576.4</f>
        <v>-2656986.4600000004</v>
      </c>
      <c r="E66" s="175"/>
      <c r="F66" s="158"/>
    </row>
    <row r="67" spans="1:6" s="161" customFormat="1" ht="22.5" customHeight="1" thickBot="1" x14ac:dyDescent="0.3">
      <c r="A67" s="165" t="s">
        <v>62</v>
      </c>
      <c r="B67" s="159"/>
      <c r="C67" s="159"/>
      <c r="D67" s="173">
        <f>SUM(D45:E66)</f>
        <v>246566549.55999506</v>
      </c>
      <c r="E67" s="174"/>
      <c r="F67" s="160"/>
    </row>
    <row r="68" spans="1:6" ht="15" thickTop="1" x14ac:dyDescent="0.2">
      <c r="D68" s="171"/>
      <c r="E68" s="172"/>
      <c r="F68" s="47"/>
    </row>
    <row r="69" spans="1:6" s="157" customFormat="1" ht="14.25" x14ac:dyDescent="0.2">
      <c r="A69" s="166" t="s">
        <v>61</v>
      </c>
      <c r="D69" s="175">
        <v>-245844571.18000001</v>
      </c>
      <c r="E69" s="175"/>
      <c r="F69" s="158"/>
    </row>
    <row r="70" spans="1:6" s="161" customFormat="1" ht="22.5" customHeight="1" thickBot="1" x14ac:dyDescent="0.3">
      <c r="A70" s="165" t="s">
        <v>60</v>
      </c>
      <c r="B70" s="159"/>
      <c r="C70" s="159"/>
      <c r="D70" s="173">
        <f>SUM(D67:E69)</f>
        <v>721978.37999504805</v>
      </c>
      <c r="E70" s="174"/>
      <c r="F70" s="160"/>
    </row>
    <row r="71" spans="1:6" ht="13.5" thickTop="1" x14ac:dyDescent="0.2">
      <c r="D71" s="48"/>
      <c r="E71" s="48"/>
    </row>
    <row r="72" spans="1:6" x14ac:dyDescent="0.2">
      <c r="D72" s="48"/>
      <c r="E72" s="48"/>
    </row>
    <row r="94" spans="3:3" x14ac:dyDescent="0.2">
      <c r="C94" s="10"/>
    </row>
  </sheetData>
  <mergeCells count="41">
    <mergeCell ref="A63:C63"/>
    <mergeCell ref="D63:E63"/>
    <mergeCell ref="A49:C49"/>
    <mergeCell ref="D49:E49"/>
    <mergeCell ref="D64:E64"/>
    <mergeCell ref="A59:C59"/>
    <mergeCell ref="D59:E59"/>
    <mergeCell ref="A64:C64"/>
    <mergeCell ref="A56:C56"/>
    <mergeCell ref="D56:E56"/>
    <mergeCell ref="A60:C60"/>
    <mergeCell ref="D60:E60"/>
    <mergeCell ref="A58:C58"/>
    <mergeCell ref="D58:E58"/>
    <mergeCell ref="A51:C51"/>
    <mergeCell ref="D51:E51"/>
    <mergeCell ref="D52:E52"/>
    <mergeCell ref="A52:C52"/>
    <mergeCell ref="A50:C50"/>
    <mergeCell ref="D50:E50"/>
    <mergeCell ref="D45:E45"/>
    <mergeCell ref="D47:E47"/>
    <mergeCell ref="A48:C48"/>
    <mergeCell ref="D48:E48"/>
    <mergeCell ref="A46:C46"/>
    <mergeCell ref="D46:E46"/>
    <mergeCell ref="D53:E53"/>
    <mergeCell ref="D54:E54"/>
    <mergeCell ref="A55:C55"/>
    <mergeCell ref="D55:E55"/>
    <mergeCell ref="A57:C57"/>
    <mergeCell ref="D57:E57"/>
    <mergeCell ref="A54:C54"/>
    <mergeCell ref="A53:C53"/>
    <mergeCell ref="A65:C65"/>
    <mergeCell ref="D65:E65"/>
    <mergeCell ref="D70:E70"/>
    <mergeCell ref="D68:E68"/>
    <mergeCell ref="D67:E67"/>
    <mergeCell ref="D66:E66"/>
    <mergeCell ref="D69:E69"/>
  </mergeCells>
  <phoneticPr fontId="9" type="noConversion"/>
  <pageMargins left="0.9055118110236221" right="0.9055118110236221" top="0.98425196850393704" bottom="0.98425196850393704" header="0.51181102362204722" footer="0.51181102362204722"/>
  <pageSetup paperSize="9" scale="64" firstPageNumber="11" orientation="portrait" useFirstPageNumber="1" r:id="rId1"/>
  <headerFooter alignWithMargins="0">
    <oddFooter xml:space="preserve">&amp;L&amp;"Arial,Kurzíva"Zastupitelstvo Olomouckého kraje 24.6.2016
4.1. - Rozpočet Olomouckého kraje 2015 - závěrečný  účet 
Příloha č. 1: Bilance příjmů a výdajů Olomouckého kraje k 31.12.2015&amp;R&amp;"Arial,Kurzíva"Strana &amp;P (celkem 473)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1. Bilance příjmů a výdajů</vt:lpstr>
      <vt:lpstr>'1. Bilance příjmů a výdajů'!Oblast_tisku</vt:lpstr>
    </vt:vector>
  </TitlesOfParts>
  <Company>KÚOK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vitkova</dc:creator>
  <cp:lastModifiedBy>Vítková Petra</cp:lastModifiedBy>
  <cp:lastPrinted>2016-05-27T07:30:13Z</cp:lastPrinted>
  <dcterms:created xsi:type="dcterms:W3CDTF">2006-05-23T14:00:19Z</dcterms:created>
  <dcterms:modified xsi:type="dcterms:W3CDTF">2016-06-02T08:23:27Z</dcterms:modified>
</cp:coreProperties>
</file>