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3\2023-02-20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List1!$A$1:$L$40</definedName>
  </definedNames>
  <calcPr calcId="162913"/>
</workbook>
</file>

<file path=xl/calcChain.xml><?xml version="1.0" encoding="utf-8"?>
<calcChain xmlns="http://schemas.openxmlformats.org/spreadsheetml/2006/main">
  <c r="K32" i="1" l="1"/>
  <c r="J32" i="1"/>
  <c r="I32" i="1"/>
  <c r="H32" i="1"/>
  <c r="F32" i="1"/>
  <c r="E32" i="1"/>
  <c r="D32" i="1"/>
  <c r="K38" i="1" l="1"/>
  <c r="J38" i="1"/>
  <c r="I38" i="1"/>
  <c r="H38" i="1"/>
  <c r="F38" i="1"/>
  <c r="E38" i="1"/>
  <c r="D38" i="1"/>
  <c r="F27" i="1" l="1"/>
  <c r="E27" i="1"/>
  <c r="F31" i="1"/>
  <c r="F30" i="1"/>
  <c r="F29" i="1"/>
  <c r="F28" i="1"/>
  <c r="F26" i="1"/>
  <c r="E26" i="1"/>
  <c r="F25" i="1"/>
  <c r="E25" i="1"/>
  <c r="K18" i="1" l="1"/>
  <c r="F18" i="1"/>
  <c r="E18" i="1"/>
  <c r="D18" i="1"/>
  <c r="I17" i="1"/>
  <c r="H17" i="1"/>
  <c r="H18" i="1" s="1"/>
  <c r="J17" i="1" l="1"/>
  <c r="J18" i="1" s="1"/>
  <c r="I18" i="1"/>
  <c r="I30" i="1"/>
  <c r="H30" i="1"/>
  <c r="G30" i="1"/>
  <c r="I31" i="1"/>
  <c r="H31" i="1"/>
  <c r="G31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H21" i="1"/>
  <c r="H13" i="1"/>
  <c r="J31" i="1" l="1"/>
  <c r="J29" i="1"/>
  <c r="J27" i="1"/>
  <c r="J26" i="1"/>
  <c r="J30" i="1"/>
  <c r="J28" i="1"/>
  <c r="J25" i="1"/>
  <c r="D10" i="1"/>
  <c r="K10" i="1" l="1"/>
  <c r="I10" i="1"/>
  <c r="E9" i="1"/>
  <c r="E10" i="1" s="1"/>
  <c r="H9" i="1" l="1"/>
  <c r="H10" i="1" s="1"/>
  <c r="K22" i="1"/>
  <c r="F22" i="1"/>
  <c r="E22" i="1"/>
  <c r="D22" i="1"/>
  <c r="I21" i="1"/>
  <c r="I22" i="1" s="1"/>
  <c r="H22" i="1"/>
  <c r="G21" i="1"/>
  <c r="J9" i="1" l="1"/>
  <c r="J21" i="1"/>
  <c r="J22" i="1" s="1"/>
  <c r="I13" i="1"/>
  <c r="K14" i="1" l="1"/>
  <c r="I14" i="1"/>
  <c r="F14" i="1"/>
  <c r="E14" i="1"/>
  <c r="D14" i="1"/>
  <c r="J13" i="1"/>
  <c r="H14" i="1" l="1"/>
  <c r="J14" i="1" l="1"/>
  <c r="F10" i="1" l="1"/>
  <c r="J10" i="1" l="1"/>
</calcChain>
</file>

<file path=xl/sharedStrings.xml><?xml version="1.0" encoding="utf-8"?>
<sst xmlns="http://schemas.openxmlformats.org/spreadsheetml/2006/main" count="79" uniqueCount="57">
  <si>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</si>
  <si>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</si>
  <si>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</si>
  <si>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</si>
  <si>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</si>
  <si>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</si>
  <si>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</si>
  <si>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</si>
  <si>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</si>
  <si>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</si>
  <si>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</si>
  <si>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</si>
  <si>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</si>
  <si>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</si>
  <si>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</si>
  <si>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</si>
  <si>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</si>
  <si>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</si>
  <si>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</si>
  <si>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</si>
  <si>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</si>
  <si>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</si>
  <si>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5.</t>
  </si>
  <si>
    <t>Smart Akcelerátor Olomouckého kraje III</t>
  </si>
  <si>
    <t>UR/68/74/2022</t>
  </si>
  <si>
    <t>UR/68/68/2022</t>
  </si>
  <si>
    <t>II/436 Přerov - Doloplazy</t>
  </si>
  <si>
    <r>
      <t>Projekt podaný do 31. výzvy Integrovaného regionálního operačního programu</t>
    </r>
    <r>
      <rPr>
        <b/>
        <sz val="12"/>
        <rFont val="Arial"/>
        <family val="2"/>
        <charset val="238"/>
      </rPr>
      <t>, Podpora rozvoje a dostupnosti zdravotní následné péče</t>
    </r>
  </si>
  <si>
    <t>OLÚ Paseka - Modernizace lůžkového fondu pavilonu A</t>
  </si>
  <si>
    <t>UR/68/69/2022</t>
  </si>
  <si>
    <t>2.</t>
  </si>
  <si>
    <t>Střední škola gastronomie, farmářství a služeb Jeseník - Rekonstrukce vytápění areálu Heřmanice</t>
  </si>
  <si>
    <t>UR/72/31/2023</t>
  </si>
  <si>
    <t>4.</t>
  </si>
  <si>
    <t>6.</t>
  </si>
  <si>
    <t>7.</t>
  </si>
  <si>
    <t>8.</t>
  </si>
  <si>
    <t>9.</t>
  </si>
  <si>
    <t>Projekty podané do 42. výzvy Integrovaného regionálního operačního programu 2021 – 2027 (dále také IROP) STŘEDNÍ ŠKOLY – Specifický cíl 4.1 – Zlepšování rovného přístupu k inkluzivním a kvalitním službám v oblasti vzdělávání, odborné přípravy a celoživotního učení pomocí rozvoje přístupné infrastruktury, mimo jiné posilováním odolnosti pro distanční a online vzdělávání a odbornou přípravu</t>
  </si>
  <si>
    <t>10.</t>
  </si>
  <si>
    <t>11.</t>
  </si>
  <si>
    <t>12.</t>
  </si>
  <si>
    <t>Špičkovými technologiemi a interakcí k moderní výuce a úsporám energií</t>
  </si>
  <si>
    <t>Vybudování odborných učeben pro podporu přírodovědného vzdělání na Gymnáziu Hranice</t>
  </si>
  <si>
    <t>Odborné učebny pro 4. průmyslovou revoluci na SŠE Lipník nad Bečvou</t>
  </si>
  <si>
    <t xml:space="preserve">Střední škola logistiky a chemie, Olomouc, U Hradiska 29 
- Rekonstrukce dvou odborných učeben - laboratoře pro výuku oboru Aplikovaná chemie
</t>
  </si>
  <si>
    <t>Střední škola technická a obchodní, Olomouc, Kosinova 4 - Centrum odborné přípravy technických oborů (COPTO)</t>
  </si>
  <si>
    <t>Střední škola řezbářská, Tovačov, Nádražní 146 - Centrum odborné přípravy</t>
  </si>
  <si>
    <t>Střední škola technická Mohelnice - Výstavba nových dílen</t>
  </si>
  <si>
    <t>Projekt podaný do 33. výzvy – Muzea SC 4.4 (MRR) z Integrovaného regionálního operačního programu vyhlášeném Ministerstvem pro místní rozvoj</t>
  </si>
  <si>
    <t>Vlastivědné muzeum Olomouc – Zámek Čechy pod Kosířem – rekonstrukce a využití objektů – VI. Etapa</t>
  </si>
  <si>
    <t>UR/68/66/2022</t>
  </si>
  <si>
    <t>Projekt podaný do 21. výzvy Silnice II. třídy na prioritní regionální silniční síti - SC 3.1 (MRR) z Integrovaného regionálního operačního programu vyhlášeném Ministerstvem pro místní rozvoj</t>
  </si>
  <si>
    <t xml:space="preserve">Projekt podaný do 11. výzvy "Programu Životní prostředí 2021-2027" </t>
  </si>
  <si>
    <t>UR/73/60/2023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</si>
  <si>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</si>
  <si>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Projekt podaný do výzvy č. 02_22_009 Smart Akcelerátor+ I z Operačního programu Jan Ámos Komenský (OP JAK)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</si>
</sst>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4" borderId="0" xfId="0" applyFont="1" applyFill="1" applyAlignment="1">
      <alignment vertic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164" fontId="2" fillId="4" borderId="30" xfId="0" applyNumberFormat="1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4" borderId="0" xfId="0" applyFont="1" applyFill="1" applyBorder="1" applyAlignment="1">
      <alignment horizontal="center" vertical="center" wrapText="1"/>
    </xf>
    <xf numFmtId="164" fontId="12" fillId="4" borderId="0" xfId="0" applyNumberFormat="1" applyFont="1" applyFill="1" applyBorder="1" applyAlignment="1">
      <alignment vertical="center"/>
    </xf>
    <xf numFmtId="4" fontId="2" fillId="4" borderId="0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64" fontId="14" fillId="4" borderId="30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4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vertical="center"/>
    </xf>
    <xf numFmtId="164" fontId="14" fillId="4" borderId="6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9" fontId="2" fillId="0" borderId="1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right" vertical="center"/>
    </xf>
    <xf numFmtId="9" fontId="2" fillId="4" borderId="13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5" fillId="4" borderId="37" xfId="0" applyNumberFormat="1" applyFont="1" applyFill="1" applyBorder="1" applyAlignment="1">
      <alignment horizontal="right" vertical="center"/>
    </xf>
    <xf numFmtId="9" fontId="2" fillId="4" borderId="37" xfId="0" applyNumberFormat="1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right" vertical="center"/>
    </xf>
    <xf numFmtId="164" fontId="2" fillId="5" borderId="25" xfId="0" applyNumberFormat="1" applyFont="1" applyFill="1" applyBorder="1" applyAlignment="1">
      <alignment vertical="center"/>
    </xf>
    <xf numFmtId="164" fontId="14" fillId="5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164" fontId="14" fillId="5" borderId="11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vertical="center"/>
    </xf>
    <xf numFmtId="164" fontId="12" fillId="4" borderId="22" xfId="0" applyNumberFormat="1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3"/>
  <sheetViews>
    <sheetView tabSelected="1" view="pageBreakPreview" zoomScale="80" zoomScaleNormal="80" zoomScaleSheetLayoutView="80" zoomScalePageLayoutView="75" workbookViewId="0">
      <pane ySplit="6" topLeftCell="A7" activePane="bottomLeft" state="frozen"/>
      <selection pane="bottomLeft" activeCell="A40" sqref="A40:L40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6" customWidth="1"/>
    <col min="4" max="4" width="23.140625" customWidth="1"/>
    <col min="5" max="5" width="23.5703125" customWidth="1"/>
    <col min="6" max="6" width="24.140625" customWidth="1"/>
    <col min="7" max="7" width="21" style="46" customWidth="1"/>
    <col min="8" max="8" width="24.7109375" customWidth="1"/>
    <col min="9" max="9" width="22.28515625" style="9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109" t="s">
        <v>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9" ht="15.75" customHeight="1" thickBot="1" x14ac:dyDescent="0.25">
      <c r="A2" s="29"/>
      <c r="B2" s="30"/>
      <c r="C2" s="31"/>
      <c r="D2" s="32"/>
      <c r="E2" s="32"/>
      <c r="F2" s="32"/>
      <c r="G2" s="45"/>
      <c r="H2" s="32"/>
      <c r="I2" s="33"/>
      <c r="J2" s="34"/>
      <c r="K2" s="34"/>
      <c r="L2" s="35"/>
    </row>
    <row r="3" spans="1:19" s="1" customFormat="1" ht="32.65" customHeight="1" x14ac:dyDescent="0.2">
      <c r="A3" s="125" t="s">
        <v>1</v>
      </c>
      <c r="B3" s="112" t="s">
        <v>0</v>
      </c>
      <c r="C3" s="127" t="s">
        <v>14</v>
      </c>
      <c r="D3" s="114" t="s">
        <v>2</v>
      </c>
      <c r="E3" s="114" t="s">
        <v>3</v>
      </c>
      <c r="F3" s="114" t="s">
        <v>5</v>
      </c>
      <c r="G3" s="40"/>
      <c r="H3" s="114" t="s">
        <v>6</v>
      </c>
      <c r="I3" s="116" t="s">
        <v>9</v>
      </c>
      <c r="J3" s="114" t="s">
        <v>4</v>
      </c>
      <c r="K3" s="114" t="s">
        <v>8</v>
      </c>
      <c r="L3" s="119" t="s">
        <v>18</v>
      </c>
    </row>
    <row r="4" spans="1:19" s="1" customFormat="1" ht="18.600000000000001" customHeight="1" x14ac:dyDescent="0.2">
      <c r="A4" s="126"/>
      <c r="B4" s="113"/>
      <c r="C4" s="128"/>
      <c r="D4" s="115"/>
      <c r="E4" s="115"/>
      <c r="F4" s="122"/>
      <c r="G4" s="48" t="s">
        <v>20</v>
      </c>
      <c r="H4" s="124"/>
      <c r="I4" s="117"/>
      <c r="J4" s="115"/>
      <c r="K4" s="115"/>
      <c r="L4" s="120"/>
    </row>
    <row r="5" spans="1:19" s="1" customFormat="1" ht="17.25" customHeight="1" thickBot="1" x14ac:dyDescent="0.25">
      <c r="A5" s="28"/>
      <c r="B5" s="27"/>
      <c r="C5" s="129"/>
      <c r="D5" s="5" t="s">
        <v>11</v>
      </c>
      <c r="E5" s="5" t="s">
        <v>10</v>
      </c>
      <c r="F5" s="123"/>
      <c r="G5" s="41"/>
      <c r="H5" s="123"/>
      <c r="I5" s="118"/>
      <c r="J5" s="5" t="s">
        <v>12</v>
      </c>
      <c r="K5" s="5" t="s">
        <v>13</v>
      </c>
      <c r="L5" s="121"/>
    </row>
    <row r="6" spans="1:19" s="1" customFormat="1" ht="21.4" customHeight="1" thickTop="1" thickBot="1" x14ac:dyDescent="0.25">
      <c r="A6" s="11">
        <v>1</v>
      </c>
      <c r="B6" s="12">
        <v>2</v>
      </c>
      <c r="C6" s="17">
        <v>3</v>
      </c>
      <c r="D6" s="12">
        <v>4</v>
      </c>
      <c r="E6" s="12">
        <v>5</v>
      </c>
      <c r="F6" s="12">
        <v>6</v>
      </c>
      <c r="G6" s="42"/>
      <c r="H6" s="12">
        <v>7</v>
      </c>
      <c r="I6" s="12">
        <v>8</v>
      </c>
      <c r="J6" s="12">
        <v>9</v>
      </c>
      <c r="K6" s="13">
        <v>10</v>
      </c>
      <c r="L6" s="14">
        <v>11</v>
      </c>
    </row>
    <row r="7" spans="1:19" s="8" customFormat="1" ht="22.5" customHeight="1" thickBot="1" x14ac:dyDescent="0.25">
      <c r="A7" s="22"/>
      <c r="B7" s="23"/>
      <c r="C7" s="23"/>
      <c r="D7" s="24"/>
      <c r="E7" s="24"/>
      <c r="F7" s="24"/>
      <c r="G7" s="43"/>
      <c r="H7" s="24"/>
      <c r="I7" s="24"/>
      <c r="J7" s="24"/>
      <c r="K7" s="24"/>
      <c r="L7" s="25"/>
    </row>
    <row r="8" spans="1:19" s="8" customFormat="1" ht="55.5" customHeight="1" x14ac:dyDescent="0.2">
      <c r="A8" s="94" t="s">
        <v>52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</row>
    <row r="9" spans="1:19" s="3" customFormat="1" ht="40.5" customHeight="1" thickBot="1" x14ac:dyDescent="0.25">
      <c r="A9" s="63" t="s">
        <v>17</v>
      </c>
      <c r="B9" s="64" t="s">
        <v>26</v>
      </c>
      <c r="C9" s="65" t="s">
        <v>15</v>
      </c>
      <c r="D9" s="66">
        <v>178800000</v>
      </c>
      <c r="E9" s="66">
        <f>D9</f>
        <v>178800000</v>
      </c>
      <c r="F9" s="66">
        <v>121000000</v>
      </c>
      <c r="G9" s="67">
        <v>0.85</v>
      </c>
      <c r="H9" s="66">
        <f>E9-F9</f>
        <v>57800000</v>
      </c>
      <c r="I9" s="66">
        <v>0</v>
      </c>
      <c r="J9" s="66">
        <f>H9+I9</f>
        <v>57800000</v>
      </c>
      <c r="K9" s="66">
        <v>0</v>
      </c>
      <c r="L9" s="68" t="s">
        <v>25</v>
      </c>
    </row>
    <row r="10" spans="1:19" s="21" customFormat="1" ht="27" customHeight="1" thickBot="1" x14ac:dyDescent="0.25">
      <c r="A10" s="97" t="s">
        <v>7</v>
      </c>
      <c r="B10" s="98"/>
      <c r="C10" s="98"/>
      <c r="D10" s="88">
        <f>SUM(D9:D9)</f>
        <v>178800000</v>
      </c>
      <c r="E10" s="88">
        <f>SUM(E9:E9)</f>
        <v>178800000</v>
      </c>
      <c r="F10" s="88">
        <f>SUM(F9:F9)</f>
        <v>121000000</v>
      </c>
      <c r="G10" s="89"/>
      <c r="H10" s="88">
        <f>SUM(H9:H9)</f>
        <v>57800000</v>
      </c>
      <c r="I10" s="88">
        <f>SUM(I9:I9)</f>
        <v>0</v>
      </c>
      <c r="J10" s="88">
        <f>SUM(J9:J9)</f>
        <v>57800000</v>
      </c>
      <c r="K10" s="88">
        <f>SUM(K9:K9)</f>
        <v>0</v>
      </c>
      <c r="L10" s="90"/>
    </row>
    <row r="11" spans="1:19" s="21" customFormat="1" ht="27" customHeight="1" thickBot="1" x14ac:dyDescent="0.25">
      <c r="A11" s="22"/>
      <c r="B11" s="23"/>
      <c r="C11" s="23"/>
      <c r="D11" s="24"/>
      <c r="E11" s="24"/>
      <c r="F11" s="24"/>
      <c r="G11" s="43"/>
      <c r="H11" s="24"/>
      <c r="I11" s="24"/>
      <c r="J11" s="24"/>
      <c r="K11" s="24"/>
      <c r="L11" s="25"/>
    </row>
    <row r="12" spans="1:19" s="8" customFormat="1" ht="45.75" customHeight="1" x14ac:dyDescent="0.2">
      <c r="A12" s="103" t="s">
        <v>27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6"/>
    </row>
    <row r="13" spans="1:19" s="3" customFormat="1" ht="45.75" customHeight="1" thickBot="1" x14ac:dyDescent="0.25">
      <c r="A13" s="63" t="s">
        <v>30</v>
      </c>
      <c r="B13" s="64" t="s">
        <v>28</v>
      </c>
      <c r="C13" s="65" t="s">
        <v>15</v>
      </c>
      <c r="D13" s="66">
        <v>239500000</v>
      </c>
      <c r="E13" s="66">
        <v>41800000</v>
      </c>
      <c r="F13" s="66">
        <v>35530000</v>
      </c>
      <c r="G13" s="67">
        <v>0.85</v>
      </c>
      <c r="H13" s="66">
        <f>E13-F13</f>
        <v>6270000</v>
      </c>
      <c r="I13" s="66">
        <f>D13-E13</f>
        <v>197700000</v>
      </c>
      <c r="J13" s="66">
        <f>H13+I13</f>
        <v>203970000</v>
      </c>
      <c r="K13" s="66">
        <v>0</v>
      </c>
      <c r="L13" s="68" t="s">
        <v>29</v>
      </c>
    </row>
    <row r="14" spans="1:19" s="21" customFormat="1" ht="27" customHeight="1" thickBot="1" x14ac:dyDescent="0.25">
      <c r="A14" s="97" t="s">
        <v>7</v>
      </c>
      <c r="B14" s="98"/>
      <c r="C14" s="98"/>
      <c r="D14" s="88">
        <f>SUM(D13:D13)</f>
        <v>239500000</v>
      </c>
      <c r="E14" s="88">
        <f>SUM(E13:E13)</f>
        <v>41800000</v>
      </c>
      <c r="F14" s="88">
        <f>SUM(F13:F13)</f>
        <v>35530000</v>
      </c>
      <c r="G14" s="89"/>
      <c r="H14" s="88">
        <f>SUM(H13:H13)</f>
        <v>6270000</v>
      </c>
      <c r="I14" s="88">
        <f>SUM(I13:I13)</f>
        <v>197700000</v>
      </c>
      <c r="J14" s="88">
        <f>SUM(J13:J13)</f>
        <v>203970000</v>
      </c>
      <c r="K14" s="88">
        <f>SUM(K13:K13)</f>
        <v>0</v>
      </c>
      <c r="L14" s="90"/>
      <c r="S14" s="49"/>
    </row>
    <row r="15" spans="1:19" s="74" customFormat="1" ht="27" customHeight="1" thickBot="1" x14ac:dyDescent="0.25">
      <c r="A15" s="69"/>
      <c r="B15" s="70"/>
      <c r="C15" s="70"/>
      <c r="D15" s="71"/>
      <c r="E15" s="71"/>
      <c r="F15" s="71"/>
      <c r="G15" s="72"/>
      <c r="H15" s="71"/>
      <c r="I15" s="71"/>
      <c r="J15" s="71"/>
      <c r="K15" s="71"/>
      <c r="L15" s="73"/>
      <c r="S15" s="75"/>
    </row>
    <row r="16" spans="1:19" s="3" customFormat="1" ht="45.75" customHeight="1" x14ac:dyDescent="0.2">
      <c r="A16" s="106" t="s">
        <v>49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8"/>
    </row>
    <row r="17" spans="1:19" s="3" customFormat="1" ht="45.75" customHeight="1" thickBot="1" x14ac:dyDescent="0.25">
      <c r="A17" s="63" t="s">
        <v>21</v>
      </c>
      <c r="B17" s="64" t="s">
        <v>50</v>
      </c>
      <c r="C17" s="65" t="s">
        <v>15</v>
      </c>
      <c r="D17" s="66">
        <v>126820193.41</v>
      </c>
      <c r="E17" s="66">
        <v>80000000</v>
      </c>
      <c r="F17" s="66">
        <v>68000000</v>
      </c>
      <c r="G17" s="67">
        <v>0.85</v>
      </c>
      <c r="H17" s="66">
        <f>E17-F17</f>
        <v>12000000</v>
      </c>
      <c r="I17" s="66">
        <f>D17-E17</f>
        <v>46820193.409999996</v>
      </c>
      <c r="J17" s="66">
        <f>H17+I17</f>
        <v>58820193.409999996</v>
      </c>
      <c r="K17" s="66">
        <v>0</v>
      </c>
      <c r="L17" s="68" t="s">
        <v>51</v>
      </c>
    </row>
    <row r="18" spans="1:19" s="21" customFormat="1" ht="27" customHeight="1" thickBot="1" x14ac:dyDescent="0.25">
      <c r="A18" s="97" t="s">
        <v>7</v>
      </c>
      <c r="B18" s="98"/>
      <c r="C18" s="98"/>
      <c r="D18" s="88">
        <f>SUM(D17:D17)</f>
        <v>126820193.41</v>
      </c>
      <c r="E18" s="88">
        <f>SUM(E17:E17)</f>
        <v>80000000</v>
      </c>
      <c r="F18" s="88">
        <f>SUM(F17:F17)</f>
        <v>68000000</v>
      </c>
      <c r="G18" s="89"/>
      <c r="H18" s="88">
        <f>SUM(H17:H17)</f>
        <v>12000000</v>
      </c>
      <c r="I18" s="88">
        <f>SUM(I17:I17)</f>
        <v>46820193.409999996</v>
      </c>
      <c r="J18" s="88">
        <f>SUM(J17:J17)</f>
        <v>58820193.409999996</v>
      </c>
      <c r="K18" s="88">
        <f>SUM(K17:K17)</f>
        <v>0</v>
      </c>
      <c r="L18" s="90"/>
      <c r="S18" s="49"/>
    </row>
    <row r="19" spans="1:19" s="21" customFormat="1" ht="27" customHeight="1" thickBot="1" x14ac:dyDescent="0.25">
      <c r="A19" s="22"/>
      <c r="B19" s="23"/>
      <c r="C19" s="23"/>
      <c r="D19" s="24"/>
      <c r="E19" s="24"/>
      <c r="F19" s="24"/>
      <c r="G19" s="43"/>
      <c r="H19" s="24"/>
      <c r="I19" s="24"/>
      <c r="J19" s="24"/>
      <c r="K19" s="24"/>
      <c r="L19" s="25"/>
    </row>
    <row r="20" spans="1:19" s="8" customFormat="1" ht="45.75" customHeight="1" x14ac:dyDescent="0.2">
      <c r="A20" s="103" t="s">
        <v>53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1:19" s="3" customFormat="1" ht="53.25" customHeight="1" thickBot="1" x14ac:dyDescent="0.25">
      <c r="A21" s="63" t="s">
        <v>33</v>
      </c>
      <c r="B21" s="64" t="s">
        <v>31</v>
      </c>
      <c r="C21" s="65" t="s">
        <v>15</v>
      </c>
      <c r="D21" s="66">
        <v>29024636.73</v>
      </c>
      <c r="E21" s="66">
        <v>29024636.73</v>
      </c>
      <c r="F21" s="66">
        <v>10021966.810000001</v>
      </c>
      <c r="G21" s="67">
        <f>F21/E21</f>
        <v>0.34529172245043976</v>
      </c>
      <c r="H21" s="66">
        <f>E21-F21</f>
        <v>19002669.920000002</v>
      </c>
      <c r="I21" s="66">
        <f>D21-E21</f>
        <v>0</v>
      </c>
      <c r="J21" s="66">
        <f>H21+I21</f>
        <v>19002669.920000002</v>
      </c>
      <c r="K21" s="66">
        <v>0</v>
      </c>
      <c r="L21" s="68" t="s">
        <v>32</v>
      </c>
    </row>
    <row r="22" spans="1:19" s="21" customFormat="1" ht="27" customHeight="1" thickBot="1" x14ac:dyDescent="0.25">
      <c r="A22" s="97" t="s">
        <v>7</v>
      </c>
      <c r="B22" s="98"/>
      <c r="C22" s="98"/>
      <c r="D22" s="88">
        <f>SUM(D21:D21)</f>
        <v>29024636.73</v>
      </c>
      <c r="E22" s="88">
        <f>SUM(E21:E21)</f>
        <v>29024636.73</v>
      </c>
      <c r="F22" s="88">
        <f>SUM(F21:F21)</f>
        <v>10021966.810000001</v>
      </c>
      <c r="G22" s="89"/>
      <c r="H22" s="88">
        <f>SUM(H21:H21)</f>
        <v>19002669.920000002</v>
      </c>
      <c r="I22" s="88">
        <f>SUM(I21:I21)</f>
        <v>0</v>
      </c>
      <c r="J22" s="88">
        <f>SUM(J21:J21)</f>
        <v>19002669.920000002</v>
      </c>
      <c r="K22" s="88">
        <f>SUM(K21:K21)</f>
        <v>0</v>
      </c>
      <c r="L22" s="90"/>
      <c r="S22" s="49"/>
    </row>
    <row r="23" spans="1:19" s="21" customFormat="1" ht="27" customHeight="1" thickBot="1" x14ac:dyDescent="0.25">
      <c r="A23" s="58"/>
      <c r="B23" s="59"/>
      <c r="C23" s="59"/>
      <c r="D23" s="60"/>
      <c r="E23" s="60"/>
      <c r="F23" s="60"/>
      <c r="G23" s="61"/>
      <c r="H23" s="60"/>
      <c r="I23" s="60"/>
      <c r="J23" s="60"/>
      <c r="K23" s="60"/>
      <c r="L23" s="62"/>
      <c r="S23" s="49"/>
    </row>
    <row r="24" spans="1:19" s="8" customFormat="1" ht="45.75" customHeight="1" x14ac:dyDescent="0.2">
      <c r="A24" s="103" t="s">
        <v>38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6"/>
    </row>
    <row r="25" spans="1:19" s="3" customFormat="1" ht="53.25" customHeight="1" x14ac:dyDescent="0.2">
      <c r="A25" s="76" t="s">
        <v>22</v>
      </c>
      <c r="B25" s="77" t="s">
        <v>42</v>
      </c>
      <c r="C25" s="78" t="s">
        <v>15</v>
      </c>
      <c r="D25" s="79">
        <v>11065324</v>
      </c>
      <c r="E25" s="79">
        <f>D25</f>
        <v>11065324</v>
      </c>
      <c r="F25" s="79">
        <f>9405525+553266</f>
        <v>9958791</v>
      </c>
      <c r="G25" s="80">
        <f t="shared" ref="G25:G31" si="0">F25/E25</f>
        <v>0.89999994577655384</v>
      </c>
      <c r="H25" s="79">
        <f t="shared" ref="H25:H31" si="1">E25-F25</f>
        <v>1106533</v>
      </c>
      <c r="I25" s="79">
        <f t="shared" ref="I25:I31" si="2">D25-E25</f>
        <v>0</v>
      </c>
      <c r="J25" s="79">
        <f t="shared" ref="J25:J31" si="3">H25+I25</f>
        <v>1106533</v>
      </c>
      <c r="K25" s="79">
        <v>0</v>
      </c>
      <c r="L25" s="130" t="s">
        <v>54</v>
      </c>
    </row>
    <row r="26" spans="1:19" s="3" customFormat="1" ht="53.25" customHeight="1" x14ac:dyDescent="0.2">
      <c r="A26" s="76" t="s">
        <v>34</v>
      </c>
      <c r="B26" s="77" t="s">
        <v>43</v>
      </c>
      <c r="C26" s="78" t="s">
        <v>15</v>
      </c>
      <c r="D26" s="79">
        <v>10522301</v>
      </c>
      <c r="E26" s="79">
        <f>D26</f>
        <v>10522301</v>
      </c>
      <c r="F26" s="79">
        <f>8943955+526116</f>
        <v>9470071</v>
      </c>
      <c r="G26" s="80">
        <f t="shared" si="0"/>
        <v>0.90000000950362469</v>
      </c>
      <c r="H26" s="79">
        <f t="shared" si="1"/>
        <v>1052230</v>
      </c>
      <c r="I26" s="79">
        <f t="shared" si="2"/>
        <v>0</v>
      </c>
      <c r="J26" s="79">
        <f t="shared" si="3"/>
        <v>1052230</v>
      </c>
      <c r="K26" s="79">
        <v>0</v>
      </c>
      <c r="L26" s="130" t="s">
        <v>54</v>
      </c>
    </row>
    <row r="27" spans="1:19" s="3" customFormat="1" ht="53.25" customHeight="1" x14ac:dyDescent="0.2">
      <c r="A27" s="76" t="s">
        <v>35</v>
      </c>
      <c r="B27" s="77" t="s">
        <v>44</v>
      </c>
      <c r="C27" s="78" t="s">
        <v>15</v>
      </c>
      <c r="D27" s="79">
        <v>8078690</v>
      </c>
      <c r="E27" s="79">
        <f>D27</f>
        <v>8078690</v>
      </c>
      <c r="F27" s="79">
        <f>6866886.5+403934.5</f>
        <v>7270821</v>
      </c>
      <c r="G27" s="80">
        <f t="shared" si="0"/>
        <v>0.9</v>
      </c>
      <c r="H27" s="79">
        <f t="shared" si="1"/>
        <v>807869</v>
      </c>
      <c r="I27" s="79">
        <f t="shared" si="2"/>
        <v>0</v>
      </c>
      <c r="J27" s="79">
        <f t="shared" si="3"/>
        <v>807869</v>
      </c>
      <c r="K27" s="79">
        <v>0</v>
      </c>
      <c r="L27" s="130" t="s">
        <v>54</v>
      </c>
    </row>
    <row r="28" spans="1:19" s="3" customFormat="1" ht="69" customHeight="1" x14ac:dyDescent="0.2">
      <c r="A28" s="63" t="s">
        <v>36</v>
      </c>
      <c r="B28" s="64" t="s">
        <v>45</v>
      </c>
      <c r="C28" s="65" t="s">
        <v>15</v>
      </c>
      <c r="D28" s="66">
        <v>8000000</v>
      </c>
      <c r="E28" s="66">
        <v>8000000</v>
      </c>
      <c r="F28" s="66">
        <f>E28*0.9</f>
        <v>7200000</v>
      </c>
      <c r="G28" s="67">
        <f t="shared" si="0"/>
        <v>0.9</v>
      </c>
      <c r="H28" s="66">
        <f t="shared" si="1"/>
        <v>800000</v>
      </c>
      <c r="I28" s="66">
        <f t="shared" si="2"/>
        <v>0</v>
      </c>
      <c r="J28" s="66">
        <f t="shared" si="3"/>
        <v>800000</v>
      </c>
      <c r="K28" s="66">
        <v>0</v>
      </c>
      <c r="L28" s="130" t="s">
        <v>54</v>
      </c>
    </row>
    <row r="29" spans="1:19" s="3" customFormat="1" ht="69" customHeight="1" x14ac:dyDescent="0.2">
      <c r="A29" s="63" t="s">
        <v>37</v>
      </c>
      <c r="B29" s="64" t="s">
        <v>46</v>
      </c>
      <c r="C29" s="65" t="s">
        <v>15</v>
      </c>
      <c r="D29" s="66">
        <v>64103171.909999996</v>
      </c>
      <c r="E29" s="66">
        <v>64103171.909999996</v>
      </c>
      <c r="F29" s="66">
        <f>E29*0.9</f>
        <v>57692854.718999997</v>
      </c>
      <c r="G29" s="67">
        <f t="shared" si="0"/>
        <v>0.9</v>
      </c>
      <c r="H29" s="66">
        <f t="shared" si="1"/>
        <v>6410317.1909999996</v>
      </c>
      <c r="I29" s="66">
        <f t="shared" si="2"/>
        <v>0</v>
      </c>
      <c r="J29" s="66">
        <f t="shared" si="3"/>
        <v>6410317.1909999996</v>
      </c>
      <c r="K29" s="66">
        <v>0</v>
      </c>
      <c r="L29" s="130" t="s">
        <v>54</v>
      </c>
    </row>
    <row r="30" spans="1:19" s="3" customFormat="1" ht="69" customHeight="1" x14ac:dyDescent="0.2">
      <c r="A30" s="63" t="s">
        <v>39</v>
      </c>
      <c r="B30" s="64" t="s">
        <v>47</v>
      </c>
      <c r="C30" s="65" t="s">
        <v>15</v>
      </c>
      <c r="D30" s="66">
        <v>60000000</v>
      </c>
      <c r="E30" s="66">
        <v>60000000</v>
      </c>
      <c r="F30" s="66">
        <f>E30*0.9</f>
        <v>54000000</v>
      </c>
      <c r="G30" s="67">
        <f t="shared" si="0"/>
        <v>0.9</v>
      </c>
      <c r="H30" s="66">
        <f t="shared" si="1"/>
        <v>6000000</v>
      </c>
      <c r="I30" s="66">
        <f t="shared" si="2"/>
        <v>0</v>
      </c>
      <c r="J30" s="66">
        <f t="shared" si="3"/>
        <v>6000000</v>
      </c>
      <c r="K30" s="66">
        <v>0</v>
      </c>
      <c r="L30" s="130" t="s">
        <v>54</v>
      </c>
    </row>
    <row r="31" spans="1:19" s="3" customFormat="1" ht="69" customHeight="1" thickBot="1" x14ac:dyDescent="0.25">
      <c r="A31" s="63" t="s">
        <v>40</v>
      </c>
      <c r="B31" s="64" t="s">
        <v>48</v>
      </c>
      <c r="C31" s="65" t="s">
        <v>15</v>
      </c>
      <c r="D31" s="66">
        <v>65165696</v>
      </c>
      <c r="E31" s="66">
        <v>65000000</v>
      </c>
      <c r="F31" s="66">
        <f>E31*0.9</f>
        <v>58500000</v>
      </c>
      <c r="G31" s="67">
        <f t="shared" si="0"/>
        <v>0.9</v>
      </c>
      <c r="H31" s="66">
        <f t="shared" si="1"/>
        <v>6500000</v>
      </c>
      <c r="I31" s="66">
        <f t="shared" si="2"/>
        <v>165696</v>
      </c>
      <c r="J31" s="66">
        <f t="shared" si="3"/>
        <v>6665696</v>
      </c>
      <c r="K31" s="66">
        <v>0</v>
      </c>
      <c r="L31" s="130" t="s">
        <v>54</v>
      </c>
    </row>
    <row r="32" spans="1:19" s="21" customFormat="1" ht="27" customHeight="1" thickBot="1" x14ac:dyDescent="0.25">
      <c r="A32" s="97" t="s">
        <v>7</v>
      </c>
      <c r="B32" s="98"/>
      <c r="C32" s="98"/>
      <c r="D32" s="88">
        <f>SUM(D25:D31)</f>
        <v>226935182.91</v>
      </c>
      <c r="E32" s="88">
        <f>SUM(E25:E31)</f>
        <v>226769486.91</v>
      </c>
      <c r="F32" s="88">
        <f>SUM(F25:F31)</f>
        <v>204092537.71899998</v>
      </c>
      <c r="G32" s="89"/>
      <c r="H32" s="88">
        <f>SUM(H25:H31)</f>
        <v>22676949.191</v>
      </c>
      <c r="I32" s="88">
        <f>SUM(I25:I31)</f>
        <v>165696</v>
      </c>
      <c r="J32" s="88">
        <f>SUM(J25:J31)</f>
        <v>22842645.191</v>
      </c>
      <c r="K32" s="88">
        <f>SUM(K25:K31)</f>
        <v>0</v>
      </c>
      <c r="L32" s="90"/>
      <c r="S32" s="49"/>
    </row>
    <row r="33" spans="1:111" s="21" customFormat="1" ht="27" customHeight="1" thickBot="1" x14ac:dyDescent="0.25">
      <c r="A33" s="50"/>
      <c r="B33" s="51"/>
      <c r="C33" s="51"/>
      <c r="D33" s="52"/>
      <c r="E33" s="52"/>
      <c r="F33" s="52"/>
      <c r="G33" s="53"/>
      <c r="H33" s="52"/>
      <c r="I33" s="52"/>
      <c r="J33" s="52"/>
      <c r="K33" s="52"/>
      <c r="L33" s="54"/>
      <c r="S33" s="49"/>
    </row>
    <row r="34" spans="1:111" s="21" customFormat="1" ht="27" customHeight="1" x14ac:dyDescent="0.2">
      <c r="A34" s="103" t="s">
        <v>56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6"/>
      <c r="S34" s="49"/>
    </row>
    <row r="35" spans="1:111" s="21" customFormat="1" ht="27" customHeight="1" thickBot="1" x14ac:dyDescent="0.25">
      <c r="A35" s="81" t="s">
        <v>41</v>
      </c>
      <c r="B35" s="82" t="s">
        <v>23</v>
      </c>
      <c r="C35" s="83" t="s">
        <v>15</v>
      </c>
      <c r="D35" s="84">
        <v>64722835</v>
      </c>
      <c r="E35" s="84">
        <v>64722835</v>
      </c>
      <c r="F35" s="84">
        <v>55014409.740000002</v>
      </c>
      <c r="G35" s="85">
        <v>0.85</v>
      </c>
      <c r="H35" s="84">
        <v>9708425.2599999998</v>
      </c>
      <c r="I35" s="84">
        <v>0</v>
      </c>
      <c r="J35" s="84">
        <v>9708425.2599999998</v>
      </c>
      <c r="K35" s="84">
        <v>0</v>
      </c>
      <c r="L35" s="86" t="s">
        <v>24</v>
      </c>
      <c r="S35" s="49"/>
    </row>
    <row r="36" spans="1:111" s="21" customFormat="1" ht="27" customHeight="1" thickBot="1" x14ac:dyDescent="0.25">
      <c r="A36" s="104" t="s">
        <v>7</v>
      </c>
      <c r="B36" s="105"/>
      <c r="C36" s="105"/>
      <c r="D36" s="87">
        <v>64722835</v>
      </c>
      <c r="E36" s="87">
        <v>64722835</v>
      </c>
      <c r="F36" s="87">
        <v>55014409.740000002</v>
      </c>
      <c r="G36" s="56"/>
      <c r="H36" s="87">
        <v>9708425.2599999998</v>
      </c>
      <c r="I36" s="87">
        <v>0</v>
      </c>
      <c r="J36" s="87">
        <v>9708425.2599999998</v>
      </c>
      <c r="K36" s="87">
        <v>0</v>
      </c>
      <c r="L36" s="57"/>
      <c r="S36" s="49"/>
    </row>
    <row r="37" spans="1:111" s="21" customFormat="1" ht="48.75" customHeight="1" thickBot="1" x14ac:dyDescent="0.25">
      <c r="A37" s="50"/>
      <c r="B37" s="51"/>
      <c r="C37" s="51"/>
      <c r="D37" s="52"/>
      <c r="E37" s="52"/>
      <c r="F37" s="52"/>
      <c r="G37" s="53"/>
      <c r="H37" s="52"/>
      <c r="I37" s="52"/>
      <c r="J37" s="52"/>
      <c r="K37" s="52"/>
      <c r="L37" s="54"/>
      <c r="S37" s="49"/>
    </row>
    <row r="38" spans="1:111" s="4" customFormat="1" ht="34.5" customHeight="1" thickBot="1" x14ac:dyDescent="0.25">
      <c r="A38" s="100" t="s">
        <v>16</v>
      </c>
      <c r="B38" s="101"/>
      <c r="C38" s="102"/>
      <c r="D38" s="91">
        <f>D10+D14+D18+D22+D32+D36</f>
        <v>865802848.04999995</v>
      </c>
      <c r="E38" s="91">
        <f>E10+E14+E18+E22+E32+E36</f>
        <v>621116958.63999999</v>
      </c>
      <c r="F38" s="91">
        <f>F10+F14+F18+F22+F32+F36</f>
        <v>493658914.26899999</v>
      </c>
      <c r="G38" s="92"/>
      <c r="H38" s="91">
        <f>H10+H14+H18+H22+H32+H36</f>
        <v>127458044.37100001</v>
      </c>
      <c r="I38" s="91">
        <f>I10+I14+I18+I22+I32+I36</f>
        <v>244685889.41</v>
      </c>
      <c r="J38" s="91">
        <f>J10+J14+J18+J22+J32+J36</f>
        <v>372143933.78099996</v>
      </c>
      <c r="K38" s="91">
        <f>K10+K14+K18+K22+K32+K36</f>
        <v>0</v>
      </c>
      <c r="L38" s="9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 spans="1:111" s="8" customFormat="1" ht="14.25" customHeight="1" x14ac:dyDescent="0.2">
      <c r="A39" s="37"/>
      <c r="B39" s="37"/>
      <c r="C39" s="37"/>
      <c r="D39" s="38"/>
      <c r="E39" s="38"/>
      <c r="F39" s="38"/>
      <c r="G39" s="44"/>
      <c r="H39" s="38"/>
      <c r="I39" s="38"/>
      <c r="J39" s="38"/>
      <c r="K39" s="38"/>
      <c r="L39" s="39"/>
    </row>
    <row r="40" spans="1:111" ht="18" customHeight="1" x14ac:dyDescent="0.3">
      <c r="A40" s="99" t="s">
        <v>19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Q40" s="36"/>
    </row>
    <row r="41" spans="1:111" x14ac:dyDescent="0.2">
      <c r="B41" s="6"/>
      <c r="C41" s="15"/>
    </row>
    <row r="42" spans="1:111" x14ac:dyDescent="0.2">
      <c r="B42" s="6"/>
      <c r="C42" s="15"/>
      <c r="H42" s="20"/>
    </row>
    <row r="44" spans="1:111" x14ac:dyDescent="0.2">
      <c r="F44" s="20"/>
      <c r="G44" s="47"/>
    </row>
    <row r="48" spans="1:111" ht="15" x14ac:dyDescent="0.2">
      <c r="I48" s="26"/>
    </row>
    <row r="49" spans="2:12" ht="15" x14ac:dyDescent="0.2">
      <c r="I49" s="26"/>
    </row>
    <row r="50" spans="2:12" x14ac:dyDescent="0.2">
      <c r="B50" s="19"/>
      <c r="C50" s="18"/>
    </row>
    <row r="51" spans="2:12" x14ac:dyDescent="0.2">
      <c r="L51" s="55"/>
    </row>
    <row r="53" spans="2:12" x14ac:dyDescent="0.2">
      <c r="H53" s="10"/>
    </row>
  </sheetData>
  <mergeCells count="26"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A8:L8"/>
    <mergeCell ref="A10:C10"/>
    <mergeCell ref="A40:L40"/>
    <mergeCell ref="A38:C38"/>
    <mergeCell ref="A12:L12"/>
    <mergeCell ref="A14:C14"/>
    <mergeCell ref="A20:L20"/>
    <mergeCell ref="A22:C22"/>
    <mergeCell ref="A34:L34"/>
    <mergeCell ref="A36:C36"/>
    <mergeCell ref="A24:L24"/>
    <mergeCell ref="A32:C32"/>
    <mergeCell ref="A16:L16"/>
    <mergeCell ref="A18:C1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20. 2. 2023
39. Projekty spolufinancované z evropských fondů a národních fondů ke schválení financování
Usnesení_příloha č. 01 – Podané žádosti o dotaci &amp;R&amp;"Arial,Kurzíva"Strana &amp;P (celkem 2)</oddFooter>
  </headerFooter>
  <rowBreaks count="1" manualBreakCount="1">
    <brk id="2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2023-01-30T13:59:15Z</cp:lastPrinted>
  <dcterms:created xsi:type="dcterms:W3CDTF">2010-05-05T13:52:59Z</dcterms:created>
  <dcterms:modified xsi:type="dcterms:W3CDTF">2023-01-30T14:06:00Z</dcterms:modified>
</cp:coreProperties>
</file>