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50" windowHeight="11925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List1!$A$1:$K$48</definedName>
  </definedNames>
  <calcPr calcId="145621"/>
</workbook>
</file>

<file path=xl/calcChain.xml><?xml version="1.0" encoding="utf-8"?>
<calcChain xmlns="http://schemas.openxmlformats.org/spreadsheetml/2006/main">
  <c r="I9" i="1" l="1"/>
  <c r="I10" i="1" s="1"/>
  <c r="I45" i="1" s="1"/>
  <c r="F45" i="1"/>
  <c r="E45" i="1"/>
  <c r="D45" i="1"/>
  <c r="J10" i="1"/>
  <c r="J45" i="1" s="1"/>
  <c r="H10" i="1"/>
  <c r="H45" i="1" s="1"/>
  <c r="G10" i="1"/>
  <c r="G45" i="1" s="1"/>
  <c r="F10" i="1"/>
  <c r="E10" i="1"/>
  <c r="D10" i="1"/>
  <c r="D20" i="1" l="1"/>
  <c r="J20" i="1"/>
  <c r="J46" i="1" s="1"/>
  <c r="I20" i="1"/>
  <c r="I46" i="1" s="1"/>
  <c r="H20" i="1"/>
  <c r="H46" i="1" s="1"/>
  <c r="G20" i="1"/>
  <c r="G46" i="1" s="1"/>
  <c r="F20" i="1"/>
  <c r="F46" i="1" s="1"/>
  <c r="E20" i="1"/>
  <c r="E46" i="1"/>
  <c r="D46" i="1"/>
  <c r="H24" i="1" l="1"/>
  <c r="H25" i="1"/>
  <c r="G24" i="1"/>
  <c r="G25" i="1"/>
  <c r="F24" i="1"/>
  <c r="F25" i="1"/>
  <c r="H23" i="1"/>
  <c r="G23" i="1"/>
  <c r="F23" i="1"/>
  <c r="G42" i="1"/>
  <c r="I42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H40" i="1" s="1"/>
  <c r="E41" i="1"/>
  <c r="G41" i="1" s="1"/>
  <c r="E42" i="1"/>
  <c r="H42" i="1" s="1"/>
  <c r="H36" i="1"/>
  <c r="E31" i="1"/>
  <c r="H31" i="1" s="1"/>
  <c r="E30" i="1"/>
  <c r="G30" i="1" s="1"/>
  <c r="H30" i="1" l="1"/>
  <c r="I30" i="1" s="1"/>
  <c r="H32" i="1"/>
  <c r="G40" i="1"/>
  <c r="H39" i="1"/>
  <c r="I39" i="1" s="1"/>
  <c r="H35" i="1"/>
  <c r="I35" i="1" s="1"/>
  <c r="H38" i="1"/>
  <c r="H34" i="1"/>
  <c r="I34" i="1" s="1"/>
  <c r="I37" i="1"/>
  <c r="I33" i="1"/>
  <c r="H41" i="1"/>
  <c r="I41" i="1" s="1"/>
  <c r="H37" i="1"/>
  <c r="H33" i="1"/>
  <c r="I31" i="1"/>
  <c r="G31" i="1"/>
  <c r="I40" i="1"/>
  <c r="I36" i="1"/>
  <c r="I32" i="1"/>
  <c r="J43" i="1"/>
  <c r="F43" i="1"/>
  <c r="E43" i="1"/>
  <c r="D43" i="1"/>
  <c r="J16" i="1"/>
  <c r="H16" i="1"/>
  <c r="G16" i="1"/>
  <c r="F16" i="1"/>
  <c r="D16" i="1"/>
  <c r="J26" i="1"/>
  <c r="H26" i="1"/>
  <c r="G26" i="1"/>
  <c r="F26" i="1"/>
  <c r="E26" i="1"/>
  <c r="D26" i="1"/>
  <c r="I24" i="1"/>
  <c r="I25" i="1"/>
  <c r="I23" i="1"/>
  <c r="I15" i="1"/>
  <c r="I16" i="1" s="1"/>
  <c r="E15" i="1"/>
  <c r="E14" i="1"/>
  <c r="G43" i="1" l="1"/>
  <c r="H43" i="1"/>
  <c r="I38" i="1"/>
  <c r="I43" i="1" s="1"/>
  <c r="E16" i="1"/>
  <c r="I26" i="1"/>
</calcChain>
</file>

<file path=xl/sharedStrings.xml><?xml version="1.0" encoding="utf-8"?>
<sst xmlns="http://schemas.openxmlformats.org/spreadsheetml/2006/main" count="108" uniqueCount="71">
  <si>
    <t>Název projektu</t>
  </si>
  <si>
    <t>Usnesení ROK</t>
  </si>
  <si>
    <t>1.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</si>
  <si>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</si>
  <si>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</si>
  <si>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</si>
  <si>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</si>
  <si>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</si>
  <si>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</si>
  <si>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</si>
  <si>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</si>
  <si>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</si>
  <si>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</si>
  <si>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</si>
  <si>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</si>
  <si>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</si>
  <si>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</si>
  <si>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</si>
  <si>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Vysvětlivky:  OK - Olomoucký kraj, PO - příspěvková organizace Olomouckého kraje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</si>
  <si>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a národních fondů)</t>
    </r>
  </si>
  <si>
    <t>2.</t>
  </si>
  <si>
    <t>3.</t>
  </si>
  <si>
    <t>5.</t>
  </si>
  <si>
    <t>6.</t>
  </si>
  <si>
    <t>Domov u Třebůvky Loštice  - rekonstrukce bytových jader</t>
  </si>
  <si>
    <t>Domov seniorů Prostějov - modernizace sociálních zařízení</t>
  </si>
  <si>
    <t>7.</t>
  </si>
  <si>
    <t>8.</t>
  </si>
  <si>
    <t>9.</t>
  </si>
  <si>
    <t>UR/11/14/2017</t>
  </si>
  <si>
    <r>
      <t xml:space="preserve">Projekty podané do Integrovaného regionálního operačního programu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</t>
    </r>
    <r>
      <rPr>
        <sz val="12"/>
        <rFont val="Arial"/>
        <family val="2"/>
        <charset val="238"/>
      </rPr>
      <t xml:space="preserve"> 1 KOnkurenceschopné, dostupné a bezpečné regiony,</t>
    </r>
    <r>
      <rPr>
        <u/>
        <sz val="12"/>
        <rFont val="Arial"/>
        <family val="2"/>
        <charset val="238"/>
      </rPr>
      <t xml:space="preserve"> investiční priorita</t>
    </r>
    <r>
      <rPr>
        <sz val="12"/>
        <rFont val="Arial"/>
        <family val="2"/>
        <charset val="238"/>
      </rPr>
      <t xml:space="preserve"> 5b Podpora investic zaměřených na řešení konkrétních rizik, zajištěním odolnosti vůči katastrofám a vývojem systémů krizového řízení,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1.3 Zvýšení připravenosti k řešení a řízení rizik a katastrof)</t>
    </r>
  </si>
  <si>
    <t>UR/10/6/2017</t>
  </si>
  <si>
    <r>
      <t xml:space="preserve">Projekty podané do programu Ministerstva práce a sociálních věcí 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program</t>
    </r>
    <r>
      <rPr>
        <sz val="12"/>
        <rFont val="Arial"/>
        <family val="2"/>
        <charset val="238"/>
      </rPr>
      <t xml:space="preserve"> 013 310 Rozvoj a obnova materiálně technické základny sociálních služeb 2016 - 2020, </t>
    </r>
    <r>
      <rPr>
        <u/>
        <sz val="12"/>
        <rFont val="Arial"/>
        <family val="2"/>
        <charset val="238"/>
      </rPr>
      <t>cíl</t>
    </r>
    <r>
      <rPr>
        <sz val="12"/>
        <rFont val="Arial"/>
        <family val="2"/>
        <charset val="238"/>
      </rPr>
      <t xml:space="preserve"> 2 - Zkvalitnění stávajících pobytových zařízení sociálních služeb, vedoucí zejména k naplnění materiálně technických standardů sociálních služeb)</t>
    </r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</si>
  <si>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</si>
  <si>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</si>
  <si>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</si>
  <si>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</si>
  <si>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</si>
  <si>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</si>
  <si>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</si>
  <si>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</si>
  <si>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</si>
  <si>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</si>
  <si>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UR/98/39/2016</t>
  </si>
  <si>
    <t>REÚO – SŠ technická a zemědělská Mohelnice</t>
  </si>
  <si>
    <t>Hotelová škola Vincenze Priessnitze, Jeseník, Dukelská 680 - Zateplení budovy Kord</t>
  </si>
  <si>
    <t>Střední škola gastronomie a farmářství Jeseník - Tělocvična (Horní Heřmanice)</t>
  </si>
  <si>
    <t>REÚO - SOŠ lesnická a strojírenská Šternberk - domov mládeže</t>
  </si>
  <si>
    <t>Střední škola logistiky a chemie, Olomouc, U Hradiska 29 - Zateplení budovy školy</t>
  </si>
  <si>
    <t>Dětský domov a Školní jídelna, Olomouc, U Sportovní haly 1a a domov mládže při SŠ zdravotnické Olomouc - Zateplení budovy a lodžie</t>
  </si>
  <si>
    <t>REÚO  – SOŠ Šumperk, Zemědělská 3 - tělocvična</t>
  </si>
  <si>
    <t>REÚO- SPŠ elektrotechnická Mohelnice - škola, dílny</t>
  </si>
  <si>
    <t>REÚO - Sš, ZŠ a MŠ Prostějov - budova MŠ, ul. St. Manharda</t>
  </si>
  <si>
    <t>Základní umělecká škola Iši Krejčího Olomouc, Na Vozovce 32 - Výměna oken a zateplení pláště budovy (Jílová 43a)</t>
  </si>
  <si>
    <t>Dětské centrum Ostrůvek - Zateplení budovy a střechy objektu D, 
Mošnerova 1</t>
  </si>
  <si>
    <t>ZZS OK - Výjezdové stanoviště Přerov - zateplení budovy</t>
  </si>
  <si>
    <t>ZZS OK - Výjezdové stanoviště Konice - zateplení budovy</t>
  </si>
  <si>
    <r>
      <t xml:space="preserve">Projekty podané do Operačního programu Životní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osa</t>
    </r>
    <r>
      <rPr>
        <sz val="12"/>
        <rFont val="Arial"/>
        <family val="2"/>
        <charset val="238"/>
      </rPr>
      <t xml:space="preserve"> 5 Energetické úspory,  </t>
    </r>
    <r>
      <rPr>
        <u/>
        <sz val="12"/>
        <rFont val="Arial"/>
        <family val="2"/>
        <charset val="238"/>
      </rPr>
      <t>specifický cíl</t>
    </r>
    <r>
      <rPr>
        <sz val="12"/>
        <rFont val="Arial"/>
        <family val="2"/>
        <charset val="238"/>
      </rPr>
      <t xml:space="preserve"> 5.1 Snížit energetickou náročnost veřejných budov a zvýšit využití obnovitelných zdrojů energie)</t>
    </r>
  </si>
  <si>
    <t>Projekt podaný do programu INTERREG V-A Česká republika - Polsko  (prioritní osa 2 Rozvoj potenciálu přírodních a kulturních zdrojů pro podporu zaměstnanosti, investiční priorita 2.1 Podpora růstu podporujícího zaměstnanost rozvojem vnitřního potenciálu jako součásti územní strategie pro konkrétní oblasti, včetně přeměny upadajících průmyslových oblastí a zlepšení dostupnosti a rozvoje zvláštních přírodních a kulturních zdrojů)</t>
  </si>
  <si>
    <t>Přeshraniční dostupnost Hanušovice – Stronie Ślaskie</t>
  </si>
  <si>
    <t>UR/103/10/2016</t>
  </si>
  <si>
    <t>20.</t>
  </si>
  <si>
    <t>Celkem za projekty v EUR (projekt č. 4)</t>
  </si>
  <si>
    <t>Celkem za projekty v Kč (projekty č. 1-3 a 5-20)</t>
  </si>
  <si>
    <t>Nákup ekologického vozidla pro Krajský úřad Olomouckého kraje</t>
  </si>
  <si>
    <r>
      <t xml:space="preserve">Projekt podaný do programu Ministerstva životního prostředí prostřednictvím Státního fondu životního prostředí </t>
    </r>
    <r>
      <rPr>
        <sz val="12"/>
        <rFont val="Arial"/>
        <family val="2"/>
        <charset val="238"/>
      </rPr>
      <t>(</t>
    </r>
    <r>
      <rPr>
        <u/>
        <sz val="12"/>
        <rFont val="Arial"/>
        <family val="2"/>
        <charset val="238"/>
      </rPr>
      <t>Prioritní oblast</t>
    </r>
    <r>
      <rPr>
        <sz val="12"/>
        <rFont val="Arial"/>
        <family val="2"/>
        <charset val="238"/>
      </rPr>
      <t xml:space="preserve"> 5. Životní prostředí ve městech a obcích, </t>
    </r>
    <r>
      <rPr>
        <u/>
        <sz val="12"/>
        <rFont val="Arial"/>
        <family val="2"/>
        <charset val="238"/>
      </rPr>
      <t xml:space="preserve">Podoblast </t>
    </r>
    <r>
      <rPr>
        <sz val="12"/>
        <rFont val="Arial"/>
        <family val="2"/>
        <charset val="238"/>
      </rPr>
      <t xml:space="preserve">5.2 Udržitelná městská doprava a mobilita, </t>
    </r>
    <r>
      <rPr>
        <u/>
        <sz val="12"/>
        <rFont val="Arial"/>
        <family val="2"/>
        <charset val="238"/>
      </rPr>
      <t>Podporované aktivity</t>
    </r>
    <r>
      <rPr>
        <sz val="12"/>
        <rFont val="Arial"/>
        <family val="2"/>
        <charset val="238"/>
      </rPr>
      <t xml:space="preserve"> 5.2A Podpora alternativních způsobů dopravy)</t>
    </r>
  </si>
  <si>
    <t>UR/12/31/2017</t>
  </si>
  <si>
    <t>UR/12/12/2017</t>
  </si>
  <si>
    <t>ZZS OK - výstavba výjezdové základny Uničov</t>
  </si>
  <si>
    <t>ZZS OK - výstavba výjezdové základny Šternberk</t>
  </si>
  <si>
    <t>ZZS OK - výstavba výjezdové základny Zábřeh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</si>
</sst>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[$€-2]\ #,##0.00"/>
  </numFmts>
  <fonts count="1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u/>
      <sz val="12"/>
      <name val="Arial"/>
      <family val="2"/>
      <charset val="238"/>
    </font>
    <font>
      <u/>
      <sz val="14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5" borderId="14" xfId="0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4" fontId="2" fillId="5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4" fontId="0" fillId="0" borderId="0" xfId="0" applyNumberFormat="1"/>
    <xf numFmtId="0" fontId="2" fillId="5" borderId="13" xfId="0" applyFont="1" applyFill="1" applyBorder="1" applyAlignment="1">
      <alignment horizontal="left" vertical="center" wrapText="1"/>
    </xf>
    <xf numFmtId="164" fontId="5" fillId="5" borderId="13" xfId="0" applyNumberFormat="1" applyFont="1" applyFill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164" fontId="5" fillId="0" borderId="21" xfId="0" applyNumberFormat="1" applyFont="1" applyFill="1" applyBorder="1" applyAlignment="1">
      <alignment horizontal="right" vertical="center"/>
    </xf>
    <xf numFmtId="164" fontId="2" fillId="4" borderId="11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0" fillId="5" borderId="0" xfId="0" applyFill="1"/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15" fillId="0" borderId="13" xfId="2" applyNumberFormat="1" applyFont="1" applyFill="1" applyBorder="1" applyAlignment="1">
      <alignment horizontal="center" vertical="center" wrapText="1"/>
    </xf>
    <xf numFmtId="4" fontId="15" fillId="0" borderId="13" xfId="2" applyNumberFormat="1" applyFont="1" applyFill="1" applyBorder="1" applyAlignment="1">
      <alignment horizontal="center" vertical="center"/>
    </xf>
    <xf numFmtId="4" fontId="15" fillId="0" borderId="13" xfId="2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65" fontId="2" fillId="4" borderId="11" xfId="0" applyNumberFormat="1" applyFont="1" applyFill="1" applyBorder="1" applyAlignment="1">
      <alignment vertical="center"/>
    </xf>
    <xf numFmtId="165" fontId="5" fillId="0" borderId="13" xfId="0" applyNumberFormat="1" applyFont="1" applyFill="1" applyBorder="1" applyAlignment="1">
      <alignment horizontal="right" vertical="center"/>
    </xf>
    <xf numFmtId="165" fontId="5" fillId="0" borderId="21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61"/>
  <sheetViews>
    <sheetView tabSelected="1" view="pageBreakPreview" zoomScale="70" zoomScaleNormal="80" zoomScaleSheetLayoutView="70" zoomScalePageLayoutView="75" workbookViewId="0">
      <pane ySplit="6" topLeftCell="A7" activePane="bottomLeft" state="frozen"/>
      <selection pane="bottomLeft" activeCell="A26" sqref="A26:B26"/>
    </sheetView>
  </sheetViews>
  <sheetFormatPr defaultRowHeight="12.75" x14ac:dyDescent="0.2"/>
  <cols>
    <col min="1" max="1" width="5.7109375" style="8" customWidth="1"/>
    <col min="2" max="2" width="64.7109375" style="2" customWidth="1"/>
    <col min="3" max="3" width="14.7109375" style="35" customWidth="1"/>
    <col min="4" max="4" width="22.28515625" customWidth="1"/>
    <col min="5" max="5" width="22.140625" customWidth="1"/>
    <col min="6" max="6" width="21" customWidth="1"/>
    <col min="7" max="7" width="20.42578125" customWidth="1"/>
    <col min="8" max="8" width="20.85546875" style="19" customWidth="1"/>
    <col min="9" max="9" width="19.85546875" customWidth="1"/>
    <col min="10" max="10" width="19.7109375" customWidth="1"/>
    <col min="11" max="11" width="21.42578125" style="1" customWidth="1"/>
  </cols>
  <sheetData>
    <row r="1" spans="1:110" ht="20.25" customHeight="1" x14ac:dyDescent="0.25">
      <c r="A1" s="65" t="s">
        <v>19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0" ht="15.75" customHeight="1" thickBot="1" x14ac:dyDescent="0.25">
      <c r="I2" s="6"/>
      <c r="J2" s="6"/>
    </row>
    <row r="3" spans="1:110" s="1" customFormat="1" ht="32.65" customHeight="1" x14ac:dyDescent="0.2">
      <c r="A3" s="78" t="s">
        <v>3</v>
      </c>
      <c r="B3" s="67" t="s">
        <v>0</v>
      </c>
      <c r="C3" s="80" t="s">
        <v>16</v>
      </c>
      <c r="D3" s="69" t="s">
        <v>4</v>
      </c>
      <c r="E3" s="69" t="s">
        <v>5</v>
      </c>
      <c r="F3" s="69" t="s">
        <v>7</v>
      </c>
      <c r="G3" s="69" t="s">
        <v>8</v>
      </c>
      <c r="H3" s="71" t="s">
        <v>11</v>
      </c>
      <c r="I3" s="69" t="s">
        <v>6</v>
      </c>
      <c r="J3" s="69" t="s">
        <v>10</v>
      </c>
      <c r="K3" s="74" t="s">
        <v>1</v>
      </c>
    </row>
    <row r="4" spans="1:110" s="1" customFormat="1" ht="18.600000000000001" customHeight="1" x14ac:dyDescent="0.2">
      <c r="A4" s="79"/>
      <c r="B4" s="68"/>
      <c r="C4" s="81"/>
      <c r="D4" s="70"/>
      <c r="E4" s="70"/>
      <c r="F4" s="70"/>
      <c r="G4" s="70"/>
      <c r="H4" s="72"/>
      <c r="I4" s="70"/>
      <c r="J4" s="70"/>
      <c r="K4" s="75"/>
    </row>
    <row r="5" spans="1:110" s="1" customFormat="1" ht="17.25" customHeight="1" thickBot="1" x14ac:dyDescent="0.25">
      <c r="A5" s="28"/>
      <c r="B5" s="27"/>
      <c r="C5" s="82"/>
      <c r="D5" s="5" t="s">
        <v>13</v>
      </c>
      <c r="E5" s="5" t="s">
        <v>12</v>
      </c>
      <c r="F5" s="77"/>
      <c r="G5" s="77"/>
      <c r="H5" s="73"/>
      <c r="I5" s="5" t="s">
        <v>14</v>
      </c>
      <c r="J5" s="5" t="s">
        <v>15</v>
      </c>
      <c r="K5" s="76"/>
    </row>
    <row r="6" spans="1:110" s="1" customFormat="1" ht="21.4" customHeight="1" thickTop="1" thickBot="1" x14ac:dyDescent="0.25">
      <c r="A6" s="29">
        <v>1</v>
      </c>
      <c r="B6" s="30">
        <v>2</v>
      </c>
      <c r="C6" s="4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1">
        <v>10</v>
      </c>
      <c r="K6" s="32">
        <v>11</v>
      </c>
    </row>
    <row r="7" spans="1:110" s="4" customFormat="1" ht="21.75" customHeight="1" thickBot="1" x14ac:dyDescent="0.25">
      <c r="A7" s="12"/>
      <c r="B7" s="13"/>
      <c r="C7" s="36"/>
      <c r="D7" s="14"/>
      <c r="E7" s="14"/>
      <c r="F7" s="14"/>
      <c r="G7" s="14"/>
      <c r="H7" s="14"/>
      <c r="I7" s="14"/>
      <c r="J7" s="14"/>
      <c r="K7" s="1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s="18" customFormat="1" ht="57.75" customHeight="1" x14ac:dyDescent="0.2">
      <c r="A8" s="58" t="s">
        <v>65</v>
      </c>
      <c r="B8" s="59"/>
      <c r="C8" s="59"/>
      <c r="D8" s="59"/>
      <c r="E8" s="59"/>
      <c r="F8" s="59"/>
      <c r="G8" s="59"/>
      <c r="H8" s="59"/>
      <c r="I8" s="59"/>
      <c r="J8" s="59"/>
      <c r="K8" s="60"/>
    </row>
    <row r="9" spans="1:110" s="4" customFormat="1" ht="48" customHeight="1" thickBot="1" x14ac:dyDescent="0.25">
      <c r="A9" s="10" t="s">
        <v>2</v>
      </c>
      <c r="B9" s="20" t="s">
        <v>64</v>
      </c>
      <c r="C9" s="37" t="s">
        <v>17</v>
      </c>
      <c r="D9" s="21">
        <v>751000</v>
      </c>
      <c r="E9" s="22">
        <v>751000</v>
      </c>
      <c r="F9" s="21">
        <v>220000</v>
      </c>
      <c r="G9" s="21">
        <v>531000</v>
      </c>
      <c r="H9" s="21">
        <v>0</v>
      </c>
      <c r="I9" s="22">
        <f>G9+H9</f>
        <v>531000</v>
      </c>
      <c r="J9" s="23">
        <v>0</v>
      </c>
      <c r="K9" s="54" t="s">
        <v>66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 s="4" customFormat="1" ht="21" customHeight="1" thickBot="1" x14ac:dyDescent="0.25">
      <c r="A10" s="55" t="s">
        <v>9</v>
      </c>
      <c r="B10" s="56"/>
      <c r="C10" s="38"/>
      <c r="D10" s="24">
        <f>SUM(D8:D9)</f>
        <v>751000</v>
      </c>
      <c r="E10" s="24">
        <f t="shared" ref="E10:J10" si="0">SUM(E8:E9)</f>
        <v>751000</v>
      </c>
      <c r="F10" s="24">
        <f t="shared" si="0"/>
        <v>220000</v>
      </c>
      <c r="G10" s="24">
        <f t="shared" si="0"/>
        <v>531000</v>
      </c>
      <c r="H10" s="24">
        <f t="shared" si="0"/>
        <v>0</v>
      </c>
      <c r="I10" s="24">
        <f t="shared" si="0"/>
        <v>531000</v>
      </c>
      <c r="J10" s="24">
        <f t="shared" si="0"/>
        <v>0</v>
      </c>
      <c r="K10" s="16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 s="1" customFormat="1" ht="21.4" customHeight="1" x14ac:dyDescent="0.2">
      <c r="A11" s="52"/>
      <c r="B11" s="51"/>
      <c r="C11" s="51"/>
      <c r="D11" s="51"/>
      <c r="E11" s="51"/>
      <c r="F11" s="51"/>
      <c r="G11" s="51"/>
      <c r="H11" s="51"/>
      <c r="I11" s="51"/>
      <c r="J11" s="51"/>
      <c r="K11" s="53"/>
    </row>
    <row r="12" spans="1:110" s="4" customFormat="1" ht="21.75" customHeight="1" thickBot="1" x14ac:dyDescent="0.25">
      <c r="A12" s="12"/>
      <c r="B12" s="13"/>
      <c r="C12" s="36"/>
      <c r="D12" s="14"/>
      <c r="E12" s="14"/>
      <c r="F12" s="14"/>
      <c r="G12" s="14"/>
      <c r="H12" s="14"/>
      <c r="I12" s="14"/>
      <c r="J12" s="14"/>
      <c r="K12" s="1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0" s="18" customFormat="1" ht="57.75" customHeight="1" x14ac:dyDescent="0.2">
      <c r="A13" s="58" t="s">
        <v>32</v>
      </c>
      <c r="B13" s="59"/>
      <c r="C13" s="59"/>
      <c r="D13" s="59"/>
      <c r="E13" s="59"/>
      <c r="F13" s="59"/>
      <c r="G13" s="59"/>
      <c r="H13" s="59"/>
      <c r="I13" s="59"/>
      <c r="J13" s="59"/>
      <c r="K13" s="60"/>
    </row>
    <row r="14" spans="1:110" s="4" customFormat="1" ht="48" customHeight="1" x14ac:dyDescent="0.2">
      <c r="A14" s="10" t="s">
        <v>20</v>
      </c>
      <c r="B14" s="20" t="s">
        <v>24</v>
      </c>
      <c r="C14" s="37" t="s">
        <v>17</v>
      </c>
      <c r="D14" s="21">
        <v>25817995</v>
      </c>
      <c r="E14" s="22">
        <f>19363496.2+6454498.8</f>
        <v>25817995</v>
      </c>
      <c r="F14" s="21">
        <v>19363496.199999999</v>
      </c>
      <c r="G14" s="21">
        <v>6454498.7999999998</v>
      </c>
      <c r="H14" s="21">
        <v>0</v>
      </c>
      <c r="I14" s="22">
        <v>6454498.7999999998</v>
      </c>
      <c r="J14" s="23">
        <v>0</v>
      </c>
      <c r="K14" s="15" t="s">
        <v>29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 s="4" customFormat="1" ht="48" customHeight="1" thickBot="1" x14ac:dyDescent="0.25">
      <c r="A15" s="10" t="s">
        <v>21</v>
      </c>
      <c r="B15" s="20" t="s">
        <v>25</v>
      </c>
      <c r="C15" s="37" t="s">
        <v>17</v>
      </c>
      <c r="D15" s="21">
        <v>122400000</v>
      </c>
      <c r="E15" s="22">
        <f>F15+G15</f>
        <v>122400000</v>
      </c>
      <c r="F15" s="21">
        <v>91800000</v>
      </c>
      <c r="G15" s="21">
        <v>30600000</v>
      </c>
      <c r="H15" s="21">
        <v>0</v>
      </c>
      <c r="I15" s="22">
        <f>G15+H15</f>
        <v>30600000</v>
      </c>
      <c r="J15" s="23">
        <v>0</v>
      </c>
      <c r="K15" s="54" t="s">
        <v>67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 s="4" customFormat="1" ht="21" customHeight="1" thickBot="1" x14ac:dyDescent="0.25">
      <c r="A16" s="55" t="s">
        <v>9</v>
      </c>
      <c r="B16" s="56"/>
      <c r="C16" s="38"/>
      <c r="D16" s="24">
        <f>SUM(D14:D15)</f>
        <v>148217995</v>
      </c>
      <c r="E16" s="24">
        <f t="shared" ref="E16:J16" si="1">SUM(E14:E15)</f>
        <v>148217995</v>
      </c>
      <c r="F16" s="24">
        <f t="shared" si="1"/>
        <v>111163496.2</v>
      </c>
      <c r="G16" s="24">
        <f t="shared" si="1"/>
        <v>37054498.799999997</v>
      </c>
      <c r="H16" s="24">
        <f t="shared" si="1"/>
        <v>0</v>
      </c>
      <c r="I16" s="24">
        <f t="shared" si="1"/>
        <v>37054498.799999997</v>
      </c>
      <c r="J16" s="24">
        <f t="shared" si="1"/>
        <v>0</v>
      </c>
      <c r="K16" s="1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 s="4" customFormat="1" ht="21.75" customHeight="1" thickBot="1" x14ac:dyDescent="0.25">
      <c r="A17" s="12"/>
      <c r="B17" s="13"/>
      <c r="C17" s="36"/>
      <c r="D17" s="14"/>
      <c r="E17" s="14"/>
      <c r="F17" s="14"/>
      <c r="G17" s="14"/>
      <c r="H17" s="14"/>
      <c r="I17" s="14"/>
      <c r="J17" s="14"/>
      <c r="K17" s="1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 s="18" customFormat="1" ht="57.75" customHeight="1" x14ac:dyDescent="0.2">
      <c r="A18" s="61" t="s">
        <v>58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</row>
    <row r="19" spans="1:110" s="4" customFormat="1" ht="48" customHeight="1" thickBot="1" x14ac:dyDescent="0.25">
      <c r="A19" s="47">
        <v>4</v>
      </c>
      <c r="B19" s="25" t="s">
        <v>59</v>
      </c>
      <c r="C19" s="39" t="s">
        <v>17</v>
      </c>
      <c r="D19" s="49">
        <v>4945418.17</v>
      </c>
      <c r="E19" s="49">
        <v>3921976.9</v>
      </c>
      <c r="F19" s="49">
        <v>3529779.2000000002</v>
      </c>
      <c r="G19" s="49">
        <v>392197.7</v>
      </c>
      <c r="H19" s="49">
        <v>1023441.27</v>
      </c>
      <c r="I19" s="49">
        <v>1415638.97</v>
      </c>
      <c r="J19" s="50">
        <v>0</v>
      </c>
      <c r="K19" s="15" t="s">
        <v>60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 s="4" customFormat="1" ht="21.75" customHeight="1" thickBot="1" x14ac:dyDescent="0.25">
      <c r="A20" s="55" t="s">
        <v>9</v>
      </c>
      <c r="B20" s="56"/>
      <c r="C20" s="38"/>
      <c r="D20" s="48">
        <f>SUM(D19:D19)</f>
        <v>4945418.17</v>
      </c>
      <c r="E20" s="48">
        <f t="shared" ref="E20" si="2">SUM(E19:E19)</f>
        <v>3921976.9</v>
      </c>
      <c r="F20" s="48">
        <f t="shared" ref="F20" si="3">SUM(F19:F19)</f>
        <v>3529779.2000000002</v>
      </c>
      <c r="G20" s="48">
        <f t="shared" ref="G20" si="4">SUM(G19:G19)</f>
        <v>392197.7</v>
      </c>
      <c r="H20" s="48">
        <f t="shared" ref="H20" si="5">SUM(H19:H19)</f>
        <v>1023441.27</v>
      </c>
      <c r="I20" s="48">
        <f t="shared" ref="I20" si="6">SUM(I19:I19)</f>
        <v>1415638.97</v>
      </c>
      <c r="J20" s="48">
        <f t="shared" ref="J20" si="7">SUM(J19:J19)</f>
        <v>0</v>
      </c>
      <c r="K20" s="2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 ht="13.5" thickBot="1" x14ac:dyDescent="0.25">
      <c r="A21" s="9"/>
    </row>
    <row r="22" spans="1:110" s="18" customFormat="1" ht="57.75" customHeight="1" x14ac:dyDescent="0.2">
      <c r="A22" s="61" t="s">
        <v>30</v>
      </c>
      <c r="B22" s="62"/>
      <c r="C22" s="62"/>
      <c r="D22" s="62"/>
      <c r="E22" s="62"/>
      <c r="F22" s="62"/>
      <c r="G22" s="62"/>
      <c r="H22" s="62"/>
      <c r="I22" s="62"/>
      <c r="J22" s="62"/>
      <c r="K22" s="63"/>
    </row>
    <row r="23" spans="1:110" s="4" customFormat="1" ht="48" customHeight="1" x14ac:dyDescent="0.2">
      <c r="A23" s="10" t="s">
        <v>22</v>
      </c>
      <c r="B23" s="20" t="s">
        <v>68</v>
      </c>
      <c r="C23" s="37" t="s">
        <v>17</v>
      </c>
      <c r="D23" s="21">
        <v>17961028</v>
      </c>
      <c r="E23" s="22">
        <v>17837003</v>
      </c>
      <c r="F23" s="21">
        <f>E23*0.9</f>
        <v>16053302.700000001</v>
      </c>
      <c r="G23" s="21">
        <f>E23*0.1</f>
        <v>1783700.3</v>
      </c>
      <c r="H23" s="21">
        <f>D23-E23</f>
        <v>124025</v>
      </c>
      <c r="I23" s="22">
        <f>G23+H23</f>
        <v>1907725.3</v>
      </c>
      <c r="J23" s="23">
        <v>0</v>
      </c>
      <c r="K23" s="15" t="s">
        <v>31</v>
      </c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pans="1:110" s="4" customFormat="1" ht="48" customHeight="1" x14ac:dyDescent="0.2">
      <c r="A24" s="10" t="s">
        <v>23</v>
      </c>
      <c r="B24" s="20" t="s">
        <v>69</v>
      </c>
      <c r="C24" s="37" t="s">
        <v>17</v>
      </c>
      <c r="D24" s="21">
        <v>26890061</v>
      </c>
      <c r="E24" s="22">
        <v>26685934</v>
      </c>
      <c r="F24" s="21">
        <f t="shared" ref="F24:F25" si="8">E24*0.9</f>
        <v>24017340.600000001</v>
      </c>
      <c r="G24" s="21">
        <f t="shared" ref="G24:G25" si="9">E24*0.1</f>
        <v>2668593.4000000004</v>
      </c>
      <c r="H24" s="21">
        <f t="shared" ref="H24:H25" si="10">D24-E24</f>
        <v>204127</v>
      </c>
      <c r="I24" s="22">
        <f t="shared" ref="I24:I25" si="11">G24+H24</f>
        <v>2872720.4000000004</v>
      </c>
      <c r="J24" s="23">
        <v>0</v>
      </c>
      <c r="K24" s="15" t="s">
        <v>31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</row>
    <row r="25" spans="1:110" s="4" customFormat="1" ht="48" customHeight="1" thickBot="1" x14ac:dyDescent="0.25">
      <c r="A25" s="10" t="s">
        <v>26</v>
      </c>
      <c r="B25" s="20" t="s">
        <v>70</v>
      </c>
      <c r="C25" s="37" t="s">
        <v>17</v>
      </c>
      <c r="D25" s="21">
        <v>26726141</v>
      </c>
      <c r="E25" s="22">
        <v>26522014</v>
      </c>
      <c r="F25" s="21">
        <f t="shared" si="8"/>
        <v>23869812.600000001</v>
      </c>
      <c r="G25" s="21">
        <f t="shared" si="9"/>
        <v>2652201.4000000004</v>
      </c>
      <c r="H25" s="21">
        <f t="shared" si="10"/>
        <v>204127</v>
      </c>
      <c r="I25" s="22">
        <f t="shared" si="11"/>
        <v>2856328.4000000004</v>
      </c>
      <c r="J25" s="23">
        <v>0</v>
      </c>
      <c r="K25" s="15" t="s">
        <v>31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</row>
    <row r="26" spans="1:110" s="4" customFormat="1" ht="21" customHeight="1" thickBot="1" x14ac:dyDescent="0.25">
      <c r="A26" s="55" t="s">
        <v>9</v>
      </c>
      <c r="B26" s="56"/>
      <c r="C26" s="38"/>
      <c r="D26" s="24">
        <f>SUM(D23:D25)</f>
        <v>71577230</v>
      </c>
      <c r="E26" s="24">
        <f t="shared" ref="E26:J26" si="12">SUM(E23:E25)</f>
        <v>71044951</v>
      </c>
      <c r="F26" s="24">
        <f t="shared" si="12"/>
        <v>63940455.900000006</v>
      </c>
      <c r="G26" s="24">
        <f t="shared" si="12"/>
        <v>7104495.1000000006</v>
      </c>
      <c r="H26" s="24">
        <f t="shared" si="12"/>
        <v>532279</v>
      </c>
      <c r="I26" s="24">
        <f t="shared" si="12"/>
        <v>7636774.1000000006</v>
      </c>
      <c r="J26" s="24">
        <f t="shared" si="12"/>
        <v>0</v>
      </c>
      <c r="K26" s="16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 x14ac:dyDescent="0.2">
      <c r="A27" s="9"/>
    </row>
    <row r="28" spans="1:110" ht="13.5" thickBot="1" x14ac:dyDescent="0.25">
      <c r="A28" s="9"/>
    </row>
    <row r="29" spans="1:110" s="18" customFormat="1" ht="57.75" customHeight="1" x14ac:dyDescent="0.2">
      <c r="A29" s="61" t="s">
        <v>57</v>
      </c>
      <c r="B29" s="62"/>
      <c r="C29" s="62"/>
      <c r="D29" s="62"/>
      <c r="E29" s="62"/>
      <c r="F29" s="62"/>
      <c r="G29" s="62"/>
      <c r="H29" s="62"/>
      <c r="I29" s="62"/>
      <c r="J29" s="62"/>
      <c r="K29" s="63"/>
    </row>
    <row r="30" spans="1:110" s="4" customFormat="1" ht="48" customHeight="1" x14ac:dyDescent="0.2">
      <c r="A30" s="10" t="s">
        <v>27</v>
      </c>
      <c r="B30" s="20" t="s">
        <v>44</v>
      </c>
      <c r="C30" s="37" t="s">
        <v>17</v>
      </c>
      <c r="D30" s="44">
        <v>35500911</v>
      </c>
      <c r="E30" s="22">
        <f>F30/40*100</f>
        <v>25889321.000000004</v>
      </c>
      <c r="F30" s="46">
        <v>10355728.4</v>
      </c>
      <c r="G30" s="21">
        <f>E30*0.6</f>
        <v>15533592.600000001</v>
      </c>
      <c r="H30" s="21">
        <f>D30-E30</f>
        <v>9611589.9999999963</v>
      </c>
      <c r="I30" s="22">
        <f>G30+H30</f>
        <v>25145182.599999998</v>
      </c>
      <c r="J30" s="23">
        <v>0</v>
      </c>
      <c r="K30" s="15" t="s">
        <v>43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 s="4" customFormat="1" ht="48" customHeight="1" x14ac:dyDescent="0.2">
      <c r="A31" s="10" t="s">
        <v>28</v>
      </c>
      <c r="B31" s="20" t="s">
        <v>55</v>
      </c>
      <c r="C31" s="37" t="s">
        <v>17</v>
      </c>
      <c r="D31" s="45">
        <v>3393872</v>
      </c>
      <c r="E31" s="22">
        <f>F31/40*100</f>
        <v>1435232.8</v>
      </c>
      <c r="F31" s="46">
        <v>574093.12</v>
      </c>
      <c r="G31" s="21">
        <f>E31*0.6</f>
        <v>861139.68</v>
      </c>
      <c r="H31" s="21">
        <f t="shared" ref="H31:H42" si="13">D31-E31</f>
        <v>1958639.2</v>
      </c>
      <c r="I31" s="22">
        <f t="shared" ref="I31:I42" si="14">G31+H31</f>
        <v>2819778.88</v>
      </c>
      <c r="J31" s="23">
        <v>0</v>
      </c>
      <c r="K31" s="15" t="s">
        <v>43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 s="4" customFormat="1" ht="48" customHeight="1" x14ac:dyDescent="0.2">
      <c r="A32" s="10" t="s">
        <v>33</v>
      </c>
      <c r="B32" s="20" t="s">
        <v>56</v>
      </c>
      <c r="C32" s="37" t="s">
        <v>17</v>
      </c>
      <c r="D32" s="45">
        <v>1365181</v>
      </c>
      <c r="E32" s="22">
        <f t="shared" ref="E32:E42" si="15">F32/40*100</f>
        <v>741125</v>
      </c>
      <c r="F32" s="46">
        <v>296450</v>
      </c>
      <c r="G32" s="21">
        <f t="shared" ref="G32:G42" si="16">E32*0.6</f>
        <v>444675</v>
      </c>
      <c r="H32" s="21">
        <f t="shared" si="13"/>
        <v>624056</v>
      </c>
      <c r="I32" s="22">
        <f t="shared" si="14"/>
        <v>1068731</v>
      </c>
      <c r="J32" s="23">
        <v>0</v>
      </c>
      <c r="K32" s="15" t="s">
        <v>43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 s="4" customFormat="1" ht="48" customHeight="1" x14ac:dyDescent="0.2">
      <c r="A33" s="10" t="s">
        <v>34</v>
      </c>
      <c r="B33" s="20" t="s">
        <v>50</v>
      </c>
      <c r="C33" s="37" t="s">
        <v>17</v>
      </c>
      <c r="D33" s="44">
        <v>17231481.739999998</v>
      </c>
      <c r="E33" s="22">
        <f t="shared" si="15"/>
        <v>6989501.9999999991</v>
      </c>
      <c r="F33" s="46">
        <v>2795800.8</v>
      </c>
      <c r="G33" s="21">
        <f t="shared" si="16"/>
        <v>4193701.1999999993</v>
      </c>
      <c r="H33" s="21">
        <f t="shared" si="13"/>
        <v>10241979.739999998</v>
      </c>
      <c r="I33" s="22">
        <f t="shared" si="14"/>
        <v>14435680.939999998</v>
      </c>
      <c r="J33" s="23">
        <v>0</v>
      </c>
      <c r="K33" s="15" t="s">
        <v>43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 s="4" customFormat="1" ht="48" customHeight="1" x14ac:dyDescent="0.2">
      <c r="A34" s="10" t="s">
        <v>35</v>
      </c>
      <c r="B34" s="20" t="s">
        <v>52</v>
      </c>
      <c r="C34" s="37" t="s">
        <v>17</v>
      </c>
      <c r="D34" s="44">
        <v>16499342</v>
      </c>
      <c r="E34" s="22">
        <f t="shared" si="15"/>
        <v>11427046</v>
      </c>
      <c r="F34" s="46">
        <v>4570818.4000000004</v>
      </c>
      <c r="G34" s="21">
        <f t="shared" si="16"/>
        <v>6856227.5999999996</v>
      </c>
      <c r="H34" s="21">
        <f t="shared" si="13"/>
        <v>5072296</v>
      </c>
      <c r="I34" s="22">
        <f t="shared" si="14"/>
        <v>11928523.6</v>
      </c>
      <c r="J34" s="23">
        <v>0</v>
      </c>
      <c r="K34" s="15" t="s">
        <v>43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 s="4" customFormat="1" ht="48" customHeight="1" x14ac:dyDescent="0.2">
      <c r="A35" s="10" t="s">
        <v>36</v>
      </c>
      <c r="B35" s="20" t="s">
        <v>53</v>
      </c>
      <c r="C35" s="37" t="s">
        <v>17</v>
      </c>
      <c r="D35" s="44">
        <v>7143804</v>
      </c>
      <c r="E35" s="22">
        <f t="shared" si="15"/>
        <v>6512519</v>
      </c>
      <c r="F35" s="46">
        <v>2605007.6</v>
      </c>
      <c r="G35" s="21">
        <f t="shared" si="16"/>
        <v>3907511.4</v>
      </c>
      <c r="H35" s="21">
        <f t="shared" si="13"/>
        <v>631285</v>
      </c>
      <c r="I35" s="22">
        <f t="shared" si="14"/>
        <v>4538796.4000000004</v>
      </c>
      <c r="J35" s="23">
        <v>0</v>
      </c>
      <c r="K35" s="15" t="s">
        <v>43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 s="4" customFormat="1" ht="48" customHeight="1" x14ac:dyDescent="0.2">
      <c r="A36" s="10" t="s">
        <v>37</v>
      </c>
      <c r="B36" s="20" t="s">
        <v>48</v>
      </c>
      <c r="C36" s="37" t="s">
        <v>17</v>
      </c>
      <c r="D36" s="44">
        <v>47330944</v>
      </c>
      <c r="E36" s="22">
        <f t="shared" si="15"/>
        <v>29921206</v>
      </c>
      <c r="F36" s="46">
        <v>11968482.4</v>
      </c>
      <c r="G36" s="21">
        <f t="shared" si="16"/>
        <v>17952723.599999998</v>
      </c>
      <c r="H36" s="21">
        <f t="shared" si="13"/>
        <v>17409738</v>
      </c>
      <c r="I36" s="22">
        <f t="shared" si="14"/>
        <v>35362461.599999994</v>
      </c>
      <c r="J36" s="23">
        <v>0</v>
      </c>
      <c r="K36" s="15" t="s">
        <v>43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pans="1:110" s="4" customFormat="1" ht="48" customHeight="1" x14ac:dyDescent="0.2">
      <c r="A37" s="10" t="s">
        <v>38</v>
      </c>
      <c r="B37" s="20" t="s">
        <v>54</v>
      </c>
      <c r="C37" s="37" t="s">
        <v>17</v>
      </c>
      <c r="D37" s="44">
        <v>8800964.4000000004</v>
      </c>
      <c r="E37" s="22">
        <f t="shared" si="15"/>
        <v>4570218.4000000004</v>
      </c>
      <c r="F37" s="46">
        <v>1828087.36</v>
      </c>
      <c r="G37" s="21">
        <f t="shared" si="16"/>
        <v>2742131.04</v>
      </c>
      <c r="H37" s="21">
        <f t="shared" si="13"/>
        <v>4230746</v>
      </c>
      <c r="I37" s="22">
        <f t="shared" si="14"/>
        <v>6972877.04</v>
      </c>
      <c r="J37" s="23">
        <v>0</v>
      </c>
      <c r="K37" s="15" t="s">
        <v>43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 s="4" customFormat="1" ht="48" customHeight="1" x14ac:dyDescent="0.2">
      <c r="A38" s="10" t="s">
        <v>39</v>
      </c>
      <c r="B38" s="20" t="s">
        <v>51</v>
      </c>
      <c r="C38" s="37" t="s">
        <v>17</v>
      </c>
      <c r="D38" s="44">
        <v>35063287.5</v>
      </c>
      <c r="E38" s="22">
        <f t="shared" si="15"/>
        <v>24277574.500000004</v>
      </c>
      <c r="F38" s="46">
        <v>9711029.8000000007</v>
      </c>
      <c r="G38" s="21">
        <f t="shared" si="16"/>
        <v>14566544.700000001</v>
      </c>
      <c r="H38" s="21">
        <f t="shared" si="13"/>
        <v>10785712.999999996</v>
      </c>
      <c r="I38" s="22">
        <f t="shared" si="14"/>
        <v>25352257.699999996</v>
      </c>
      <c r="J38" s="23">
        <v>0</v>
      </c>
      <c r="K38" s="15" t="s">
        <v>43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1:110" s="4" customFormat="1" ht="48" customHeight="1" x14ac:dyDescent="0.2">
      <c r="A39" s="10" t="s">
        <v>40</v>
      </c>
      <c r="B39" s="20" t="s">
        <v>45</v>
      </c>
      <c r="C39" s="37" t="s">
        <v>17</v>
      </c>
      <c r="D39" s="44">
        <v>9252478</v>
      </c>
      <c r="E39" s="22">
        <f t="shared" si="15"/>
        <v>6088204</v>
      </c>
      <c r="F39" s="46">
        <v>2435281.6</v>
      </c>
      <c r="G39" s="21">
        <f t="shared" si="16"/>
        <v>3652922.4</v>
      </c>
      <c r="H39" s="21">
        <f t="shared" si="13"/>
        <v>3164274</v>
      </c>
      <c r="I39" s="22">
        <f t="shared" si="14"/>
        <v>6817196.4000000004</v>
      </c>
      <c r="J39" s="23">
        <v>0</v>
      </c>
      <c r="K39" s="15" t="s">
        <v>43</v>
      </c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" s="4" customFormat="1" ht="48" customHeight="1" x14ac:dyDescent="0.2">
      <c r="A40" s="10" t="s">
        <v>41</v>
      </c>
      <c r="B40" s="20" t="s">
        <v>49</v>
      </c>
      <c r="C40" s="37" t="s">
        <v>17</v>
      </c>
      <c r="D40" s="44">
        <v>17668160</v>
      </c>
      <c r="E40" s="22">
        <f t="shared" si="15"/>
        <v>10791665</v>
      </c>
      <c r="F40" s="46">
        <v>4316666</v>
      </c>
      <c r="G40" s="21">
        <f t="shared" si="16"/>
        <v>6474999</v>
      </c>
      <c r="H40" s="21">
        <f t="shared" si="13"/>
        <v>6876495</v>
      </c>
      <c r="I40" s="22">
        <f t="shared" si="14"/>
        <v>13351494</v>
      </c>
      <c r="J40" s="23">
        <v>0</v>
      </c>
      <c r="K40" s="15" t="s">
        <v>43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 s="4" customFormat="1" ht="48" customHeight="1" x14ac:dyDescent="0.2">
      <c r="A41" s="10" t="s">
        <v>42</v>
      </c>
      <c r="B41" s="20" t="s">
        <v>47</v>
      </c>
      <c r="C41" s="37" t="s">
        <v>17</v>
      </c>
      <c r="D41" s="44">
        <v>14603699</v>
      </c>
      <c r="E41" s="22">
        <f t="shared" si="15"/>
        <v>11501062</v>
      </c>
      <c r="F41" s="46">
        <v>4600424.8</v>
      </c>
      <c r="G41" s="21">
        <f t="shared" si="16"/>
        <v>6900637.2000000002</v>
      </c>
      <c r="H41" s="21">
        <f t="shared" si="13"/>
        <v>3102637</v>
      </c>
      <c r="I41" s="22">
        <f t="shared" si="14"/>
        <v>10003274.199999999</v>
      </c>
      <c r="J41" s="23">
        <v>0</v>
      </c>
      <c r="K41" s="15" t="s">
        <v>43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1:110" s="4" customFormat="1" ht="48" customHeight="1" thickBot="1" x14ac:dyDescent="0.25">
      <c r="A42" s="10" t="s">
        <v>61</v>
      </c>
      <c r="B42" s="20" t="s">
        <v>46</v>
      </c>
      <c r="C42" s="37" t="s">
        <v>17</v>
      </c>
      <c r="D42" s="44">
        <v>17887844</v>
      </c>
      <c r="E42" s="22">
        <f t="shared" si="15"/>
        <v>7560625</v>
      </c>
      <c r="F42" s="46">
        <v>3024250</v>
      </c>
      <c r="G42" s="21">
        <f t="shared" si="16"/>
        <v>4536375</v>
      </c>
      <c r="H42" s="21">
        <f t="shared" si="13"/>
        <v>10327219</v>
      </c>
      <c r="I42" s="22">
        <f t="shared" si="14"/>
        <v>14863594</v>
      </c>
      <c r="J42" s="23">
        <v>0</v>
      </c>
      <c r="K42" s="15" t="s">
        <v>43</v>
      </c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1:110" s="4" customFormat="1" ht="22.5" customHeight="1" thickBot="1" x14ac:dyDescent="0.25">
      <c r="A43" s="55" t="s">
        <v>9</v>
      </c>
      <c r="B43" s="64"/>
      <c r="C43" s="56"/>
      <c r="D43" s="24">
        <f t="shared" ref="D43:J43" si="17">SUM(D30:D42)</f>
        <v>231741968.63999999</v>
      </c>
      <c r="E43" s="24">
        <f t="shared" si="17"/>
        <v>147705300.70000002</v>
      </c>
      <c r="F43" s="24">
        <f t="shared" si="17"/>
        <v>59082120.279999994</v>
      </c>
      <c r="G43" s="24">
        <f t="shared" si="17"/>
        <v>88623180.420000002</v>
      </c>
      <c r="H43" s="24">
        <f t="shared" si="17"/>
        <v>84036667.939999998</v>
      </c>
      <c r="I43" s="24">
        <f t="shared" si="17"/>
        <v>172659848.35999998</v>
      </c>
      <c r="J43" s="24">
        <f t="shared" si="17"/>
        <v>0</v>
      </c>
      <c r="K43" s="16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pans="1:110" ht="13.5" thickBot="1" x14ac:dyDescent="0.25">
      <c r="A44" s="9"/>
    </row>
    <row r="45" spans="1:110" s="4" customFormat="1" ht="34.5" customHeight="1" thickBot="1" x14ac:dyDescent="0.25">
      <c r="A45" s="55" t="s">
        <v>63</v>
      </c>
      <c r="B45" s="64"/>
      <c r="C45" s="56"/>
      <c r="D45" s="24">
        <f t="shared" ref="D45:J45" si="18">D10+D16+D26+D43</f>
        <v>452288193.63999999</v>
      </c>
      <c r="E45" s="24">
        <f t="shared" si="18"/>
        <v>367719246.70000005</v>
      </c>
      <c r="F45" s="24">
        <f t="shared" si="18"/>
        <v>234406072.38000003</v>
      </c>
      <c r="G45" s="24">
        <f t="shared" si="18"/>
        <v>133313174.31999999</v>
      </c>
      <c r="H45" s="24">
        <f t="shared" si="18"/>
        <v>84568946.939999998</v>
      </c>
      <c r="I45" s="24">
        <f t="shared" si="18"/>
        <v>217882121.25999999</v>
      </c>
      <c r="J45" s="24">
        <f t="shared" si="18"/>
        <v>0</v>
      </c>
      <c r="K45" s="11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</row>
    <row r="46" spans="1:110" s="4" customFormat="1" ht="34.5" customHeight="1" thickBot="1" x14ac:dyDescent="0.25">
      <c r="A46" s="55" t="s">
        <v>62</v>
      </c>
      <c r="B46" s="64"/>
      <c r="C46" s="56"/>
      <c r="D46" s="48">
        <f>D20</f>
        <v>4945418.17</v>
      </c>
      <c r="E46" s="48">
        <f t="shared" ref="E46:J46" si="19">E20</f>
        <v>3921976.9</v>
      </c>
      <c r="F46" s="48">
        <f t="shared" si="19"/>
        <v>3529779.2000000002</v>
      </c>
      <c r="G46" s="48">
        <f t="shared" si="19"/>
        <v>392197.7</v>
      </c>
      <c r="H46" s="48">
        <f t="shared" si="19"/>
        <v>1023441.27</v>
      </c>
      <c r="I46" s="48">
        <f t="shared" si="19"/>
        <v>1415638.97</v>
      </c>
      <c r="J46" s="48">
        <f t="shared" si="19"/>
        <v>0</v>
      </c>
      <c r="K46" s="11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</row>
    <row r="47" spans="1:110" x14ac:dyDescent="0.2">
      <c r="A47" s="9"/>
    </row>
    <row r="48" spans="1:110" s="33" customFormat="1" ht="15" x14ac:dyDescent="0.25">
      <c r="A48" s="57" t="s">
        <v>18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</row>
    <row r="49" spans="2:7" x14ac:dyDescent="0.2">
      <c r="B49" s="7"/>
      <c r="C49" s="34"/>
    </row>
    <row r="50" spans="2:7" x14ac:dyDescent="0.2">
      <c r="B50" s="7"/>
      <c r="C50" s="34"/>
      <c r="G50" s="43"/>
    </row>
    <row r="58" spans="2:7" x14ac:dyDescent="0.2">
      <c r="B58" s="42"/>
      <c r="C58" s="41"/>
    </row>
    <row r="61" spans="2:7" x14ac:dyDescent="0.2">
      <c r="G61" s="26"/>
    </row>
  </sheetData>
  <mergeCells count="25">
    <mergeCell ref="A8:K8"/>
    <mergeCell ref="A1:K1"/>
    <mergeCell ref="B3:B4"/>
    <mergeCell ref="D3:D4"/>
    <mergeCell ref="E3:E4"/>
    <mergeCell ref="H3:H5"/>
    <mergeCell ref="K3:K5"/>
    <mergeCell ref="F3:F5"/>
    <mergeCell ref="G3:G5"/>
    <mergeCell ref="A3:A4"/>
    <mergeCell ref="I3:I4"/>
    <mergeCell ref="J3:J4"/>
    <mergeCell ref="C3:C5"/>
    <mergeCell ref="A10:B10"/>
    <mergeCell ref="A48:K48"/>
    <mergeCell ref="A13:K13"/>
    <mergeCell ref="A16:B16"/>
    <mergeCell ref="A18:K18"/>
    <mergeCell ref="A22:K22"/>
    <mergeCell ref="A26:B26"/>
    <mergeCell ref="A20:B20"/>
    <mergeCell ref="A29:K29"/>
    <mergeCell ref="A43:C43"/>
    <mergeCell ref="A45:C45"/>
    <mergeCell ref="A46:C4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2" firstPageNumber="2" fitToHeight="0" orientation="landscape" useFirstPageNumber="1" r:id="rId1"/>
  <headerFooter scaleWithDoc="0" alignWithMargins="0">
    <oddHeader>&amp;LPříloha č.1</oddHeader>
    <oddFooter>&amp;L&amp;"Arial,Kurzíva"Zastupitelstvo Olomouckého kraje 24. 4. 2017
39. Projekty spolufinancované z evropských fondů ke schválení financování
Příloha č. 1 Podané žádosti o dotaci z EF&amp;R&amp;"Arial,Kurzíva"Strana &amp;P (celkem 3)</oddFooter>
  </headerFooter>
  <rowBreaks count="1" manualBreakCount="1">
    <brk id="28" max="10" man="1"/>
  </rowBreaks>
  <colBreaks count="1" manualBreakCount="1">
    <brk id="3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2017-03-20T14:35:44Z</cp:lastPrinted>
  <dcterms:created xsi:type="dcterms:W3CDTF">2010-05-05T13:52:59Z</dcterms:created>
  <dcterms:modified xsi:type="dcterms:W3CDTF">2017-04-03T13:04:42Z</dcterms:modified>
</cp:coreProperties>
</file>